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<sst xmlns="http://schemas.openxmlformats.org/spreadsheetml/2006/main" count="6102" uniqueCount="1274">
  <si>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</si>
  <si>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</si>
  <si>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</si>
  <si>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</si>
  <si>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</si>
  <si>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</si>
  <si>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</si>
  <si>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</si>
  <si>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</si>
  <si>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</si>
  <si>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</si>
  <si>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</si>
  <si>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</si>
  <si>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</si>
  <si>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</si>
  <si>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</si>
  <si>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</si>
  <si>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</si>
  <si>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</si>
  <si>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</si>
  <si>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</si>
  <si>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</si>
  <si>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</si>
  <si>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</si>
  <si>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</si>
  <si>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</si>
  <si>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</si>
  <si>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</si>
  <si>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</si>
  <si>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</si>
  <si>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</si>
  <si>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</si>
  <si>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</si>
  <si>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</si>
  <si>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</si>
  <si>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</si>
  <si>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</si>
  <si>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</si>
  <si>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</si>
  <si>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</si>
  <si>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</si>
  <si>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</si>
  <si>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</si>
  <si>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</si>
  <si>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</si>
  <si>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</si>
  <si>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</si>
  <si>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</si>
  <si>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</si>
  <si>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</si>
  <si>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</si>
  <si>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</si>
  <si>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</si>
  <si>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</si>
  <si>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</si>
  <si>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</si>
  <si>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</si>
  <si>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</si>
  <si>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</si>
  <si>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</si>
  <si>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</si>
  <si>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</si>
  <si>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</si>
  <si>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</si>
  <si>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</si>
  <si>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</si>
  <si>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</si>
  <si>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</si>
  <si>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</si>
  <si>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</si>
  <si>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</si>
  <si>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</si>
  <si>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</si>
  <si>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</si>
  <si>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</si>
  <si>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</si>
  <si>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</si>
  <si>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</si>
  <si>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</si>
  <si>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</si>
  <si>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</si>
  <si>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</si>
  <si>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</si>
  <si>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</si>
  <si>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</si>
  <si>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</si>
  <si>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</si>
  <si>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</si>
  <si>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</si>
  <si>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</si>
  <si>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</si>
  <si>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</si>
  <si>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</si>
  <si>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</si>
  <si>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</si>
  <si>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</si>
  <si>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</si>
  <si>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</si>
  <si>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</si>
  <si>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</si>
  <si>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</si>
  <si>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</si>
  <si>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</si>
  <si>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</si>
  <si>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</si>
  <si>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</si>
  <si>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</si>
  <si>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</si>
  <si>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</si>
  <si>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</si>
  <si>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</si>
  <si>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</si>
  <si>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</si>
  <si>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</si>
  <si>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</si>
  <si>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</si>
  <si>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</si>
  <si>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</si>
  <si>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</si>
  <si>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</si>
  <si>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</si>
  <si>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</si>
  <si>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</si>
  <si>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</si>
  <si>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</si>
  <si>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</si>
  <si>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</si>
  <si>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</si>
  <si>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</si>
  <si>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</si>
  <si>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</si>
  <si>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</si>
  <si>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</si>
  <si>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</si>
  <si>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</si>
  <si>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</si>
  <si>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</si>
  <si>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</si>
  <si>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</si>
  <si>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</si>
  <si>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</si>
  <si>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</si>
  <si>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</si>
  <si>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</si>
  <si>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</si>
  <si>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</si>
  <si>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</si>
  <si>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</si>
  <si>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</si>
  <si>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</si>
  <si>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</si>
  <si>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</si>
  <si>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</si>
  <si>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</si>
  <si>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</si>
  <si>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</si>
  <si>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</si>
  <si>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</si>
  <si>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</si>
  <si>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</si>
  <si>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</si>
  <si>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</si>
  <si>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</si>
  <si>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</si>
  <si>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</si>
  <si>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</si>
  <si>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</si>
  <si>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</si>
  <si>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</si>
  <si>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</si>
  <si>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</si>
  <si>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</si>
  <si>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</si>
  <si>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</si>
  <si>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</si>
  <si>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</si>
  <si>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</si>
  <si>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</si>
  <si>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</si>
  <si>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</si>
  <si>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</si>
  <si>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</si>
  <si>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</si>
  <si>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</si>
  <si>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</si>
  <si>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</si>
  <si>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</si>
  <si>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</si>
  <si>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</si>
  <si>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</si>
  <si>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</si>
  <si>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</si>
  <si>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</si>
  <si>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</si>
  <si>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</si>
  <si>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</si>
  <si>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</si>
  <si>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</si>
  <si>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</si>
  <si>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</si>
  <si>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</si>
  <si>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</si>
  <si>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</si>
  <si>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</si>
  <si>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</si>
  <si>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</si>
  <si>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</si>
  <si>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</si>
  <si>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</si>
  <si>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</si>
  <si>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</si>
  <si>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</si>
  <si>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misstarbuck</t>
  </si>
  <si>
    <t>oliviakellyou</t>
  </si>
  <si>
    <t>bpplibrary</t>
  </si>
  <si>
    <t>dinahturner</t>
  </si>
  <si>
    <t>futurefocusedg1</t>
  </si>
  <si>
    <t>margymaclibrary</t>
  </si>
  <si>
    <t>warwicklanguage</t>
  </si>
  <si>
    <t>cbthomson</t>
  </si>
  <si>
    <t>preater</t>
  </si>
  <si>
    <t>mattcornock</t>
  </si>
  <si>
    <t>jamesclay</t>
  </si>
  <si>
    <t>scalarhumanity</t>
  </si>
  <si>
    <t>nomadwarmachine</t>
  </si>
  <si>
    <t>edubot_he</t>
  </si>
  <si>
    <t>debbaff</t>
  </si>
  <si>
    <t>sarah__wright1</t>
  </si>
  <si>
    <t>belld17</t>
  </si>
  <si>
    <t>scottturneruon</t>
  </si>
  <si>
    <t>suebecks</t>
  </si>
  <si>
    <t>kerry_truman</t>
  </si>
  <si>
    <t>solsticecetl</t>
  </si>
  <si>
    <t>13suemckinney</t>
  </si>
  <si>
    <t>kerryedwardsot</t>
  </si>
  <si>
    <t>destech2013</t>
  </si>
  <si>
    <t>alexgspiers</t>
  </si>
  <si>
    <t>neilwithnell</t>
  </si>
  <si>
    <t>dilla_davis</t>
  </si>
  <si>
    <t>sfaulknerpando</t>
  </si>
  <si>
    <t>chri5rowell</t>
  </si>
  <si>
    <t>socmedhe</t>
  </si>
  <si>
    <t>lawrie</t>
  </si>
  <si>
    <t>cpjobling</t>
  </si>
  <si>
    <t>kiusum</t>
  </si>
  <si>
    <t>racephil</t>
  </si>
  <si>
    <t>s</t>
  </si>
  <si>
    <t>johnco</t>
  </si>
  <si>
    <t>profsallybrown</t>
  </si>
  <si>
    <t>a_l_t</t>
  </si>
  <si>
    <t>dompates</t>
  </si>
  <si>
    <t>advancehe_chat</t>
  </si>
  <si>
    <t>lthechat</t>
  </si>
  <si>
    <t>nodexl</t>
  </si>
  <si>
    <t>cityunilead</t>
  </si>
  <si>
    <t>johncoup</t>
  </si>
  <si>
    <t>edgehill</t>
  </si>
  <si>
    <t>mrgavinbell</t>
  </si>
  <si>
    <t>sehej_raise</t>
  </si>
  <si>
    <t>raisenetwork</t>
  </si>
  <si>
    <t>Mentions</t>
  </si>
  <si>
    <t>Replies to</t>
  </si>
  <si>
    <t>Are we 'always on' (Turkle, 2011). No, set your boundaries! #SocMedHE</t>
  </si>
  <si>
    <t>RT @SFaulknerPandO: Wow!!!!! Check out the #SocMedHE19 announcement....... an amazing opportunity for an undergraduate student to keynote a…</t>
  </si>
  <si>
    <t>RT @SFaulknerPandO: It was a great first #AdvanceHEConnect webinar from #SocMedHE expertly led by @Sarah__wright1 and @belld17 check out @S…</t>
  </si>
  <si>
    <t>RT @SFaulknerPandO: Amazing @Chri5rowell, that’s because it’s awesome! With contributions from lots of fantastic people! #SocMedHE peeps ..…</t>
  </si>
  <si>
    <t>#socmedhe https://t.co/qWJWyk92A6</t>
  </si>
  <si>
    <t>#socmedhe</t>
  </si>
  <si>
    <t>RT @Lawrie: a few thoughts on Tweetchats, following the brief survey I did (thanks to those that participated). #LTHEChat #SocMedHE #Coachi…</t>
  </si>
  <si>
    <t>RT @scottturneruon: #lthechat via NodeXL https://t.co/NJr54f1riE
@advancehe_chat
@suebecks
@dompates
@lawrie
@a_l_t
@profsallybrown
@johnco…</t>
  </si>
  <si>
    <t>RT @DesTech2013: @Sarah__wright1 announces the inaugural Student Keynote for the #SocMedHE conference at the end of this year, an excellent…</t>
  </si>
  <si>
    <t>@LTHEchat A2 I think being part of stuff like #lthechat #byod4l #socmedHE etc has helped me enormously ... I always… https://t.co/sbgu7lPQ8M</t>
  </si>
  <si>
    <t>#lthechat via NodeXL https://t.co/NJr54f1riE
@advancehe_chat
@suebecks
@dompates
@lawrie
@a_l_t
@profsallybrown
@johncoup
@nomadwarmachine
@cityunilead
@nodexl
Top hashtags:
#lthechat
#edtech
#altc
#socmedhe
#highered
#moocs
#universaldesignforlearning
#udl
#cpd</t>
  </si>
  <si>
    <t>RT @SocMedHE: The call for conference abstracts and the student competition is open!!! #socmedhe19 19th December 2019 @edgehill Visit https…</t>
  </si>
  <si>
    <t>@Sarah__wright1 announces the inaugural Student Keynote for the #SocMedHE conference at the end of this year, an ex… https://t.co/nFBV1i5YUZ</t>
  </si>
  <si>
    <t>Hope you will also be putting in an abstract for the super conference that is #socmedhe19 @SocMedHE… https://t.co/jLnrKOTuWn</t>
  </si>
  <si>
    <t>RT @neilwithnell: Hope you will also be putting in an abstract for the super conference that is #socmedhe19 @SocMedHE https://t.co/bqoopaWg…</t>
  </si>
  <si>
    <t>It was a great first #AdvanceHEConnect webinar from #SocMedHE expertly led by @Sarah__wright1 and @belld17 check out @SocMedHE for exciting announcements!! Did someone say  _xD83D__xDCE2_ Student Keynote _xD83D__xDD11_ _xD83D__xDCDD_ opportunity _xD83D__xDE31__xD83D__xDE01_ _xD83D__xDCE2_ https://t.co/vWR7UK3jxT</t>
  </si>
  <si>
    <t>Ok..... I’m going to take on the #ScoMed100 100 tweet challenge.... I suspect it will be a LOT of RT’s from #ContentEd19 with serious FOMO because I wasn’t there _xD83D__xDE48__xD83E__xDD23_! Thank you to @Sarah__wright1 for the most awesome first #AdvanceHEConnect webinar for #SocMedHE https://t.co/OoSsZyx5fd</t>
  </si>
  <si>
    <t>Amazing @Chri5rowell, that’s because it’s awesome! With contributions from lots of fantastic people! #SocMedHE peep… https://t.co/0kfTorWgCp</t>
  </si>
  <si>
    <t>The call for conference abstracts and the student competition is open!!! #socmedhe19 19th December 2019 @edgehill V… https://t.co/MBOaMtnDqR</t>
  </si>
  <si>
    <t>@MrGavinBell After the conference meal there was a ceilidh _xD83C__xDFF4__xDB40__xDC67__xDB40__xDC62__xDB40__xDC73__xDB40__xDC63__xDB40__xDC74__xDB40__xDC7F_, you’ll know that’s an awesome way to connect wi… https://t.co/5z5l9yMiuY</t>
  </si>
  <si>
    <t>Wow!!!!! Check out the #SocMedHE19 announcement....... an amazing opportunity for an undergraduate student to keyno… https://t.co/6LlzE1sq0h</t>
  </si>
  <si>
    <t>a few thoughts on Tweetchats, following the brief survey I did (thanks to those that participated). #LTHEChat… https://t.co/O7UFg8icS0</t>
  </si>
  <si>
    <t>A3: Taking this opportunity to name drop @RAISEnetwork @SEHEJ_RAISE #RAISE20 (next years conference) and the upcomi… https://t.co/YF2u1FSots</t>
  </si>
  <si>
    <t>RT @KiuSum: A3: Taking this opportunity to name drop @RAISEnetwork @SEHEJ_RAISE #RAISE20 (next years conference) and the upcoming #SocMedHE…</t>
  </si>
  <si>
    <t>@LTHEchat A6) Meeting my #LTHEChat friends in person at #SocMedHE and #altc.</t>
  </si>
  <si>
    <t>RT @cpjobling: @LTHEchat A6) Meeting my #LTHEChat friends in person at #SocMedHE and #altc.</t>
  </si>
  <si>
    <t>https://twitter.com/cpjobling/status/1160844125316558848</t>
  </si>
  <si>
    <t>https://nodexlgraphgallery.org/Pages/Graph.aspx?graphID=207335</t>
  </si>
  <si>
    <t>https://twitter.com/i/web/status/1166791535150739464</t>
  </si>
  <si>
    <t>https://twitter.com/i/web/status/1148282106059120642</t>
  </si>
  <si>
    <t>https://twitter.com/i/web/status/1170707169295163394</t>
  </si>
  <si>
    <t>https://twitter.com/suebecks/status/1148283211140784133</t>
  </si>
  <si>
    <t>https://twitter.com/i/web/status/1151751095447891968</t>
  </si>
  <si>
    <t>https://twitter.com/i/web/status/1170057160384032768</t>
  </si>
  <si>
    <t>https://twitter.com/i/web/status/1171677963374538752</t>
  </si>
  <si>
    <t>https://twitter.com/i/web/status/1148282459773186048</t>
  </si>
  <si>
    <t>https://twitter.com/i/web/status/1161625424532791303</t>
  </si>
  <si>
    <t>https://twitter.com/i/web/status/1171868053803589633</t>
  </si>
  <si>
    <t>twitter.com</t>
  </si>
  <si>
    <t>nodexlgraphgallery.org</t>
  </si>
  <si>
    <t>socmedhe19</t>
  </si>
  <si>
    <t>advanceheconnect socmedhe</t>
  </si>
  <si>
    <t>lthechat socmedhe</t>
  </si>
  <si>
    <t>lthechat byod4l socmedhe</t>
  </si>
  <si>
    <t>lthechat lthechat edtech altc socmedhe highered moocs universaldesignforlearning udl cpd</t>
  </si>
  <si>
    <t>scomed100 contented19 advanceheconnect socmedhe</t>
  </si>
  <si>
    <t>raise20</t>
  </si>
  <si>
    <t>lthechat socmedhe altc</t>
  </si>
  <si>
    <t>https://pbs.twimg.com/media/D--G2ekXUAIFW0Q.jpg</t>
  </si>
  <si>
    <t>http://pbs.twimg.com/profile_images/1043469466242371584/j2rBwXqA_normal.jpg</t>
  </si>
  <si>
    <t>http://pbs.twimg.com/profile_images/906073851255193600/4Z5Rt6y7_normal.jpg</t>
  </si>
  <si>
    <t>http://pbs.twimg.com/profile_images/509678277087068160/L-dF47si_normal.jpeg</t>
  </si>
  <si>
    <t>http://pbs.twimg.com/profile_images/529205003244695552/km_41chl_normal.jpeg</t>
  </si>
  <si>
    <t>http://pbs.twimg.com/profile_images/1028300264846098432/M51rTf8m_normal.jpg</t>
  </si>
  <si>
    <t>http://pbs.twimg.com/profile_images/1564365669/margyphoto_normal.JPG</t>
  </si>
  <si>
    <t>http://pbs.twimg.com/profile_images/754956635450200064/iN-luRsi_normal.jpg</t>
  </si>
  <si>
    <t>http://pbs.twimg.com/profile_images/1146866786111033349/LTXiPm9__normal.jpg</t>
  </si>
  <si>
    <t>http://pbs.twimg.com/profile_images/1150853733531750401/1a6cL5aw_normal.jpg</t>
  </si>
  <si>
    <t>http://pbs.twimg.com/profile_images/1156529084651966469/nzyNwoRH_normal.jpg</t>
  </si>
  <si>
    <t>http://pbs.twimg.com/profile_images/324148272/meerkat_normal.jpg</t>
  </si>
  <si>
    <t>http://pbs.twimg.com/profile_images/851863204951142400/QI35SGUJ_normal.jpg</t>
  </si>
  <si>
    <t>http://pbs.twimg.com/profile_images/1047122314276614144/XdsZ7BKr_normal.jpg</t>
  </si>
  <si>
    <t>http://pbs.twimg.com/profile_images/811626867803455488/HfJAYECJ_normal.jpg</t>
  </si>
  <si>
    <t>http://pbs.twimg.com/profile_images/862616430835097601/2ki8W-6__normal.jpg</t>
  </si>
  <si>
    <t>http://pbs.twimg.com/profile_images/1064628081363742721/NVh24-lS_normal.jpg</t>
  </si>
  <si>
    <t>http://pbs.twimg.com/profile_images/1103357355784318976/hBegLP4W_normal.png</t>
  </si>
  <si>
    <t>http://pbs.twimg.com/profile_images/707234049144840195/oOSySzdy_normal.jpg</t>
  </si>
  <si>
    <t>http://pbs.twimg.com/profile_images/1169988780637528064/ZfOi1CD8_normal.jpg</t>
  </si>
  <si>
    <t>http://pbs.twimg.com/profile_images/1038181766413078528/IjC4HcVd_normal.jpg</t>
  </si>
  <si>
    <t>http://pbs.twimg.com/profile_images/444719379/SolsticeLogo_normal.jpg</t>
  </si>
  <si>
    <t>http://pbs.twimg.com/profile_images/378800000746618695/83ceb1ddb5721d653942f9c560d7ee4e_normal.jpeg</t>
  </si>
  <si>
    <t>http://pbs.twimg.com/profile_images/1168184991479685120/pOXp6hhR_normal.jpg</t>
  </si>
  <si>
    <t>http://pbs.twimg.com/profile_images/551160650940956672/IBRXlASR_normal.jpeg</t>
  </si>
  <si>
    <t>http://pbs.twimg.com/profile_images/586457577992491011/rz6qrjfU_normal.jpg</t>
  </si>
  <si>
    <t>http://pbs.twimg.com/profile_images/3230210603/cfc48af828b67bcb8c8f75f46701f929_normal.jpeg</t>
  </si>
  <si>
    <t>http://pbs.twimg.com/profile_images/612231301651935236/MFtCo__b_normal.jpg</t>
  </si>
  <si>
    <t>http://pbs.twimg.com/profile_images/878517414471897088/4UzVqIN1_normal.jpg</t>
  </si>
  <si>
    <t>http://pbs.twimg.com/profile_images/986918843061809152/CiDLZ624_normal.jpg</t>
  </si>
  <si>
    <t>http://pbs.twimg.com/profile_images/1145739283673899008/ZsFjpWio_normal.jpg</t>
  </si>
  <si>
    <t>http://pbs.twimg.com/profile_images/993876598666551299/03Sna7Dr_normal.jpg</t>
  </si>
  <si>
    <t>http://pbs.twimg.com/profile_images/1045593322012770304/sZ0LVya0_normal.jpg</t>
  </si>
  <si>
    <t>http://pbs.twimg.com/profile_images/915596670959783936/8Hysdkh__normal.jpg</t>
  </si>
  <si>
    <t>http://pbs.twimg.com/profile_images/378800000609415725/19672c718d9873a6c2faba1242b6562d_normal.jpeg</t>
  </si>
  <si>
    <t>https://twitter.com/#!/misstarbuck/status/1148279228594556928</t>
  </si>
  <si>
    <t>https://twitter.com/#!/oliviakellyou/status/1148294541780377602</t>
  </si>
  <si>
    <t>https://twitter.com/#!/bpplibrary/status/1148511118845009920</t>
  </si>
  <si>
    <t>https://twitter.com/#!/dinahturner/status/1148550203038994433</t>
  </si>
  <si>
    <t>https://twitter.com/#!/futurefocusedg1/status/1148562212606414849</t>
  </si>
  <si>
    <t>https://twitter.com/#!/margymaclibrary/status/1148581651238100992</t>
  </si>
  <si>
    <t>https://twitter.com/#!/margymaclibrary/status/1151801479033831428</t>
  </si>
  <si>
    <t>https://twitter.com/#!/warwicklanguage/status/1161018115364478976</t>
  </si>
  <si>
    <t>https://twitter.com/#!/warwicklanguage/status/1161339893492195329</t>
  </si>
  <si>
    <t>https://twitter.com/#!/cbthomson/status/1161640750100209671</t>
  </si>
  <si>
    <t>https://twitter.com/#!/preater/status/1161646277685366784</t>
  </si>
  <si>
    <t>https://twitter.com/#!/mattcornock/status/1161689000966594560</t>
  </si>
  <si>
    <t>https://twitter.com/#!/jamesclay/status/1161698961591275521</t>
  </si>
  <si>
    <t>https://twitter.com/#!/scalarhumanity/status/1163520725422092288</t>
  </si>
  <si>
    <t>https://twitter.com/#!/nomadwarmachine/status/1163520439827800065</t>
  </si>
  <si>
    <t>https://twitter.com/#!/edubot_he/status/1163539068766031872</t>
  </si>
  <si>
    <t>https://twitter.com/#!/debbaff/status/1148283875124228097</t>
  </si>
  <si>
    <t>https://twitter.com/#!/debbaff/status/1148283936042360832</t>
  </si>
  <si>
    <t>https://twitter.com/#!/debbaff/status/1166791535150739464</t>
  </si>
  <si>
    <t>https://twitter.com/#!/sarah__wright1/status/1148297898507067393</t>
  </si>
  <si>
    <t>https://twitter.com/#!/belld17/status/1148322361910992896</t>
  </si>
  <si>
    <t>https://twitter.com/#!/scottturneruon/status/1148291819819741186</t>
  </si>
  <si>
    <t>https://twitter.com/#!/scottturneruon/status/1163518763549044738</t>
  </si>
  <si>
    <t>https://twitter.com/#!/suebecks/status/1161687705899720705</t>
  </si>
  <si>
    <t>https://twitter.com/#!/scottturneruon/status/1170058097769033730</t>
  </si>
  <si>
    <t>https://twitter.com/#!/kerry_truman/status/1170058345526546433</t>
  </si>
  <si>
    <t>https://twitter.com/#!/solsticecetl/status/1170059765860450309</t>
  </si>
  <si>
    <t>https://twitter.com/#!/13suemckinney/status/1170078378151596032</t>
  </si>
  <si>
    <t>https://twitter.com/#!/kerryedwardsot/status/1170093381848129536</t>
  </si>
  <si>
    <t>https://twitter.com/#!/sarah__wright1/status/1148283634878693377</t>
  </si>
  <si>
    <t>https://twitter.com/#!/belld17/status/1148313942470643717</t>
  </si>
  <si>
    <t>https://twitter.com/#!/destech2013/status/1148282106059120642</t>
  </si>
  <si>
    <t>https://twitter.com/#!/destech2013/status/1151809343492370432</t>
  </si>
  <si>
    <t>https://twitter.com/#!/destech2013/status/1170206688508616705</t>
  </si>
  <si>
    <t>https://twitter.com/#!/alexgspiers/status/1170237614747738113</t>
  </si>
  <si>
    <t>https://twitter.com/#!/neilwithnell/status/1170230308186333184</t>
  </si>
  <si>
    <t>https://twitter.com/#!/neilwithnell/status/1170707169295163394</t>
  </si>
  <si>
    <t>https://twitter.com/#!/dilla_davis/status/1170959050986725381</t>
  </si>
  <si>
    <t>https://twitter.com/#!/sfaulknerpando/status/1148290913787142146</t>
  </si>
  <si>
    <t>https://twitter.com/#!/sfaulknerpando/status/1148284710168289280</t>
  </si>
  <si>
    <t>https://twitter.com/#!/chri5rowell/status/1148510969502371840</t>
  </si>
  <si>
    <t>https://twitter.com/#!/chri5rowell/status/1151792770182287360</t>
  </si>
  <si>
    <t>https://twitter.com/#!/sfaulknerpando/status/1151751095447891968</t>
  </si>
  <si>
    <t>https://twitter.com/#!/socmedhe/status/1170057160384032768</t>
  </si>
  <si>
    <t>https://twitter.com/#!/sfaulknerpando/status/1170057552039743492</t>
  </si>
  <si>
    <t>https://twitter.com/#!/sfaulknerpando/status/1171677963374538752</t>
  </si>
  <si>
    <t>https://twitter.com/#!/sfaulknerpando/status/1148282459773186048</t>
  </si>
  <si>
    <t>https://twitter.com/#!/lawrie/status/1161625424532791303</t>
  </si>
  <si>
    <t>https://twitter.com/#!/cpjobling/status/1161692775307513857</t>
  </si>
  <si>
    <t>https://twitter.com/#!/kiusum/status/1171868053803589633</t>
  </si>
  <si>
    <t>https://twitter.com/#!/racephil/status/1171868726674755584</t>
  </si>
  <si>
    <t>https://twitter.com/#!/cpjobling/status/1171874048365780992</t>
  </si>
  <si>
    <t>https://twitter.com/#!/racephil/status/1171875780667871234</t>
  </si>
  <si>
    <t>1148279228594556928</t>
  </si>
  <si>
    <t>1148294541780377602</t>
  </si>
  <si>
    <t>1148511118845009920</t>
  </si>
  <si>
    <t>1148550203038994433</t>
  </si>
  <si>
    <t>1148562212606414849</t>
  </si>
  <si>
    <t>1148581651238100992</t>
  </si>
  <si>
    <t>1151801479033831428</t>
  </si>
  <si>
    <t>1161018115364478976</t>
  </si>
  <si>
    <t>1161339893492195329</t>
  </si>
  <si>
    <t>1161640750100209671</t>
  </si>
  <si>
    <t>1161646277685366784</t>
  </si>
  <si>
    <t>1161689000966594560</t>
  </si>
  <si>
    <t>1161698961591275521</t>
  </si>
  <si>
    <t>1163520725422092288</t>
  </si>
  <si>
    <t>1163520439827800065</t>
  </si>
  <si>
    <t>1163539068766031872</t>
  </si>
  <si>
    <t>1148283875124228097</t>
  </si>
  <si>
    <t>1148283936042360832</t>
  </si>
  <si>
    <t>1166791535150739464</t>
  </si>
  <si>
    <t>1148297898507067393</t>
  </si>
  <si>
    <t>1148322361910992896</t>
  </si>
  <si>
    <t>1148291819819741186</t>
  </si>
  <si>
    <t>1163518763549044738</t>
  </si>
  <si>
    <t>1161687705899720705</t>
  </si>
  <si>
    <t>1170058097769033730</t>
  </si>
  <si>
    <t>1170058345526546433</t>
  </si>
  <si>
    <t>1170059765860450309</t>
  </si>
  <si>
    <t>1170078378151596032</t>
  </si>
  <si>
    <t>1170093381848129536</t>
  </si>
  <si>
    <t>1148283634878693377</t>
  </si>
  <si>
    <t>1148313942470643717</t>
  </si>
  <si>
    <t>1148282106059120642</t>
  </si>
  <si>
    <t>1151809343492370432</t>
  </si>
  <si>
    <t>1170206688508616705</t>
  </si>
  <si>
    <t>1170237614747738113</t>
  </si>
  <si>
    <t>1170230308186333184</t>
  </si>
  <si>
    <t>1170707169295163394</t>
  </si>
  <si>
    <t>1170959050986725381</t>
  </si>
  <si>
    <t>1148290913787142146</t>
  </si>
  <si>
    <t>1148284710168289280</t>
  </si>
  <si>
    <t>1148510969502371840</t>
  </si>
  <si>
    <t>1151792770182287360</t>
  </si>
  <si>
    <t>1151751095447891968</t>
  </si>
  <si>
    <t>1170057160384032768</t>
  </si>
  <si>
    <t>1170057552039743492</t>
  </si>
  <si>
    <t>1171677963374538752</t>
  </si>
  <si>
    <t>1148282459773186048</t>
  </si>
  <si>
    <t>1161625424532791303</t>
  </si>
  <si>
    <t>1161692775307513857</t>
  </si>
  <si>
    <t>1171868053803589633</t>
  </si>
  <si>
    <t>1171868726674755584</t>
  </si>
  <si>
    <t>1171874048365780992</t>
  </si>
  <si>
    <t>1171875780667871234</t>
  </si>
  <si>
    <t>1166789943957577728</t>
  </si>
  <si>
    <t>1171676990212063233</t>
  </si>
  <si>
    <t>1171873545472790528</t>
  </si>
  <si>
    <t/>
  </si>
  <si>
    <t>2659221798</t>
  </si>
  <si>
    <t>204746761</t>
  </si>
  <si>
    <t>859771153321259009</t>
  </si>
  <si>
    <t>en</t>
  </si>
  <si>
    <t>und</t>
  </si>
  <si>
    <t>1148283211140784133</t>
  </si>
  <si>
    <t>1151051925191897088</t>
  </si>
  <si>
    <t>1160844125316558848</t>
  </si>
  <si>
    <t>1161279192446775297</t>
  </si>
  <si>
    <t>1169910710769348609</t>
  </si>
  <si>
    <t>1170685886029357056</t>
  </si>
  <si>
    <t>1171865995780284418</t>
  </si>
  <si>
    <t>Twitter Web Client</t>
  </si>
  <si>
    <t>Twitter for Android</t>
  </si>
  <si>
    <t>Twitter for iPhone</t>
  </si>
  <si>
    <t>TweetDeck</t>
  </si>
  <si>
    <t>Twitter for iPad</t>
  </si>
  <si>
    <t>behavioralscience</t>
  </si>
  <si>
    <t>Twitter Web App</t>
  </si>
  <si>
    <t>EduBot_HE</t>
  </si>
  <si>
    <t>Retweet</t>
  </si>
  <si>
    <t>-1.553016,52.2454147 
-1.5373962,52.2454147 
-1.5373962,52.2514253 
-1.553016,52.2514253</t>
  </si>
  <si>
    <t>-1.553016,52.245415 
-1.553016,52.251425 
-1.537396,52.251425 
-1.537396,52.245415</t>
  </si>
  <si>
    <t>United Kingdom</t>
  </si>
  <si>
    <t>GB</t>
  </si>
  <si>
    <t>Bishops Tachbrook, England</t>
  </si>
  <si>
    <t>4395381ed28c0501</t>
  </si>
  <si>
    <t>Bishops Tachbrook</t>
  </si>
  <si>
    <t>city</t>
  </si>
  <si>
    <t>https://api.twitter.com/1.1/geo/id/4395381ed28c0501.json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</si>
  <si>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</si>
  <si>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</si>
  <si>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</si>
  <si>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</si>
  <si>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</si>
  <si>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</si>
  <si>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</si>
  <si>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</si>
  <si>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</si>
  <si>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</si>
  <si>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</si>
  <si>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</si>
  <si>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</si>
  <si>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</si>
  <si>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</si>
  <si>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</si>
  <si>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</si>
  <si>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</si>
  <si>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</si>
  <si>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</si>
  <si>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</si>
  <si>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Hollie Tarbuck</t>
  </si>
  <si>
    <t>Olivia Kelly</t>
  </si>
  <si>
    <t>Suzanne Faulkner</t>
  </si>
  <si>
    <t>BPP Library Services</t>
  </si>
  <si>
    <t>Dinah</t>
  </si>
  <si>
    <t>Future Focused Group</t>
  </si>
  <si>
    <t>Seriously!</t>
  </si>
  <si>
    <t>Dawne</t>
  </si>
  <si>
    <t>Sarah Wright</t>
  </si>
  <si>
    <t>margy maclibrary</t>
  </si>
  <si>
    <t>Chris Rowell_xD83C__xDF34_</t>
  </si>
  <si>
    <t>Teresa MacKinnon</t>
  </si>
  <si>
    <t>Chris Thomson</t>
  </si>
  <si>
    <t>Lawrie</t>
  </si>
  <si>
    <t>Andrew Preater</t>
  </si>
  <si>
    <t>Matt Cornock</t>
  </si>
  <si>
    <t>James Clay</t>
  </si>
  <si>
    <t>Scalar Humanity</t>
  </si>
  <si>
    <t>John Collins</t>
  </si>
  <si>
    <t>Sally Brown</t>
  </si>
  <si>
    <t>ALT - alt.ac.uk</t>
  </si>
  <si>
    <t>Dom Pates</t>
  </si>
  <si>
    <t>Sue Beckingham</t>
  </si>
  <si>
    <t>#AdvanceHE_chat</t>
  </si>
  <si>
    <t>Dr Scott Turner</t>
  </si>
  <si>
    <t>Sarah Honeychurch</t>
  </si>
  <si>
    <t>EduBot</t>
  </si>
  <si>
    <t>Deb Baff</t>
  </si>
  <si>
    <t>David Wooff</t>
  </si>
  <si>
    <t>LTHE Tweetchat</t>
  </si>
  <si>
    <t>NodeXL Project</t>
  </si>
  <si>
    <t>City Uni LEaD</t>
  </si>
  <si>
    <t>John Couperthwaite</t>
  </si>
  <si>
    <t>Edge Hill University</t>
  </si>
  <si>
    <t>@SocMedHE</t>
  </si>
  <si>
    <t>_xD83C__xDDF3_​_xD83C__xDDF9_​_xD83C__xDDFA_​_xD83C__xDDF2_​_xD83C__xDDE6_​_xD83C__xDDF0_​_xD83C__xDDEA_​_xD83C__xDDF7_​_xD83C__xDDE8_​_xD83C__xDDF1_​_xD83C__xDDFA_​_xD83C__xDDE7_</t>
  </si>
  <si>
    <t>SolsticeCETL</t>
  </si>
  <si>
    <t>Cllr Sue McKinney</t>
  </si>
  <si>
    <t>Kerry Edwards</t>
  </si>
  <si>
    <t>Alex Spiers #HE</t>
  </si>
  <si>
    <t>Neil Withnell</t>
  </si>
  <si>
    <t>dilladavis</t>
  </si>
  <si>
    <t>Gavin Bell</t>
  </si>
  <si>
    <t>Chris Jobling #UniteToRemain</t>
  </si>
  <si>
    <t>Kiu Sum</t>
  </si>
  <si>
    <t>SEHE Journal</t>
  </si>
  <si>
    <t>Phil Race</t>
  </si>
  <si>
    <t>RAISE network</t>
  </si>
  <si>
    <t>Trainee Teacher, soon to be (hopefully) an NQT who is passionate about inclusive education.
Promoting Happiness, Health &amp; Education #chancellorsscholar #DLEHU</t>
  </si>
  <si>
    <t>Associate Lecturer at the Open University on LB170, L161 + DD103. SFHEA. Will post study tips or interesting articles related to these modules and/or OU study.</t>
  </si>
  <si>
    <t>Teaching Fellow Prosthetics&amp;Orthotics @UniStrathclyde,passionate about digital engagement_xD83D__xDCF2_ _xD83C__xDF93_,sprint triathlete _xD83C__xDFCA__xD83C__xDFFB_‍♀️_xD83D__xDEB4_‍♀️ _xD83C__xDFC3_‍♀️Lego Serious Play facilitator</t>
  </si>
  <si>
    <t>Director @steppingintobiz twitter views are mine! #Inspiration for young people, teachers &amp; children #business #enterprise #fun #engaging #play @entreprenaws</t>
  </si>
  <si>
    <t>Future Focused Group lead by @dr_alisherbaz @scottturneruon @dmc_devecchi</t>
  </si>
  <si>
    <t>¯\_(ツ)_/¯</t>
  </si>
  <si>
    <t>PhD, PFHEA. University Lecturer. Learner identity, STEM pedagogy, Visual Learning. All views are my own.</t>
  </si>
  <si>
    <t>Senior Lecturer in Prim Ed @Edgehill _xD83C__xDF93_Senior T&amp;L Fellowship Lead interest in #Edtech _xD83D__xDCBB_#ADE2015  Social media researcher _xD83D__xDCF1_@TES writer _xD83D__xDCF8_sarah__wright1</t>
  </si>
  <si>
    <t>Retired MRU Librarian, interested in communications/design/Indigenous matters/library/SoTL/PSE/science/fun; on Songhees, Esquimalt &amp; WSÁNEĆ lands | she/her/hers</t>
  </si>
  <si>
    <t>Academic Developer @lsbu - Socialist - @A_L_T Blog &amp; Research in Learning Technology editor  -  #DHFC - all views my own, well except for the ones I've RTed !</t>
  </si>
  <si>
    <t>Associate Professor at University of Warwick, Senior Fellow HEA, CMALT Learning Technologist.</t>
  </si>
  <si>
    <t>North Newcastle's foremost stand-in amateur tubular bells player. True story. Work @Jisc. Trustee @cur_creative (he/him)</t>
  </si>
  <si>
    <t>Some things cannot be outsourced! veteran. he/him</t>
  </si>
  <si>
    <t>Always-already librarianing. _xD83C__xDF5E__xD83C__xDF39__xD83C__xDF39_ Director of Library Services @UniWestLondon. Audax cyclist. Personal account: my own views. _xD83D__xDC81__xD83C__xDFFC_‍♂️</t>
  </si>
  <si>
    <t>Educationalist, online CPD designer/manager (@onlinecpd_matt), learning technologist. #learningdesign #edtech #mooc #lthechat MEng MA SCMALT. Views my own.</t>
  </si>
  <si>
    <t>Drinks coffee and takes photographs of food. Oh and does a bit with learning technologies too...</t>
  </si>
  <si>
    <t>Ask leaders to make Behavioral Science the root of educational branches. Evolving adults do external value better, when they do internal evaluations better.</t>
  </si>
  <si>
    <t>Radio DJ at @ChrisCountry drivetime and occasionally Greatest Hits Radio in Scotland. Teach at City of Glasgow College. These are my views alone!</t>
  </si>
  <si>
    <t>I am a UK-based Independent consultant and visiting professor with expertise in teaching,learning and assesment at HE level</t>
  </si>
  <si>
    <t>We are the Association for Learning Technology (ALT), the leading professional body for Learning Technology in the UK #altc #CMALT</t>
  </si>
  <si>
    <t>Global thinking, #EdTech, digital, #learningspaces, music, Japan, writing, travel, peace... Also tweet from @CityUniLEaD &amp; @thursnight (views own here)...</t>
  </si>
  <si>
    <t>National Teaching Fellow/Principal Lecturer/SFHEA @sheffhallamuni, Social Media Researcher, Keynote Speaker at #altc, @LTHEchat #WIASN https://t.co/rmz7tfxkQY</t>
  </si>
  <si>
    <t>Our regular Twitter chat with #LTHEchat on teaching &amp; learning issues in HE/FE join us to connect, share &amp; get inspired. 8pm last Weds. of the month, term time.</t>
  </si>
  <si>
    <t>Computing academic, Robots, computing education. Pi Cert Educator, code club, Member BCS @TheIET, #FRSA #caschat Views  authors only, RTs do not imply agreement</t>
  </si>
  <si>
    <t>Remixer, knitter, uke player. Teaching Fellow @UofGAsbs @UofGlasgow; #jisc50social  http://bit.ly/1Le3tna #clmooc #ds106 #YouYesYet #LTHEchat #ALTC</t>
  </si>
  <si>
    <t>Hi, I’m EduBot! I like to retweet stuff about T&amp;L in Higher Education. Please be patient with me as I learn to optimise my algorithms. Retweet ≠ Endorsement</t>
  </si>
  <si>
    <t>Senior Academic Developer PhD Student @GOGN_OER #oer #openeducation #openbadges #lthechat #openedsig #mum, loves _xD83D__xDE3B_cats/pink _xD83E__xDD84_stuff _xD83D__xDE42_ tweetsrmine</t>
  </si>
  <si>
    <t>Principal Lecturer: Quality Assurance and External Engagement, School of Education, Sunderland University. All views my own.</t>
  </si>
  <si>
    <t>a collaborative project to discuss learning &amp; teaching in HE with the wider community via tweetchats, first #lthechat 29.10.14, Wed 8-9pm UK time, join us!</t>
  </si>
  <si>
    <t>#Socialmedia network analysis and visualization #influencer analysis #marketing Get #NodeXL http://nodexlgraphgallery.org/Pages/Registration.aspx</t>
  </si>
  <si>
    <t>#EduDev @CityUniLondon, RTs ≠ endorsements #taketheLEaD Run MA Academic Practice / PhD programme @dompates (DP) tweets + guests</t>
  </si>
  <si>
    <t>Education Consultant for @Echo360 EMEA. Educator, passionate about #activelearning, #learninganalytics,  #lecturecapture &amp; #blendedlearning. Tweets are my own.</t>
  </si>
  <si>
    <t>A leading campus-based university offering a wide range of innovative undergraduate and postgraduate degree programmes.</t>
  </si>
  <si>
    <t>The Social Media for Learning in Higher Education Conference call for proposals is now open! Please click the link below for more information.</t>
  </si>
  <si>
    <t>Technical Team Leader | School of Architecture, Design and the Built Environment | Nottingham Trent University #NTUmakerclub #TechniciansMakeItHappen</t>
  </si>
  <si>
    <t>SOLSTICE is Edge Hill University's Centre for Excellence in Teaching and Learning</t>
  </si>
  <si>
    <t>Deputy Mayor Wandsworth.  Labour Councillor, teacher and Senior Lecturer in Primary Education. Green Champion and all opinions my own.</t>
  </si>
  <si>
    <t>Subject Director Occupational Therapy at York St John University</t>
  </si>
  <si>
    <t>TEL Project Manager @LIPAliverpool Co-ordinate #ALTNWESIG &amp; #BYOD4L &amp; member of #MELSIG Interested in mobile tech, social media &amp; music</t>
  </si>
  <si>
    <t>Mental Health Nurse, Senior Fellow HEA. Associate Dean Academic (Student Experience) @SalfordUni. Cyclist. #LTHEchat Golden Tweeter Award holder #LSP #byod4l</t>
  </si>
  <si>
    <t>UK's leading Facebook Ads Consultant _xD83D__xDE4C__xD83C__xDFFB_ Director of FB ads agency | Keynote Speaker | Video Creator _xD83C__xDFA5_ Check Out My Work _xD83D__xDC47__xD83C__xDFFB_</t>
  </si>
  <si>
    <t>Senior Lecturer, @SUEngineering, @SwanseaUni. Regular at #LTHEchat and #BYOD4L. Volunteer and Member of @theiet. Not on Facebook!</t>
  </si>
  <si>
    <t>Soon PhD-ing! Edu at @ifstnews _xD83D__xDC67__xD83C__xDFFB_| ANutr_xD83C__xDF4F_| Nutrition @ImperialMed @uw_alumni _xD83C__xDF93_ | @RAISEnetwork @NutritionSoc_xD83D__xDCBB_ | #LegoNutSciGrad _xD83D__xDCF8_| Own Views _xD83D__xDD0D_</t>
  </si>
  <si>
    <t>Student Engagement in Higher Education Journal is an international peer-reviewed journal publishing contributions dealing with student engagement in HE.</t>
  </si>
  <si>
    <t>Writer and keynoter on assessment, feedback, teaching and learning in tertiary education, e.g.'Making Learning Happen' &amp; 'Lecturer's Toolkit'. NTF, PFHEA</t>
  </si>
  <si>
    <t>Academics, practitioners, advisors and students drawn from the Higher Education Sector who are interested in researching and promoting student engagement</t>
  </si>
  <si>
    <t>Northern Ireland, United Kingd</t>
  </si>
  <si>
    <t>Largs, Scotland</t>
  </si>
  <si>
    <t>Northampton, England</t>
  </si>
  <si>
    <t>YYJ</t>
  </si>
  <si>
    <t>South of the river</t>
  </si>
  <si>
    <t>Coventry, UK</t>
  </si>
  <si>
    <t>Newcastle upon Tyne</t>
  </si>
  <si>
    <t>Europe. #HopenotHate</t>
  </si>
  <si>
    <t>York</t>
  </si>
  <si>
    <t>Weston-super-Mare, England</t>
  </si>
  <si>
    <t>The Beautiful Forth Valley</t>
  </si>
  <si>
    <t>UK</t>
  </si>
  <si>
    <t>England</t>
  </si>
  <si>
    <t>Sheffield</t>
  </si>
  <si>
    <t>York, England</t>
  </si>
  <si>
    <t>Northamptonshire</t>
  </si>
  <si>
    <t>Glasgow</t>
  </si>
  <si>
    <t>Global</t>
  </si>
  <si>
    <t>South Wales</t>
  </si>
  <si>
    <t>Redwood City, CA</t>
  </si>
  <si>
    <t>London</t>
  </si>
  <si>
    <t>Birmingham, Europe</t>
  </si>
  <si>
    <t>Ormskirk, Lancashire, UK</t>
  </si>
  <si>
    <t>Edge Hill University Lancashire</t>
  </si>
  <si>
    <t>Maudslay Building</t>
  </si>
  <si>
    <t>Edge Hill University, Ormskirk</t>
  </si>
  <si>
    <t xml:space="preserve">Roehampton and Putney Heath </t>
  </si>
  <si>
    <t>York St John University</t>
  </si>
  <si>
    <t>Liverpool</t>
  </si>
  <si>
    <t>Salford, UK</t>
  </si>
  <si>
    <t>North West, England</t>
  </si>
  <si>
    <t>Edinburgh</t>
  </si>
  <si>
    <t>Swansea</t>
  </si>
  <si>
    <t>Newcastle Upon Tyne, England</t>
  </si>
  <si>
    <t>http://misstarbuck.wixsite.com/misstarbuck</t>
  </si>
  <si>
    <t>https://bit.ly/2JCaoJY</t>
  </si>
  <si>
    <t>https://t.co/05d9eEPgRN</t>
  </si>
  <si>
    <t>http://scienceburger.com</t>
  </si>
  <si>
    <t>https://t.co/8HAfUkD3lk</t>
  </si>
  <si>
    <t>http://www2.mtroyal.ca/~mmacmillan</t>
  </si>
  <si>
    <t>http://totallyrewired.wordpress.com/</t>
  </si>
  <si>
    <t>https://about.me/teresamackinnon</t>
  </si>
  <si>
    <t>https://t.co/XtYTAXIJzl</t>
  </si>
  <si>
    <t>https://t.co/VXCS80ZddW</t>
  </si>
  <si>
    <t>https://t.co/8kDPnDTYog</t>
  </si>
  <si>
    <t>https://t.co/C4El7oAK6Y</t>
  </si>
  <si>
    <t>https://t.co/XiVVCAu19L</t>
  </si>
  <si>
    <t>http://www.johncollins.net</t>
  </si>
  <si>
    <t>http://t.co/d7hBNekdUq</t>
  </si>
  <si>
    <t>http://www.patesonline.net</t>
  </si>
  <si>
    <t>http://www.linkedin.com/in/suebeckingham</t>
  </si>
  <si>
    <t>https://t.co/DTFZZc7wBp</t>
  </si>
  <si>
    <t>http://scottjturner.weebly.com/</t>
  </si>
  <si>
    <t>http://about.me/sarahhoneychurch</t>
  </si>
  <si>
    <t>https://t.co/F048kNUNcD</t>
  </si>
  <si>
    <t>https://www.sunderland.ac.uk/about/staff/teacher-training-and-education/david_wooff</t>
  </si>
  <si>
    <t>http://lthechat.com</t>
  </si>
  <si>
    <t>https://smrfoundation.org</t>
  </si>
  <si>
    <t>http://www.city.ac.uk/lead</t>
  </si>
  <si>
    <t>https://www.linkedin.com/in/johncouperthwaite</t>
  </si>
  <si>
    <t>http://t.co/WqJXRafMGI</t>
  </si>
  <si>
    <t>https://www.edgehill.ac.uk/clt/conference-2014/social-media-for-learning-in-higher-education-confere</t>
  </si>
  <si>
    <t>http://ntu.ac.uk/adbe/index.html</t>
  </si>
  <si>
    <t>http://www.edgehill.ac.uk/solstice</t>
  </si>
  <si>
    <t>https://t.co/j1i0uaCCEX</t>
  </si>
  <si>
    <t>https://t.co/xBVhFHkJiU</t>
  </si>
  <si>
    <t>http://about.me/cpjobling</t>
  </si>
  <si>
    <t>https://journals.gre.ac.uk/index.php/raise/about</t>
  </si>
  <si>
    <t>http://phil-race.co.uk</t>
  </si>
  <si>
    <t>https://t.co/EYz9gAJGJ9</t>
  </si>
  <si>
    <t>Eastern Time (US &amp; Canada)</t>
  </si>
  <si>
    <t>https://pbs.twimg.com/profile_banners/788674893999173632/1537783521</t>
  </si>
  <si>
    <t>https://pbs.twimg.com/profile_banners/900813213952081920/1504858655</t>
  </si>
  <si>
    <t>https://pbs.twimg.com/profile_banners/859771153321259009/1526588492</t>
  </si>
  <si>
    <t>https://pbs.twimg.com/profile_banners/1861150880/1474617327</t>
  </si>
  <si>
    <t>https://pbs.twimg.com/profile_banners/735568502/1467727211</t>
  </si>
  <si>
    <t>https://pbs.twimg.com/profile_banners/996122752150114310/1534000924</t>
  </si>
  <si>
    <t>https://pbs.twimg.com/profile_banners/347002675/1450187379</t>
  </si>
  <si>
    <t>https://pbs.twimg.com/profile_banners/1274404952/1567551139</t>
  </si>
  <si>
    <t>https://pbs.twimg.com/profile_banners/204746761/1559796062</t>
  </si>
  <si>
    <t>https://pbs.twimg.com/profile_banners/182762965/1561040513</t>
  </si>
  <si>
    <t>https://pbs.twimg.com/profile_banners/81817497/1354468137</t>
  </si>
  <si>
    <t>https://pbs.twimg.com/profile_banners/246845785/1562314133</t>
  </si>
  <si>
    <t>https://pbs.twimg.com/profile_banners/3250741/1496472460</t>
  </si>
  <si>
    <t>https://pbs.twimg.com/profile_banners/17602517/1567866920</t>
  </si>
  <si>
    <t>https://pbs.twimg.com/profile_banners/20971476/1428354761</t>
  </si>
  <si>
    <t>https://pbs.twimg.com/profile_banners/2272841/1354635214</t>
  </si>
  <si>
    <t>https://pbs.twimg.com/profile_banners/717927353268232192/1460477788</t>
  </si>
  <si>
    <t>https://pbs.twimg.com/profile_banners/1848451/1562524744</t>
  </si>
  <si>
    <t>https://pbs.twimg.com/profile_banners/41210876/1552553640</t>
  </si>
  <si>
    <t>https://pbs.twimg.com/profile_banners/17968281/1348098472</t>
  </si>
  <si>
    <t>https://pbs.twimg.com/profile_banners/34904126/1348772653</t>
  </si>
  <si>
    <t>https://pbs.twimg.com/profile_banners/3726587775/1452177565</t>
  </si>
  <si>
    <t>https://pbs.twimg.com/profile_banners/56366858/1479122559</t>
  </si>
  <si>
    <t>https://pbs.twimg.com/profile_banners/558091832/1522083865</t>
  </si>
  <si>
    <t>https://pbs.twimg.com/profile_banners/811626119636127744/1482341927</t>
  </si>
  <si>
    <t>https://pbs.twimg.com/profile_banners/231750350/1388520591</t>
  </si>
  <si>
    <t>https://pbs.twimg.com/profile_banners/1146146844/1420242277</t>
  </si>
  <si>
    <t>https://pbs.twimg.com/profile_banners/2659221798/1444238119</t>
  </si>
  <si>
    <t>https://pbs.twimg.com/profile_banners/87606674/1405285356</t>
  </si>
  <si>
    <t>https://pbs.twimg.com/profile_banners/118827531/1483456778</t>
  </si>
  <si>
    <t>https://pbs.twimg.com/profile_banners/107356021/1471430608</t>
  </si>
  <si>
    <t>https://pbs.twimg.com/profile_banners/14908181/1566203432</t>
  </si>
  <si>
    <t>https://pbs.twimg.com/profile_banners/3346395670/1561844616</t>
  </si>
  <si>
    <t>https://pbs.twimg.com/profile_banners/53028461/1536485855</t>
  </si>
  <si>
    <t>https://pbs.twimg.com/profile_banners/2336291837/1532672875</t>
  </si>
  <si>
    <t>https://pbs.twimg.com/profile_banners/1056578767/1436441450</t>
  </si>
  <si>
    <t>https://pbs.twimg.com/profile_banners/249686528/1448008572</t>
  </si>
  <si>
    <t>https://pbs.twimg.com/profile_banners/204444379/1552467078</t>
  </si>
  <si>
    <t>https://pbs.twimg.com/profile_banners/4229341/1398287038</t>
  </si>
  <si>
    <t>https://pbs.twimg.com/profile_banners/246951711/1485288052</t>
  </si>
  <si>
    <t>https://pbs.twimg.com/profile_banners/877194559377338370/1497977360</t>
  </si>
  <si>
    <t>https://pbs.twimg.com/profile_banners/1350065268/1460222436</t>
  </si>
  <si>
    <t>https://pbs.twimg.com/profile_banners/278996983/1379593374</t>
  </si>
  <si>
    <t>http://abs.twimg.com/images/themes/theme1/bg.png</t>
  </si>
  <si>
    <t>http://pbs.twimg.com/profile_background_images/666111968768495617/QcbiaBLG.jpg</t>
  </si>
  <si>
    <t>http://abs.twimg.com/images/themes/theme10/bg.gif</t>
  </si>
  <si>
    <t>http://abs.twimg.com/images/themes/theme7/bg.gif</t>
  </si>
  <si>
    <t>http://abs.twimg.com/images/themes/theme2/bg.gif</t>
  </si>
  <si>
    <t>http://abs.twimg.com/images/themes/theme17/bg.gif</t>
  </si>
  <si>
    <t>http://abs.twimg.com/images/themes/theme14/bg.gif</t>
  </si>
  <si>
    <t>http://abs.twimg.com/images/themes/theme9/bg.gif</t>
  </si>
  <si>
    <t>http://abs.twimg.com/images/themes/theme15/bg.png</t>
  </si>
  <si>
    <t>http://abs.twimg.com/images/themes/theme4/bg.gif</t>
  </si>
  <si>
    <t>http://abs.twimg.com/images/themes/theme5/bg.gif</t>
  </si>
  <si>
    <t>http://abs.twimg.com/images/themes/theme11/bg.gif</t>
  </si>
  <si>
    <t>http://abs.twimg.com/images/themes/theme19/bg.gif</t>
  </si>
  <si>
    <t>http://abs.twimg.com/images/themes/theme16/bg.gif</t>
  </si>
  <si>
    <t>http://pbs.twimg.com/profile_images/676761037538992129/Qq-q1bRC_normal.jpg</t>
  </si>
  <si>
    <t>http://pbs.twimg.com/profile_images/1149557731281391618/kN_F5QIa_normal.jpg</t>
  </si>
  <si>
    <t>http://pbs.twimg.com/profile_images/969244225689833473/_S2XNjmi_normal.jpg</t>
  </si>
  <si>
    <t>http://pbs.twimg.com/profile_images/439001186385944576/mrtJJX5d_normal.png</t>
  </si>
  <si>
    <t>http://pbs.twimg.com/profile_images/639043128410902528/YApTY2N5_normal.jpg</t>
  </si>
  <si>
    <t>http://pbs.twimg.com/profile_images/1013793991844909058/TzdFQ3Si_normal.jpg</t>
  </si>
  <si>
    <t>http://pbs.twimg.com/profile_images/493788994547613697/3q2OoTbK_normal.jpeg</t>
  </si>
  <si>
    <t>http://pbs.twimg.com/profile_images/849132774661308416/pa2Uplq1_normal.jpg</t>
  </si>
  <si>
    <t>http://pbs.twimg.com/profile_images/1085230250571685888/MtxckAlq_normal.jpg</t>
  </si>
  <si>
    <t>http://pbs.twimg.com/profile_images/897861295122395136/kbZsjY_D_normal.jpg</t>
  </si>
  <si>
    <t>http://pbs.twimg.com/profile_images/876750567183462400/c7tK8Hod_normal.jpg</t>
  </si>
  <si>
    <t>http://pbs.twimg.com/profile_images/874644963849535489/b01_rWgV_normal.jpg</t>
  </si>
  <si>
    <t>http://pbs.twimg.com/profile_images/877196000351453185/E-mzIv5g_normal.jpg</t>
  </si>
  <si>
    <t>http://pbs.twimg.com/profile_images/1304329114/Raise_logo_blue6_normal.jpg</t>
  </si>
  <si>
    <t>Open Twitter Page for This Person</t>
  </si>
  <si>
    <t>https://twitter.com/misstarbuck</t>
  </si>
  <si>
    <t>https://twitter.com/oliviakellyou</t>
  </si>
  <si>
    <t>https://twitter.com/sfaulknerpando</t>
  </si>
  <si>
    <t>https://twitter.com/bpplibrary</t>
  </si>
  <si>
    <t>https://twitter.com/dinahturner</t>
  </si>
  <si>
    <t>https://twitter.com/futurefocusedg1</t>
  </si>
  <si>
    <t>https://twitter.com/s</t>
  </si>
  <si>
    <t>https://twitter.com/belld17</t>
  </si>
  <si>
    <t>https://twitter.com/sarah__wright1</t>
  </si>
  <si>
    <t>https://twitter.com/margymaclibrary</t>
  </si>
  <si>
    <t>https://twitter.com/chri5rowell</t>
  </si>
  <si>
    <t>https://twitter.com/warwicklanguage</t>
  </si>
  <si>
    <t>https://twitter.com/cbthomson</t>
  </si>
  <si>
    <t>https://twitter.com/lawrie</t>
  </si>
  <si>
    <t>https://twitter.com/preater</t>
  </si>
  <si>
    <t>https://twitter.com/mattcornock</t>
  </si>
  <si>
    <t>https://twitter.com/jamesclay</t>
  </si>
  <si>
    <t>https://twitter.com/scalarhumanity</t>
  </si>
  <si>
    <t>https://twitter.com/johnco</t>
  </si>
  <si>
    <t>https://twitter.com/profsallybrown</t>
  </si>
  <si>
    <t>https://twitter.com/a_l_t</t>
  </si>
  <si>
    <t>https://twitter.com/dompates</t>
  </si>
  <si>
    <t>https://twitter.com/suebecks</t>
  </si>
  <si>
    <t>https://twitter.com/advancehe_chat</t>
  </si>
  <si>
    <t>https://twitter.com/scottturneruon</t>
  </si>
  <si>
    <t>https://twitter.com/nomadwarmachine</t>
  </si>
  <si>
    <t>https://twitter.com/edubot_he</t>
  </si>
  <si>
    <t>https://twitter.com/debbaff</t>
  </si>
  <si>
    <t>https://twitter.com/destech2013</t>
  </si>
  <si>
    <t>https://twitter.com/lthechat</t>
  </si>
  <si>
    <t>https://twitter.com/nodexl</t>
  </si>
  <si>
    <t>https://twitter.com/cityunilead</t>
  </si>
  <si>
    <t>https://twitter.com/johncoup</t>
  </si>
  <si>
    <t>https://twitter.com/edgehill</t>
  </si>
  <si>
    <t>https://twitter.com/socmedhe</t>
  </si>
  <si>
    <t>https://twitter.com/kerry_truman</t>
  </si>
  <si>
    <t>https://twitter.com/solsticecetl</t>
  </si>
  <si>
    <t>https://twitter.com/13suemckinney</t>
  </si>
  <si>
    <t>https://twitter.com/kerryedwardsot</t>
  </si>
  <si>
    <t>https://twitter.com/alexgspiers</t>
  </si>
  <si>
    <t>https://twitter.com/neilwithnell</t>
  </si>
  <si>
    <t>https://twitter.com/dilla_davis</t>
  </si>
  <si>
    <t>https://twitter.com/mrgavinbell</t>
  </si>
  <si>
    <t>https://twitter.com/cpjobling</t>
  </si>
  <si>
    <t>https://twitter.com/kiusum</t>
  </si>
  <si>
    <t>https://twitter.com/sehej_raise</t>
  </si>
  <si>
    <t>https://twitter.com/racephil</t>
  </si>
  <si>
    <t>https://twitter.com/raisenetwork</t>
  </si>
  <si>
    <t>misstarbuck
Are we 'always on' (Turkle, 2011).
No, set your boundaries! #SocMedHE</t>
  </si>
  <si>
    <t>oliviakellyou
RT @SFaulknerPandO: Wow!!!!! Check
out the #SocMedHE19 announcement.......
an amazing opportunity for an undergraduate
student to keynote a…</t>
  </si>
  <si>
    <t>sfaulknerpando
@MrGavinBell After the conference
meal there was a ceilidh _xD83C__xDFF4__xDB40__xDC67__xDB40__xDC62__xDB40__xDC73__xDB40__xDC63__xDB40__xDC74__xDB40__xDC7F_,
you’ll know that’s an awesome way
to connect wi… https://t.co/5z5l9yMiuY</t>
  </si>
  <si>
    <t>bpplibrary
RT @SFaulknerPandO: Wow!!!!! Check
out the #SocMedHE19 announcement.......
an amazing opportunity for an undergraduate
student to keynote a…</t>
  </si>
  <si>
    <t>dinahturner
RT @SFaulknerPandO: Wow!!!!! Check
out the #SocMedHE19 announcement.......
an amazing opportunity for an undergraduate
student to keynote a…</t>
  </si>
  <si>
    <t>futurefocusedg1
RT @SFaulknerPandO: It was a great
first #AdvanceHEConnect webinar
from #SocMedHE expertly led by
@Sarah__wright1 and @belld17 check
out @S…</t>
  </si>
  <si>
    <t xml:space="preserve">s
</t>
  </si>
  <si>
    <t>belld17
RT @SFaulknerPandO: It was a great
first #AdvanceHEConnect webinar
from #SocMedHE expertly led by
@Sarah__wright1 and @belld17 check
out @S…</t>
  </si>
  <si>
    <t>sarah__wright1
RT @SFaulknerPandO: It was a great
first #AdvanceHEConnect webinar
from #SocMedHE expertly led by
@Sarah__wright1 and @belld17 check
out @S…</t>
  </si>
  <si>
    <t>margymaclibrary
RT @SFaulknerPandO: Amazing @Chri5rowell,
that’s because it’s awesome! With
contributions from lots of fantastic
people! #SocMedHE peeps ..…</t>
  </si>
  <si>
    <t>chri5rowell
RT @SFaulknerPandO: Amazing @Chri5rowell,
that’s because it’s awesome! With
contributions from lots of fantastic
people! #SocMedHE peeps ..…</t>
  </si>
  <si>
    <t>warwicklanguage
#socmedhe</t>
  </si>
  <si>
    <t>cbthomson
RT @Lawrie: a few thoughts on Tweetchats,
following the brief survey I did
(thanks to those that participated).
#LTHEChat #SocMedHE #Coachi…</t>
  </si>
  <si>
    <t>lawrie
a few thoughts on Tweetchats, following
the brief survey I did (thanks
to those that participated). #LTHEChat…
https://t.co/O7UFg8icS0</t>
  </si>
  <si>
    <t>preater
RT @Lawrie: a few thoughts on Tweetchats,
following the brief survey I did
(thanks to those that participated).
#LTHEChat #SocMedHE #Coachi…</t>
  </si>
  <si>
    <t>mattcornock
RT @Lawrie: a few thoughts on Tweetchats,
following the brief survey I did
(thanks to those that participated).
#LTHEChat #SocMedHE #Coachi…</t>
  </si>
  <si>
    <t>jamesclay
RT @Lawrie: a few thoughts on Tweetchats,
following the brief survey I did
(thanks to those that participated).
#LTHEChat #SocMedHE #Coachi…</t>
  </si>
  <si>
    <t>scalarhumanity
RT @scottturneruon: #lthechat via
NodeXL https://t.co/NJr54f1riE
@advancehe_chat @suebecks @dompates
@lawrie @a_l_t @profsallybrown
@johnco…</t>
  </si>
  <si>
    <t xml:space="preserve">johnco
</t>
  </si>
  <si>
    <t xml:space="preserve">profsallybrown
</t>
  </si>
  <si>
    <t xml:space="preserve">a_l_t
</t>
  </si>
  <si>
    <t xml:space="preserve">dompates
</t>
  </si>
  <si>
    <t>suebecks
RT @Lawrie: a few thoughts on Tweetchats,
following the brief survey I did
(thanks to those that participated).
#LTHEChat #SocMedHE #Coachi…</t>
  </si>
  <si>
    <t xml:space="preserve">advancehe_chat
</t>
  </si>
  <si>
    <t>scottturneruon
RT @SocMedHE: The call for conference
abstracts and the student competition
is open!!! #socmedhe19 19th December
2019 @edgehill Visit https…</t>
  </si>
  <si>
    <t>nomadwarmachine
RT @scottturneruon: #lthechat via
NodeXL https://t.co/NJr54f1riE
@advancehe_chat @suebecks @dompates
@lawrie @a_l_t @profsallybrown
@johnco…</t>
  </si>
  <si>
    <t>edubot_he
RT @scottturneruon: #lthechat via
NodeXL https://t.co/NJr54f1riE
@advancehe_chat @suebecks @dompates
@lawrie @a_l_t @profsallybrown
@johnco…</t>
  </si>
  <si>
    <t>debbaff
@LTHEchat A2 I think being part
of stuff like #lthechat #byod4l
#socmedHE etc has helped me enormously
... I always… https://t.co/sbgu7lPQ8M</t>
  </si>
  <si>
    <t>destech2013
RT @SocMedHE: The call for conference
abstracts and the student competition
is open!!! #socmedhe19 19th December
2019 @edgehill Visit https…</t>
  </si>
  <si>
    <t xml:space="preserve">lthechat
</t>
  </si>
  <si>
    <t xml:space="preserve">nodexl
</t>
  </si>
  <si>
    <t xml:space="preserve">cityunilead
</t>
  </si>
  <si>
    <t xml:space="preserve">johncoup
</t>
  </si>
  <si>
    <t xml:space="preserve">edgehill
</t>
  </si>
  <si>
    <t>socmedhe
The call for conference abstracts
and the student competition is
open!!! #socmedhe19 19th December
2019 @edgehill V… https://t.co/MBOaMtnDqR</t>
  </si>
  <si>
    <t>kerry_truman
RT @SocMedHE: The call for conference
abstracts and the student competition
is open!!! #socmedhe19 19th December
2019 @edgehill Visit https…</t>
  </si>
  <si>
    <t>solsticecetl
RT @SocMedHE: The call for conference
abstracts and the student competition
is open!!! #socmedhe19 19th December
2019 @edgehill Visit https…</t>
  </si>
  <si>
    <t>13suemckinney
RT @SocMedHE: The call for conference
abstracts and the student competition
is open!!! #socmedhe19 19th December
2019 @edgehill Visit https…</t>
  </si>
  <si>
    <t>kerryedwardsot
RT @SocMedHE: The call for conference
abstracts and the student competition
is open!!! #socmedhe19 19th December
2019 @edgehill Visit https…</t>
  </si>
  <si>
    <t>alexgspiers
RT @SocMedHE: The call for conference
abstracts and the student competition
is open!!! #socmedhe19 19th December
2019 @edgehill Visit https…</t>
  </si>
  <si>
    <t>neilwithnell
Hope you will also be putting in
an abstract for the super conference
that is #socmedhe19 @SocMedHE…
https://t.co/jLnrKOTuWn</t>
  </si>
  <si>
    <t>dilla_davis
RT @neilwithnell: Hope you will
also be putting in an abstract
for the super conference that is
#socmedhe19 @SocMedHE https://t.co/bqoopaWg…</t>
  </si>
  <si>
    <t xml:space="preserve">mrgavinbell
</t>
  </si>
  <si>
    <t>cpjobling
@LTHEchat A6) Meeting my #LTHEChat
friends in person at #SocMedHE
and #altc.</t>
  </si>
  <si>
    <t>kiusum
A3: Taking this opportunity to
name drop @RAISEnetwork @SEHEJ_RAISE
#RAISE20 (next years conference)
and the upcomi… https://t.co/YF2u1FSots</t>
  </si>
  <si>
    <t xml:space="preserve">sehej_raise
</t>
  </si>
  <si>
    <t>racephil
RT @cpjobling: @LTHEchat A6) Meeting
my #LTHEChat friends in person
at #SocMedHE and #altc.</t>
  </si>
  <si>
    <t xml:space="preserve">raisenetwork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</si>
  <si>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</si>
  <si>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</si>
  <si>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</si>
  <si>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</si>
  <si>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</si>
  <si>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</si>
  <si>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</si>
  <si>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</si>
  <si>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Workbook Settings 5</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</si>
  <si>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</si>
  <si>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Workbook Settings 6</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</si>
  <si>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</si>
  <si>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Workbook Settings 7</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</si>
  <si>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</si>
  <si>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Workbook Settings 8</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</si>
  <si>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</si>
  <si>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Workbook Settings 9</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</si>
  <si>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</si>
  <si>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Workbook Settings 10</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</si>
  <si>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</si>
  <si>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Workbook Settings 11</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</si>
  <si>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</si>
  <si>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Workbook Settings 12</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</si>
  <si>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</si>
  <si>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Workbook Settings 13</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</si>
  <si>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</si>
  <si>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Workbook Settings 14</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</si>
  <si>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</si>
  <si>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Workbook Settings 15</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</si>
  <si>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</si>
  <si>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Workbook Settings 16</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</si>
  <si>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t>
  </si>
  <si>
    <t>Workbook Settings 17</t>
  </si>
  <si>
    <t>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
  </si>
  <si>
    <t>Workbook Settings 18</t>
  </si>
  <si>
    <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</si>
  <si>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</si>
  <si>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</si>
  <si>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</si>
  <si>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</si>
  <si>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</si>
  <si>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</si>
  <si>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</si>
  <si>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</si>
  <si>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</si>
  <si>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</si>
  <si>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</si>
  <si>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</si>
  <si>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</si>
  <si>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</si>
  <si>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</si>
  <si>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</si>
  <si>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</si>
  <si>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</si>
  <si>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</si>
  <si>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</si>
  <si>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</si>
  <si>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</si>
  <si>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</si>
  <si>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</si>
  <si>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</si>
  <si>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</si>
  <si>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</si>
  <si>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</si>
  <si>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</si>
  <si>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</si>
  <si>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</si>
  <si>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</si>
  <si>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</si>
  <si>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</si>
  <si>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https://twitter.com/i/web/status/1171677963374538752 https://twitter.com/i/web/status/1148282459773186048 https://twitter.com/i/web/status/1151751095447891968 https://twitter.com/suebecks/status/1148283211140784133 https://twitter.com/i/web/status/1148282106059120642 https://twitter.com/i/web/status/1166791535150739464</t>
  </si>
  <si>
    <t>https://twitter.com/i/web/status/1170057160384032768 https://twitter.com/i/web/status/1170707169295163394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</si>
  <si>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</si>
  <si>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</si>
  <si>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</si>
  <si>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</si>
  <si>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</si>
  <si>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</si>
  <si>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</si>
  <si>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</si>
  <si>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</si>
  <si>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advanceheconnect</t>
  </si>
  <si>
    <t>altc</t>
  </si>
  <si>
    <t>edtech</t>
  </si>
  <si>
    <t>highered</t>
  </si>
  <si>
    <t>moocs</t>
  </si>
  <si>
    <t>universaldesignforlearning</t>
  </si>
  <si>
    <t>Top Hashtags in Tweet in G1</t>
  </si>
  <si>
    <t>scomed100</t>
  </si>
  <si>
    <t>contented19</t>
  </si>
  <si>
    <t>byod4l</t>
  </si>
  <si>
    <t>Top Hashtags in Tweet in G2</t>
  </si>
  <si>
    <t>udl</t>
  </si>
  <si>
    <t>Top Hashtags in Tweet in G3</t>
  </si>
  <si>
    <t>Top Hashtags in Tweet in G4</t>
  </si>
  <si>
    <t>Top Hashtags in Tweet in G5</t>
  </si>
  <si>
    <t>Top Hashtags in Tweet in G6</t>
  </si>
  <si>
    <t>Top Hashtags in Tweet</t>
  </si>
  <si>
    <t>socmedhe socmedhe19 advanceheconnect scomed100 contented19 lthechat byod4l</t>
  </si>
  <si>
    <t>lthechat socmedhe socmedhe19 advanceheconnect edtech altc highered moocs universaldesignforlearning udl</t>
  </si>
  <si>
    <t>lthechat socmedhe raise20 altc</t>
  </si>
  <si>
    <t>Top Words in Tweet in Entire Graph</t>
  </si>
  <si>
    <t>Words in Sentiment List#1: Positive</t>
  </si>
  <si>
    <t>Words in Sentiment List#2: Negative</t>
  </si>
  <si>
    <t>Words in Sentiment List#3: Angry/Violent</t>
  </si>
  <si>
    <t>Non-categorized Words</t>
  </si>
  <si>
    <t>Total Words</t>
  </si>
  <si>
    <t>student</t>
  </si>
  <si>
    <t>conference</t>
  </si>
  <si>
    <t>#socmedhe19</t>
  </si>
  <si>
    <t>#lthechat</t>
  </si>
  <si>
    <t>Top Words in Tweet in G1</t>
  </si>
  <si>
    <t>check</t>
  </si>
  <si>
    <t>out</t>
  </si>
  <si>
    <t>amazing</t>
  </si>
  <si>
    <t>keynote</t>
  </si>
  <si>
    <t>Top Words in Tweet in G2</t>
  </si>
  <si>
    <t>Top Words in Tweet in G3</t>
  </si>
  <si>
    <t>call</t>
  </si>
  <si>
    <t>abstracts</t>
  </si>
  <si>
    <t>competition</t>
  </si>
  <si>
    <t>open</t>
  </si>
  <si>
    <t>19th</t>
  </si>
  <si>
    <t>december</t>
  </si>
  <si>
    <t>Top Words in Tweet in G4</t>
  </si>
  <si>
    <t>a3</t>
  </si>
  <si>
    <t>taking</t>
  </si>
  <si>
    <t>opportunity</t>
  </si>
  <si>
    <t>name</t>
  </si>
  <si>
    <t>drop</t>
  </si>
  <si>
    <t>#raise20</t>
  </si>
  <si>
    <t>Top Words in Tweet in G5</t>
  </si>
  <si>
    <t>few</t>
  </si>
  <si>
    <t>thoughts</t>
  </si>
  <si>
    <t>tweetchats</t>
  </si>
  <si>
    <t>following</t>
  </si>
  <si>
    <t>brief</t>
  </si>
  <si>
    <t>survey</t>
  </si>
  <si>
    <t>thanks</t>
  </si>
  <si>
    <t>those</t>
  </si>
  <si>
    <t>participated</t>
  </si>
  <si>
    <t>Top Words in Tweet in G6</t>
  </si>
  <si>
    <t>Top Words in Tweet</t>
  </si>
  <si>
    <t>student #socmedhe s sfaulknerpando check out amazing keynote #socmedhe19 sarah__wright1</t>
  </si>
  <si>
    <t>#lthechat nodexl lawrie advancehe_chat suebecks dompates a_l_t profsallybrown #socmedhe scottturneruon</t>
  </si>
  <si>
    <t>conference #socmedhe19 socmedhe call abstracts student competition open 19th december</t>
  </si>
  <si>
    <t>#socmedhe #lthechat a3 taking opportunity name drop raisenetwork sehej_raise #raise20</t>
  </si>
  <si>
    <t>few thoughts tweetchats following brief survey thanks those participated #lthechat</t>
  </si>
  <si>
    <t>Top Word Pairs in Tweet in Entire Graph</t>
  </si>
  <si>
    <t>check,out</t>
  </si>
  <si>
    <t>student,keynote</t>
  </si>
  <si>
    <t>call,conference</t>
  </si>
  <si>
    <t>conference,abstracts</t>
  </si>
  <si>
    <t>abstracts,student</t>
  </si>
  <si>
    <t>student,competition</t>
  </si>
  <si>
    <t>competition,open</t>
  </si>
  <si>
    <t>open,#socmedhe19</t>
  </si>
  <si>
    <t>#socmedhe19,19th</t>
  </si>
  <si>
    <t>19th,december</t>
  </si>
  <si>
    <t>Top Word Pairs in Tweet in G1</t>
  </si>
  <si>
    <t>wow,check</t>
  </si>
  <si>
    <t>out,#socmedhe19</t>
  </si>
  <si>
    <t>#socmedhe19,announcement</t>
  </si>
  <si>
    <t>announcement,amazing</t>
  </si>
  <si>
    <t>amazing,opportunity</t>
  </si>
  <si>
    <t>opportunity,undergraduate</t>
  </si>
  <si>
    <t>undergraduate,student</t>
  </si>
  <si>
    <t>sfaulknerpando,wow</t>
  </si>
  <si>
    <t>Top Word Pairs in Tweet in G2</t>
  </si>
  <si>
    <t>#lthechat,nodexl</t>
  </si>
  <si>
    <t>nodexl,advancehe_chat</t>
  </si>
  <si>
    <t>advancehe_chat,suebecks</t>
  </si>
  <si>
    <t>suebecks,dompates</t>
  </si>
  <si>
    <t>dompates,lawrie</t>
  </si>
  <si>
    <t>lawrie,a_l_t</t>
  </si>
  <si>
    <t>a_l_t,profsallybrown</t>
  </si>
  <si>
    <t>scottturneruon,#lthechat</t>
  </si>
  <si>
    <t>profsallybrown,johnco</t>
  </si>
  <si>
    <t>Top Word Pairs in Tweet in G3</t>
  </si>
  <si>
    <t>december,2019</t>
  </si>
  <si>
    <t>2019,edgehill</t>
  </si>
  <si>
    <t>Top Word Pairs in Tweet in G4</t>
  </si>
  <si>
    <t>a3,taking</t>
  </si>
  <si>
    <t>taking,opportunity</t>
  </si>
  <si>
    <t>opportunity,name</t>
  </si>
  <si>
    <t>name,drop</t>
  </si>
  <si>
    <t>drop,raisenetwork</t>
  </si>
  <si>
    <t>raisenetwork,sehej_raise</t>
  </si>
  <si>
    <t>sehej_raise,#raise20</t>
  </si>
  <si>
    <t>#raise20,next</t>
  </si>
  <si>
    <t>next,years</t>
  </si>
  <si>
    <t>years,conference</t>
  </si>
  <si>
    <t>Top Word Pairs in Tweet in G5</t>
  </si>
  <si>
    <t>few,thoughts</t>
  </si>
  <si>
    <t>thoughts,tweetchats</t>
  </si>
  <si>
    <t>tweetchats,following</t>
  </si>
  <si>
    <t>following,brief</t>
  </si>
  <si>
    <t>brief,survey</t>
  </si>
  <si>
    <t>survey,thanks</t>
  </si>
  <si>
    <t>thanks,those</t>
  </si>
  <si>
    <t>those,participated</t>
  </si>
  <si>
    <t>participated,#lthechat</t>
  </si>
  <si>
    <t>lawrie,few</t>
  </si>
  <si>
    <t>Top Word Pairs in Tweet in G6</t>
  </si>
  <si>
    <t>Top Word Pairs in Tweet</t>
  </si>
  <si>
    <t>check,out  student,keynote  wow,check  out,#socmedhe19  #socmedhe19,announcement  announcement,amazing  amazing,opportunity  opportunity,undergraduate  undergraduate,student  sfaulknerpando,wow</t>
  </si>
  <si>
    <t>#lthechat,nodexl  nodexl,advancehe_chat  advancehe_chat,suebecks  suebecks,dompates  dompates,lawrie  lawrie,a_l_t  a_l_t,profsallybrown  scottturneruon,#lthechat  profsallybrown,johnco</t>
  </si>
  <si>
    <t>call,conference  conference,abstracts  abstracts,student  student,competition  competition,open  open,#socmedhe19  #socmedhe19,19th  19th,december  december,2019  2019,edgehill</t>
  </si>
  <si>
    <t>a3,taking  taking,opportunity  opportunity,name  name,drop  drop,raisenetwork  raisenetwork,sehej_raise  sehej_raise,#raise20  #raise20,next  next,years  years,conference</t>
  </si>
  <si>
    <t>few,thoughts  thoughts,tweetchats  tweetchats,following  following,brief  brief,survey  survey,thanks  thanks,those  those,participated  participated,#lthechat  lawrie,few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</si>
  <si>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</si>
  <si>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</si>
  <si>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</si>
  <si>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</si>
  <si>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</si>
  <si>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</si>
  <si>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</si>
  <si>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</si>
  <si>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</si>
  <si>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</si>
  <si>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</si>
  <si>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</si>
  <si>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</si>
  <si>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</si>
  <si>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</si>
  <si>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mrgavinbell sarah__wright1 lthechat</t>
  </si>
  <si>
    <t>Top Mentioned in Tweet</t>
  </si>
  <si>
    <t>sfaulknerpando sarah__wright1 chri5rowell belld17 socmedhe destech2013 s edgehill</t>
  </si>
  <si>
    <t>lawrie advancehe_chat suebecks dompates a_l_t profsallybrown scottturneruon johnco socmedhe edgehill</t>
  </si>
  <si>
    <t>socmedhe edgehill neilwithnell</t>
  </si>
  <si>
    <t>raisenetwork sehej_raise kiusum cpjobling lthechat lawrie</t>
  </si>
  <si>
    <t>Top Tweeters in Entire Graph</t>
  </si>
  <si>
    <t>Top Tweeters in G1</t>
  </si>
  <si>
    <t>Top Tweeters in G2</t>
  </si>
  <si>
    <t>Top Tweeters in G3</t>
  </si>
  <si>
    <t>Top Tweeters in G4</t>
  </si>
  <si>
    <t>Top Tweeters in G5</t>
  </si>
  <si>
    <t>Top Tweeters in G6</t>
  </si>
  <si>
    <t>Top Tweeters</t>
  </si>
  <si>
    <t>margymaclibrary chri5rowell mrgavinbell sarah__wright1 sfaulknerpando debbaff dinahturner bpplibrary destech2013 belld17</t>
  </si>
  <si>
    <t>scalarhumanity scottturneruon suebecks johnco dompates profsallybrown nomadwarmachine a_l_t edubot_he nodexl</t>
  </si>
  <si>
    <t>neilwithnell kerry_truman edgehill dilla_davis alexgspiers 13suemckinney kerryedwardsot socmedhe solsticecetl</t>
  </si>
  <si>
    <t>cpjobling racephil kiusum lthechat raisenetwork sehej_raise</t>
  </si>
  <si>
    <t>jamesclay lawrie cbthomson preater mattcornock</t>
  </si>
  <si>
    <t>warwicklanguage misstarbuck</t>
  </si>
  <si>
    <t>Top URLs in Tweet by Count</t>
  </si>
  <si>
    <t>https://twitter.com/i/web/status/1171677963374538752 https://twitter.com/suebecks/status/1148283211140784133 https://twitter.com/i/web/status/1151751095447891968 https://twitter.com/i/web/status/1148282459773186048</t>
  </si>
  <si>
    <t>Top URLs in Tweet by Salience</t>
  </si>
  <si>
    <t>Top Domains in Tweet by Count</t>
  </si>
  <si>
    <t>Top Domains in Tweet by Salience</t>
  </si>
  <si>
    <t>Top Hashtags in Tweet by Count</t>
  </si>
  <si>
    <t>socmedhe socmedhe19 advanceheconnect scomed100 contented19</t>
  </si>
  <si>
    <t>socmedhe advanceheconnect</t>
  </si>
  <si>
    <t>socmedhe socmedhe19</t>
  </si>
  <si>
    <t>lthechat socmedhe socmedhe19 edtech altc highered moocs universaldesignforlearning udl cpd</t>
  </si>
  <si>
    <t>socmedhe lthechat byod4l socmedhe19</t>
  </si>
  <si>
    <t>raise20 lthechat socmedhe altc</t>
  </si>
  <si>
    <t>Top Hashtags in Tweet by Salience</t>
  </si>
  <si>
    <t>socmedhe19 advanceheconnect scomed100 contented19 socmedhe</t>
  </si>
  <si>
    <t>lthechat socmedhe19 edtech altc highered moocs universaldesignforlearning udl cpd advanceheconnect</t>
  </si>
  <si>
    <t>lthechat byod4l socmedhe19 socmedhe</t>
  </si>
  <si>
    <t>socmedhe19 socmedhe</t>
  </si>
  <si>
    <t>altc lthechat socmedhe</t>
  </si>
  <si>
    <t>Top Words in Tweet by Count</t>
  </si>
  <si>
    <t>'always on' turkle 2011 set boundaries</t>
  </si>
  <si>
    <t>sfaulknerpando wow check out #socmedhe19 announcement amazing opportunity undergraduate student</t>
  </si>
  <si>
    <t>s awesome student conference socmedhe #socmedhe19 first #advanceheconnect webinar sarah__wright1</t>
  </si>
  <si>
    <t>sfaulknerpando great first #advanceheconnect webinar expertly led sarah__wright1 belld17 check</t>
  </si>
  <si>
    <t>sarah__wright1 destech2013 announces inaugural student keynote conference end year excellent</t>
  </si>
  <si>
    <t>sfaulknerpando amazing s chri5rowell awesome contributions lots fantastic people peeps</t>
  </si>
  <si>
    <t>lawrie few thoughts tweetchats following brief survey thanks those participated</t>
  </si>
  <si>
    <t>scottturneruon #lthechat via nodexl advancehe_chat suebecks dompates lawrie a_l_t profsallybrown</t>
  </si>
  <si>
    <t>#lthechat nodexl socmedhe call conference abstracts student competition open #socmedhe19</t>
  </si>
  <si>
    <t>student keynote lthechat a2 think being part stuff #lthechat #byod4l</t>
  </si>
  <si>
    <t>conference student s socmedhe call abstracts competition open #socmedhe19 19th</t>
  </si>
  <si>
    <t>call conference abstracts student competition open #socmedhe19 19th december 2019</t>
  </si>
  <si>
    <t>socmedhe call conference abstracts student competition open #socmedhe19 19th december</t>
  </si>
  <si>
    <t>conference #socmedhe19 socmedhe hope putting abstract super call abstracts student</t>
  </si>
  <si>
    <t>neilwithnell hope putting abstract super conference #socmedhe19 socmedhe</t>
  </si>
  <si>
    <t>#lthechat lthechat a6 meeting friends person #altc lawrie few thoughts</t>
  </si>
  <si>
    <t>a3 taking opportunity name drop raisenetwork sehej_raise #raise20 next years</t>
  </si>
  <si>
    <t>kiusum a3 taking opportunity name drop raisenetwork sehej_raise #raise20 next</t>
  </si>
  <si>
    <t>Top Words in Tweet by Salience</t>
  </si>
  <si>
    <t>s conference socmedhe #socmedhe19 first #advanceheconnect webinar sarah__wright1 check out</t>
  </si>
  <si>
    <t>destech2013 announces inaugural student keynote conference end year excellent sfaulknerpando</t>
  </si>
  <si>
    <t>s chri5rowell awesome contributions lots fantastic people peeps wow check</t>
  </si>
  <si>
    <t>lthechat a2 think being part stuff #lthechat #byod4l etc helped</t>
  </si>
  <si>
    <t>s socmedhe call abstracts competition open #socmedhe19 19th december 2019</t>
  </si>
  <si>
    <t>hope putting abstract super call abstracts student competition open 19th</t>
  </si>
  <si>
    <t>lthechat a6 meeting friends person #altc lawrie few thoughts tweetchats</t>
  </si>
  <si>
    <t>Top Word Pairs in Tweet by Count</t>
  </si>
  <si>
    <t>'always,on'  on',turkle  turkle,2011  2011,set  set,boundaries  boundaries,#socmedhe</t>
  </si>
  <si>
    <t>sfaulknerpando,wow  wow,check  check,out  out,#socmedhe19  #socmedhe19,announcement  announcement,amazing  amazing,opportunity  opportunity,undergraduate  undergraduate,student  student,keynote</t>
  </si>
  <si>
    <t>s,awesome  first,#advanceheconnect  #advanceheconnect,webinar  webinar,#socmedhe  check,out  mrgavinbell,conference  conference,meal  meal,ceilidh  ceilidh,ll  ll,know</t>
  </si>
  <si>
    <t>sfaulknerpando,great  great,first  first,#advanceheconnect  #advanceheconnect,webinar  webinar,#socmedhe  #socmedhe,expertly  expertly,led  led,sarah__wright1  sarah__wright1,belld17  belld17,check</t>
  </si>
  <si>
    <t>destech2013,sarah__wright1  sarah__wright1,announces  announces,inaugural  inaugural,student  student,keynote  keynote,#socmedhe  #socmedhe,conference  conference,end  end,year  year,excellent</t>
  </si>
  <si>
    <t>sfaulknerpando,amazing  amazing,chri5rowell  chri5rowell,s  s,s  s,awesome  awesome,contributions  contributions,lots  lots,fantastic  fantastic,people  people,#socmedhe</t>
  </si>
  <si>
    <t>lawrie,few  few,thoughts  thoughts,tweetchats  tweetchats,following  following,brief  brief,survey  survey,thanks  thanks,those  those,participated  participated,#lthechat</t>
  </si>
  <si>
    <t>few,thoughts  thoughts,tweetchats  tweetchats,following  following,brief  brief,survey  survey,thanks  thanks,those  those,participated  participated,#lthechat</t>
  </si>
  <si>
    <t>scottturneruon,#lthechat  #lthechat,via  via,nodexl  nodexl,advancehe_chat  advancehe_chat,suebecks  suebecks,dompates  dompates,lawrie  lawrie,a_l_t  a_l_t,profsallybrown  profsallybrown,johnco</t>
  </si>
  <si>
    <t>socmedhe,call  call,conference  conference,abstracts  abstracts,student  student,competition  competition,open  open,#socmedhe19  #socmedhe19,19th  19th,december  december,2019</t>
  </si>
  <si>
    <t>student,keynote  lthechat,a2  a2,think  think,being  being,part  part,stuff  stuff,#lthechat  #lthechat,#byod4l  #byod4l,#socmedhe  #socmedhe,etc</t>
  </si>
  <si>
    <t>hope,putting  putting,abstract  abstract,super  super,conference  conference,#socmedhe19  #socmedhe19,socmedhe  socmedhe,call  call,conference  conference,abstracts  abstracts,student</t>
  </si>
  <si>
    <t>neilwithnell,hope  hope,putting  putting,abstract  abstract,super  super,conference  conference,#socmedhe19  #socmedhe19,socmedhe</t>
  </si>
  <si>
    <t>lthechat,a6  a6,meeting  meeting,#lthechat  #lthechat,friends  friends,person  person,#socmedhe  #socmedhe,#altc  lawrie,few  few,thoughts  thoughts,tweetchats</t>
  </si>
  <si>
    <t>kiusum,a3  a3,taking  taking,opportunity  opportunity,name  name,drop  drop,raisenetwork  raisenetwork,sehej_raise  sehej_raise,#raise20  #raise20,next  next,years</t>
  </si>
  <si>
    <t>Top Word Pairs in Tweet by Salience</t>
  </si>
  <si>
    <t>lthechat,a2  a2,think  think,being  being,part  part,stuff  stuff,#lthechat  #lthechat,#byod4l  #byod4l,#socmedhe  #socmedhe,etc  etc,helped</t>
  </si>
  <si>
    <t>Word</t>
  </si>
  <si>
    <t>2019</t>
  </si>
  <si>
    <t>visit</t>
  </si>
  <si>
    <t>https</t>
  </si>
  <si>
    <t>wow</t>
  </si>
  <si>
    <t>announcement</t>
  </si>
  <si>
    <t>undergraduate</t>
  </si>
  <si>
    <t>#coachi</t>
  </si>
  <si>
    <t>awesome</t>
  </si>
  <si>
    <t>first</t>
  </si>
  <si>
    <t>#advanceheconnect</t>
  </si>
  <si>
    <t>webinar</t>
  </si>
  <si>
    <t>great</t>
  </si>
  <si>
    <t>expertly</t>
  </si>
  <si>
    <t>led</t>
  </si>
  <si>
    <t>contributions</t>
  </si>
  <si>
    <t>lots</t>
  </si>
  <si>
    <t>fantastic</t>
  </si>
  <si>
    <t>people</t>
  </si>
  <si>
    <t>announces</t>
  </si>
  <si>
    <t>inaugural</t>
  </si>
  <si>
    <t>end</t>
  </si>
  <si>
    <t>year</t>
  </si>
  <si>
    <t>#altc</t>
  </si>
  <si>
    <t>peeps</t>
  </si>
  <si>
    <t>excellent</t>
  </si>
  <si>
    <t>next</t>
  </si>
  <si>
    <t>years</t>
  </si>
  <si>
    <t>a6</t>
  </si>
  <si>
    <t>meeting</t>
  </si>
  <si>
    <t>friends</t>
  </si>
  <si>
    <t>person</t>
  </si>
  <si>
    <t>hope</t>
  </si>
  <si>
    <t>putting</t>
  </si>
  <si>
    <t>abstract</t>
  </si>
  <si>
    <t>super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</si>
  <si>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</si>
  <si>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</si>
  <si>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</si>
  <si>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</si>
  <si>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</si>
  <si>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</si>
  <si>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</si>
  <si>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</si>
  <si>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</si>
  <si>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</si>
  <si>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</si>
  <si>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</si>
  <si>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</si>
  <si>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</si>
  <si>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</si>
  <si>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</si>
  <si>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</si>
  <si>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</si>
  <si>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</si>
  <si>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</si>
  <si>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</si>
  <si>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</si>
  <si>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</si>
  <si>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</si>
  <si>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</si>
  <si>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</si>
  <si>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</si>
  <si>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</si>
  <si>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</si>
  <si>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</si>
  <si>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</si>
  <si>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</si>
  <si>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</si>
  <si>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</si>
  <si>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</si>
  <si>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</si>
  <si>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</si>
  <si>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</si>
  <si>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</si>
  <si>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</si>
  <si>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</si>
  <si>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</si>
  <si>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</si>
  <si>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</si>
  <si>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</si>
  <si>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</si>
  <si>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</si>
  <si>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</si>
  <si>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</si>
  <si>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</si>
  <si>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</si>
  <si>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8-Jul</t>
  </si>
  <si>
    <t>5 PM</t>
  </si>
  <si>
    <t>6 PM</t>
  </si>
  <si>
    <t>7 PM</t>
  </si>
  <si>
    <t>8 PM</t>
  </si>
  <si>
    <t>9-Jul</t>
  </si>
  <si>
    <t>8 AM</t>
  </si>
  <si>
    <t>11 AM</t>
  </si>
  <si>
    <t>1 PM</t>
  </si>
  <si>
    <t>18-Jul</t>
  </si>
  <si>
    <t>7 AM</t>
  </si>
  <si>
    <t>9 AM</t>
  </si>
  <si>
    <t>10 AM</t>
  </si>
  <si>
    <t>Aug</t>
  </si>
  <si>
    <t>12-Aug</t>
  </si>
  <si>
    <t>13-Aug</t>
  </si>
  <si>
    <t>14-Aug</t>
  </si>
  <si>
    <t>2 PM</t>
  </si>
  <si>
    <t>19-Aug</t>
  </si>
  <si>
    <t>28-Aug</t>
  </si>
  <si>
    <t>Sep</t>
  </si>
  <si>
    <t>6-Sep</t>
  </si>
  <si>
    <t>9 PM</t>
  </si>
  <si>
    <t>7-Sep</t>
  </si>
  <si>
    <t>5 AM</t>
  </si>
  <si>
    <t>8-Sep</t>
  </si>
  <si>
    <t>9-Sep</t>
  </si>
  <si>
    <t>11-Sep</t>
  </si>
  <si>
    <t>6 AM</t>
  </si>
  <si>
    <t>128, 128, 128</t>
  </si>
  <si>
    <t>Red</t>
  </si>
  <si>
    <t>G1: student #socmedhe s sfaulknerpando check out amazing keynote #socmedhe19 sarah__wright1</t>
  </si>
  <si>
    <t>G2: #lthechat nodexl lawrie advancehe_chat suebecks dompates a_l_t profsallybrown #socmedhe scottturneruon</t>
  </si>
  <si>
    <t>G3: conference #socmedhe19 socmedhe call abstracts student competition open 19th december</t>
  </si>
  <si>
    <t>G4: #socmedhe #lthechat a3 taking opportunity name drop raisenetwork sehej_raise #raise20</t>
  </si>
  <si>
    <t>G5: few thoughts tweetchats following brief survey thanks those participated #lthechat</t>
  </si>
  <si>
    <t>G6: #socmedhe</t>
  </si>
  <si>
    <t>Autofill Workbook Results</t>
  </si>
  <si>
    <t>Edge Weight▓1▓1▓0▓True▓Gray▓Red▓▓Edge Weight▓1▓1▓0▓3▓10▓False▓Edge Weight▓1▓1▓0▓35▓12▓False▓▓0▓0▓0▓True▓Black▓Black▓▓Followers▓101▓12182▓0▓162▓1000▓False▓▓0▓0▓0▓0▓0▓False▓▓0▓0▓0▓0▓0▓False▓▓0▓0▓0▓0▓0▓False</t>
  </si>
  <si>
    <t>GraphSource░GraphServerTwitterSearch▓GraphTerm░#SocMedHE▓ImportDescription░The graph represents a network of 48 Twitter users whose tweets in the requested range contained "#SocMedHE", or who were replied to or mentioned in those tweets.  The network was obtained from the NodeXL Graph Server on Saturday, 14 September 2019 at 08:17 UTC.
The requested start date was Saturday, 14 September 2019 at 00:01 UTC and the maximum number of tweets (going backward in time) was 5,000.
The tweets in the network were tweeted over the 65-day, 2-hour, 44-minute period from Monday, 08 July 2019 at 17:14 UTC to Wednesday, 11 September 2019 at 19:58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</si>
</sst>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631152"/>
        <c:axId val="12136049"/>
      </c:barChart>
      <c:catAx>
        <c:axId val="386311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136049"/>
        <c:crosses val="autoZero"/>
        <c:auto val="1"/>
        <c:lblOffset val="100"/>
        <c:noMultiLvlLbl val="0"/>
      </c:catAx>
      <c:valAx>
        <c:axId val="12136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1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8"/>
                <c:pt idx="0">
                  <c:v>5 PM
8-Jul
Jul
2019</c:v>
                </c:pt>
                <c:pt idx="1">
                  <c:v>6 PM</c:v>
                </c:pt>
                <c:pt idx="2">
                  <c:v>7 PM</c:v>
                </c:pt>
                <c:pt idx="3">
                  <c:v>8 PM</c:v>
                </c:pt>
                <c:pt idx="4">
                  <c:v>8 AM
9-Jul</c:v>
                </c:pt>
                <c:pt idx="5">
                  <c:v>11 AM</c:v>
                </c:pt>
                <c:pt idx="6">
                  <c:v>1 PM</c:v>
                </c:pt>
                <c:pt idx="7">
                  <c:v>7 AM
18-Jul</c:v>
                </c:pt>
                <c:pt idx="8">
                  <c:v>9 AM</c:v>
                </c:pt>
                <c:pt idx="9">
                  <c:v>10 AM</c:v>
                </c:pt>
                <c:pt idx="10">
                  <c:v>11 AM</c:v>
                </c:pt>
                <c:pt idx="11">
                  <c:v>8 PM
12-Aug
Aug</c:v>
                </c:pt>
                <c:pt idx="12">
                  <c:v>6 PM
13-Aug</c:v>
                </c:pt>
                <c:pt idx="13">
                  <c:v>1 PM
14-Aug</c:v>
                </c:pt>
                <c:pt idx="14">
                  <c:v>2 PM</c:v>
                </c:pt>
                <c:pt idx="15">
                  <c:v>5 PM</c:v>
                </c:pt>
                <c:pt idx="16">
                  <c:v>6 PM
19-Aug</c:v>
                </c:pt>
                <c:pt idx="17">
                  <c:v>7 PM</c:v>
                </c:pt>
                <c:pt idx="18">
                  <c:v>7 PM
28-Aug</c:v>
                </c:pt>
                <c:pt idx="19">
                  <c:v>7 PM
6-Sep
Sep</c:v>
                </c:pt>
                <c:pt idx="20">
                  <c:v>8 PM</c:v>
                </c:pt>
                <c:pt idx="21">
                  <c:v>9 PM</c:v>
                </c:pt>
                <c:pt idx="22">
                  <c:v>5 AM
7-Sep</c:v>
                </c:pt>
                <c:pt idx="23">
                  <c:v>7 AM</c:v>
                </c:pt>
                <c:pt idx="24">
                  <c:v>2 PM
8-Sep</c:v>
                </c:pt>
                <c:pt idx="25">
                  <c:v>7 AM
9-Sep</c:v>
                </c:pt>
                <c:pt idx="26">
                  <c:v>6 AM
11-Sep</c:v>
                </c:pt>
                <c:pt idx="27">
                  <c:v>7 PM</c:v>
                </c:pt>
              </c:strCache>
            </c:strRef>
          </c:cat>
          <c:val>
            <c:numRef>
              <c:f>'Time Series'!$B$26:$B$71</c:f>
              <c:numCache>
                <c:formatCode>General</c:formatCode>
                <c:ptCount val="28"/>
                <c:pt idx="0">
                  <c:v>7</c:v>
                </c:pt>
                <c:pt idx="1">
                  <c:v>4</c:v>
                </c:pt>
                <c:pt idx="2">
                  <c:v>1</c:v>
                </c:pt>
                <c:pt idx="3">
                  <c:v>1</c:v>
                </c:pt>
                <c:pt idx="4">
                  <c:v>2</c:v>
                </c:pt>
                <c:pt idx="5">
                  <c:v>2</c:v>
                </c:pt>
                <c:pt idx="6">
                  <c:v>1</c:v>
                </c:pt>
                <c:pt idx="7">
                  <c:v>1</c:v>
                </c:pt>
                <c:pt idx="8">
                  <c:v>1</c:v>
                </c:pt>
                <c:pt idx="9">
                  <c:v>1</c:v>
                </c:pt>
                <c:pt idx="10">
                  <c:v>1</c:v>
                </c:pt>
                <c:pt idx="11">
                  <c:v>1</c:v>
                </c:pt>
                <c:pt idx="12">
                  <c:v>1</c:v>
                </c:pt>
                <c:pt idx="13">
                  <c:v>1</c:v>
                </c:pt>
                <c:pt idx="14">
                  <c:v>2</c:v>
                </c:pt>
                <c:pt idx="15">
                  <c:v>4</c:v>
                </c:pt>
                <c:pt idx="16">
                  <c:v>3</c:v>
                </c:pt>
                <c:pt idx="17">
                  <c:v>1</c:v>
                </c:pt>
                <c:pt idx="18">
                  <c:v>1</c:v>
                </c:pt>
                <c:pt idx="19">
                  <c:v>5</c:v>
                </c:pt>
                <c:pt idx="20">
                  <c:v>1</c:v>
                </c:pt>
                <c:pt idx="21">
                  <c:v>1</c:v>
                </c:pt>
                <c:pt idx="22">
                  <c:v>1</c:v>
                </c:pt>
                <c:pt idx="23">
                  <c:v>2</c:v>
                </c:pt>
                <c:pt idx="24">
                  <c:v>1</c:v>
                </c:pt>
                <c:pt idx="25">
                  <c:v>1</c:v>
                </c:pt>
                <c:pt idx="26">
                  <c:v>1</c:v>
                </c:pt>
                <c:pt idx="27">
                  <c:v>4</c:v>
                </c:pt>
              </c:numCache>
            </c:numRef>
          </c:val>
        </c:ser>
        <c:axId val="43905738"/>
        <c:axId val="59607323"/>
      </c:barChart>
      <c:catAx>
        <c:axId val="43905738"/>
        <c:scaling>
          <c:orientation val="minMax"/>
        </c:scaling>
        <c:axPos val="b"/>
        <c:delete val="0"/>
        <c:numFmt formatCode="General" sourceLinked="1"/>
        <c:majorTickMark val="out"/>
        <c:minorTickMark val="none"/>
        <c:tickLblPos val="nextTo"/>
        <c:crossAx val="59607323"/>
        <c:crosses val="autoZero"/>
        <c:auto val="1"/>
        <c:lblOffset val="100"/>
        <c:noMultiLvlLbl val="0"/>
      </c:catAx>
      <c:valAx>
        <c:axId val="59607323"/>
        <c:scaling>
          <c:orientation val="minMax"/>
        </c:scaling>
        <c:axPos val="l"/>
        <c:majorGridlines/>
        <c:delete val="0"/>
        <c:numFmt formatCode="General" sourceLinked="1"/>
        <c:majorTickMark val="out"/>
        <c:minorTickMark val="none"/>
        <c:tickLblPos val="nextTo"/>
        <c:crossAx val="439057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115578"/>
        <c:axId val="43495883"/>
      </c:barChart>
      <c:catAx>
        <c:axId val="421155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495883"/>
        <c:crosses val="autoZero"/>
        <c:auto val="1"/>
        <c:lblOffset val="100"/>
        <c:noMultiLvlLbl val="0"/>
      </c:catAx>
      <c:valAx>
        <c:axId val="43495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1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918628"/>
        <c:axId val="33505605"/>
      </c:barChart>
      <c:catAx>
        <c:axId val="559186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05605"/>
        <c:crosses val="autoZero"/>
        <c:auto val="1"/>
        <c:lblOffset val="100"/>
        <c:noMultiLvlLbl val="0"/>
      </c:catAx>
      <c:valAx>
        <c:axId val="33505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18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114990"/>
        <c:axId val="29599455"/>
      </c:barChart>
      <c:catAx>
        <c:axId val="331149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599455"/>
        <c:crosses val="autoZero"/>
        <c:auto val="1"/>
        <c:lblOffset val="100"/>
        <c:noMultiLvlLbl val="0"/>
      </c:catAx>
      <c:valAx>
        <c:axId val="29599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14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068504"/>
        <c:axId val="48745625"/>
      </c:barChart>
      <c:catAx>
        <c:axId val="650685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45625"/>
        <c:crosses val="autoZero"/>
        <c:auto val="1"/>
        <c:lblOffset val="100"/>
        <c:noMultiLvlLbl val="0"/>
      </c:catAx>
      <c:valAx>
        <c:axId val="4874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6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057442"/>
        <c:axId val="56081523"/>
      </c:barChart>
      <c:catAx>
        <c:axId val="360574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081523"/>
        <c:crosses val="autoZero"/>
        <c:auto val="1"/>
        <c:lblOffset val="100"/>
        <c:noMultiLvlLbl val="0"/>
      </c:catAx>
      <c:valAx>
        <c:axId val="5608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7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971660"/>
        <c:axId val="46309485"/>
      </c:barChart>
      <c:catAx>
        <c:axId val="349716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09485"/>
        <c:crosses val="autoZero"/>
        <c:auto val="1"/>
        <c:lblOffset val="100"/>
        <c:noMultiLvlLbl val="0"/>
      </c:catAx>
      <c:valAx>
        <c:axId val="46309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132182"/>
        <c:axId val="60080775"/>
      </c:barChart>
      <c:catAx>
        <c:axId val="141321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80775"/>
        <c:crosses val="autoZero"/>
        <c:auto val="1"/>
        <c:lblOffset val="100"/>
        <c:noMultiLvlLbl val="0"/>
      </c:catAx>
      <c:valAx>
        <c:axId val="6008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56064"/>
        <c:axId val="34704577"/>
      </c:barChart>
      <c:catAx>
        <c:axId val="3856064"/>
        <c:scaling>
          <c:orientation val="minMax"/>
        </c:scaling>
        <c:axPos val="b"/>
        <c:delete val="1"/>
        <c:majorTickMark val="out"/>
        <c:minorTickMark val="none"/>
        <c:tickLblPos val="none"/>
        <c:crossAx val="34704577"/>
        <c:crosses val="autoZero"/>
        <c:auto val="1"/>
        <c:lblOffset val="100"/>
        <c:noMultiLvlLbl val="0"/>
      </c:catAx>
      <c:valAx>
        <c:axId val="34704577"/>
        <c:scaling>
          <c:orientation val="minMax"/>
        </c:scaling>
        <c:axPos val="l"/>
        <c:delete val="1"/>
        <c:majorTickMark val="out"/>
        <c:minorTickMark val="none"/>
        <c:tickLblPos val="none"/>
        <c:crossAx val="38560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Smith" refreshedVersion="5">
  <cacheSource type="worksheet">
    <worksheetSource ref="A2:BL5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ocmedhe"/>
        <s v="socmedhe19"/>
        <s v="advanceheconnect socmedhe"/>
        <s v="lthechat socmedhe"/>
        <s v="lthechat"/>
        <s v="lthechat byod4l socmedhe"/>
        <s v="lthechat lthechat edtech altc socmedhe highered moocs universaldesignforlearning udl cpd"/>
        <s v="scomed100 contented19 advanceheconnect socmedhe"/>
        <m/>
        <s v="raise20"/>
        <s v="lthechat socmedhe alt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19-07-08T17:14:36.000"/>
        <d v="2019-07-08T18:15:27.000"/>
        <d v="2019-07-09T08:36:03.000"/>
        <d v="2019-07-09T11:11:22.000"/>
        <d v="2019-07-09T11:59:05.000"/>
        <d v="2019-07-09T13:16:19.000"/>
        <d v="2019-07-18T10:30:46.000"/>
        <d v="2019-08-12T20:54:24.000"/>
        <d v="2019-08-13T18:13:01.000"/>
        <d v="2019-08-14T14:08:31.000"/>
        <d v="2019-08-14T14:30:29.000"/>
        <d v="2019-08-14T17:20:15.000"/>
        <d v="2019-08-14T17:59:50.000"/>
        <d v="2019-08-19T18:38:52.000"/>
        <d v="2019-08-19T18:37:44.000"/>
        <d v="2019-08-19T19:51:46.000"/>
        <d v="2019-07-08T17:33:04.000"/>
        <d v="2019-07-08T17:33:19.000"/>
        <d v="2019-08-28T19:15:54.000"/>
        <d v="2019-07-08T18:28:48.000"/>
        <d v="2019-07-08T20:06:00.000"/>
        <d v="2019-07-08T18:04:38.000"/>
        <d v="2019-08-19T18:31:05.000"/>
        <d v="2019-08-14T17:15:06.000"/>
        <d v="2019-09-06T19:36:03.000"/>
        <d v="2019-09-06T19:37:02.000"/>
        <d v="2019-09-06T19:42:41.000"/>
        <d v="2019-09-06T20:56:39.000"/>
        <d v="2019-09-06T21:56:16.000"/>
        <d v="2019-07-08T17:32:07.000"/>
        <d v="2019-07-08T19:32:33.000"/>
        <d v="2019-07-08T17:26:02.000"/>
        <d v="2019-07-18T11:02:01.000"/>
        <d v="2019-09-07T05:26:30.000"/>
        <d v="2019-09-07T07:29:23.000"/>
        <d v="2019-09-07T07:00:21.000"/>
        <d v="2019-09-08T14:35:14.000"/>
        <d v="2019-09-09T07:16:07.000"/>
        <d v="2019-07-08T18:01:02.000"/>
        <d v="2019-07-08T17:36:23.000"/>
        <d v="2019-07-09T08:35:28.000"/>
        <d v="2019-07-18T09:56:10.000"/>
        <d v="2019-07-18T07:10:34.000"/>
        <d v="2019-09-06T19:32:20.000"/>
        <d v="2019-09-06T19:33:53.000"/>
        <d v="2019-09-11T06:52:49.000"/>
        <d v="2019-07-08T17:27:27.000"/>
        <d v="2019-08-14T13:07:37.000"/>
        <d v="2019-08-14T17:35:15.000"/>
        <d v="2019-09-11T19:28:10.000"/>
        <d v="2019-09-11T19:30:51.000"/>
        <d v="2019-09-11T19:52:00.000"/>
        <d v="2019-09-11T19:58:53.000"/>
      </sharedItems>
      <fieldGroup par="66" base="22">
        <rangePr groupBy="hours" autoEnd="1" autoStart="1" startDate="2019-07-08T17:14:36.000" endDate="2019-09-11T19:58:53.000"/>
        <groupItems count="26">
          <s v="&lt;7/8/2019"/>
          <s v="12 AM"/>
          <s v="1 AM"/>
          <s v="2 AM"/>
          <s v="3 AM"/>
          <s v="4 AM"/>
          <s v="5 AM"/>
          <s v="6 AM"/>
          <s v="7 AM"/>
          <s v="8 AM"/>
          <s v="9 AM"/>
          <s v="10 AM"/>
          <s v="11 AM"/>
          <s v="12 PM"/>
          <s v="1 PM"/>
          <s v="2 PM"/>
          <s v="3 PM"/>
          <s v="4 PM"/>
          <s v="5 PM"/>
          <s v="6 PM"/>
          <s v="7 PM"/>
          <s v="8 PM"/>
          <s v="9 PM"/>
          <s v="10 PM"/>
          <s v="11 PM"/>
          <s v="&gt;9/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8T17:14:36.000" endDate="2019-09-11T19:58:53.000"/>
        <groupItems count="368">
          <s v="&lt;7/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1/2019"/>
        </groupItems>
      </fieldGroup>
    </cacheField>
    <cacheField name="Months" databaseField="0">
      <sharedItems containsMixedTypes="0" count="0"/>
      <fieldGroup base="22">
        <rangePr groupBy="months" autoEnd="1" autoStart="1" startDate="2019-07-08T17:14:36.000" endDate="2019-09-11T19:58:53.000"/>
        <groupItems count="14">
          <s v="&lt;7/8/2019"/>
          <s v="Jan"/>
          <s v="Feb"/>
          <s v="Mar"/>
          <s v="Apr"/>
          <s v="May"/>
          <s v="Jun"/>
          <s v="Jul"/>
          <s v="Aug"/>
          <s v="Sep"/>
          <s v="Oct"/>
          <s v="Nov"/>
          <s v="Dec"/>
          <s v="&gt;9/11/2019"/>
        </groupItems>
      </fieldGroup>
    </cacheField>
    <cacheField name="Years" databaseField="0">
      <sharedItems containsMixedTypes="0" count="0"/>
      <fieldGroup base="22">
        <rangePr groupBy="years" autoEnd="1" autoStart="1" startDate="2019-07-08T17:14:36.000" endDate="2019-09-11T19:58:53.000"/>
        <groupItems count="3">
          <s v="&lt;7/8/2019"/>
          <s v="2019"/>
          <s v="&gt;9/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misstarbuck"/>
    <s v="misstarbuck"/>
    <m/>
    <m/>
    <m/>
    <m/>
    <m/>
    <m/>
    <m/>
    <m/>
    <s v="No"/>
    <n v="3"/>
    <m/>
    <m/>
    <x v="0"/>
    <d v="2019-07-08T17:14:36.000"/>
    <s v="Are we 'always on' (Turkle, 2011). No, set your boundaries! #SocMedHE"/>
    <m/>
    <m/>
    <x v="0"/>
    <m/>
    <s v="http://pbs.twimg.com/profile_images/1043469466242371584/j2rBwXqA_normal.jpg"/>
    <x v="0"/>
    <s v="https://twitter.com/#!/misstarbuck/status/1148279228594556928"/>
    <m/>
    <m/>
    <s v="1148279228594556928"/>
    <m/>
    <b v="0"/>
    <n v="0"/>
    <s v=""/>
    <b v="0"/>
    <s v="en"/>
    <m/>
    <s v=""/>
    <b v="0"/>
    <n v="0"/>
    <s v=""/>
    <s v="Twitter Web Client"/>
    <b v="0"/>
    <s v="1148279228594556928"/>
    <s v="Tweet"/>
    <n v="0"/>
    <n v="0"/>
    <m/>
    <m/>
    <m/>
    <m/>
    <m/>
    <m/>
    <m/>
    <m/>
    <n v="1"/>
    <s v="6"/>
    <s v="6"/>
    <n v="0"/>
    <n v="0"/>
    <n v="0"/>
    <n v="0"/>
    <n v="0"/>
    <n v="0"/>
    <n v="11"/>
    <n v="100"/>
    <n v="11"/>
  </r>
  <r>
    <s v="oliviakellyou"/>
    <s v="sfaulknerpando"/>
    <m/>
    <m/>
    <m/>
    <m/>
    <m/>
    <m/>
    <m/>
    <m/>
    <s v="No"/>
    <n v="4"/>
    <m/>
    <m/>
    <x v="1"/>
    <d v="2019-07-08T18:15:27.000"/>
    <s v="RT @SFaulknerPandO: Wow!!!!! Check out the #SocMedHE19 announcement....... an amazing opportunity for an undergraduate student to keynote a…"/>
    <m/>
    <m/>
    <x v="1"/>
    <m/>
    <s v="http://pbs.twimg.com/profile_images/906073851255193600/4Z5Rt6y7_normal.jpg"/>
    <x v="1"/>
    <s v="https://twitter.com/#!/oliviakellyou/status/1148294541780377602"/>
    <m/>
    <m/>
    <s v="1148294541780377602"/>
    <m/>
    <b v="0"/>
    <n v="0"/>
    <s v=""/>
    <b v="0"/>
    <s v="en"/>
    <m/>
    <s v=""/>
    <b v="0"/>
    <n v="5"/>
    <s v="1148282459773186048"/>
    <s v="Twitter for Android"/>
    <b v="0"/>
    <s v="1148282459773186048"/>
    <s v="Tweet"/>
    <n v="0"/>
    <n v="0"/>
    <m/>
    <m/>
    <m/>
    <m/>
    <m/>
    <m/>
    <m/>
    <m/>
    <n v="1"/>
    <s v="1"/>
    <s v="1"/>
    <n v="2"/>
    <n v="11.11111111111111"/>
    <n v="0"/>
    <n v="0"/>
    <n v="0"/>
    <n v="0"/>
    <n v="16"/>
    <n v="88.88888888888889"/>
    <n v="18"/>
  </r>
  <r>
    <s v="bpplibrary"/>
    <s v="sfaulknerpando"/>
    <m/>
    <m/>
    <m/>
    <m/>
    <m/>
    <m/>
    <m/>
    <m/>
    <s v="No"/>
    <n v="5"/>
    <m/>
    <m/>
    <x v="1"/>
    <d v="2019-07-09T08:36:03.000"/>
    <s v="RT @SFaulknerPandO: Wow!!!!! Check out the #SocMedHE19 announcement....... an amazing opportunity for an undergraduate student to keynote a…"/>
    <m/>
    <m/>
    <x v="1"/>
    <m/>
    <s v="http://pbs.twimg.com/profile_images/509678277087068160/L-dF47si_normal.jpeg"/>
    <x v="2"/>
    <s v="https://twitter.com/#!/bpplibrary/status/1148511118845009920"/>
    <m/>
    <m/>
    <s v="1148511118845009920"/>
    <m/>
    <b v="0"/>
    <n v="0"/>
    <s v=""/>
    <b v="0"/>
    <s v="en"/>
    <m/>
    <s v=""/>
    <b v="0"/>
    <n v="5"/>
    <s v="1148282459773186048"/>
    <s v="Twitter Web Client"/>
    <b v="0"/>
    <s v="1148282459773186048"/>
    <s v="Tweet"/>
    <n v="0"/>
    <n v="0"/>
    <m/>
    <m/>
    <m/>
    <m/>
    <m/>
    <m/>
    <m/>
    <m/>
    <n v="1"/>
    <s v="1"/>
    <s v="1"/>
    <n v="2"/>
    <n v="11.11111111111111"/>
    <n v="0"/>
    <n v="0"/>
    <n v="0"/>
    <n v="0"/>
    <n v="16"/>
    <n v="88.88888888888889"/>
    <n v="18"/>
  </r>
  <r>
    <s v="dinahturner"/>
    <s v="sfaulknerpando"/>
    <m/>
    <m/>
    <m/>
    <m/>
    <m/>
    <m/>
    <m/>
    <m/>
    <s v="No"/>
    <n v="6"/>
    <m/>
    <m/>
    <x v="1"/>
    <d v="2019-07-09T11:11:22.000"/>
    <s v="RT @SFaulknerPandO: Wow!!!!! Check out the #SocMedHE19 announcement....... an amazing opportunity for an undergraduate student to keynote a…"/>
    <m/>
    <m/>
    <x v="1"/>
    <m/>
    <s v="http://pbs.twimg.com/profile_images/529205003244695552/km_41chl_normal.jpeg"/>
    <x v="3"/>
    <s v="https://twitter.com/#!/dinahturner/status/1148550203038994433"/>
    <m/>
    <m/>
    <s v="1148550203038994433"/>
    <m/>
    <b v="0"/>
    <n v="0"/>
    <s v=""/>
    <b v="0"/>
    <s v="en"/>
    <m/>
    <s v=""/>
    <b v="0"/>
    <n v="5"/>
    <s v="1148282459773186048"/>
    <s v="Twitter for iPhone"/>
    <b v="0"/>
    <s v="1148282459773186048"/>
    <s v="Tweet"/>
    <n v="0"/>
    <n v="0"/>
    <m/>
    <m/>
    <m/>
    <m/>
    <m/>
    <m/>
    <m/>
    <m/>
    <n v="1"/>
    <s v="1"/>
    <s v="1"/>
    <n v="2"/>
    <n v="11.11111111111111"/>
    <n v="0"/>
    <n v="0"/>
    <n v="0"/>
    <n v="0"/>
    <n v="16"/>
    <n v="88.88888888888889"/>
    <n v="18"/>
  </r>
  <r>
    <s v="futurefocusedg1"/>
    <s v="s"/>
    <m/>
    <m/>
    <m/>
    <m/>
    <m/>
    <m/>
    <m/>
    <m/>
    <s v="No"/>
    <n v="7"/>
    <m/>
    <m/>
    <x v="1"/>
    <d v="2019-07-09T11:59:05.000"/>
    <s v="RT @SFaulknerPandO: It was a great first #AdvanceHEConnect webinar from #SocMedHE expertly led by @Sarah__wright1 and @belld17 check out @S…"/>
    <m/>
    <m/>
    <x v="2"/>
    <m/>
    <s v="http://pbs.twimg.com/profile_images/1028300264846098432/M51rTf8m_normal.jpg"/>
    <x v="4"/>
    <s v="https://twitter.com/#!/futurefocusedg1/status/1148562212606414849"/>
    <m/>
    <m/>
    <s v="1148562212606414849"/>
    <m/>
    <b v="0"/>
    <n v="0"/>
    <s v=""/>
    <b v="1"/>
    <s v="en"/>
    <m/>
    <s v="1148283211140784133"/>
    <b v="0"/>
    <n v="0"/>
    <s v="1148290913787142146"/>
    <s v="Twitter Web Client"/>
    <b v="0"/>
    <s v="1148290913787142146"/>
    <s v="Tweet"/>
    <n v="0"/>
    <n v="0"/>
    <m/>
    <m/>
    <m/>
    <m/>
    <m/>
    <m/>
    <m/>
    <m/>
    <n v="1"/>
    <s v="1"/>
    <s v="1"/>
    <m/>
    <m/>
    <m/>
    <m/>
    <m/>
    <m/>
    <m/>
    <m/>
    <m/>
  </r>
  <r>
    <s v="margymaclibrary"/>
    <s v="sfaulknerpando"/>
    <m/>
    <m/>
    <m/>
    <m/>
    <m/>
    <m/>
    <m/>
    <m/>
    <s v="No"/>
    <n v="11"/>
    <m/>
    <m/>
    <x v="1"/>
    <d v="2019-07-09T13:16:19.000"/>
    <s v="RT @SFaulknerPandO: Wow!!!!! Check out the #SocMedHE19 announcement....... an amazing opportunity for an undergraduate student to keynote a…"/>
    <m/>
    <m/>
    <x v="1"/>
    <m/>
    <s v="http://pbs.twimg.com/profile_images/1564365669/margyphoto_normal.JPG"/>
    <x v="5"/>
    <s v="https://twitter.com/#!/margymaclibrary/status/1148581651238100992"/>
    <m/>
    <m/>
    <s v="1148581651238100992"/>
    <m/>
    <b v="0"/>
    <n v="0"/>
    <s v=""/>
    <b v="0"/>
    <s v="en"/>
    <m/>
    <s v=""/>
    <b v="0"/>
    <n v="6"/>
    <s v="1148282459773186048"/>
    <s v="Twitter for iPhone"/>
    <b v="0"/>
    <s v="1148282459773186048"/>
    <s v="Tweet"/>
    <n v="0"/>
    <n v="0"/>
    <m/>
    <m/>
    <m/>
    <m/>
    <m/>
    <m/>
    <m/>
    <m/>
    <n v="2"/>
    <s v="1"/>
    <s v="1"/>
    <n v="2"/>
    <n v="11.11111111111111"/>
    <n v="0"/>
    <n v="0"/>
    <n v="0"/>
    <n v="0"/>
    <n v="16"/>
    <n v="88.88888888888889"/>
    <n v="18"/>
  </r>
  <r>
    <s v="margymaclibrary"/>
    <s v="chri5rowell"/>
    <m/>
    <m/>
    <m/>
    <m/>
    <m/>
    <m/>
    <m/>
    <m/>
    <s v="No"/>
    <n v="12"/>
    <m/>
    <m/>
    <x v="1"/>
    <d v="2019-07-18T10:30:46.000"/>
    <s v="RT @SFaulknerPandO: Amazing @Chri5rowell, that’s because it’s awesome! With contributions from lots of fantastic people! #SocMedHE peeps ..…"/>
    <m/>
    <m/>
    <x v="0"/>
    <m/>
    <s v="http://pbs.twimg.com/profile_images/1564365669/margyphoto_normal.JPG"/>
    <x v="6"/>
    <s v="https://twitter.com/#!/margymaclibrary/status/1151801479033831428"/>
    <m/>
    <m/>
    <s v="1151801479033831428"/>
    <m/>
    <b v="0"/>
    <n v="0"/>
    <s v=""/>
    <b v="1"/>
    <s v="en"/>
    <m/>
    <s v="1151051925191897088"/>
    <b v="0"/>
    <n v="0"/>
    <s v="1151751095447891968"/>
    <s v="Twitter for iPhone"/>
    <b v="0"/>
    <s v="1151751095447891968"/>
    <s v="Tweet"/>
    <n v="0"/>
    <n v="0"/>
    <m/>
    <m/>
    <m/>
    <m/>
    <m/>
    <m/>
    <m/>
    <m/>
    <n v="1"/>
    <s v="1"/>
    <s v="1"/>
    <n v="3"/>
    <n v="15.789473684210526"/>
    <n v="0"/>
    <n v="0"/>
    <n v="0"/>
    <n v="0"/>
    <n v="16"/>
    <n v="84.21052631578948"/>
    <n v="19"/>
  </r>
  <r>
    <s v="warwicklanguage"/>
    <s v="warwicklanguage"/>
    <m/>
    <m/>
    <m/>
    <m/>
    <m/>
    <m/>
    <m/>
    <m/>
    <s v="No"/>
    <n v="14"/>
    <m/>
    <m/>
    <x v="0"/>
    <d v="2019-08-12T20:54:24.000"/>
    <s v="#socmedhe https://t.co/qWJWyk92A6"/>
    <s v="https://twitter.com/cpjobling/status/1160844125316558848"/>
    <s v="twitter.com"/>
    <x v="0"/>
    <m/>
    <s v="http://pbs.twimg.com/profile_images/754956635450200064/iN-luRsi_normal.jpg"/>
    <x v="7"/>
    <s v="https://twitter.com/#!/warwicklanguage/status/1161018115364478976"/>
    <m/>
    <m/>
    <s v="1161018115364478976"/>
    <m/>
    <b v="0"/>
    <n v="0"/>
    <s v=""/>
    <b v="1"/>
    <s v="und"/>
    <m/>
    <s v="1160844125316558848"/>
    <b v="0"/>
    <n v="0"/>
    <s v=""/>
    <s v="Twitter for Android"/>
    <b v="0"/>
    <s v="1161018115364478976"/>
    <s v="Tweet"/>
    <n v="0"/>
    <n v="0"/>
    <s v="-1.553016,52.2454147 _x000a_-1.5373962,52.2454147 _x000a_-1.5373962,52.2514253 _x000a_-1.553016,52.2514253"/>
    <s v="United Kingdom"/>
    <s v="GB"/>
    <s v="Bishops Tachbrook, England"/>
    <s v="4395381ed28c0501"/>
    <s v="Bishops Tachbrook"/>
    <s v="city"/>
    <s v="https://api.twitter.com/1.1/geo/id/4395381ed28c0501.json"/>
    <n v="2"/>
    <s v="6"/>
    <s v="6"/>
    <n v="0"/>
    <n v="0"/>
    <n v="0"/>
    <n v="0"/>
    <n v="0"/>
    <n v="0"/>
    <n v="1"/>
    <n v="100"/>
    <n v="1"/>
  </r>
  <r>
    <s v="warwicklanguage"/>
    <s v="warwicklanguage"/>
    <m/>
    <m/>
    <m/>
    <m/>
    <m/>
    <m/>
    <m/>
    <m/>
    <s v="No"/>
    <n v="15"/>
    <m/>
    <m/>
    <x v="0"/>
    <d v="2019-08-13T18:13:01.000"/>
    <s v="#socmedhe"/>
    <m/>
    <m/>
    <x v="0"/>
    <m/>
    <s v="http://pbs.twimg.com/profile_images/754956635450200064/iN-luRsi_normal.jpg"/>
    <x v="8"/>
    <s v="https://twitter.com/#!/warwicklanguage/status/1161339893492195329"/>
    <m/>
    <m/>
    <s v="1161339893492195329"/>
    <m/>
    <b v="0"/>
    <n v="0"/>
    <s v=""/>
    <b v="1"/>
    <s v="und"/>
    <m/>
    <s v="1161279192446775297"/>
    <b v="0"/>
    <n v="0"/>
    <s v=""/>
    <s v="Twitter for Android"/>
    <b v="0"/>
    <s v="1161339893492195329"/>
    <s v="Tweet"/>
    <n v="0"/>
    <n v="0"/>
    <s v="-1.553016,52.245415 _x000a_-1.553016,52.251425 _x000a_-1.537396,52.251425 _x000a_-1.537396,52.245415"/>
    <s v="United Kingdom"/>
    <s v="GB"/>
    <s v="Bishops Tachbrook, England"/>
    <s v="4395381ed28c0501"/>
    <s v="Bishops Tachbrook"/>
    <s v="city"/>
    <s v="https://api.twitter.com/1.1/geo/id/4395381ed28c0501.json"/>
    <n v="2"/>
    <s v="6"/>
    <s v="6"/>
    <n v="0"/>
    <n v="0"/>
    <n v="0"/>
    <n v="0"/>
    <n v="0"/>
    <n v="0"/>
    <n v="1"/>
    <n v="100"/>
    <n v="1"/>
  </r>
  <r>
    <s v="cbthomson"/>
    <s v="lawrie"/>
    <m/>
    <m/>
    <m/>
    <m/>
    <m/>
    <m/>
    <m/>
    <m/>
    <s v="No"/>
    <n v="16"/>
    <m/>
    <m/>
    <x v="1"/>
    <d v="2019-08-14T14:08:31.000"/>
    <s v="RT @Lawrie: a few thoughts on Tweetchats, following the brief survey I did (thanks to those that participated). #LTHEChat #SocMedHE #Coachi…"/>
    <m/>
    <m/>
    <x v="3"/>
    <m/>
    <s v="http://pbs.twimg.com/profile_images/1146866786111033349/LTXiPm9__normal.jpg"/>
    <x v="9"/>
    <s v="https://twitter.com/#!/cbthomson/status/1161640750100209671"/>
    <m/>
    <m/>
    <s v="1161640750100209671"/>
    <m/>
    <b v="0"/>
    <n v="0"/>
    <s v=""/>
    <b v="0"/>
    <s v="en"/>
    <m/>
    <s v=""/>
    <b v="0"/>
    <n v="0"/>
    <s v="1161625424532791303"/>
    <s v="TweetDeck"/>
    <b v="0"/>
    <s v="1161625424532791303"/>
    <s v="Tweet"/>
    <n v="0"/>
    <n v="0"/>
    <m/>
    <m/>
    <m/>
    <m/>
    <m/>
    <m/>
    <m/>
    <m/>
    <n v="1"/>
    <s v="5"/>
    <s v="5"/>
    <n v="0"/>
    <n v="0"/>
    <n v="0"/>
    <n v="0"/>
    <n v="0"/>
    <n v="0"/>
    <n v="21"/>
    <n v="100"/>
    <n v="21"/>
  </r>
  <r>
    <s v="preater"/>
    <s v="lawrie"/>
    <m/>
    <m/>
    <m/>
    <m/>
    <m/>
    <m/>
    <m/>
    <m/>
    <s v="No"/>
    <n v="17"/>
    <m/>
    <m/>
    <x v="1"/>
    <d v="2019-08-14T14:30:29.000"/>
    <s v="RT @Lawrie: a few thoughts on Tweetchats, following the brief survey I did (thanks to those that participated). #LTHEChat #SocMedHE #Coachi…"/>
    <m/>
    <m/>
    <x v="3"/>
    <m/>
    <s v="http://pbs.twimg.com/profile_images/1150853733531750401/1a6cL5aw_normal.jpg"/>
    <x v="10"/>
    <s v="https://twitter.com/#!/preater/status/1161646277685366784"/>
    <m/>
    <m/>
    <s v="1161646277685366784"/>
    <m/>
    <b v="0"/>
    <n v="0"/>
    <s v=""/>
    <b v="0"/>
    <s v="en"/>
    <m/>
    <s v=""/>
    <b v="0"/>
    <n v="0"/>
    <s v="1161625424532791303"/>
    <s v="Twitter for iPad"/>
    <b v="0"/>
    <s v="1161625424532791303"/>
    <s v="Tweet"/>
    <n v="0"/>
    <n v="0"/>
    <m/>
    <m/>
    <m/>
    <m/>
    <m/>
    <m/>
    <m/>
    <m/>
    <n v="1"/>
    <s v="5"/>
    <s v="5"/>
    <n v="0"/>
    <n v="0"/>
    <n v="0"/>
    <n v="0"/>
    <n v="0"/>
    <n v="0"/>
    <n v="21"/>
    <n v="100"/>
    <n v="21"/>
  </r>
  <r>
    <s v="mattcornock"/>
    <s v="lawrie"/>
    <m/>
    <m/>
    <m/>
    <m/>
    <m/>
    <m/>
    <m/>
    <m/>
    <s v="No"/>
    <n v="18"/>
    <m/>
    <m/>
    <x v="1"/>
    <d v="2019-08-14T17:20:15.000"/>
    <s v="RT @Lawrie: a few thoughts on Tweetchats, following the brief survey I did (thanks to those that participated). #LTHEChat #SocMedHE #Coachi…"/>
    <m/>
    <m/>
    <x v="3"/>
    <m/>
    <s v="http://pbs.twimg.com/profile_images/1156529084651966469/nzyNwoRH_normal.jpg"/>
    <x v="11"/>
    <s v="https://twitter.com/#!/mattcornock/status/1161689000966594560"/>
    <m/>
    <m/>
    <s v="1161689000966594560"/>
    <m/>
    <b v="0"/>
    <n v="0"/>
    <s v=""/>
    <b v="0"/>
    <s v="en"/>
    <m/>
    <s v=""/>
    <b v="0"/>
    <n v="0"/>
    <s v="1161625424532791303"/>
    <s v="Twitter for Android"/>
    <b v="0"/>
    <s v="1161625424532791303"/>
    <s v="Tweet"/>
    <n v="0"/>
    <n v="0"/>
    <m/>
    <m/>
    <m/>
    <m/>
    <m/>
    <m/>
    <m/>
    <m/>
    <n v="1"/>
    <s v="5"/>
    <s v="5"/>
    <n v="0"/>
    <n v="0"/>
    <n v="0"/>
    <n v="0"/>
    <n v="0"/>
    <n v="0"/>
    <n v="21"/>
    <n v="100"/>
    <n v="21"/>
  </r>
  <r>
    <s v="jamesclay"/>
    <s v="lawrie"/>
    <m/>
    <m/>
    <m/>
    <m/>
    <m/>
    <m/>
    <m/>
    <m/>
    <s v="No"/>
    <n v="19"/>
    <m/>
    <m/>
    <x v="1"/>
    <d v="2019-08-14T17:59:50.000"/>
    <s v="RT @Lawrie: a few thoughts on Tweetchats, following the brief survey I did (thanks to those that participated). #LTHEChat #SocMedHE #Coachi…"/>
    <m/>
    <m/>
    <x v="3"/>
    <m/>
    <s v="http://pbs.twimg.com/profile_images/324148272/meerkat_normal.jpg"/>
    <x v="12"/>
    <s v="https://twitter.com/#!/jamesclay/status/1161698961591275521"/>
    <m/>
    <m/>
    <s v="1161698961591275521"/>
    <m/>
    <b v="0"/>
    <n v="0"/>
    <s v=""/>
    <b v="0"/>
    <s v="en"/>
    <m/>
    <s v=""/>
    <b v="0"/>
    <n v="6"/>
    <s v="1161625424532791303"/>
    <s v="Twitter for iPhone"/>
    <b v="0"/>
    <s v="1161625424532791303"/>
    <s v="Tweet"/>
    <n v="0"/>
    <n v="0"/>
    <m/>
    <m/>
    <m/>
    <m/>
    <m/>
    <m/>
    <m/>
    <m/>
    <n v="1"/>
    <s v="5"/>
    <s v="5"/>
    <n v="0"/>
    <n v="0"/>
    <n v="0"/>
    <n v="0"/>
    <n v="0"/>
    <n v="0"/>
    <n v="21"/>
    <n v="100"/>
    <n v="21"/>
  </r>
  <r>
    <s v="scalarhumanity"/>
    <s v="johnco"/>
    <m/>
    <m/>
    <m/>
    <m/>
    <m/>
    <m/>
    <m/>
    <m/>
    <s v="No"/>
    <n v="20"/>
    <m/>
    <m/>
    <x v="1"/>
    <d v="2019-08-19T18:38:52.000"/>
    <s v="RT @scottturneruon: #lthechat via NodeXL https://t.co/NJr54f1riE_x000a_@advancehe_chat_x000a_@suebecks_x000a_@dompates_x000a_@lawrie_x000a_@a_l_t_x000a_@profsallybrown_x000a_@johnco…"/>
    <s v="https://nodexlgraphgallery.org/Pages/Graph.aspx?graphID=207335"/>
    <s v="nodexlgraphgallery.org"/>
    <x v="4"/>
    <m/>
    <s v="http://pbs.twimg.com/profile_images/851863204951142400/QI35SGUJ_normal.jpg"/>
    <x v="13"/>
    <s v="https://twitter.com/#!/scalarhumanity/status/1163520725422092288"/>
    <m/>
    <m/>
    <s v="1163520725422092288"/>
    <m/>
    <b v="0"/>
    <n v="0"/>
    <s v=""/>
    <b v="0"/>
    <s v="en"/>
    <m/>
    <s v=""/>
    <b v="0"/>
    <n v="3"/>
    <s v="1163518763549044738"/>
    <s v="behavioralscience"/>
    <b v="0"/>
    <s v="1163518763549044738"/>
    <s v="Tweet"/>
    <n v="0"/>
    <n v="0"/>
    <m/>
    <m/>
    <m/>
    <m/>
    <m/>
    <m/>
    <m/>
    <m/>
    <n v="1"/>
    <s v="2"/>
    <s v="2"/>
    <m/>
    <m/>
    <m/>
    <m/>
    <m/>
    <m/>
    <m/>
    <m/>
    <m/>
  </r>
  <r>
    <s v="nomadwarmachine"/>
    <s v="johnco"/>
    <m/>
    <m/>
    <m/>
    <m/>
    <m/>
    <m/>
    <m/>
    <m/>
    <s v="No"/>
    <n v="28"/>
    <m/>
    <m/>
    <x v="1"/>
    <d v="2019-08-19T18:37:44.000"/>
    <s v="RT @scottturneruon: #lthechat via NodeXL https://t.co/NJr54f1riE_x000a_@advancehe_chat_x000a_@suebecks_x000a_@dompates_x000a_@lawrie_x000a_@a_l_t_x000a_@profsallybrown_x000a_@johnco…"/>
    <s v="https://nodexlgraphgallery.org/Pages/Graph.aspx?graphID=207335"/>
    <s v="nodexlgraphgallery.org"/>
    <x v="4"/>
    <m/>
    <s v="http://pbs.twimg.com/profile_images/1047122314276614144/XdsZ7BKr_normal.jpg"/>
    <x v="14"/>
    <s v="https://twitter.com/#!/nomadwarmachine/status/1163520439827800065"/>
    <m/>
    <m/>
    <s v="1163520439827800065"/>
    <m/>
    <b v="0"/>
    <n v="0"/>
    <s v=""/>
    <b v="0"/>
    <s v="en"/>
    <m/>
    <s v=""/>
    <b v="0"/>
    <n v="3"/>
    <s v="1163518763549044738"/>
    <s v="Twitter Web App"/>
    <b v="0"/>
    <s v="1163518763549044738"/>
    <s v="Tweet"/>
    <n v="0"/>
    <n v="0"/>
    <m/>
    <m/>
    <m/>
    <m/>
    <m/>
    <m/>
    <m/>
    <m/>
    <n v="1"/>
    <s v="2"/>
    <s v="2"/>
    <m/>
    <m/>
    <m/>
    <m/>
    <m/>
    <m/>
    <m/>
    <m/>
    <m/>
  </r>
  <r>
    <s v="edubot_he"/>
    <s v="johnco"/>
    <m/>
    <m/>
    <m/>
    <m/>
    <m/>
    <m/>
    <m/>
    <m/>
    <s v="No"/>
    <n v="29"/>
    <m/>
    <m/>
    <x v="1"/>
    <d v="2019-08-19T19:51:46.000"/>
    <s v="RT @scottturneruon: #lthechat via NodeXL https://t.co/NJr54f1riE_x000a_@advancehe_chat_x000a_@suebecks_x000a_@dompates_x000a_@lawrie_x000a_@a_l_t_x000a_@profsallybrown_x000a_@johnco…"/>
    <s v="https://nodexlgraphgallery.org/Pages/Graph.aspx?graphID=207335"/>
    <s v="nodexlgraphgallery.org"/>
    <x v="4"/>
    <m/>
    <s v="http://pbs.twimg.com/profile_images/811626867803455488/HfJAYECJ_normal.jpg"/>
    <x v="15"/>
    <s v="https://twitter.com/#!/edubot_he/status/1163539068766031872"/>
    <m/>
    <m/>
    <s v="1163539068766031872"/>
    <m/>
    <b v="0"/>
    <n v="0"/>
    <s v=""/>
    <b v="0"/>
    <s v="en"/>
    <m/>
    <s v=""/>
    <b v="0"/>
    <n v="3"/>
    <s v="1163518763549044738"/>
    <s v="EduBot_HE"/>
    <b v="0"/>
    <s v="1163518763549044738"/>
    <s v="Tweet"/>
    <n v="0"/>
    <n v="0"/>
    <m/>
    <m/>
    <m/>
    <m/>
    <m/>
    <m/>
    <m/>
    <m/>
    <n v="1"/>
    <s v="2"/>
    <s v="2"/>
    <m/>
    <m/>
    <m/>
    <m/>
    <m/>
    <m/>
    <m/>
    <m/>
    <m/>
  </r>
  <r>
    <s v="debbaff"/>
    <s v="sarah__wright1"/>
    <m/>
    <m/>
    <m/>
    <m/>
    <m/>
    <m/>
    <m/>
    <m/>
    <s v="No"/>
    <n v="37"/>
    <m/>
    <m/>
    <x v="1"/>
    <d v="2019-07-08T17:33:04.000"/>
    <s v="RT @DesTech2013: @Sarah__wright1 announces the inaugural Student Keynote for the #SocMedHE conference at the end of this year, an excellent…"/>
    <m/>
    <m/>
    <x v="0"/>
    <m/>
    <s v="http://pbs.twimg.com/profile_images/862616430835097601/2ki8W-6__normal.jpg"/>
    <x v="16"/>
    <s v="https://twitter.com/#!/debbaff/status/1148283875124228097"/>
    <m/>
    <m/>
    <s v="1148283875124228097"/>
    <m/>
    <b v="0"/>
    <n v="0"/>
    <s v=""/>
    <b v="0"/>
    <s v="en"/>
    <m/>
    <s v=""/>
    <b v="0"/>
    <n v="0"/>
    <s v="1148282106059120642"/>
    <s v="Twitter for iPhone"/>
    <b v="0"/>
    <s v="1148282106059120642"/>
    <s v="Tweet"/>
    <n v="0"/>
    <n v="0"/>
    <m/>
    <m/>
    <m/>
    <m/>
    <m/>
    <m/>
    <m/>
    <m/>
    <n v="1"/>
    <s v="1"/>
    <s v="1"/>
    <m/>
    <m/>
    <m/>
    <m/>
    <m/>
    <m/>
    <m/>
    <m/>
    <m/>
  </r>
  <r>
    <s v="debbaff"/>
    <s v="sfaulknerpando"/>
    <m/>
    <m/>
    <m/>
    <m/>
    <m/>
    <m/>
    <m/>
    <m/>
    <s v="No"/>
    <n v="39"/>
    <m/>
    <m/>
    <x v="1"/>
    <d v="2019-07-08T17:33:19.000"/>
    <s v="RT @SFaulknerPandO: Wow!!!!! Check out the #SocMedHE19 announcement....... an amazing opportunity for an undergraduate student to keynote a…"/>
    <m/>
    <m/>
    <x v="1"/>
    <m/>
    <s v="http://pbs.twimg.com/profile_images/862616430835097601/2ki8W-6__normal.jpg"/>
    <x v="17"/>
    <s v="https://twitter.com/#!/debbaff/status/1148283936042360832"/>
    <m/>
    <m/>
    <s v="1148283936042360832"/>
    <m/>
    <b v="0"/>
    <n v="0"/>
    <s v=""/>
    <b v="0"/>
    <s v="en"/>
    <m/>
    <s v=""/>
    <b v="0"/>
    <n v="5"/>
    <s v="1148282459773186048"/>
    <s v="Twitter for iPhone"/>
    <b v="0"/>
    <s v="1148282459773186048"/>
    <s v="Tweet"/>
    <n v="0"/>
    <n v="0"/>
    <m/>
    <m/>
    <m/>
    <m/>
    <m/>
    <m/>
    <m/>
    <m/>
    <n v="1"/>
    <s v="1"/>
    <s v="1"/>
    <n v="2"/>
    <n v="11.11111111111111"/>
    <n v="0"/>
    <n v="0"/>
    <n v="0"/>
    <n v="0"/>
    <n v="16"/>
    <n v="88.88888888888889"/>
    <n v="18"/>
  </r>
  <r>
    <s v="debbaff"/>
    <s v="lthechat"/>
    <m/>
    <m/>
    <m/>
    <m/>
    <m/>
    <m/>
    <m/>
    <m/>
    <s v="No"/>
    <n v="40"/>
    <m/>
    <m/>
    <x v="2"/>
    <d v="2019-08-28T19:15:54.000"/>
    <s v="@LTHEchat A2 I think being part of stuff like #lthechat #byod4l #socmedHE etc has helped me enormously ... I always… https://t.co/sbgu7lPQ8M"/>
    <s v="https://twitter.com/i/web/status/1166791535150739464"/>
    <s v="twitter.com"/>
    <x v="5"/>
    <m/>
    <s v="http://pbs.twimg.com/profile_images/862616430835097601/2ki8W-6__normal.jpg"/>
    <x v="18"/>
    <s v="https://twitter.com/#!/debbaff/status/1166791535150739464"/>
    <m/>
    <m/>
    <s v="1166791535150739464"/>
    <s v="1166789943957577728"/>
    <b v="0"/>
    <n v="0"/>
    <s v="2659221798"/>
    <b v="0"/>
    <s v="en"/>
    <m/>
    <s v=""/>
    <b v="0"/>
    <n v="0"/>
    <s v=""/>
    <s v="TweetDeck"/>
    <b v="1"/>
    <s v="1166789943957577728"/>
    <s v="Tweet"/>
    <n v="0"/>
    <n v="0"/>
    <m/>
    <m/>
    <m/>
    <m/>
    <m/>
    <m/>
    <m/>
    <m/>
    <n v="1"/>
    <s v="1"/>
    <s v="4"/>
    <n v="2"/>
    <n v="10.526315789473685"/>
    <n v="0"/>
    <n v="0"/>
    <n v="0"/>
    <n v="0"/>
    <n v="17"/>
    <n v="89.47368421052632"/>
    <n v="19"/>
  </r>
  <r>
    <s v="sarah__wright1"/>
    <s v="s"/>
    <m/>
    <m/>
    <m/>
    <m/>
    <m/>
    <m/>
    <m/>
    <m/>
    <s v="No"/>
    <n v="41"/>
    <m/>
    <m/>
    <x v="1"/>
    <d v="2019-07-08T18:28:48.000"/>
    <s v="RT @SFaulknerPandO: It was a great first #AdvanceHEConnect webinar from #SocMedHE expertly led by @Sarah__wright1 and @belld17 check out @S…"/>
    <m/>
    <m/>
    <x v="2"/>
    <m/>
    <s v="http://pbs.twimg.com/profile_images/1064628081363742721/NVh24-lS_normal.jpg"/>
    <x v="19"/>
    <s v="https://twitter.com/#!/sarah__wright1/status/1148297898507067393"/>
    <m/>
    <m/>
    <s v="1148297898507067393"/>
    <m/>
    <b v="0"/>
    <n v="0"/>
    <s v=""/>
    <b v="1"/>
    <s v="en"/>
    <m/>
    <s v="1148283211140784133"/>
    <b v="0"/>
    <n v="0"/>
    <s v="1148290913787142146"/>
    <s v="Twitter for Android"/>
    <b v="0"/>
    <s v="1148290913787142146"/>
    <s v="Tweet"/>
    <n v="0"/>
    <n v="0"/>
    <m/>
    <m/>
    <m/>
    <m/>
    <m/>
    <m/>
    <m/>
    <m/>
    <n v="1"/>
    <s v="1"/>
    <s v="1"/>
    <m/>
    <m/>
    <m/>
    <m/>
    <m/>
    <m/>
    <m/>
    <m/>
    <m/>
  </r>
  <r>
    <s v="belld17"/>
    <s v="s"/>
    <m/>
    <m/>
    <m/>
    <m/>
    <m/>
    <m/>
    <m/>
    <m/>
    <s v="No"/>
    <n v="42"/>
    <m/>
    <m/>
    <x v="1"/>
    <d v="2019-07-08T20:06:00.000"/>
    <s v="RT @SFaulknerPandO: It was a great first #AdvanceHEConnect webinar from #SocMedHE expertly led by @Sarah__wright1 and @belld17 check out @S…"/>
    <m/>
    <m/>
    <x v="2"/>
    <m/>
    <s v="http://pbs.twimg.com/profile_images/1103357355784318976/hBegLP4W_normal.png"/>
    <x v="20"/>
    <s v="https://twitter.com/#!/belld17/status/1148322361910992896"/>
    <m/>
    <m/>
    <s v="1148322361910992896"/>
    <m/>
    <b v="0"/>
    <n v="0"/>
    <s v=""/>
    <b v="1"/>
    <s v="en"/>
    <m/>
    <s v="1148283211140784133"/>
    <b v="0"/>
    <n v="0"/>
    <s v="1148290913787142146"/>
    <s v="Twitter for iPad"/>
    <b v="0"/>
    <s v="1148290913787142146"/>
    <s v="Tweet"/>
    <n v="0"/>
    <n v="0"/>
    <m/>
    <m/>
    <m/>
    <m/>
    <m/>
    <m/>
    <m/>
    <m/>
    <n v="1"/>
    <s v="1"/>
    <s v="1"/>
    <m/>
    <m/>
    <m/>
    <m/>
    <m/>
    <m/>
    <m/>
    <m/>
    <m/>
  </r>
  <r>
    <s v="scottturneruon"/>
    <s v="s"/>
    <m/>
    <m/>
    <m/>
    <m/>
    <m/>
    <m/>
    <m/>
    <m/>
    <s v="No"/>
    <n v="43"/>
    <m/>
    <m/>
    <x v="1"/>
    <d v="2019-07-08T18:04:38.000"/>
    <s v="RT @SFaulknerPandO: It was a great first #AdvanceHEConnect webinar from #SocMedHE expertly led by @Sarah__wright1 and @belld17 check out @S…"/>
    <m/>
    <m/>
    <x v="2"/>
    <m/>
    <s v="http://pbs.twimg.com/profile_images/707234049144840195/oOSySzdy_normal.jpg"/>
    <x v="21"/>
    <s v="https://twitter.com/#!/scottturneruon/status/1148291819819741186"/>
    <m/>
    <m/>
    <s v="1148291819819741186"/>
    <m/>
    <b v="0"/>
    <n v="0"/>
    <s v=""/>
    <b v="1"/>
    <s v="en"/>
    <m/>
    <s v="1148283211140784133"/>
    <b v="0"/>
    <n v="4"/>
    <s v="1148290913787142146"/>
    <s v="Twitter Web Client"/>
    <b v="0"/>
    <s v="1148290913787142146"/>
    <s v="Tweet"/>
    <n v="0"/>
    <n v="0"/>
    <m/>
    <m/>
    <m/>
    <m/>
    <m/>
    <m/>
    <m/>
    <m/>
    <n v="1"/>
    <s v="2"/>
    <s v="1"/>
    <m/>
    <m/>
    <m/>
    <m/>
    <m/>
    <m/>
    <m/>
    <m/>
    <m/>
  </r>
  <r>
    <s v="scottturneruon"/>
    <s v="nodexl"/>
    <m/>
    <m/>
    <m/>
    <m/>
    <m/>
    <m/>
    <m/>
    <m/>
    <s v="No"/>
    <n v="44"/>
    <m/>
    <m/>
    <x v="1"/>
    <d v="2019-08-19T18:31:05.000"/>
    <s v="#lthechat via NodeXL https://t.co/NJr54f1riE_x000a_@advancehe_chat_x000a_@suebecks_x000a_@dompates_x000a_@lawrie_x000a_@a_l_t_x000a_@profsallybrown_x000a_@johncoup_x000a_@nomadwarmachine_x000a_@cityunilead_x000a_@nodexl_x000a__x000a_Top hashtags:_x000a_#lthechat_x000a_#edtech_x000a_#altc_x000a_#socmedhe_x000a_#highered_x000a_#moocs_x000a_#universaldesignforlearning_x000a_#udl_x000a_#cpd"/>
    <s v="https://nodexlgraphgallery.org/Pages/Graph.aspx?graphID=207335"/>
    <s v="nodexlgraphgallery.org"/>
    <x v="6"/>
    <m/>
    <s v="http://pbs.twimg.com/profile_images/707234049144840195/oOSySzdy_normal.jpg"/>
    <x v="22"/>
    <s v="https://twitter.com/#!/scottturneruon/status/1163518763549044738"/>
    <m/>
    <m/>
    <s v="1163518763549044738"/>
    <m/>
    <b v="0"/>
    <n v="9"/>
    <s v=""/>
    <b v="0"/>
    <s v="en"/>
    <m/>
    <s v=""/>
    <b v="0"/>
    <n v="3"/>
    <s v=""/>
    <s v="Twitter Web Client"/>
    <b v="0"/>
    <s v="1163518763549044738"/>
    <s v="Tweet"/>
    <n v="0"/>
    <n v="0"/>
    <m/>
    <m/>
    <m/>
    <m/>
    <m/>
    <m/>
    <m/>
    <m/>
    <n v="1"/>
    <s v="2"/>
    <s v="2"/>
    <m/>
    <m/>
    <m/>
    <m/>
    <m/>
    <m/>
    <m/>
    <m/>
    <m/>
  </r>
  <r>
    <s v="suebecks"/>
    <s v="lawrie"/>
    <m/>
    <m/>
    <m/>
    <m/>
    <m/>
    <m/>
    <m/>
    <m/>
    <s v="No"/>
    <n v="58"/>
    <m/>
    <m/>
    <x v="1"/>
    <d v="2019-08-14T17:15:06.000"/>
    <s v="RT @Lawrie: a few thoughts on Tweetchats, following the brief survey I did (thanks to those that participated). #LTHEChat #SocMedHE #Coachi…"/>
    <m/>
    <m/>
    <x v="3"/>
    <m/>
    <s v="http://pbs.twimg.com/profile_images/1169988780637528064/ZfOi1CD8_normal.jpg"/>
    <x v="23"/>
    <s v="https://twitter.com/#!/suebecks/status/1161687705899720705"/>
    <m/>
    <m/>
    <s v="1161687705899720705"/>
    <m/>
    <b v="0"/>
    <n v="0"/>
    <s v=""/>
    <b v="0"/>
    <s v="en"/>
    <m/>
    <s v=""/>
    <b v="0"/>
    <n v="0"/>
    <s v="1161625424532791303"/>
    <s v="Twitter Web App"/>
    <b v="0"/>
    <s v="1161625424532791303"/>
    <s v="Tweet"/>
    <n v="0"/>
    <n v="0"/>
    <m/>
    <m/>
    <m/>
    <m/>
    <m/>
    <m/>
    <m/>
    <m/>
    <n v="1"/>
    <s v="2"/>
    <s v="5"/>
    <n v="0"/>
    <n v="0"/>
    <n v="0"/>
    <n v="0"/>
    <n v="0"/>
    <n v="0"/>
    <n v="21"/>
    <n v="100"/>
    <n v="21"/>
  </r>
  <r>
    <s v="scottturneruon"/>
    <s v="edgehill"/>
    <m/>
    <m/>
    <m/>
    <m/>
    <m/>
    <m/>
    <m/>
    <m/>
    <s v="No"/>
    <n v="65"/>
    <m/>
    <m/>
    <x v="1"/>
    <d v="2019-09-06T19:36:03.000"/>
    <s v="RT @SocMedHE: The call for conference abstracts and the student competition is open!!! #socmedhe19 19th December 2019 @edgehill Visit https…"/>
    <m/>
    <m/>
    <x v="1"/>
    <m/>
    <s v="http://pbs.twimg.com/profile_images/707234049144840195/oOSySzdy_normal.jpg"/>
    <x v="24"/>
    <s v="https://twitter.com/#!/scottturneruon/status/1170058097769033730"/>
    <m/>
    <m/>
    <s v="1170058097769033730"/>
    <m/>
    <b v="0"/>
    <n v="0"/>
    <s v=""/>
    <b v="1"/>
    <s v="en"/>
    <m/>
    <s v="1169910710769348609"/>
    <b v="0"/>
    <n v="0"/>
    <s v="1170057160384032768"/>
    <s v="Twitter for iPhone"/>
    <b v="0"/>
    <s v="1170057160384032768"/>
    <s v="Tweet"/>
    <n v="0"/>
    <n v="0"/>
    <m/>
    <m/>
    <m/>
    <m/>
    <m/>
    <m/>
    <m/>
    <m/>
    <n v="1"/>
    <s v="2"/>
    <s v="3"/>
    <m/>
    <m/>
    <m/>
    <m/>
    <m/>
    <m/>
    <m/>
    <m/>
    <m/>
  </r>
  <r>
    <s v="kerry_truman"/>
    <s v="edgehill"/>
    <m/>
    <m/>
    <m/>
    <m/>
    <m/>
    <m/>
    <m/>
    <m/>
    <s v="No"/>
    <n v="67"/>
    <m/>
    <m/>
    <x v="1"/>
    <d v="2019-09-06T19:37:02.000"/>
    <s v="RT @SocMedHE: The call for conference abstracts and the student competition is open!!! #socmedhe19 19th December 2019 @edgehill Visit https…"/>
    <m/>
    <m/>
    <x v="1"/>
    <m/>
    <s v="http://pbs.twimg.com/profile_images/1038181766413078528/IjC4HcVd_normal.jpg"/>
    <x v="25"/>
    <s v="https://twitter.com/#!/kerry_truman/status/1170058345526546433"/>
    <m/>
    <m/>
    <s v="1170058345526546433"/>
    <m/>
    <b v="0"/>
    <n v="0"/>
    <s v=""/>
    <b v="1"/>
    <s v="en"/>
    <m/>
    <s v="1169910710769348609"/>
    <b v="0"/>
    <n v="0"/>
    <s v="1170057160384032768"/>
    <s v="Twitter for iPhone"/>
    <b v="0"/>
    <s v="1170057160384032768"/>
    <s v="Tweet"/>
    <n v="0"/>
    <n v="0"/>
    <m/>
    <m/>
    <m/>
    <m/>
    <m/>
    <m/>
    <m/>
    <m/>
    <n v="1"/>
    <s v="3"/>
    <s v="3"/>
    <m/>
    <m/>
    <m/>
    <m/>
    <m/>
    <m/>
    <m/>
    <m/>
    <m/>
  </r>
  <r>
    <s v="solsticecetl"/>
    <s v="edgehill"/>
    <m/>
    <m/>
    <m/>
    <m/>
    <m/>
    <m/>
    <m/>
    <m/>
    <s v="No"/>
    <n v="69"/>
    <m/>
    <m/>
    <x v="1"/>
    <d v="2019-09-06T19:42:41.000"/>
    <s v="RT @SocMedHE: The call for conference abstracts and the student competition is open!!! #socmedhe19 19th December 2019 @edgehill Visit https…"/>
    <m/>
    <m/>
    <x v="1"/>
    <m/>
    <s v="http://pbs.twimg.com/profile_images/444719379/SolsticeLogo_normal.jpg"/>
    <x v="26"/>
    <s v="https://twitter.com/#!/solsticecetl/status/1170059765860450309"/>
    <m/>
    <m/>
    <s v="1170059765860450309"/>
    <m/>
    <b v="0"/>
    <n v="0"/>
    <s v=""/>
    <b v="1"/>
    <s v="en"/>
    <m/>
    <s v="1169910710769348609"/>
    <b v="0"/>
    <n v="0"/>
    <s v="1170057160384032768"/>
    <s v="Twitter Web App"/>
    <b v="0"/>
    <s v="1170057160384032768"/>
    <s v="Tweet"/>
    <n v="0"/>
    <n v="0"/>
    <m/>
    <m/>
    <m/>
    <m/>
    <m/>
    <m/>
    <m/>
    <m/>
    <n v="1"/>
    <s v="3"/>
    <s v="3"/>
    <m/>
    <m/>
    <m/>
    <m/>
    <m/>
    <m/>
    <m/>
    <m/>
    <m/>
  </r>
  <r>
    <s v="13suemckinney"/>
    <s v="edgehill"/>
    <m/>
    <m/>
    <m/>
    <m/>
    <m/>
    <m/>
    <m/>
    <m/>
    <s v="No"/>
    <n v="71"/>
    <m/>
    <m/>
    <x v="1"/>
    <d v="2019-09-06T20:56:39.000"/>
    <s v="RT @SocMedHE: The call for conference abstracts and the student competition is open!!! #socmedhe19 19th December 2019 @edgehill Visit https…"/>
    <m/>
    <m/>
    <x v="1"/>
    <m/>
    <s v="http://pbs.twimg.com/profile_images/378800000746618695/83ceb1ddb5721d653942f9c560d7ee4e_normal.jpeg"/>
    <x v="27"/>
    <s v="https://twitter.com/#!/13suemckinney/status/1170078378151596032"/>
    <m/>
    <m/>
    <s v="1170078378151596032"/>
    <m/>
    <b v="0"/>
    <n v="0"/>
    <s v=""/>
    <b v="1"/>
    <s v="en"/>
    <m/>
    <s v="1169910710769348609"/>
    <b v="0"/>
    <n v="0"/>
    <s v="1170057160384032768"/>
    <s v="Twitter for iPhone"/>
    <b v="0"/>
    <s v="1170057160384032768"/>
    <s v="Tweet"/>
    <n v="0"/>
    <n v="0"/>
    <m/>
    <m/>
    <m/>
    <m/>
    <m/>
    <m/>
    <m/>
    <m/>
    <n v="1"/>
    <s v="3"/>
    <s v="3"/>
    <m/>
    <m/>
    <m/>
    <m/>
    <m/>
    <m/>
    <m/>
    <m/>
    <m/>
  </r>
  <r>
    <s v="kerryedwardsot"/>
    <s v="edgehill"/>
    <m/>
    <m/>
    <m/>
    <m/>
    <m/>
    <m/>
    <m/>
    <m/>
    <s v="No"/>
    <n v="73"/>
    <m/>
    <m/>
    <x v="1"/>
    <d v="2019-09-06T21:56:16.000"/>
    <s v="RT @SocMedHE: The call for conference abstracts and the student competition is open!!! #socmedhe19 19th December 2019 @edgehill Visit https…"/>
    <m/>
    <m/>
    <x v="1"/>
    <m/>
    <s v="http://pbs.twimg.com/profile_images/1168184991479685120/pOXp6hhR_normal.jpg"/>
    <x v="28"/>
    <s v="https://twitter.com/#!/kerryedwardsot/status/1170093381848129536"/>
    <m/>
    <m/>
    <s v="1170093381848129536"/>
    <m/>
    <b v="0"/>
    <n v="0"/>
    <s v=""/>
    <b v="1"/>
    <s v="en"/>
    <m/>
    <s v="1169910710769348609"/>
    <b v="0"/>
    <n v="0"/>
    <s v="1170057160384032768"/>
    <s v="Twitter for iPhone"/>
    <b v="0"/>
    <s v="1170057160384032768"/>
    <s v="Tweet"/>
    <n v="0"/>
    <n v="0"/>
    <m/>
    <m/>
    <m/>
    <m/>
    <m/>
    <m/>
    <m/>
    <m/>
    <n v="1"/>
    <s v="3"/>
    <s v="3"/>
    <m/>
    <m/>
    <m/>
    <m/>
    <m/>
    <m/>
    <m/>
    <m/>
    <m/>
  </r>
  <r>
    <s v="sarah__wright1"/>
    <s v="destech2013"/>
    <m/>
    <m/>
    <m/>
    <m/>
    <m/>
    <m/>
    <m/>
    <m/>
    <s v="Yes"/>
    <n v="75"/>
    <m/>
    <m/>
    <x v="1"/>
    <d v="2019-07-08T17:32:07.000"/>
    <s v="RT @DesTech2013: @Sarah__wright1 announces the inaugural Student Keynote for the #SocMedHE conference at the end of this year, an excellent…"/>
    <m/>
    <m/>
    <x v="0"/>
    <m/>
    <s v="http://pbs.twimg.com/profile_images/1064628081363742721/NVh24-lS_normal.jpg"/>
    <x v="29"/>
    <s v="https://twitter.com/#!/sarah__wright1/status/1148283634878693377"/>
    <m/>
    <m/>
    <s v="1148283634878693377"/>
    <m/>
    <b v="0"/>
    <n v="0"/>
    <s v=""/>
    <b v="0"/>
    <s v="en"/>
    <m/>
    <s v=""/>
    <b v="0"/>
    <n v="0"/>
    <s v="1148282106059120642"/>
    <s v="Twitter for iPad"/>
    <b v="0"/>
    <s v="1148282106059120642"/>
    <s v="Tweet"/>
    <n v="0"/>
    <n v="0"/>
    <m/>
    <m/>
    <m/>
    <m/>
    <m/>
    <m/>
    <m/>
    <m/>
    <n v="1"/>
    <s v="1"/>
    <s v="1"/>
    <n v="1"/>
    <n v="5"/>
    <n v="0"/>
    <n v="0"/>
    <n v="0"/>
    <n v="0"/>
    <n v="19"/>
    <n v="95"/>
    <n v="20"/>
  </r>
  <r>
    <s v="belld17"/>
    <s v="destech2013"/>
    <m/>
    <m/>
    <m/>
    <m/>
    <m/>
    <m/>
    <m/>
    <m/>
    <s v="No"/>
    <n v="76"/>
    <m/>
    <m/>
    <x v="1"/>
    <d v="2019-07-08T19:32:33.000"/>
    <s v="RT @DesTech2013: @Sarah__wright1 announces the inaugural Student Keynote for the #SocMedHE conference at the end of this year, an excellent…"/>
    <m/>
    <m/>
    <x v="0"/>
    <m/>
    <s v="http://pbs.twimg.com/profile_images/1103357355784318976/hBegLP4W_normal.png"/>
    <x v="30"/>
    <s v="https://twitter.com/#!/belld17/status/1148313942470643717"/>
    <m/>
    <m/>
    <s v="1148313942470643717"/>
    <m/>
    <b v="0"/>
    <n v="0"/>
    <s v=""/>
    <b v="0"/>
    <s v="en"/>
    <m/>
    <s v=""/>
    <b v="0"/>
    <n v="0"/>
    <s v="1148282106059120642"/>
    <s v="Twitter for Android"/>
    <b v="0"/>
    <s v="1148282106059120642"/>
    <s v="Tweet"/>
    <n v="0"/>
    <n v="0"/>
    <m/>
    <m/>
    <m/>
    <m/>
    <m/>
    <m/>
    <m/>
    <m/>
    <n v="1"/>
    <s v="1"/>
    <s v="1"/>
    <n v="1"/>
    <n v="5"/>
    <n v="0"/>
    <n v="0"/>
    <n v="0"/>
    <n v="0"/>
    <n v="19"/>
    <n v="95"/>
    <n v="20"/>
  </r>
  <r>
    <s v="destech2013"/>
    <s v="sarah__wright1"/>
    <m/>
    <m/>
    <m/>
    <m/>
    <m/>
    <m/>
    <m/>
    <m/>
    <s v="Yes"/>
    <n v="77"/>
    <m/>
    <m/>
    <x v="2"/>
    <d v="2019-07-08T17:26:02.000"/>
    <s v="@Sarah__wright1 announces the inaugural Student Keynote for the #SocMedHE conference at the end of this year, an ex… https://t.co/nFBV1i5YUZ"/>
    <s v="https://twitter.com/i/web/status/1148282106059120642"/>
    <s v="twitter.com"/>
    <x v="0"/>
    <m/>
    <s v="http://pbs.twimg.com/profile_images/551160650940956672/IBRXlASR_normal.jpeg"/>
    <x v="31"/>
    <s v="https://twitter.com/#!/destech2013/status/1148282106059120642"/>
    <m/>
    <m/>
    <s v="1148282106059120642"/>
    <m/>
    <b v="0"/>
    <n v="0"/>
    <s v="204746761"/>
    <b v="0"/>
    <s v="en"/>
    <m/>
    <s v=""/>
    <b v="0"/>
    <n v="0"/>
    <s v=""/>
    <s v="Twitter Web Client"/>
    <b v="1"/>
    <s v="1148282106059120642"/>
    <s v="Tweet"/>
    <n v="0"/>
    <n v="0"/>
    <m/>
    <m/>
    <m/>
    <m/>
    <m/>
    <m/>
    <m/>
    <m/>
    <n v="1"/>
    <s v="1"/>
    <s v="1"/>
    <n v="0"/>
    <n v="0"/>
    <n v="0"/>
    <n v="0"/>
    <n v="0"/>
    <n v="0"/>
    <n v="18"/>
    <n v="100"/>
    <n v="18"/>
  </r>
  <r>
    <s v="destech2013"/>
    <s v="chri5rowell"/>
    <m/>
    <m/>
    <m/>
    <m/>
    <m/>
    <m/>
    <m/>
    <m/>
    <s v="No"/>
    <n v="78"/>
    <m/>
    <m/>
    <x v="1"/>
    <d v="2019-07-18T11:02:01.000"/>
    <s v="RT @SFaulknerPandO: Amazing @Chri5rowell, that’s because it’s awesome! With contributions from lots of fantastic people! #SocMedHE peeps ..…"/>
    <m/>
    <m/>
    <x v="0"/>
    <m/>
    <s v="http://pbs.twimg.com/profile_images/551160650940956672/IBRXlASR_normal.jpeg"/>
    <x v="32"/>
    <s v="https://twitter.com/#!/destech2013/status/1151809343492370432"/>
    <m/>
    <m/>
    <s v="1151809343492370432"/>
    <m/>
    <b v="0"/>
    <n v="0"/>
    <s v=""/>
    <b v="1"/>
    <s v="en"/>
    <m/>
    <s v="1151051925191897088"/>
    <b v="0"/>
    <n v="3"/>
    <s v="1151751095447891968"/>
    <s v="Twitter Web App"/>
    <b v="0"/>
    <s v="1151751095447891968"/>
    <s v="Tweet"/>
    <n v="0"/>
    <n v="0"/>
    <m/>
    <m/>
    <m/>
    <m/>
    <m/>
    <m/>
    <m/>
    <m/>
    <n v="1"/>
    <s v="1"/>
    <s v="1"/>
    <m/>
    <m/>
    <m/>
    <m/>
    <m/>
    <m/>
    <m/>
    <m/>
    <m/>
  </r>
  <r>
    <s v="destech2013"/>
    <s v="edgehill"/>
    <m/>
    <m/>
    <m/>
    <m/>
    <m/>
    <m/>
    <m/>
    <m/>
    <s v="No"/>
    <n v="80"/>
    <m/>
    <m/>
    <x v="1"/>
    <d v="2019-09-07T05:26:30.000"/>
    <s v="RT @SocMedHE: The call for conference abstracts and the student competition is open!!! #socmedhe19 19th December 2019 @edgehill Visit https…"/>
    <m/>
    <m/>
    <x v="1"/>
    <m/>
    <s v="http://pbs.twimg.com/profile_images/551160650940956672/IBRXlASR_normal.jpeg"/>
    <x v="33"/>
    <s v="https://twitter.com/#!/destech2013/status/1170206688508616705"/>
    <m/>
    <m/>
    <s v="1170206688508616705"/>
    <m/>
    <b v="0"/>
    <n v="0"/>
    <s v=""/>
    <b v="1"/>
    <s v="en"/>
    <m/>
    <s v="1169910710769348609"/>
    <b v="0"/>
    <n v="0"/>
    <s v="1170057160384032768"/>
    <s v="Twitter Web App"/>
    <b v="0"/>
    <s v="1170057160384032768"/>
    <s v="Tweet"/>
    <n v="0"/>
    <n v="0"/>
    <m/>
    <m/>
    <m/>
    <m/>
    <m/>
    <m/>
    <m/>
    <m/>
    <n v="1"/>
    <s v="1"/>
    <s v="3"/>
    <m/>
    <m/>
    <m/>
    <m/>
    <m/>
    <m/>
    <m/>
    <m/>
    <m/>
  </r>
  <r>
    <s v="alexgspiers"/>
    <s v="edgehill"/>
    <m/>
    <m/>
    <m/>
    <m/>
    <m/>
    <m/>
    <m/>
    <m/>
    <s v="No"/>
    <n v="82"/>
    <m/>
    <m/>
    <x v="1"/>
    <d v="2019-09-07T07:29:23.000"/>
    <s v="RT @SocMedHE: The call for conference abstracts and the student competition is open!!! #socmedhe19 19th December 2019 @edgehill Visit https…"/>
    <m/>
    <m/>
    <x v="1"/>
    <m/>
    <s v="http://pbs.twimg.com/profile_images/586457577992491011/rz6qrjfU_normal.jpg"/>
    <x v="34"/>
    <s v="https://twitter.com/#!/alexgspiers/status/1170237614747738113"/>
    <m/>
    <m/>
    <s v="1170237614747738113"/>
    <m/>
    <b v="0"/>
    <n v="0"/>
    <s v=""/>
    <b v="1"/>
    <s v="en"/>
    <m/>
    <s v="1169910710769348609"/>
    <b v="0"/>
    <n v="0"/>
    <s v="1170057160384032768"/>
    <s v="Twitter for iPad"/>
    <b v="0"/>
    <s v="1170057160384032768"/>
    <s v="Tweet"/>
    <n v="0"/>
    <n v="0"/>
    <m/>
    <m/>
    <m/>
    <m/>
    <m/>
    <m/>
    <m/>
    <m/>
    <n v="1"/>
    <s v="3"/>
    <s v="3"/>
    <m/>
    <m/>
    <m/>
    <m/>
    <m/>
    <m/>
    <m/>
    <m/>
    <m/>
  </r>
  <r>
    <s v="neilwithnell"/>
    <s v="edgehill"/>
    <m/>
    <m/>
    <m/>
    <m/>
    <m/>
    <m/>
    <m/>
    <m/>
    <s v="No"/>
    <n v="84"/>
    <m/>
    <m/>
    <x v="1"/>
    <d v="2019-09-07T07:00:21.000"/>
    <s v="RT @SocMedHE: The call for conference abstracts and the student competition is open!!! #socmedhe19 19th December 2019 @edgehill Visit https…"/>
    <m/>
    <m/>
    <x v="1"/>
    <m/>
    <s v="http://pbs.twimg.com/profile_images/3230210603/cfc48af828b67bcb8c8f75f46701f929_normal.jpeg"/>
    <x v="35"/>
    <s v="https://twitter.com/#!/neilwithnell/status/1170230308186333184"/>
    <m/>
    <m/>
    <s v="1170230308186333184"/>
    <m/>
    <b v="0"/>
    <n v="0"/>
    <s v=""/>
    <b v="1"/>
    <s v="en"/>
    <m/>
    <s v="1169910710769348609"/>
    <b v="0"/>
    <n v="0"/>
    <s v="1170057160384032768"/>
    <s v="Twitter for iPhone"/>
    <b v="0"/>
    <s v="1170057160384032768"/>
    <s v="Tweet"/>
    <n v="0"/>
    <n v="0"/>
    <m/>
    <m/>
    <m/>
    <m/>
    <m/>
    <m/>
    <m/>
    <m/>
    <n v="1"/>
    <s v="3"/>
    <s v="3"/>
    <m/>
    <m/>
    <m/>
    <m/>
    <m/>
    <m/>
    <m/>
    <m/>
    <m/>
  </r>
  <r>
    <s v="neilwithnell"/>
    <s v="socmedhe"/>
    <m/>
    <m/>
    <m/>
    <m/>
    <m/>
    <m/>
    <m/>
    <m/>
    <s v="No"/>
    <n v="86"/>
    <m/>
    <m/>
    <x v="1"/>
    <d v="2019-09-08T14:35:14.000"/>
    <s v="Hope you will also be putting in an abstract for the super conference that is #socmedhe19 @SocMedHE… https://t.co/jLnrKOTuWn"/>
    <s v="https://twitter.com/i/web/status/1170707169295163394"/>
    <s v="twitter.com"/>
    <x v="1"/>
    <m/>
    <s v="http://pbs.twimg.com/profile_images/3230210603/cfc48af828b67bcb8c8f75f46701f929_normal.jpeg"/>
    <x v="36"/>
    <s v="https://twitter.com/#!/neilwithnell/status/1170707169295163394"/>
    <m/>
    <m/>
    <s v="1170707169295163394"/>
    <m/>
    <b v="0"/>
    <n v="0"/>
    <s v=""/>
    <b v="1"/>
    <s v="en"/>
    <m/>
    <s v="1170685886029357056"/>
    <b v="0"/>
    <n v="0"/>
    <s v=""/>
    <s v="Twitter for iPhone"/>
    <b v="1"/>
    <s v="1170707169295163394"/>
    <s v="Tweet"/>
    <n v="0"/>
    <n v="0"/>
    <m/>
    <m/>
    <m/>
    <m/>
    <m/>
    <m/>
    <m/>
    <m/>
    <n v="2"/>
    <s v="3"/>
    <s v="3"/>
    <n v="1"/>
    <n v="5.882352941176471"/>
    <n v="0"/>
    <n v="0"/>
    <n v="0"/>
    <n v="0"/>
    <n v="16"/>
    <n v="94.11764705882354"/>
    <n v="17"/>
  </r>
  <r>
    <s v="dilla_davis"/>
    <s v="neilwithnell"/>
    <m/>
    <m/>
    <m/>
    <m/>
    <m/>
    <m/>
    <m/>
    <m/>
    <s v="No"/>
    <n v="87"/>
    <m/>
    <m/>
    <x v="1"/>
    <d v="2019-09-09T07:16:07.000"/>
    <s v="RT @neilwithnell: Hope you will also be putting in an abstract for the super conference that is #socmedhe19 @SocMedHE https://t.co/bqoopaWg…"/>
    <m/>
    <m/>
    <x v="1"/>
    <m/>
    <s v="http://pbs.twimg.com/profile_images/612231301651935236/MFtCo__b_normal.jpg"/>
    <x v="37"/>
    <s v="https://twitter.com/#!/dilla_davis/status/1170959050986725381"/>
    <m/>
    <m/>
    <s v="1170959050986725381"/>
    <m/>
    <b v="0"/>
    <n v="0"/>
    <s v=""/>
    <b v="1"/>
    <s v="en"/>
    <m/>
    <s v="1170685886029357056"/>
    <b v="0"/>
    <n v="0"/>
    <s v="1170707169295163394"/>
    <s v="Twitter Web App"/>
    <b v="0"/>
    <s v="1170707169295163394"/>
    <s v="Tweet"/>
    <n v="0"/>
    <n v="0"/>
    <m/>
    <m/>
    <m/>
    <m/>
    <m/>
    <m/>
    <m/>
    <m/>
    <n v="1"/>
    <s v="3"/>
    <s v="3"/>
    <m/>
    <m/>
    <m/>
    <m/>
    <m/>
    <m/>
    <m/>
    <m/>
    <m/>
  </r>
  <r>
    <s v="sfaulknerpando"/>
    <s v="belld17"/>
    <m/>
    <m/>
    <m/>
    <m/>
    <m/>
    <m/>
    <m/>
    <m/>
    <s v="Yes"/>
    <n v="93"/>
    <m/>
    <m/>
    <x v="1"/>
    <d v="2019-07-08T18:01:02.000"/>
    <s v="It was a great first #AdvanceHEConnect webinar from #SocMedHE expertly led by @Sarah__wright1 and @belld17 check out @SocMedHE for exciting announcements!! Did someone say  📢 Student Keynote 🔑 📝 opportunity 😱😁 📢 https://t.co/vWR7UK3jxT"/>
    <s v="https://twitter.com/suebecks/status/1148283211140784133"/>
    <s v="twitter.com"/>
    <x v="2"/>
    <m/>
    <s v="http://pbs.twimg.com/profile_images/878517414471897088/4UzVqIN1_normal.jpg"/>
    <x v="38"/>
    <s v="https://twitter.com/#!/sfaulknerpando/status/1148290913787142146"/>
    <m/>
    <m/>
    <s v="1148290913787142146"/>
    <m/>
    <b v="0"/>
    <n v="6"/>
    <s v=""/>
    <b v="1"/>
    <s v="en"/>
    <m/>
    <s v="1148283211140784133"/>
    <b v="0"/>
    <n v="4"/>
    <s v=""/>
    <s v="Twitter for iPhone"/>
    <b v="0"/>
    <s v="1148290913787142146"/>
    <s v="Tweet"/>
    <n v="0"/>
    <n v="0"/>
    <m/>
    <m/>
    <m/>
    <m/>
    <m/>
    <m/>
    <m/>
    <m/>
    <n v="1"/>
    <s v="1"/>
    <s v="1"/>
    <m/>
    <m/>
    <m/>
    <m/>
    <m/>
    <m/>
    <m/>
    <m/>
    <m/>
  </r>
  <r>
    <s v="sfaulknerpando"/>
    <s v="sarah__wright1"/>
    <m/>
    <m/>
    <m/>
    <m/>
    <m/>
    <m/>
    <m/>
    <m/>
    <s v="Yes"/>
    <n v="95"/>
    <m/>
    <m/>
    <x v="1"/>
    <d v="2019-07-08T17:36:23.000"/>
    <s v="Ok..... I’m going to take on the #ScoMed100 100 tweet challenge.... I suspect it will be a LOT of RT’s from #ContentEd19 with serious FOMO because I wasn’t there 🙈🤣! Thank you to @Sarah__wright1 for the most awesome first #AdvanceHEConnect webinar for #SocMedHE https://t.co/OoSsZyx5fd"/>
    <m/>
    <m/>
    <x v="7"/>
    <s v="https://pbs.twimg.com/media/D--G2ekXUAIFW0Q.jpg"/>
    <s v="https://pbs.twimg.com/media/D--G2ekXUAIFW0Q.jpg"/>
    <x v="39"/>
    <s v="https://twitter.com/#!/sfaulknerpando/status/1148284710168289280"/>
    <m/>
    <m/>
    <s v="1148284710168289280"/>
    <m/>
    <b v="0"/>
    <n v="2"/>
    <s v=""/>
    <b v="0"/>
    <s v="en"/>
    <m/>
    <s v=""/>
    <b v="0"/>
    <n v="0"/>
    <s v=""/>
    <s v="Twitter for iPhone"/>
    <b v="0"/>
    <s v="1148284710168289280"/>
    <s v="Tweet"/>
    <n v="0"/>
    <n v="0"/>
    <m/>
    <m/>
    <m/>
    <m/>
    <m/>
    <m/>
    <m/>
    <m/>
    <n v="2"/>
    <s v="1"/>
    <s v="1"/>
    <n v="2"/>
    <n v="4.444444444444445"/>
    <n v="1"/>
    <n v="2.2222222222222223"/>
    <n v="0"/>
    <n v="0"/>
    <n v="42"/>
    <n v="93.33333333333333"/>
    <n v="45"/>
  </r>
  <r>
    <s v="chri5rowell"/>
    <s v="sfaulknerpando"/>
    <m/>
    <m/>
    <m/>
    <m/>
    <m/>
    <m/>
    <m/>
    <m/>
    <s v="Yes"/>
    <n v="97"/>
    <m/>
    <m/>
    <x v="1"/>
    <d v="2019-07-09T08:35:28.000"/>
    <s v="RT @SFaulknerPandO: Wow!!!!! Check out the #SocMedHE19 announcement....... an amazing opportunity for an undergraduate student to keynote a…"/>
    <m/>
    <m/>
    <x v="1"/>
    <m/>
    <s v="http://pbs.twimg.com/profile_images/986918843061809152/CiDLZ624_normal.jpg"/>
    <x v="40"/>
    <s v="https://twitter.com/#!/chri5rowell/status/1148510969502371840"/>
    <m/>
    <m/>
    <s v="1148510969502371840"/>
    <m/>
    <b v="0"/>
    <n v="0"/>
    <s v=""/>
    <b v="0"/>
    <s v="en"/>
    <m/>
    <s v=""/>
    <b v="0"/>
    <n v="5"/>
    <s v="1148282459773186048"/>
    <s v="Twitter for Android"/>
    <b v="0"/>
    <s v="1148282459773186048"/>
    <s v="Tweet"/>
    <n v="0"/>
    <n v="0"/>
    <m/>
    <m/>
    <m/>
    <m/>
    <m/>
    <m/>
    <m/>
    <m/>
    <n v="2"/>
    <s v="1"/>
    <s v="1"/>
    <n v="2"/>
    <n v="11.11111111111111"/>
    <n v="0"/>
    <n v="0"/>
    <n v="0"/>
    <n v="0"/>
    <n v="16"/>
    <n v="88.88888888888889"/>
    <n v="18"/>
  </r>
  <r>
    <s v="chri5rowell"/>
    <s v="sfaulknerpando"/>
    <m/>
    <m/>
    <m/>
    <m/>
    <m/>
    <m/>
    <m/>
    <m/>
    <s v="Yes"/>
    <n v="98"/>
    <m/>
    <m/>
    <x v="1"/>
    <d v="2019-07-18T09:56:10.000"/>
    <s v="RT @SFaulknerPandO: Amazing @Chri5rowell, that’s because it’s awesome! With contributions from lots of fantastic people! #SocMedHE peeps ..…"/>
    <m/>
    <m/>
    <x v="0"/>
    <m/>
    <s v="http://pbs.twimg.com/profile_images/986918843061809152/CiDLZ624_normal.jpg"/>
    <x v="41"/>
    <s v="https://twitter.com/#!/chri5rowell/status/1151792770182287360"/>
    <m/>
    <m/>
    <s v="1151792770182287360"/>
    <m/>
    <b v="0"/>
    <n v="0"/>
    <s v=""/>
    <b v="1"/>
    <s v="en"/>
    <m/>
    <s v="1151051925191897088"/>
    <b v="0"/>
    <n v="0"/>
    <s v="1151751095447891968"/>
    <s v="Twitter for Android"/>
    <b v="0"/>
    <s v="1151751095447891968"/>
    <s v="Tweet"/>
    <n v="0"/>
    <n v="0"/>
    <m/>
    <m/>
    <m/>
    <m/>
    <m/>
    <m/>
    <m/>
    <m/>
    <n v="2"/>
    <s v="1"/>
    <s v="1"/>
    <n v="3"/>
    <n v="15.789473684210526"/>
    <n v="0"/>
    <n v="0"/>
    <n v="0"/>
    <n v="0"/>
    <n v="16"/>
    <n v="84.21052631578948"/>
    <n v="19"/>
  </r>
  <r>
    <s v="sfaulknerpando"/>
    <s v="chri5rowell"/>
    <m/>
    <m/>
    <m/>
    <m/>
    <m/>
    <m/>
    <m/>
    <m/>
    <s v="Yes"/>
    <n v="99"/>
    <m/>
    <m/>
    <x v="1"/>
    <d v="2019-07-18T07:10:34.000"/>
    <s v="Amazing @Chri5rowell, that’s because it’s awesome! With contributions from lots of fantastic people! #SocMedHE peep… https://t.co/0kfTorWgCp"/>
    <s v="https://twitter.com/i/web/status/1151751095447891968"/>
    <s v="twitter.com"/>
    <x v="0"/>
    <m/>
    <s v="http://pbs.twimg.com/profile_images/878517414471897088/4UzVqIN1_normal.jpg"/>
    <x v="42"/>
    <s v="https://twitter.com/#!/sfaulknerpando/status/1151751095447891968"/>
    <m/>
    <m/>
    <s v="1151751095447891968"/>
    <m/>
    <b v="0"/>
    <n v="0"/>
    <s v=""/>
    <b v="1"/>
    <s v="en"/>
    <m/>
    <s v="1151051925191897088"/>
    <b v="0"/>
    <n v="0"/>
    <s v=""/>
    <s v="Twitter for iPhone"/>
    <b v="1"/>
    <s v="1151751095447891968"/>
    <s v="Tweet"/>
    <n v="0"/>
    <n v="0"/>
    <m/>
    <m/>
    <m/>
    <m/>
    <m/>
    <m/>
    <m/>
    <m/>
    <n v="1"/>
    <s v="1"/>
    <s v="1"/>
    <n v="3"/>
    <n v="17.647058823529413"/>
    <n v="0"/>
    <n v="0"/>
    <n v="0"/>
    <n v="0"/>
    <n v="14"/>
    <n v="82.3529411764706"/>
    <n v="17"/>
  </r>
  <r>
    <s v="socmedhe"/>
    <s v="edgehill"/>
    <m/>
    <m/>
    <m/>
    <m/>
    <m/>
    <m/>
    <m/>
    <m/>
    <s v="No"/>
    <n v="100"/>
    <m/>
    <m/>
    <x v="1"/>
    <d v="2019-09-06T19:32:20.000"/>
    <s v="The call for conference abstracts and the student competition is open!!! #socmedhe19 19th December 2019 @edgehill V… https://t.co/MBOaMtnDqR"/>
    <s v="https://twitter.com/i/web/status/1170057160384032768"/>
    <s v="twitter.com"/>
    <x v="1"/>
    <m/>
    <s v="http://pbs.twimg.com/profile_images/1145739283673899008/ZsFjpWio_normal.jpg"/>
    <x v="43"/>
    <s v="https://twitter.com/#!/socmedhe/status/1170057160384032768"/>
    <m/>
    <m/>
    <s v="1170057160384032768"/>
    <m/>
    <b v="0"/>
    <n v="0"/>
    <s v=""/>
    <b v="1"/>
    <s v="en"/>
    <m/>
    <s v="1169910710769348609"/>
    <b v="0"/>
    <n v="0"/>
    <s v=""/>
    <s v="Twitter Web App"/>
    <b v="1"/>
    <s v="1170057160384032768"/>
    <s v="Tweet"/>
    <n v="0"/>
    <n v="0"/>
    <m/>
    <m/>
    <m/>
    <m/>
    <m/>
    <m/>
    <m/>
    <m/>
    <n v="1"/>
    <s v="3"/>
    <s v="3"/>
    <n v="0"/>
    <n v="0"/>
    <n v="0"/>
    <n v="0"/>
    <n v="0"/>
    <n v="0"/>
    <n v="17"/>
    <n v="100"/>
    <n v="17"/>
  </r>
  <r>
    <s v="sfaulknerpando"/>
    <s v="edgehill"/>
    <m/>
    <m/>
    <m/>
    <m/>
    <m/>
    <m/>
    <m/>
    <m/>
    <s v="No"/>
    <n v="101"/>
    <m/>
    <m/>
    <x v="1"/>
    <d v="2019-09-06T19:33:53.000"/>
    <s v="RT @SocMedHE: The call for conference abstracts and the student competition is open!!! #socmedhe19 19th December 2019 @edgehill Visit https…"/>
    <m/>
    <m/>
    <x v="1"/>
    <m/>
    <s v="http://pbs.twimg.com/profile_images/878517414471897088/4UzVqIN1_normal.jpg"/>
    <x v="44"/>
    <s v="https://twitter.com/#!/sfaulknerpando/status/1170057552039743492"/>
    <m/>
    <m/>
    <s v="1170057552039743492"/>
    <m/>
    <b v="0"/>
    <n v="0"/>
    <s v=""/>
    <b v="1"/>
    <s v="en"/>
    <m/>
    <s v="1169910710769348609"/>
    <b v="0"/>
    <n v="0"/>
    <s v="1170057160384032768"/>
    <s v="Twitter for iPhone"/>
    <b v="0"/>
    <s v="1170057160384032768"/>
    <s v="Tweet"/>
    <n v="0"/>
    <n v="0"/>
    <m/>
    <m/>
    <m/>
    <m/>
    <m/>
    <m/>
    <m/>
    <m/>
    <n v="1"/>
    <s v="1"/>
    <s v="3"/>
    <m/>
    <m/>
    <m/>
    <m/>
    <m/>
    <m/>
    <m/>
    <m/>
    <m/>
  </r>
  <r>
    <s v="sfaulknerpando"/>
    <s v="mrgavinbell"/>
    <m/>
    <m/>
    <m/>
    <m/>
    <m/>
    <m/>
    <m/>
    <m/>
    <s v="No"/>
    <n v="104"/>
    <m/>
    <m/>
    <x v="2"/>
    <d v="2019-09-11T06:52:49.000"/>
    <s v="@MrGavinBell After the conference meal there was a ceilidh 🏴󠁧󠁢󠁳󠁣󠁴󠁿, you’ll know that’s an awesome way to connect wi… https://t.co/5z5l9yMiuY"/>
    <s v="https://twitter.com/i/web/status/1171677963374538752"/>
    <s v="twitter.com"/>
    <x v="8"/>
    <m/>
    <s v="http://pbs.twimg.com/profile_images/878517414471897088/4UzVqIN1_normal.jpg"/>
    <x v="45"/>
    <s v="https://twitter.com/#!/sfaulknerpando/status/1171677963374538752"/>
    <m/>
    <m/>
    <s v="1171677963374538752"/>
    <s v="1171676990212063233"/>
    <b v="0"/>
    <n v="0"/>
    <s v="859771153321259009"/>
    <b v="0"/>
    <s v="en"/>
    <m/>
    <s v=""/>
    <b v="0"/>
    <n v="0"/>
    <s v=""/>
    <s v="Twitter for iPhone"/>
    <b v="1"/>
    <s v="1171676990212063233"/>
    <s v="Tweet"/>
    <n v="0"/>
    <n v="0"/>
    <m/>
    <m/>
    <m/>
    <m/>
    <m/>
    <m/>
    <m/>
    <m/>
    <n v="1"/>
    <s v="1"/>
    <s v="1"/>
    <n v="1"/>
    <n v="5"/>
    <n v="0"/>
    <n v="0"/>
    <n v="0"/>
    <n v="0"/>
    <n v="19"/>
    <n v="95"/>
    <n v="20"/>
  </r>
  <r>
    <s v="sfaulknerpando"/>
    <s v="sfaulknerpando"/>
    <m/>
    <m/>
    <m/>
    <m/>
    <m/>
    <m/>
    <m/>
    <m/>
    <s v="No"/>
    <n v="105"/>
    <m/>
    <m/>
    <x v="0"/>
    <d v="2019-07-08T17:27:27.000"/>
    <s v="Wow!!!!! Check out the #SocMedHE19 announcement....... an amazing opportunity for an undergraduate student to keyno… https://t.co/6LlzE1sq0h"/>
    <s v="https://twitter.com/i/web/status/1148282459773186048"/>
    <s v="twitter.com"/>
    <x v="1"/>
    <m/>
    <s v="http://pbs.twimg.com/profile_images/878517414471897088/4UzVqIN1_normal.jpg"/>
    <x v="46"/>
    <s v="https://twitter.com/#!/sfaulknerpando/status/1148282459773186048"/>
    <m/>
    <m/>
    <s v="1148282459773186048"/>
    <m/>
    <b v="0"/>
    <n v="0"/>
    <s v=""/>
    <b v="0"/>
    <s v="en"/>
    <m/>
    <s v=""/>
    <b v="0"/>
    <n v="0"/>
    <s v=""/>
    <s v="Twitter for iPhone"/>
    <b v="1"/>
    <s v="1148282459773186048"/>
    <s v="Tweet"/>
    <n v="0"/>
    <n v="0"/>
    <m/>
    <m/>
    <m/>
    <m/>
    <m/>
    <m/>
    <m/>
    <m/>
    <n v="1"/>
    <s v="1"/>
    <s v="1"/>
    <n v="2"/>
    <n v="13.333333333333334"/>
    <n v="0"/>
    <n v="0"/>
    <n v="0"/>
    <n v="0"/>
    <n v="13"/>
    <n v="86.66666666666667"/>
    <n v="15"/>
  </r>
  <r>
    <s v="lawrie"/>
    <s v="lawrie"/>
    <m/>
    <m/>
    <m/>
    <m/>
    <m/>
    <m/>
    <m/>
    <m/>
    <s v="No"/>
    <n v="106"/>
    <m/>
    <m/>
    <x v="0"/>
    <d v="2019-08-14T13:07:37.000"/>
    <s v="a few thoughts on Tweetchats, following the brief survey I did (thanks to those that participated). #LTHEChat… https://t.co/O7UFg8icS0"/>
    <s v="https://twitter.com/i/web/status/1161625424532791303"/>
    <s v="twitter.com"/>
    <x v="4"/>
    <m/>
    <s v="http://pbs.twimg.com/profile_images/993876598666551299/03Sna7Dr_normal.jpg"/>
    <x v="47"/>
    <s v="https://twitter.com/#!/lawrie/status/1161625424532791303"/>
    <m/>
    <m/>
    <s v="1161625424532791303"/>
    <m/>
    <b v="0"/>
    <n v="0"/>
    <s v=""/>
    <b v="0"/>
    <s v="en"/>
    <m/>
    <s v=""/>
    <b v="0"/>
    <n v="0"/>
    <s v=""/>
    <s v="Twitter Web App"/>
    <b v="1"/>
    <s v="1161625424532791303"/>
    <s v="Tweet"/>
    <n v="0"/>
    <n v="0"/>
    <m/>
    <m/>
    <m/>
    <m/>
    <m/>
    <m/>
    <m/>
    <m/>
    <n v="1"/>
    <s v="5"/>
    <s v="5"/>
    <n v="0"/>
    <n v="0"/>
    <n v="0"/>
    <n v="0"/>
    <n v="0"/>
    <n v="0"/>
    <n v="17"/>
    <n v="100"/>
    <n v="17"/>
  </r>
  <r>
    <s v="cpjobling"/>
    <s v="lawrie"/>
    <m/>
    <m/>
    <m/>
    <m/>
    <m/>
    <m/>
    <m/>
    <m/>
    <s v="No"/>
    <n v="107"/>
    <m/>
    <m/>
    <x v="1"/>
    <d v="2019-08-14T17:35:15.000"/>
    <s v="RT @Lawrie: a few thoughts on Tweetchats, following the brief survey I did (thanks to those that participated). #LTHEChat #SocMedHE #Coachi…"/>
    <m/>
    <m/>
    <x v="3"/>
    <m/>
    <s v="http://pbs.twimg.com/profile_images/1045593322012770304/sZ0LVya0_normal.jpg"/>
    <x v="48"/>
    <s v="https://twitter.com/#!/cpjobling/status/1161692775307513857"/>
    <m/>
    <m/>
    <s v="1161692775307513857"/>
    <m/>
    <b v="0"/>
    <n v="0"/>
    <s v=""/>
    <b v="0"/>
    <s v="en"/>
    <m/>
    <s v=""/>
    <b v="0"/>
    <n v="0"/>
    <s v="1161625424532791303"/>
    <s v="Twitter for iPhone"/>
    <b v="0"/>
    <s v="1161625424532791303"/>
    <s v="Tweet"/>
    <n v="0"/>
    <n v="0"/>
    <m/>
    <m/>
    <m/>
    <m/>
    <m/>
    <m/>
    <m/>
    <m/>
    <n v="1"/>
    <s v="4"/>
    <s v="5"/>
    <n v="0"/>
    <n v="0"/>
    <n v="0"/>
    <n v="0"/>
    <n v="0"/>
    <n v="0"/>
    <n v="21"/>
    <n v="100"/>
    <n v="21"/>
  </r>
  <r>
    <s v="kiusum"/>
    <s v="sehej_raise"/>
    <m/>
    <m/>
    <m/>
    <m/>
    <m/>
    <m/>
    <m/>
    <m/>
    <s v="No"/>
    <n v="108"/>
    <m/>
    <m/>
    <x v="1"/>
    <d v="2019-09-11T19:28:10.000"/>
    <s v="A3: Taking this opportunity to name drop @RAISEnetwork @SEHEJ_RAISE #RAISE20 (next years conference) and the upcomi… https://t.co/YF2u1FSots"/>
    <s v="https://twitter.com/i/web/status/1171868053803589633"/>
    <s v="twitter.com"/>
    <x v="9"/>
    <m/>
    <s v="http://pbs.twimg.com/profile_images/915596670959783936/8Hysdkh__normal.jpg"/>
    <x v="49"/>
    <s v="https://twitter.com/#!/kiusum/status/1171868053803589633"/>
    <m/>
    <m/>
    <s v="1171868053803589633"/>
    <m/>
    <b v="0"/>
    <n v="3"/>
    <s v=""/>
    <b v="1"/>
    <s v="en"/>
    <m/>
    <s v="1171865995780284418"/>
    <b v="0"/>
    <n v="2"/>
    <s v=""/>
    <s v="Twitter for Android"/>
    <b v="1"/>
    <s v="1171868053803589633"/>
    <s v="Retweet"/>
    <n v="0"/>
    <n v="0"/>
    <m/>
    <m/>
    <m/>
    <m/>
    <m/>
    <m/>
    <m/>
    <m/>
    <n v="1"/>
    <s v="4"/>
    <s v="4"/>
    <m/>
    <m/>
    <m/>
    <m/>
    <m/>
    <m/>
    <m/>
    <m/>
    <m/>
  </r>
  <r>
    <s v="racephil"/>
    <s v="sehej_raise"/>
    <m/>
    <m/>
    <m/>
    <m/>
    <m/>
    <m/>
    <m/>
    <m/>
    <s v="No"/>
    <n v="109"/>
    <m/>
    <m/>
    <x v="1"/>
    <d v="2019-09-11T19:30:51.000"/>
    <s v="RT @KiuSum: A3: Taking this opportunity to name drop @RAISEnetwork @SEHEJ_RAISE #RAISE20 (next years conference) and the upcoming #SocMedHE…"/>
    <m/>
    <m/>
    <x v="9"/>
    <m/>
    <s v="http://pbs.twimg.com/profile_images/378800000609415725/19672c718d9873a6c2faba1242b6562d_normal.jpeg"/>
    <x v="50"/>
    <s v="https://twitter.com/#!/racephil/status/1171868726674755584"/>
    <m/>
    <m/>
    <s v="1171868726674755584"/>
    <m/>
    <b v="0"/>
    <n v="0"/>
    <s v=""/>
    <b v="1"/>
    <s v="en"/>
    <m/>
    <s v="1171865995780284418"/>
    <b v="0"/>
    <n v="0"/>
    <s v="1171868053803589633"/>
    <s v="Twitter for iPhone"/>
    <b v="0"/>
    <s v="1171868053803589633"/>
    <s v="Tweet"/>
    <n v="0"/>
    <n v="0"/>
    <m/>
    <m/>
    <m/>
    <m/>
    <m/>
    <m/>
    <m/>
    <m/>
    <n v="1"/>
    <s v="4"/>
    <s v="4"/>
    <m/>
    <m/>
    <m/>
    <m/>
    <m/>
    <m/>
    <m/>
    <m/>
    <m/>
  </r>
  <r>
    <s v="cpjobling"/>
    <s v="lthechat"/>
    <m/>
    <m/>
    <m/>
    <m/>
    <m/>
    <m/>
    <m/>
    <m/>
    <s v="No"/>
    <n v="113"/>
    <m/>
    <m/>
    <x v="2"/>
    <d v="2019-09-11T19:52:00.000"/>
    <s v="@LTHEchat A6) Meeting my #LTHEChat friends in person at #SocMedHE and #altc."/>
    <m/>
    <m/>
    <x v="10"/>
    <m/>
    <s v="http://pbs.twimg.com/profile_images/1045593322012770304/sZ0LVya0_normal.jpg"/>
    <x v="51"/>
    <s v="https://twitter.com/#!/cpjobling/status/1171874048365780992"/>
    <m/>
    <m/>
    <s v="1171874048365780992"/>
    <s v="1171873545472790528"/>
    <b v="0"/>
    <n v="0"/>
    <s v="2659221798"/>
    <b v="0"/>
    <s v="en"/>
    <m/>
    <s v=""/>
    <b v="0"/>
    <n v="0"/>
    <s v=""/>
    <s v="TweetDeck"/>
    <b v="0"/>
    <s v="1171873545472790528"/>
    <s v="Tweet"/>
    <n v="0"/>
    <n v="0"/>
    <m/>
    <m/>
    <m/>
    <m/>
    <m/>
    <m/>
    <m/>
    <m/>
    <n v="1"/>
    <s v="4"/>
    <s v="4"/>
    <n v="0"/>
    <n v="0"/>
    <n v="0"/>
    <n v="0"/>
    <n v="0"/>
    <n v="0"/>
    <n v="12"/>
    <n v="100"/>
    <n v="12"/>
  </r>
  <r>
    <s v="racephil"/>
    <s v="lthechat"/>
    <m/>
    <m/>
    <m/>
    <m/>
    <m/>
    <m/>
    <m/>
    <m/>
    <s v="No"/>
    <n v="114"/>
    <m/>
    <m/>
    <x v="1"/>
    <d v="2019-09-11T19:58:53.000"/>
    <s v="RT @cpjobling: @LTHEchat A6) Meeting my #LTHEChat friends in person at #SocMedHE and #altc."/>
    <m/>
    <m/>
    <x v="10"/>
    <m/>
    <s v="http://pbs.twimg.com/profile_images/378800000609415725/19672c718d9873a6c2faba1242b6562d_normal.jpeg"/>
    <x v="52"/>
    <s v="https://twitter.com/#!/racephil/status/1171875780667871234"/>
    <m/>
    <m/>
    <s v="1171875780667871234"/>
    <m/>
    <b v="0"/>
    <n v="0"/>
    <s v=""/>
    <b v="0"/>
    <s v="en"/>
    <m/>
    <s v=""/>
    <b v="0"/>
    <n v="0"/>
    <s v="1171874048365780992"/>
    <s v="Twitter for iPhone"/>
    <b v="0"/>
    <s v="117187404836578099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6">
    <i>
      <x v="1"/>
    </i>
    <i r="1">
      <x v="7"/>
    </i>
    <i r="2">
      <x v="190"/>
    </i>
    <i r="3">
      <x v="18"/>
    </i>
    <i r="3">
      <x v="19"/>
    </i>
    <i r="3">
      <x v="20"/>
    </i>
    <i r="3">
      <x v="21"/>
    </i>
    <i r="2">
      <x v="191"/>
    </i>
    <i r="3">
      <x v="9"/>
    </i>
    <i r="3">
      <x v="12"/>
    </i>
    <i r="3">
      <x v="14"/>
    </i>
    <i r="2">
      <x v="200"/>
    </i>
    <i r="3">
      <x v="8"/>
    </i>
    <i r="3">
      <x v="10"/>
    </i>
    <i r="3">
      <x v="11"/>
    </i>
    <i r="3">
      <x v="12"/>
    </i>
    <i r="1">
      <x v="8"/>
    </i>
    <i r="2">
      <x v="225"/>
    </i>
    <i r="3">
      <x v="21"/>
    </i>
    <i r="2">
      <x v="226"/>
    </i>
    <i r="3">
      <x v="19"/>
    </i>
    <i r="2">
      <x v="227"/>
    </i>
    <i r="3">
      <x v="14"/>
    </i>
    <i r="3">
      <x v="15"/>
    </i>
    <i r="3">
      <x v="18"/>
    </i>
    <i r="2">
      <x v="232"/>
    </i>
    <i r="3">
      <x v="19"/>
    </i>
    <i r="3">
      <x v="20"/>
    </i>
    <i r="2">
      <x v="241"/>
    </i>
    <i r="3">
      <x v="20"/>
    </i>
    <i r="1">
      <x v="9"/>
    </i>
    <i r="2">
      <x v="250"/>
    </i>
    <i r="3">
      <x v="20"/>
    </i>
    <i r="3">
      <x v="21"/>
    </i>
    <i r="3">
      <x v="22"/>
    </i>
    <i r="2">
      <x v="251"/>
    </i>
    <i r="3">
      <x v="6"/>
    </i>
    <i r="3">
      <x v="8"/>
    </i>
    <i r="2">
      <x v="252"/>
    </i>
    <i r="3">
      <x v="15"/>
    </i>
    <i r="2">
      <x v="253"/>
    </i>
    <i r="3">
      <x v="8"/>
    </i>
    <i r="2">
      <x v="255"/>
    </i>
    <i r="3">
      <x v="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1">
        <i x="2" s="1"/>
        <i x="4" s="1"/>
        <i x="5" s="1"/>
        <i x="6" s="1"/>
        <i x="3" s="1"/>
        <i x="10" s="1"/>
        <i x="9" s="1"/>
        <i x="7" s="1"/>
        <i x="0" s="1"/>
        <i x="1"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5" totalsRowShown="0" headerRowDxfId="432" dataDxfId="431">
  <autoFilter ref="A2:BL115"/>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16" totalsRowShown="0" headerRowDxfId="270" dataDxfId="269">
  <autoFilter ref="A14:N16"/>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N29" totalsRowShown="0" headerRowDxfId="253" dataDxfId="252">
  <autoFilter ref="A19:N29"/>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2:N42" totalsRowShown="0" headerRowDxfId="236" dataDxfId="235">
  <autoFilter ref="A32:N42"/>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5:N55" totalsRowShown="0" headerRowDxfId="219" dataDxfId="218">
  <autoFilter ref="A45:N55"/>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8:N61" totalsRowShown="0" headerRowDxfId="202" dataDxfId="201">
  <autoFilter ref="A58:N61"/>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N74" totalsRowShown="0" headerRowDxfId="199" dataDxfId="198">
  <autoFilter ref="A64:N74"/>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7:N87" totalsRowShown="0" headerRowDxfId="168" dataDxfId="167">
  <autoFilter ref="A77:N87"/>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99" totalsRowShown="0" headerRowDxfId="141" dataDxfId="140">
  <autoFilter ref="A1:G19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0" totalsRowShown="0" headerRowDxfId="379" dataDxfId="378">
  <autoFilter ref="A2:BS50"/>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10" totalsRowShown="0" headerRowDxfId="132" dataDxfId="131">
  <autoFilter ref="A1:L21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88" dataDxfId="87">
  <autoFilter ref="A2:C1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5" totalsRowShown="0" headerRowDxfId="64" dataDxfId="63">
  <autoFilter ref="A2:BL5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33" dataDxfId="332">
  <autoFilter ref="A1:C49"/>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pjobling/status/1160844125316558848" TargetMode="External" /><Relationship Id="rId2" Type="http://schemas.openxmlformats.org/officeDocument/2006/relationships/hyperlink" Target="https://nodexlgraphgallery.org/Pages/Graph.aspx?graphID=207335" TargetMode="External" /><Relationship Id="rId3" Type="http://schemas.openxmlformats.org/officeDocument/2006/relationships/hyperlink" Target="https://nodexlgraphgallery.org/Pages/Graph.aspx?graphID=207335" TargetMode="External" /><Relationship Id="rId4" Type="http://schemas.openxmlformats.org/officeDocument/2006/relationships/hyperlink" Target="https://nodexlgraphgallery.org/Pages/Graph.aspx?graphID=207335" TargetMode="External" /><Relationship Id="rId5" Type="http://schemas.openxmlformats.org/officeDocument/2006/relationships/hyperlink" Target="https://nodexlgraphgallery.org/Pages/Graph.aspx?graphID=207335" TargetMode="External" /><Relationship Id="rId6" Type="http://schemas.openxmlformats.org/officeDocument/2006/relationships/hyperlink" Target="https://nodexlgraphgallery.org/Pages/Graph.aspx?graphID=207335" TargetMode="External" /><Relationship Id="rId7" Type="http://schemas.openxmlformats.org/officeDocument/2006/relationships/hyperlink" Target="https://nodexlgraphgallery.org/Pages/Graph.aspx?graphID=207335" TargetMode="External" /><Relationship Id="rId8" Type="http://schemas.openxmlformats.org/officeDocument/2006/relationships/hyperlink" Target="https://nodexlgraphgallery.org/Pages/Graph.aspx?graphID=207335" TargetMode="External" /><Relationship Id="rId9" Type="http://schemas.openxmlformats.org/officeDocument/2006/relationships/hyperlink" Target="https://nodexlgraphgallery.org/Pages/Graph.aspx?graphID=207335" TargetMode="External" /><Relationship Id="rId10" Type="http://schemas.openxmlformats.org/officeDocument/2006/relationships/hyperlink" Target="https://nodexlgraphgallery.org/Pages/Graph.aspx?graphID=207335" TargetMode="External" /><Relationship Id="rId11" Type="http://schemas.openxmlformats.org/officeDocument/2006/relationships/hyperlink" Target="https://nodexlgraphgallery.org/Pages/Graph.aspx?graphID=207335" TargetMode="External" /><Relationship Id="rId12" Type="http://schemas.openxmlformats.org/officeDocument/2006/relationships/hyperlink" Target="https://nodexlgraphgallery.org/Pages/Graph.aspx?graphID=207335" TargetMode="External" /><Relationship Id="rId13" Type="http://schemas.openxmlformats.org/officeDocument/2006/relationships/hyperlink" Target="https://nodexlgraphgallery.org/Pages/Graph.aspx?graphID=207335" TargetMode="External" /><Relationship Id="rId14" Type="http://schemas.openxmlformats.org/officeDocument/2006/relationships/hyperlink" Target="https://nodexlgraphgallery.org/Pages/Graph.aspx?graphID=207335" TargetMode="External" /><Relationship Id="rId15" Type="http://schemas.openxmlformats.org/officeDocument/2006/relationships/hyperlink" Target="https://nodexlgraphgallery.org/Pages/Graph.aspx?graphID=207335" TargetMode="External" /><Relationship Id="rId16" Type="http://schemas.openxmlformats.org/officeDocument/2006/relationships/hyperlink" Target="https://nodexlgraphgallery.org/Pages/Graph.aspx?graphID=207335" TargetMode="External" /><Relationship Id="rId17" Type="http://schemas.openxmlformats.org/officeDocument/2006/relationships/hyperlink" Target="https://nodexlgraphgallery.org/Pages/Graph.aspx?graphID=207335" TargetMode="External" /><Relationship Id="rId18" Type="http://schemas.openxmlformats.org/officeDocument/2006/relationships/hyperlink" Target="https://nodexlgraphgallery.org/Pages/Graph.aspx?graphID=207335" TargetMode="External" /><Relationship Id="rId19" Type="http://schemas.openxmlformats.org/officeDocument/2006/relationships/hyperlink" Target="https://twitter.com/i/web/status/1166791535150739464" TargetMode="External" /><Relationship Id="rId20" Type="http://schemas.openxmlformats.org/officeDocument/2006/relationships/hyperlink" Target="https://nodexlgraphgallery.org/Pages/Graph.aspx?graphID=207335" TargetMode="External" /><Relationship Id="rId21" Type="http://schemas.openxmlformats.org/officeDocument/2006/relationships/hyperlink" Target="https://nodexlgraphgallery.org/Pages/Graph.aspx?graphID=207335" TargetMode="External" /><Relationship Id="rId22" Type="http://schemas.openxmlformats.org/officeDocument/2006/relationships/hyperlink" Target="https://nodexlgraphgallery.org/Pages/Graph.aspx?graphID=207335" TargetMode="External" /><Relationship Id="rId23" Type="http://schemas.openxmlformats.org/officeDocument/2006/relationships/hyperlink" Target="https://nodexlgraphgallery.org/Pages/Graph.aspx?graphID=207335" TargetMode="External" /><Relationship Id="rId24" Type="http://schemas.openxmlformats.org/officeDocument/2006/relationships/hyperlink" Target="https://nodexlgraphgallery.org/Pages/Graph.aspx?graphID=207335" TargetMode="External" /><Relationship Id="rId25" Type="http://schemas.openxmlformats.org/officeDocument/2006/relationships/hyperlink" Target="https://nodexlgraphgallery.org/Pages/Graph.aspx?graphID=207335" TargetMode="External" /><Relationship Id="rId26" Type="http://schemas.openxmlformats.org/officeDocument/2006/relationships/hyperlink" Target="https://nodexlgraphgallery.org/Pages/Graph.aspx?graphID=207335" TargetMode="External" /><Relationship Id="rId27" Type="http://schemas.openxmlformats.org/officeDocument/2006/relationships/hyperlink" Target="https://nodexlgraphgallery.org/Pages/Graph.aspx?graphID=207335" TargetMode="External" /><Relationship Id="rId28" Type="http://schemas.openxmlformats.org/officeDocument/2006/relationships/hyperlink" Target="https://nodexlgraphgallery.org/Pages/Graph.aspx?graphID=207335" TargetMode="External" /><Relationship Id="rId29" Type="http://schemas.openxmlformats.org/officeDocument/2006/relationships/hyperlink" Target="https://nodexlgraphgallery.org/Pages/Graph.aspx?graphID=207335" TargetMode="External" /><Relationship Id="rId30" Type="http://schemas.openxmlformats.org/officeDocument/2006/relationships/hyperlink" Target="https://nodexlgraphgallery.org/Pages/Graph.aspx?graphID=207335" TargetMode="External" /><Relationship Id="rId31" Type="http://schemas.openxmlformats.org/officeDocument/2006/relationships/hyperlink" Target="https://nodexlgraphgallery.org/Pages/Graph.aspx?graphID=207335" TargetMode="External" /><Relationship Id="rId32" Type="http://schemas.openxmlformats.org/officeDocument/2006/relationships/hyperlink" Target="https://nodexlgraphgallery.org/Pages/Graph.aspx?graphID=207335" TargetMode="External" /><Relationship Id="rId33" Type="http://schemas.openxmlformats.org/officeDocument/2006/relationships/hyperlink" Target="https://nodexlgraphgallery.org/Pages/Graph.aspx?graphID=207335" TargetMode="External" /><Relationship Id="rId34" Type="http://schemas.openxmlformats.org/officeDocument/2006/relationships/hyperlink" Target="https://nodexlgraphgallery.org/Pages/Graph.aspx?graphID=207335" TargetMode="External" /><Relationship Id="rId35" Type="http://schemas.openxmlformats.org/officeDocument/2006/relationships/hyperlink" Target="https://nodexlgraphgallery.org/Pages/Graph.aspx?graphID=207335" TargetMode="External" /><Relationship Id="rId36" Type="http://schemas.openxmlformats.org/officeDocument/2006/relationships/hyperlink" Target="https://nodexlgraphgallery.org/Pages/Graph.aspx?graphID=207335" TargetMode="External" /><Relationship Id="rId37" Type="http://schemas.openxmlformats.org/officeDocument/2006/relationships/hyperlink" Target="https://twitter.com/i/web/status/1148282106059120642" TargetMode="External" /><Relationship Id="rId38" Type="http://schemas.openxmlformats.org/officeDocument/2006/relationships/hyperlink" Target="https://twitter.com/i/web/status/1170707169295163394" TargetMode="External" /><Relationship Id="rId39" Type="http://schemas.openxmlformats.org/officeDocument/2006/relationships/hyperlink" Target="https://twitter.com/suebecks/status/1148283211140784133" TargetMode="External" /><Relationship Id="rId40" Type="http://schemas.openxmlformats.org/officeDocument/2006/relationships/hyperlink" Target="https://twitter.com/suebecks/status/1148283211140784133" TargetMode="External" /><Relationship Id="rId41" Type="http://schemas.openxmlformats.org/officeDocument/2006/relationships/hyperlink" Target="https://twitter.com/i/web/status/1151751095447891968" TargetMode="External" /><Relationship Id="rId42" Type="http://schemas.openxmlformats.org/officeDocument/2006/relationships/hyperlink" Target="https://twitter.com/i/web/status/1170057160384032768" TargetMode="External" /><Relationship Id="rId43" Type="http://schemas.openxmlformats.org/officeDocument/2006/relationships/hyperlink" Target="https://twitter.com/suebecks/status/1148283211140784133" TargetMode="External" /><Relationship Id="rId44" Type="http://schemas.openxmlformats.org/officeDocument/2006/relationships/hyperlink" Target="https://twitter.com/i/web/status/1171677963374538752" TargetMode="External" /><Relationship Id="rId45" Type="http://schemas.openxmlformats.org/officeDocument/2006/relationships/hyperlink" Target="https://twitter.com/i/web/status/1148282459773186048" TargetMode="External" /><Relationship Id="rId46" Type="http://schemas.openxmlformats.org/officeDocument/2006/relationships/hyperlink" Target="https://twitter.com/i/web/status/1161625424532791303" TargetMode="External" /><Relationship Id="rId47" Type="http://schemas.openxmlformats.org/officeDocument/2006/relationships/hyperlink" Target="https://twitter.com/i/web/status/1171868053803589633" TargetMode="External" /><Relationship Id="rId48" Type="http://schemas.openxmlformats.org/officeDocument/2006/relationships/hyperlink" Target="https://twitter.com/i/web/status/1171868053803589633" TargetMode="External" /><Relationship Id="rId49" Type="http://schemas.openxmlformats.org/officeDocument/2006/relationships/hyperlink" Target="https://pbs.twimg.com/media/D--G2ekXUAIFW0Q.jpg" TargetMode="External" /><Relationship Id="rId50" Type="http://schemas.openxmlformats.org/officeDocument/2006/relationships/hyperlink" Target="http://pbs.twimg.com/profile_images/1043469466242371584/j2rBwXqA_normal.jpg" TargetMode="External" /><Relationship Id="rId51" Type="http://schemas.openxmlformats.org/officeDocument/2006/relationships/hyperlink" Target="http://pbs.twimg.com/profile_images/906073851255193600/4Z5Rt6y7_normal.jpg" TargetMode="External" /><Relationship Id="rId52" Type="http://schemas.openxmlformats.org/officeDocument/2006/relationships/hyperlink" Target="http://pbs.twimg.com/profile_images/509678277087068160/L-dF47si_normal.jpeg" TargetMode="External" /><Relationship Id="rId53" Type="http://schemas.openxmlformats.org/officeDocument/2006/relationships/hyperlink" Target="http://pbs.twimg.com/profile_images/529205003244695552/km_41chl_normal.jpeg" TargetMode="External" /><Relationship Id="rId54" Type="http://schemas.openxmlformats.org/officeDocument/2006/relationships/hyperlink" Target="http://pbs.twimg.com/profile_images/1028300264846098432/M51rTf8m_normal.jpg" TargetMode="External" /><Relationship Id="rId55" Type="http://schemas.openxmlformats.org/officeDocument/2006/relationships/hyperlink" Target="http://pbs.twimg.com/profile_images/1028300264846098432/M51rTf8m_normal.jpg" TargetMode="External" /><Relationship Id="rId56" Type="http://schemas.openxmlformats.org/officeDocument/2006/relationships/hyperlink" Target="http://pbs.twimg.com/profile_images/1028300264846098432/M51rTf8m_normal.jpg" TargetMode="External" /><Relationship Id="rId57" Type="http://schemas.openxmlformats.org/officeDocument/2006/relationships/hyperlink" Target="http://pbs.twimg.com/profile_images/1028300264846098432/M51rTf8m_normal.jpg" TargetMode="External" /><Relationship Id="rId58" Type="http://schemas.openxmlformats.org/officeDocument/2006/relationships/hyperlink" Target="http://pbs.twimg.com/profile_images/1564365669/margyphoto_normal.JPG" TargetMode="External" /><Relationship Id="rId59" Type="http://schemas.openxmlformats.org/officeDocument/2006/relationships/hyperlink" Target="http://pbs.twimg.com/profile_images/1564365669/margyphoto_normal.JPG" TargetMode="External" /><Relationship Id="rId60" Type="http://schemas.openxmlformats.org/officeDocument/2006/relationships/hyperlink" Target="http://pbs.twimg.com/profile_images/1564365669/margyphoto_normal.JPG" TargetMode="External" /><Relationship Id="rId61" Type="http://schemas.openxmlformats.org/officeDocument/2006/relationships/hyperlink" Target="http://pbs.twimg.com/profile_images/754956635450200064/iN-luRsi_normal.jpg" TargetMode="External" /><Relationship Id="rId62" Type="http://schemas.openxmlformats.org/officeDocument/2006/relationships/hyperlink" Target="http://pbs.twimg.com/profile_images/754956635450200064/iN-luRsi_normal.jpg" TargetMode="External" /><Relationship Id="rId63" Type="http://schemas.openxmlformats.org/officeDocument/2006/relationships/hyperlink" Target="http://pbs.twimg.com/profile_images/1146866786111033349/LTXiPm9__normal.jpg" TargetMode="External" /><Relationship Id="rId64" Type="http://schemas.openxmlformats.org/officeDocument/2006/relationships/hyperlink" Target="http://pbs.twimg.com/profile_images/1150853733531750401/1a6cL5aw_normal.jpg" TargetMode="External" /><Relationship Id="rId65" Type="http://schemas.openxmlformats.org/officeDocument/2006/relationships/hyperlink" Target="http://pbs.twimg.com/profile_images/1156529084651966469/nzyNwoRH_normal.jpg" TargetMode="External" /><Relationship Id="rId66" Type="http://schemas.openxmlformats.org/officeDocument/2006/relationships/hyperlink" Target="http://pbs.twimg.com/profile_images/324148272/meerkat_normal.jpg" TargetMode="External" /><Relationship Id="rId67" Type="http://schemas.openxmlformats.org/officeDocument/2006/relationships/hyperlink" Target="http://pbs.twimg.com/profile_images/851863204951142400/QI35SGUJ_normal.jpg" TargetMode="External" /><Relationship Id="rId68" Type="http://schemas.openxmlformats.org/officeDocument/2006/relationships/hyperlink" Target="http://pbs.twimg.com/profile_images/851863204951142400/QI35SGUJ_normal.jpg" TargetMode="External" /><Relationship Id="rId69" Type="http://schemas.openxmlformats.org/officeDocument/2006/relationships/hyperlink" Target="http://pbs.twimg.com/profile_images/851863204951142400/QI35SGUJ_normal.jpg" TargetMode="External" /><Relationship Id="rId70" Type="http://schemas.openxmlformats.org/officeDocument/2006/relationships/hyperlink" Target="http://pbs.twimg.com/profile_images/851863204951142400/QI35SGUJ_normal.jpg" TargetMode="External" /><Relationship Id="rId71" Type="http://schemas.openxmlformats.org/officeDocument/2006/relationships/hyperlink" Target="http://pbs.twimg.com/profile_images/851863204951142400/QI35SGUJ_normal.jpg" TargetMode="External" /><Relationship Id="rId72" Type="http://schemas.openxmlformats.org/officeDocument/2006/relationships/hyperlink" Target="http://pbs.twimg.com/profile_images/851863204951142400/QI35SGUJ_normal.jpg" TargetMode="External" /><Relationship Id="rId73" Type="http://schemas.openxmlformats.org/officeDocument/2006/relationships/hyperlink" Target="http://pbs.twimg.com/profile_images/851863204951142400/QI35SGUJ_normal.jpg" TargetMode="External" /><Relationship Id="rId74" Type="http://schemas.openxmlformats.org/officeDocument/2006/relationships/hyperlink" Target="http://pbs.twimg.com/profile_images/851863204951142400/QI35SGUJ_normal.jpg" TargetMode="External" /><Relationship Id="rId75" Type="http://schemas.openxmlformats.org/officeDocument/2006/relationships/hyperlink" Target="http://pbs.twimg.com/profile_images/1047122314276614144/XdsZ7BKr_normal.jpg" TargetMode="External" /><Relationship Id="rId76" Type="http://schemas.openxmlformats.org/officeDocument/2006/relationships/hyperlink" Target="http://pbs.twimg.com/profile_images/811626867803455488/HfJAYECJ_normal.jpg" TargetMode="External" /><Relationship Id="rId77" Type="http://schemas.openxmlformats.org/officeDocument/2006/relationships/hyperlink" Target="http://pbs.twimg.com/profile_images/811626867803455488/HfJAYECJ_normal.jpg" TargetMode="External" /><Relationship Id="rId78" Type="http://schemas.openxmlformats.org/officeDocument/2006/relationships/hyperlink" Target="http://pbs.twimg.com/profile_images/811626867803455488/HfJAYECJ_normal.jpg" TargetMode="External" /><Relationship Id="rId79" Type="http://schemas.openxmlformats.org/officeDocument/2006/relationships/hyperlink" Target="http://pbs.twimg.com/profile_images/811626867803455488/HfJAYECJ_normal.jpg" TargetMode="External" /><Relationship Id="rId80" Type="http://schemas.openxmlformats.org/officeDocument/2006/relationships/hyperlink" Target="http://pbs.twimg.com/profile_images/811626867803455488/HfJAYECJ_normal.jpg" TargetMode="External" /><Relationship Id="rId81" Type="http://schemas.openxmlformats.org/officeDocument/2006/relationships/hyperlink" Target="http://pbs.twimg.com/profile_images/811626867803455488/HfJAYECJ_normal.jpg" TargetMode="External" /><Relationship Id="rId82" Type="http://schemas.openxmlformats.org/officeDocument/2006/relationships/hyperlink" Target="http://pbs.twimg.com/profile_images/811626867803455488/HfJAYECJ_normal.jpg" TargetMode="External" /><Relationship Id="rId83" Type="http://schemas.openxmlformats.org/officeDocument/2006/relationships/hyperlink" Target="http://pbs.twimg.com/profile_images/811626867803455488/HfJAYECJ_normal.jpg" TargetMode="External" /><Relationship Id="rId84" Type="http://schemas.openxmlformats.org/officeDocument/2006/relationships/hyperlink" Target="http://pbs.twimg.com/profile_images/862616430835097601/2ki8W-6__normal.jpg" TargetMode="External" /><Relationship Id="rId85" Type="http://schemas.openxmlformats.org/officeDocument/2006/relationships/hyperlink" Target="http://pbs.twimg.com/profile_images/862616430835097601/2ki8W-6__normal.jpg" TargetMode="External" /><Relationship Id="rId86" Type="http://schemas.openxmlformats.org/officeDocument/2006/relationships/hyperlink" Target="http://pbs.twimg.com/profile_images/862616430835097601/2ki8W-6__normal.jpg" TargetMode="External" /><Relationship Id="rId87" Type="http://schemas.openxmlformats.org/officeDocument/2006/relationships/hyperlink" Target="http://pbs.twimg.com/profile_images/862616430835097601/2ki8W-6__normal.jpg" TargetMode="External" /><Relationship Id="rId88" Type="http://schemas.openxmlformats.org/officeDocument/2006/relationships/hyperlink" Target="http://pbs.twimg.com/profile_images/1064628081363742721/NVh24-lS_normal.jpg" TargetMode="External" /><Relationship Id="rId89" Type="http://schemas.openxmlformats.org/officeDocument/2006/relationships/hyperlink" Target="http://pbs.twimg.com/profile_images/1103357355784318976/hBegLP4W_normal.png" TargetMode="External" /><Relationship Id="rId90" Type="http://schemas.openxmlformats.org/officeDocument/2006/relationships/hyperlink" Target="http://pbs.twimg.com/profile_images/707234049144840195/oOSySzdy_normal.jpg" TargetMode="External" /><Relationship Id="rId91" Type="http://schemas.openxmlformats.org/officeDocument/2006/relationships/hyperlink" Target="http://pbs.twimg.com/profile_images/707234049144840195/oOSySzdy_normal.jpg" TargetMode="External" /><Relationship Id="rId92" Type="http://schemas.openxmlformats.org/officeDocument/2006/relationships/hyperlink" Target="http://pbs.twimg.com/profile_images/707234049144840195/oOSySzdy_normal.jpg" TargetMode="External" /><Relationship Id="rId93" Type="http://schemas.openxmlformats.org/officeDocument/2006/relationships/hyperlink" Target="http://pbs.twimg.com/profile_images/1047122314276614144/XdsZ7BKr_normal.jpg" TargetMode="External" /><Relationship Id="rId94" Type="http://schemas.openxmlformats.org/officeDocument/2006/relationships/hyperlink" Target="http://pbs.twimg.com/profile_images/1047122314276614144/XdsZ7BKr_normal.jpg" TargetMode="External" /><Relationship Id="rId95" Type="http://schemas.openxmlformats.org/officeDocument/2006/relationships/hyperlink" Target="http://pbs.twimg.com/profile_images/1047122314276614144/XdsZ7BKr_normal.jpg" TargetMode="External" /><Relationship Id="rId96" Type="http://schemas.openxmlformats.org/officeDocument/2006/relationships/hyperlink" Target="http://pbs.twimg.com/profile_images/1047122314276614144/XdsZ7BKr_normal.jpg" TargetMode="External" /><Relationship Id="rId97" Type="http://schemas.openxmlformats.org/officeDocument/2006/relationships/hyperlink" Target="http://pbs.twimg.com/profile_images/1047122314276614144/XdsZ7BKr_normal.jpg" TargetMode="External" /><Relationship Id="rId98" Type="http://schemas.openxmlformats.org/officeDocument/2006/relationships/hyperlink" Target="http://pbs.twimg.com/profile_images/1047122314276614144/XdsZ7BKr_normal.jpg" TargetMode="External" /><Relationship Id="rId99" Type="http://schemas.openxmlformats.org/officeDocument/2006/relationships/hyperlink" Target="http://pbs.twimg.com/profile_images/1047122314276614144/XdsZ7BKr_normal.jpg" TargetMode="External" /><Relationship Id="rId100" Type="http://schemas.openxmlformats.org/officeDocument/2006/relationships/hyperlink" Target="http://pbs.twimg.com/profile_images/707234049144840195/oOSySzdy_normal.jpg" TargetMode="External" /><Relationship Id="rId101" Type="http://schemas.openxmlformats.org/officeDocument/2006/relationships/hyperlink" Target="http://pbs.twimg.com/profile_images/707234049144840195/oOSySzdy_normal.jpg" TargetMode="External" /><Relationship Id="rId102" Type="http://schemas.openxmlformats.org/officeDocument/2006/relationships/hyperlink" Target="http://pbs.twimg.com/profile_images/707234049144840195/oOSySzdy_normal.jpg" TargetMode="External" /><Relationship Id="rId103" Type="http://schemas.openxmlformats.org/officeDocument/2006/relationships/hyperlink" Target="http://pbs.twimg.com/profile_images/707234049144840195/oOSySzdy_normal.jpg" TargetMode="External" /><Relationship Id="rId104" Type="http://schemas.openxmlformats.org/officeDocument/2006/relationships/hyperlink" Target="http://pbs.twimg.com/profile_images/707234049144840195/oOSySzdy_normal.jpg" TargetMode="External" /><Relationship Id="rId105" Type="http://schemas.openxmlformats.org/officeDocument/2006/relationships/hyperlink" Target="http://pbs.twimg.com/profile_images/1169988780637528064/ZfOi1CD8_normal.jpg" TargetMode="External" /><Relationship Id="rId106" Type="http://schemas.openxmlformats.org/officeDocument/2006/relationships/hyperlink" Target="http://pbs.twimg.com/profile_images/707234049144840195/oOSySzdy_normal.jpg" TargetMode="External" /><Relationship Id="rId107" Type="http://schemas.openxmlformats.org/officeDocument/2006/relationships/hyperlink" Target="http://pbs.twimg.com/profile_images/707234049144840195/oOSySzdy_normal.jpg" TargetMode="External" /><Relationship Id="rId108" Type="http://schemas.openxmlformats.org/officeDocument/2006/relationships/hyperlink" Target="http://pbs.twimg.com/profile_images/707234049144840195/oOSySzdy_normal.jpg" TargetMode="External" /><Relationship Id="rId109" Type="http://schemas.openxmlformats.org/officeDocument/2006/relationships/hyperlink" Target="http://pbs.twimg.com/profile_images/707234049144840195/oOSySzdy_normal.jpg" TargetMode="External" /><Relationship Id="rId110" Type="http://schemas.openxmlformats.org/officeDocument/2006/relationships/hyperlink" Target="http://pbs.twimg.com/profile_images/707234049144840195/oOSySzdy_normal.jpg" TargetMode="External" /><Relationship Id="rId111" Type="http://schemas.openxmlformats.org/officeDocument/2006/relationships/hyperlink" Target="http://pbs.twimg.com/profile_images/707234049144840195/oOSySzdy_normal.jpg" TargetMode="External" /><Relationship Id="rId112" Type="http://schemas.openxmlformats.org/officeDocument/2006/relationships/hyperlink" Target="http://pbs.twimg.com/profile_images/707234049144840195/oOSySzdy_normal.jpg" TargetMode="External" /><Relationship Id="rId113" Type="http://schemas.openxmlformats.org/officeDocument/2006/relationships/hyperlink" Target="http://pbs.twimg.com/profile_images/707234049144840195/oOSySzdy_normal.jpg" TargetMode="External" /><Relationship Id="rId114" Type="http://schemas.openxmlformats.org/officeDocument/2006/relationships/hyperlink" Target="http://pbs.twimg.com/profile_images/1038181766413078528/IjC4HcVd_normal.jpg" TargetMode="External" /><Relationship Id="rId115" Type="http://schemas.openxmlformats.org/officeDocument/2006/relationships/hyperlink" Target="http://pbs.twimg.com/profile_images/1038181766413078528/IjC4HcVd_normal.jpg" TargetMode="External" /><Relationship Id="rId116" Type="http://schemas.openxmlformats.org/officeDocument/2006/relationships/hyperlink" Target="http://pbs.twimg.com/profile_images/444719379/SolsticeLogo_normal.jpg" TargetMode="External" /><Relationship Id="rId117" Type="http://schemas.openxmlformats.org/officeDocument/2006/relationships/hyperlink" Target="http://pbs.twimg.com/profile_images/444719379/SolsticeLogo_normal.jpg" TargetMode="External" /><Relationship Id="rId118" Type="http://schemas.openxmlformats.org/officeDocument/2006/relationships/hyperlink" Target="http://pbs.twimg.com/profile_images/378800000746618695/83ceb1ddb5721d653942f9c560d7ee4e_normal.jpeg" TargetMode="External" /><Relationship Id="rId119" Type="http://schemas.openxmlformats.org/officeDocument/2006/relationships/hyperlink" Target="http://pbs.twimg.com/profile_images/378800000746618695/83ceb1ddb5721d653942f9c560d7ee4e_normal.jpeg" TargetMode="External" /><Relationship Id="rId120" Type="http://schemas.openxmlformats.org/officeDocument/2006/relationships/hyperlink" Target="http://pbs.twimg.com/profile_images/1168184991479685120/pOXp6hhR_normal.jpg" TargetMode="External" /><Relationship Id="rId121" Type="http://schemas.openxmlformats.org/officeDocument/2006/relationships/hyperlink" Target="http://pbs.twimg.com/profile_images/1168184991479685120/pOXp6hhR_normal.jpg" TargetMode="External" /><Relationship Id="rId122" Type="http://schemas.openxmlformats.org/officeDocument/2006/relationships/hyperlink" Target="http://pbs.twimg.com/profile_images/1064628081363742721/NVh24-lS_normal.jpg" TargetMode="External" /><Relationship Id="rId123" Type="http://schemas.openxmlformats.org/officeDocument/2006/relationships/hyperlink" Target="http://pbs.twimg.com/profile_images/1103357355784318976/hBegLP4W_normal.png" TargetMode="External" /><Relationship Id="rId124" Type="http://schemas.openxmlformats.org/officeDocument/2006/relationships/hyperlink" Target="http://pbs.twimg.com/profile_images/551160650940956672/IBRXlASR_normal.jpeg" TargetMode="External" /><Relationship Id="rId125" Type="http://schemas.openxmlformats.org/officeDocument/2006/relationships/hyperlink" Target="http://pbs.twimg.com/profile_images/551160650940956672/IBRXlASR_normal.jpeg" TargetMode="External" /><Relationship Id="rId126" Type="http://schemas.openxmlformats.org/officeDocument/2006/relationships/hyperlink" Target="http://pbs.twimg.com/profile_images/551160650940956672/IBRXlASR_normal.jpeg" TargetMode="External" /><Relationship Id="rId127" Type="http://schemas.openxmlformats.org/officeDocument/2006/relationships/hyperlink" Target="http://pbs.twimg.com/profile_images/551160650940956672/IBRXlASR_normal.jpeg" TargetMode="External" /><Relationship Id="rId128" Type="http://schemas.openxmlformats.org/officeDocument/2006/relationships/hyperlink" Target="http://pbs.twimg.com/profile_images/551160650940956672/IBRXlASR_normal.jpeg" TargetMode="External" /><Relationship Id="rId129" Type="http://schemas.openxmlformats.org/officeDocument/2006/relationships/hyperlink" Target="http://pbs.twimg.com/profile_images/586457577992491011/rz6qrjfU_normal.jpg" TargetMode="External" /><Relationship Id="rId130" Type="http://schemas.openxmlformats.org/officeDocument/2006/relationships/hyperlink" Target="http://pbs.twimg.com/profile_images/586457577992491011/rz6qrjfU_normal.jpg" TargetMode="External" /><Relationship Id="rId131" Type="http://schemas.openxmlformats.org/officeDocument/2006/relationships/hyperlink" Target="http://pbs.twimg.com/profile_images/3230210603/cfc48af828b67bcb8c8f75f46701f929_normal.jpeg" TargetMode="External" /><Relationship Id="rId132" Type="http://schemas.openxmlformats.org/officeDocument/2006/relationships/hyperlink" Target="http://pbs.twimg.com/profile_images/3230210603/cfc48af828b67bcb8c8f75f46701f929_normal.jpeg" TargetMode="External" /><Relationship Id="rId133" Type="http://schemas.openxmlformats.org/officeDocument/2006/relationships/hyperlink" Target="http://pbs.twimg.com/profile_images/3230210603/cfc48af828b67bcb8c8f75f46701f929_normal.jpeg" TargetMode="External" /><Relationship Id="rId134" Type="http://schemas.openxmlformats.org/officeDocument/2006/relationships/hyperlink" Target="http://pbs.twimg.com/profile_images/612231301651935236/MFtCo__b_normal.jpg" TargetMode="External" /><Relationship Id="rId135" Type="http://schemas.openxmlformats.org/officeDocument/2006/relationships/hyperlink" Target="http://pbs.twimg.com/profile_images/612231301651935236/MFtCo__b_normal.jpg" TargetMode="External" /><Relationship Id="rId136" Type="http://schemas.openxmlformats.org/officeDocument/2006/relationships/hyperlink" Target="http://pbs.twimg.com/profile_images/1064628081363742721/NVh24-lS_normal.jpg" TargetMode="External" /><Relationship Id="rId137" Type="http://schemas.openxmlformats.org/officeDocument/2006/relationships/hyperlink" Target="http://pbs.twimg.com/profile_images/1103357355784318976/hBegLP4W_normal.png" TargetMode="External" /><Relationship Id="rId138" Type="http://schemas.openxmlformats.org/officeDocument/2006/relationships/hyperlink" Target="http://pbs.twimg.com/profile_images/1103357355784318976/hBegLP4W_normal.png" TargetMode="External" /><Relationship Id="rId139" Type="http://schemas.openxmlformats.org/officeDocument/2006/relationships/hyperlink" Target="http://pbs.twimg.com/profile_images/1103357355784318976/hBegLP4W_normal.png" TargetMode="External" /><Relationship Id="rId140" Type="http://schemas.openxmlformats.org/officeDocument/2006/relationships/hyperlink" Target="http://pbs.twimg.com/profile_images/878517414471897088/4UzVqIN1_normal.jpg" TargetMode="External" /><Relationship Id="rId141" Type="http://schemas.openxmlformats.org/officeDocument/2006/relationships/hyperlink" Target="http://pbs.twimg.com/profile_images/1064628081363742721/NVh24-lS_normal.jpg" TargetMode="External" /><Relationship Id="rId142" Type="http://schemas.openxmlformats.org/officeDocument/2006/relationships/hyperlink" Target="https://pbs.twimg.com/media/D--G2ekXUAIFW0Q.jpg" TargetMode="External" /><Relationship Id="rId143" Type="http://schemas.openxmlformats.org/officeDocument/2006/relationships/hyperlink" Target="http://pbs.twimg.com/profile_images/878517414471897088/4UzVqIN1_normal.jpg" TargetMode="External" /><Relationship Id="rId144" Type="http://schemas.openxmlformats.org/officeDocument/2006/relationships/hyperlink" Target="http://pbs.twimg.com/profile_images/986918843061809152/CiDLZ624_normal.jpg" TargetMode="External" /><Relationship Id="rId145" Type="http://schemas.openxmlformats.org/officeDocument/2006/relationships/hyperlink" Target="http://pbs.twimg.com/profile_images/986918843061809152/CiDLZ624_normal.jpg" TargetMode="External" /><Relationship Id="rId146" Type="http://schemas.openxmlformats.org/officeDocument/2006/relationships/hyperlink" Target="http://pbs.twimg.com/profile_images/878517414471897088/4UzVqIN1_normal.jpg" TargetMode="External" /><Relationship Id="rId147" Type="http://schemas.openxmlformats.org/officeDocument/2006/relationships/hyperlink" Target="http://pbs.twimg.com/profile_images/1145739283673899008/ZsFjpWio_normal.jpg" TargetMode="External" /><Relationship Id="rId148" Type="http://schemas.openxmlformats.org/officeDocument/2006/relationships/hyperlink" Target="http://pbs.twimg.com/profile_images/878517414471897088/4UzVqIN1_normal.jpg" TargetMode="External" /><Relationship Id="rId149" Type="http://schemas.openxmlformats.org/officeDocument/2006/relationships/hyperlink" Target="http://pbs.twimg.com/profile_images/878517414471897088/4UzVqIN1_normal.jpg" TargetMode="External" /><Relationship Id="rId150" Type="http://schemas.openxmlformats.org/officeDocument/2006/relationships/hyperlink" Target="http://pbs.twimg.com/profile_images/878517414471897088/4UzVqIN1_normal.jpg" TargetMode="External" /><Relationship Id="rId151" Type="http://schemas.openxmlformats.org/officeDocument/2006/relationships/hyperlink" Target="http://pbs.twimg.com/profile_images/878517414471897088/4UzVqIN1_normal.jpg" TargetMode="External" /><Relationship Id="rId152" Type="http://schemas.openxmlformats.org/officeDocument/2006/relationships/hyperlink" Target="http://pbs.twimg.com/profile_images/878517414471897088/4UzVqIN1_normal.jpg" TargetMode="External" /><Relationship Id="rId153" Type="http://schemas.openxmlformats.org/officeDocument/2006/relationships/hyperlink" Target="http://pbs.twimg.com/profile_images/993876598666551299/03Sna7Dr_normal.jpg" TargetMode="External" /><Relationship Id="rId154" Type="http://schemas.openxmlformats.org/officeDocument/2006/relationships/hyperlink" Target="http://pbs.twimg.com/profile_images/1045593322012770304/sZ0LVya0_normal.jpg" TargetMode="External" /><Relationship Id="rId155" Type="http://schemas.openxmlformats.org/officeDocument/2006/relationships/hyperlink" Target="http://pbs.twimg.com/profile_images/915596670959783936/8Hysdkh__normal.jpg" TargetMode="External" /><Relationship Id="rId156" Type="http://schemas.openxmlformats.org/officeDocument/2006/relationships/hyperlink" Target="http://pbs.twimg.com/profile_images/378800000609415725/19672c718d9873a6c2faba1242b6562d_normal.jpeg" TargetMode="External" /><Relationship Id="rId157" Type="http://schemas.openxmlformats.org/officeDocument/2006/relationships/hyperlink" Target="http://pbs.twimg.com/profile_images/915596670959783936/8Hysdkh__normal.jpg" TargetMode="External" /><Relationship Id="rId158" Type="http://schemas.openxmlformats.org/officeDocument/2006/relationships/hyperlink" Target="http://pbs.twimg.com/profile_images/378800000609415725/19672c718d9873a6c2faba1242b6562d_normal.jpeg" TargetMode="External" /><Relationship Id="rId159" Type="http://schemas.openxmlformats.org/officeDocument/2006/relationships/hyperlink" Target="http://pbs.twimg.com/profile_images/378800000609415725/19672c718d9873a6c2faba1242b6562d_normal.jpeg" TargetMode="External" /><Relationship Id="rId160" Type="http://schemas.openxmlformats.org/officeDocument/2006/relationships/hyperlink" Target="http://pbs.twimg.com/profile_images/1045593322012770304/sZ0LVya0_normal.jpg" TargetMode="External" /><Relationship Id="rId161" Type="http://schemas.openxmlformats.org/officeDocument/2006/relationships/hyperlink" Target="http://pbs.twimg.com/profile_images/378800000609415725/19672c718d9873a6c2faba1242b6562d_normal.jpeg" TargetMode="External" /><Relationship Id="rId162" Type="http://schemas.openxmlformats.org/officeDocument/2006/relationships/hyperlink" Target="http://pbs.twimg.com/profile_images/378800000609415725/19672c718d9873a6c2faba1242b6562d_normal.jpeg" TargetMode="External" /><Relationship Id="rId163" Type="http://schemas.openxmlformats.org/officeDocument/2006/relationships/hyperlink" Target="https://twitter.com/#!/misstarbuck/status/1148279228594556928" TargetMode="External" /><Relationship Id="rId164" Type="http://schemas.openxmlformats.org/officeDocument/2006/relationships/hyperlink" Target="https://twitter.com/#!/oliviakellyou/status/1148294541780377602" TargetMode="External" /><Relationship Id="rId165" Type="http://schemas.openxmlformats.org/officeDocument/2006/relationships/hyperlink" Target="https://twitter.com/#!/bpplibrary/status/1148511118845009920" TargetMode="External" /><Relationship Id="rId166" Type="http://schemas.openxmlformats.org/officeDocument/2006/relationships/hyperlink" Target="https://twitter.com/#!/dinahturner/status/1148550203038994433" TargetMode="External" /><Relationship Id="rId167" Type="http://schemas.openxmlformats.org/officeDocument/2006/relationships/hyperlink" Target="https://twitter.com/#!/futurefocusedg1/status/1148562212606414849" TargetMode="External" /><Relationship Id="rId168" Type="http://schemas.openxmlformats.org/officeDocument/2006/relationships/hyperlink" Target="https://twitter.com/#!/futurefocusedg1/status/1148562212606414849" TargetMode="External" /><Relationship Id="rId169" Type="http://schemas.openxmlformats.org/officeDocument/2006/relationships/hyperlink" Target="https://twitter.com/#!/futurefocusedg1/status/1148562212606414849" TargetMode="External" /><Relationship Id="rId170" Type="http://schemas.openxmlformats.org/officeDocument/2006/relationships/hyperlink" Target="https://twitter.com/#!/futurefocusedg1/status/1148562212606414849" TargetMode="External" /><Relationship Id="rId171" Type="http://schemas.openxmlformats.org/officeDocument/2006/relationships/hyperlink" Target="https://twitter.com/#!/margymaclibrary/status/1148581651238100992" TargetMode="External" /><Relationship Id="rId172" Type="http://schemas.openxmlformats.org/officeDocument/2006/relationships/hyperlink" Target="https://twitter.com/#!/margymaclibrary/status/1151801479033831428" TargetMode="External" /><Relationship Id="rId173" Type="http://schemas.openxmlformats.org/officeDocument/2006/relationships/hyperlink" Target="https://twitter.com/#!/margymaclibrary/status/1151801479033831428" TargetMode="External" /><Relationship Id="rId174" Type="http://schemas.openxmlformats.org/officeDocument/2006/relationships/hyperlink" Target="https://twitter.com/#!/warwicklanguage/status/1161018115364478976" TargetMode="External" /><Relationship Id="rId175" Type="http://schemas.openxmlformats.org/officeDocument/2006/relationships/hyperlink" Target="https://twitter.com/#!/warwicklanguage/status/1161339893492195329" TargetMode="External" /><Relationship Id="rId176" Type="http://schemas.openxmlformats.org/officeDocument/2006/relationships/hyperlink" Target="https://twitter.com/#!/cbthomson/status/1161640750100209671" TargetMode="External" /><Relationship Id="rId177" Type="http://schemas.openxmlformats.org/officeDocument/2006/relationships/hyperlink" Target="https://twitter.com/#!/preater/status/1161646277685366784" TargetMode="External" /><Relationship Id="rId178" Type="http://schemas.openxmlformats.org/officeDocument/2006/relationships/hyperlink" Target="https://twitter.com/#!/mattcornock/status/1161689000966594560" TargetMode="External" /><Relationship Id="rId179" Type="http://schemas.openxmlformats.org/officeDocument/2006/relationships/hyperlink" Target="https://twitter.com/#!/jamesclay/status/1161698961591275521" TargetMode="External" /><Relationship Id="rId180" Type="http://schemas.openxmlformats.org/officeDocument/2006/relationships/hyperlink" Target="https://twitter.com/#!/scalarhumanity/status/1163520725422092288" TargetMode="External" /><Relationship Id="rId181" Type="http://schemas.openxmlformats.org/officeDocument/2006/relationships/hyperlink" Target="https://twitter.com/#!/scalarhumanity/status/1163520725422092288" TargetMode="External" /><Relationship Id="rId182" Type="http://schemas.openxmlformats.org/officeDocument/2006/relationships/hyperlink" Target="https://twitter.com/#!/scalarhumanity/status/1163520725422092288" TargetMode="External" /><Relationship Id="rId183" Type="http://schemas.openxmlformats.org/officeDocument/2006/relationships/hyperlink" Target="https://twitter.com/#!/scalarhumanity/status/1163520725422092288" TargetMode="External" /><Relationship Id="rId184" Type="http://schemas.openxmlformats.org/officeDocument/2006/relationships/hyperlink" Target="https://twitter.com/#!/scalarhumanity/status/1163520725422092288" TargetMode="External" /><Relationship Id="rId185" Type="http://schemas.openxmlformats.org/officeDocument/2006/relationships/hyperlink" Target="https://twitter.com/#!/scalarhumanity/status/1163520725422092288" TargetMode="External" /><Relationship Id="rId186" Type="http://schemas.openxmlformats.org/officeDocument/2006/relationships/hyperlink" Target="https://twitter.com/#!/scalarhumanity/status/1163520725422092288" TargetMode="External" /><Relationship Id="rId187" Type="http://schemas.openxmlformats.org/officeDocument/2006/relationships/hyperlink" Target="https://twitter.com/#!/scalarhumanity/status/1163520725422092288" TargetMode="External" /><Relationship Id="rId188" Type="http://schemas.openxmlformats.org/officeDocument/2006/relationships/hyperlink" Target="https://twitter.com/#!/nomadwarmachine/status/1163520439827800065" TargetMode="External" /><Relationship Id="rId189" Type="http://schemas.openxmlformats.org/officeDocument/2006/relationships/hyperlink" Target="https://twitter.com/#!/edubot_he/status/1163539068766031872" TargetMode="External" /><Relationship Id="rId190" Type="http://schemas.openxmlformats.org/officeDocument/2006/relationships/hyperlink" Target="https://twitter.com/#!/edubot_he/status/1163539068766031872" TargetMode="External" /><Relationship Id="rId191" Type="http://schemas.openxmlformats.org/officeDocument/2006/relationships/hyperlink" Target="https://twitter.com/#!/edubot_he/status/1163539068766031872" TargetMode="External" /><Relationship Id="rId192" Type="http://schemas.openxmlformats.org/officeDocument/2006/relationships/hyperlink" Target="https://twitter.com/#!/edubot_he/status/1163539068766031872" TargetMode="External" /><Relationship Id="rId193" Type="http://schemas.openxmlformats.org/officeDocument/2006/relationships/hyperlink" Target="https://twitter.com/#!/edubot_he/status/1163539068766031872" TargetMode="External" /><Relationship Id="rId194" Type="http://schemas.openxmlformats.org/officeDocument/2006/relationships/hyperlink" Target="https://twitter.com/#!/edubot_he/status/1163539068766031872" TargetMode="External" /><Relationship Id="rId195" Type="http://schemas.openxmlformats.org/officeDocument/2006/relationships/hyperlink" Target="https://twitter.com/#!/edubot_he/status/1163539068766031872" TargetMode="External" /><Relationship Id="rId196" Type="http://schemas.openxmlformats.org/officeDocument/2006/relationships/hyperlink" Target="https://twitter.com/#!/edubot_he/status/1163539068766031872" TargetMode="External" /><Relationship Id="rId197" Type="http://schemas.openxmlformats.org/officeDocument/2006/relationships/hyperlink" Target="https://twitter.com/#!/debbaff/status/1148283875124228097" TargetMode="External" /><Relationship Id="rId198" Type="http://schemas.openxmlformats.org/officeDocument/2006/relationships/hyperlink" Target="https://twitter.com/#!/debbaff/status/1148283875124228097" TargetMode="External" /><Relationship Id="rId199" Type="http://schemas.openxmlformats.org/officeDocument/2006/relationships/hyperlink" Target="https://twitter.com/#!/debbaff/status/1148283936042360832" TargetMode="External" /><Relationship Id="rId200" Type="http://schemas.openxmlformats.org/officeDocument/2006/relationships/hyperlink" Target="https://twitter.com/#!/debbaff/status/1166791535150739464" TargetMode="External" /><Relationship Id="rId201" Type="http://schemas.openxmlformats.org/officeDocument/2006/relationships/hyperlink" Target="https://twitter.com/#!/sarah__wright1/status/1148297898507067393" TargetMode="External" /><Relationship Id="rId202" Type="http://schemas.openxmlformats.org/officeDocument/2006/relationships/hyperlink" Target="https://twitter.com/#!/belld17/status/1148322361910992896" TargetMode="External" /><Relationship Id="rId203" Type="http://schemas.openxmlformats.org/officeDocument/2006/relationships/hyperlink" Target="https://twitter.com/#!/scottturneruon/status/1148291819819741186" TargetMode="External" /><Relationship Id="rId204" Type="http://schemas.openxmlformats.org/officeDocument/2006/relationships/hyperlink" Target="https://twitter.com/#!/scottturneruon/status/1163518763549044738" TargetMode="External" /><Relationship Id="rId205" Type="http://schemas.openxmlformats.org/officeDocument/2006/relationships/hyperlink" Target="https://twitter.com/#!/scottturneruon/status/1163518763549044738" TargetMode="External" /><Relationship Id="rId206" Type="http://schemas.openxmlformats.org/officeDocument/2006/relationships/hyperlink" Target="https://twitter.com/#!/nomadwarmachine/status/1163520439827800065" TargetMode="External" /><Relationship Id="rId207" Type="http://schemas.openxmlformats.org/officeDocument/2006/relationships/hyperlink" Target="https://twitter.com/#!/nomadwarmachine/status/1163520439827800065" TargetMode="External" /><Relationship Id="rId208" Type="http://schemas.openxmlformats.org/officeDocument/2006/relationships/hyperlink" Target="https://twitter.com/#!/nomadwarmachine/status/1163520439827800065" TargetMode="External" /><Relationship Id="rId209" Type="http://schemas.openxmlformats.org/officeDocument/2006/relationships/hyperlink" Target="https://twitter.com/#!/nomadwarmachine/status/1163520439827800065" TargetMode="External" /><Relationship Id="rId210" Type="http://schemas.openxmlformats.org/officeDocument/2006/relationships/hyperlink" Target="https://twitter.com/#!/nomadwarmachine/status/1163520439827800065" TargetMode="External" /><Relationship Id="rId211" Type="http://schemas.openxmlformats.org/officeDocument/2006/relationships/hyperlink" Target="https://twitter.com/#!/nomadwarmachine/status/1163520439827800065" TargetMode="External" /><Relationship Id="rId212" Type="http://schemas.openxmlformats.org/officeDocument/2006/relationships/hyperlink" Target="https://twitter.com/#!/nomadwarmachine/status/1163520439827800065" TargetMode="External" /><Relationship Id="rId213" Type="http://schemas.openxmlformats.org/officeDocument/2006/relationships/hyperlink" Target="https://twitter.com/#!/scottturneruon/status/1163518763549044738" TargetMode="External" /><Relationship Id="rId214" Type="http://schemas.openxmlformats.org/officeDocument/2006/relationships/hyperlink" Target="https://twitter.com/#!/scottturneruon/status/1163518763549044738" TargetMode="External" /><Relationship Id="rId215" Type="http://schemas.openxmlformats.org/officeDocument/2006/relationships/hyperlink" Target="https://twitter.com/#!/scottturneruon/status/1163518763549044738" TargetMode="External" /><Relationship Id="rId216" Type="http://schemas.openxmlformats.org/officeDocument/2006/relationships/hyperlink" Target="https://twitter.com/#!/scottturneruon/status/1163518763549044738" TargetMode="External" /><Relationship Id="rId217" Type="http://schemas.openxmlformats.org/officeDocument/2006/relationships/hyperlink" Target="https://twitter.com/#!/scottturneruon/status/1163518763549044738" TargetMode="External" /><Relationship Id="rId218" Type="http://schemas.openxmlformats.org/officeDocument/2006/relationships/hyperlink" Target="https://twitter.com/#!/suebecks/status/1161687705899720705" TargetMode="External" /><Relationship Id="rId219" Type="http://schemas.openxmlformats.org/officeDocument/2006/relationships/hyperlink" Target="https://twitter.com/#!/scottturneruon/status/1163518763549044738" TargetMode="External" /><Relationship Id="rId220" Type="http://schemas.openxmlformats.org/officeDocument/2006/relationships/hyperlink" Target="https://twitter.com/#!/scottturneruon/status/1163518763549044738" TargetMode="External" /><Relationship Id="rId221" Type="http://schemas.openxmlformats.org/officeDocument/2006/relationships/hyperlink" Target="https://twitter.com/#!/scottturneruon/status/1148291819819741186" TargetMode="External" /><Relationship Id="rId222" Type="http://schemas.openxmlformats.org/officeDocument/2006/relationships/hyperlink" Target="https://twitter.com/#!/scottturneruon/status/1148291819819741186" TargetMode="External" /><Relationship Id="rId223" Type="http://schemas.openxmlformats.org/officeDocument/2006/relationships/hyperlink" Target="https://twitter.com/#!/scottturneruon/status/1148291819819741186" TargetMode="External" /><Relationship Id="rId224" Type="http://schemas.openxmlformats.org/officeDocument/2006/relationships/hyperlink" Target="https://twitter.com/#!/scottturneruon/status/1163518763549044738" TargetMode="External" /><Relationship Id="rId225" Type="http://schemas.openxmlformats.org/officeDocument/2006/relationships/hyperlink" Target="https://twitter.com/#!/scottturneruon/status/1170058097769033730" TargetMode="External" /><Relationship Id="rId226" Type="http://schemas.openxmlformats.org/officeDocument/2006/relationships/hyperlink" Target="https://twitter.com/#!/scottturneruon/status/1170058097769033730" TargetMode="External" /><Relationship Id="rId227" Type="http://schemas.openxmlformats.org/officeDocument/2006/relationships/hyperlink" Target="https://twitter.com/#!/kerry_truman/status/1170058345526546433" TargetMode="External" /><Relationship Id="rId228" Type="http://schemas.openxmlformats.org/officeDocument/2006/relationships/hyperlink" Target="https://twitter.com/#!/kerry_truman/status/1170058345526546433" TargetMode="External" /><Relationship Id="rId229" Type="http://schemas.openxmlformats.org/officeDocument/2006/relationships/hyperlink" Target="https://twitter.com/#!/solsticecetl/status/1170059765860450309" TargetMode="External" /><Relationship Id="rId230" Type="http://schemas.openxmlformats.org/officeDocument/2006/relationships/hyperlink" Target="https://twitter.com/#!/solsticecetl/status/1170059765860450309" TargetMode="External" /><Relationship Id="rId231" Type="http://schemas.openxmlformats.org/officeDocument/2006/relationships/hyperlink" Target="https://twitter.com/#!/13suemckinney/status/1170078378151596032" TargetMode="External" /><Relationship Id="rId232" Type="http://schemas.openxmlformats.org/officeDocument/2006/relationships/hyperlink" Target="https://twitter.com/#!/13suemckinney/status/1170078378151596032" TargetMode="External" /><Relationship Id="rId233" Type="http://schemas.openxmlformats.org/officeDocument/2006/relationships/hyperlink" Target="https://twitter.com/#!/kerryedwardsot/status/1170093381848129536" TargetMode="External" /><Relationship Id="rId234" Type="http://schemas.openxmlformats.org/officeDocument/2006/relationships/hyperlink" Target="https://twitter.com/#!/kerryedwardsot/status/1170093381848129536" TargetMode="External" /><Relationship Id="rId235" Type="http://schemas.openxmlformats.org/officeDocument/2006/relationships/hyperlink" Target="https://twitter.com/#!/sarah__wright1/status/1148283634878693377" TargetMode="External" /><Relationship Id="rId236" Type="http://schemas.openxmlformats.org/officeDocument/2006/relationships/hyperlink" Target="https://twitter.com/#!/belld17/status/1148313942470643717" TargetMode="External" /><Relationship Id="rId237" Type="http://schemas.openxmlformats.org/officeDocument/2006/relationships/hyperlink" Target="https://twitter.com/#!/destech2013/status/1148282106059120642" TargetMode="External" /><Relationship Id="rId238" Type="http://schemas.openxmlformats.org/officeDocument/2006/relationships/hyperlink" Target="https://twitter.com/#!/destech2013/status/1151809343492370432" TargetMode="External" /><Relationship Id="rId239" Type="http://schemas.openxmlformats.org/officeDocument/2006/relationships/hyperlink" Target="https://twitter.com/#!/destech2013/status/1151809343492370432" TargetMode="External" /><Relationship Id="rId240" Type="http://schemas.openxmlformats.org/officeDocument/2006/relationships/hyperlink" Target="https://twitter.com/#!/destech2013/status/1170206688508616705" TargetMode="External" /><Relationship Id="rId241" Type="http://schemas.openxmlformats.org/officeDocument/2006/relationships/hyperlink" Target="https://twitter.com/#!/destech2013/status/1170206688508616705" TargetMode="External" /><Relationship Id="rId242" Type="http://schemas.openxmlformats.org/officeDocument/2006/relationships/hyperlink" Target="https://twitter.com/#!/alexgspiers/status/1170237614747738113" TargetMode="External" /><Relationship Id="rId243" Type="http://schemas.openxmlformats.org/officeDocument/2006/relationships/hyperlink" Target="https://twitter.com/#!/alexgspiers/status/1170237614747738113" TargetMode="External" /><Relationship Id="rId244" Type="http://schemas.openxmlformats.org/officeDocument/2006/relationships/hyperlink" Target="https://twitter.com/#!/neilwithnell/status/1170230308186333184" TargetMode="External" /><Relationship Id="rId245" Type="http://schemas.openxmlformats.org/officeDocument/2006/relationships/hyperlink" Target="https://twitter.com/#!/neilwithnell/status/1170230308186333184" TargetMode="External" /><Relationship Id="rId246" Type="http://schemas.openxmlformats.org/officeDocument/2006/relationships/hyperlink" Target="https://twitter.com/#!/neilwithnell/status/1170707169295163394" TargetMode="External" /><Relationship Id="rId247" Type="http://schemas.openxmlformats.org/officeDocument/2006/relationships/hyperlink" Target="https://twitter.com/#!/dilla_davis/status/1170959050986725381" TargetMode="External" /><Relationship Id="rId248" Type="http://schemas.openxmlformats.org/officeDocument/2006/relationships/hyperlink" Target="https://twitter.com/#!/dilla_davis/status/1170959050986725381" TargetMode="External" /><Relationship Id="rId249" Type="http://schemas.openxmlformats.org/officeDocument/2006/relationships/hyperlink" Target="https://twitter.com/#!/sarah__wright1/status/1148297898507067393" TargetMode="External" /><Relationship Id="rId250" Type="http://schemas.openxmlformats.org/officeDocument/2006/relationships/hyperlink" Target="https://twitter.com/#!/belld17/status/1148313942470643717" TargetMode="External" /><Relationship Id="rId251" Type="http://schemas.openxmlformats.org/officeDocument/2006/relationships/hyperlink" Target="https://twitter.com/#!/belld17/status/1148322361910992896" TargetMode="External" /><Relationship Id="rId252" Type="http://schemas.openxmlformats.org/officeDocument/2006/relationships/hyperlink" Target="https://twitter.com/#!/belld17/status/1148322361910992896" TargetMode="External" /><Relationship Id="rId253" Type="http://schemas.openxmlformats.org/officeDocument/2006/relationships/hyperlink" Target="https://twitter.com/#!/sfaulknerpando/status/1148290913787142146" TargetMode="External" /><Relationship Id="rId254" Type="http://schemas.openxmlformats.org/officeDocument/2006/relationships/hyperlink" Target="https://twitter.com/#!/sarah__wright1/status/1148297898507067393" TargetMode="External" /><Relationship Id="rId255" Type="http://schemas.openxmlformats.org/officeDocument/2006/relationships/hyperlink" Target="https://twitter.com/#!/sfaulknerpando/status/1148284710168289280" TargetMode="External" /><Relationship Id="rId256" Type="http://schemas.openxmlformats.org/officeDocument/2006/relationships/hyperlink" Target="https://twitter.com/#!/sfaulknerpando/status/1148290913787142146" TargetMode="External" /><Relationship Id="rId257" Type="http://schemas.openxmlformats.org/officeDocument/2006/relationships/hyperlink" Target="https://twitter.com/#!/chri5rowell/status/1148510969502371840" TargetMode="External" /><Relationship Id="rId258" Type="http://schemas.openxmlformats.org/officeDocument/2006/relationships/hyperlink" Target="https://twitter.com/#!/chri5rowell/status/1151792770182287360" TargetMode="External" /><Relationship Id="rId259" Type="http://schemas.openxmlformats.org/officeDocument/2006/relationships/hyperlink" Target="https://twitter.com/#!/sfaulknerpando/status/1151751095447891968" TargetMode="External" /><Relationship Id="rId260" Type="http://schemas.openxmlformats.org/officeDocument/2006/relationships/hyperlink" Target="https://twitter.com/#!/socmedhe/status/1170057160384032768" TargetMode="External" /><Relationship Id="rId261" Type="http://schemas.openxmlformats.org/officeDocument/2006/relationships/hyperlink" Target="https://twitter.com/#!/sfaulknerpando/status/1170057552039743492" TargetMode="External" /><Relationship Id="rId262" Type="http://schemas.openxmlformats.org/officeDocument/2006/relationships/hyperlink" Target="https://twitter.com/#!/sfaulknerpando/status/1148290913787142146" TargetMode="External" /><Relationship Id="rId263" Type="http://schemas.openxmlformats.org/officeDocument/2006/relationships/hyperlink" Target="https://twitter.com/#!/sfaulknerpando/status/1170057552039743492" TargetMode="External" /><Relationship Id="rId264" Type="http://schemas.openxmlformats.org/officeDocument/2006/relationships/hyperlink" Target="https://twitter.com/#!/sfaulknerpando/status/1171677963374538752" TargetMode="External" /><Relationship Id="rId265" Type="http://schemas.openxmlformats.org/officeDocument/2006/relationships/hyperlink" Target="https://twitter.com/#!/sfaulknerpando/status/1148282459773186048" TargetMode="External" /><Relationship Id="rId266" Type="http://schemas.openxmlformats.org/officeDocument/2006/relationships/hyperlink" Target="https://twitter.com/#!/lawrie/status/1161625424532791303" TargetMode="External" /><Relationship Id="rId267" Type="http://schemas.openxmlformats.org/officeDocument/2006/relationships/hyperlink" Target="https://twitter.com/#!/cpjobling/status/1161692775307513857" TargetMode="External" /><Relationship Id="rId268" Type="http://schemas.openxmlformats.org/officeDocument/2006/relationships/hyperlink" Target="https://twitter.com/#!/kiusum/status/1171868053803589633" TargetMode="External" /><Relationship Id="rId269" Type="http://schemas.openxmlformats.org/officeDocument/2006/relationships/hyperlink" Target="https://twitter.com/#!/racephil/status/1171868726674755584" TargetMode="External" /><Relationship Id="rId270" Type="http://schemas.openxmlformats.org/officeDocument/2006/relationships/hyperlink" Target="https://twitter.com/#!/kiusum/status/1171868053803589633" TargetMode="External" /><Relationship Id="rId271" Type="http://schemas.openxmlformats.org/officeDocument/2006/relationships/hyperlink" Target="https://twitter.com/#!/racephil/status/1171868726674755584" TargetMode="External" /><Relationship Id="rId272" Type="http://schemas.openxmlformats.org/officeDocument/2006/relationships/hyperlink" Target="https://twitter.com/#!/racephil/status/1171868726674755584" TargetMode="External" /><Relationship Id="rId273" Type="http://schemas.openxmlformats.org/officeDocument/2006/relationships/hyperlink" Target="https://twitter.com/#!/cpjobling/status/1171874048365780992" TargetMode="External" /><Relationship Id="rId274" Type="http://schemas.openxmlformats.org/officeDocument/2006/relationships/hyperlink" Target="https://twitter.com/#!/racephil/status/1171875780667871234" TargetMode="External" /><Relationship Id="rId275" Type="http://schemas.openxmlformats.org/officeDocument/2006/relationships/hyperlink" Target="https://twitter.com/#!/racephil/status/1171875780667871234" TargetMode="External" /><Relationship Id="rId276" Type="http://schemas.openxmlformats.org/officeDocument/2006/relationships/hyperlink" Target="https://api.twitter.com/1.1/geo/id/4395381ed28c0501.json" TargetMode="External" /><Relationship Id="rId277" Type="http://schemas.openxmlformats.org/officeDocument/2006/relationships/hyperlink" Target="https://api.twitter.com/1.1/geo/id/4395381ed28c0501.json" TargetMode="External" /><Relationship Id="rId278" Type="http://schemas.openxmlformats.org/officeDocument/2006/relationships/comments" Target="../comments1.xml" /><Relationship Id="rId279" Type="http://schemas.openxmlformats.org/officeDocument/2006/relationships/vmlDrawing" Target="../drawings/vmlDrawing1.vml" /><Relationship Id="rId280" Type="http://schemas.openxmlformats.org/officeDocument/2006/relationships/table" Target="../tables/table1.xml" /><Relationship Id="rId28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cpjobling/status/1160844125316558848" TargetMode="External" /><Relationship Id="rId2" Type="http://schemas.openxmlformats.org/officeDocument/2006/relationships/hyperlink" Target="https://nodexlgraphgallery.org/Pages/Graph.aspx?graphID=207335" TargetMode="External" /><Relationship Id="rId3" Type="http://schemas.openxmlformats.org/officeDocument/2006/relationships/hyperlink" Target="https://nodexlgraphgallery.org/Pages/Graph.aspx?graphID=207335" TargetMode="External" /><Relationship Id="rId4" Type="http://schemas.openxmlformats.org/officeDocument/2006/relationships/hyperlink" Target="https://nodexlgraphgallery.org/Pages/Graph.aspx?graphID=207335" TargetMode="External" /><Relationship Id="rId5" Type="http://schemas.openxmlformats.org/officeDocument/2006/relationships/hyperlink" Target="https://twitter.com/i/web/status/1166791535150739464" TargetMode="External" /><Relationship Id="rId6" Type="http://schemas.openxmlformats.org/officeDocument/2006/relationships/hyperlink" Target="https://nodexlgraphgallery.org/Pages/Graph.aspx?graphID=207335" TargetMode="External" /><Relationship Id="rId7" Type="http://schemas.openxmlformats.org/officeDocument/2006/relationships/hyperlink" Target="https://twitter.com/i/web/status/1148282106059120642" TargetMode="External" /><Relationship Id="rId8" Type="http://schemas.openxmlformats.org/officeDocument/2006/relationships/hyperlink" Target="https://twitter.com/i/web/status/1170707169295163394" TargetMode="External" /><Relationship Id="rId9" Type="http://schemas.openxmlformats.org/officeDocument/2006/relationships/hyperlink" Target="https://twitter.com/suebecks/status/1148283211140784133" TargetMode="External" /><Relationship Id="rId10" Type="http://schemas.openxmlformats.org/officeDocument/2006/relationships/hyperlink" Target="https://twitter.com/i/web/status/1151751095447891968" TargetMode="External" /><Relationship Id="rId11" Type="http://schemas.openxmlformats.org/officeDocument/2006/relationships/hyperlink" Target="https://twitter.com/i/web/status/1170057160384032768" TargetMode="External" /><Relationship Id="rId12" Type="http://schemas.openxmlformats.org/officeDocument/2006/relationships/hyperlink" Target="https://twitter.com/i/web/status/1171677963374538752" TargetMode="External" /><Relationship Id="rId13" Type="http://schemas.openxmlformats.org/officeDocument/2006/relationships/hyperlink" Target="https://twitter.com/i/web/status/1148282459773186048" TargetMode="External" /><Relationship Id="rId14" Type="http://schemas.openxmlformats.org/officeDocument/2006/relationships/hyperlink" Target="https://twitter.com/i/web/status/1161625424532791303" TargetMode="External" /><Relationship Id="rId15" Type="http://schemas.openxmlformats.org/officeDocument/2006/relationships/hyperlink" Target="https://twitter.com/i/web/status/1171868053803589633" TargetMode="External" /><Relationship Id="rId16" Type="http://schemas.openxmlformats.org/officeDocument/2006/relationships/hyperlink" Target="https://pbs.twimg.com/media/D--G2ekXUAIFW0Q.jpg" TargetMode="External" /><Relationship Id="rId17" Type="http://schemas.openxmlformats.org/officeDocument/2006/relationships/hyperlink" Target="http://pbs.twimg.com/profile_images/1043469466242371584/j2rBwXqA_normal.jpg" TargetMode="External" /><Relationship Id="rId18" Type="http://schemas.openxmlformats.org/officeDocument/2006/relationships/hyperlink" Target="http://pbs.twimg.com/profile_images/906073851255193600/4Z5Rt6y7_normal.jpg" TargetMode="External" /><Relationship Id="rId19" Type="http://schemas.openxmlformats.org/officeDocument/2006/relationships/hyperlink" Target="http://pbs.twimg.com/profile_images/509678277087068160/L-dF47si_normal.jpeg" TargetMode="External" /><Relationship Id="rId20" Type="http://schemas.openxmlformats.org/officeDocument/2006/relationships/hyperlink" Target="http://pbs.twimg.com/profile_images/529205003244695552/km_41chl_normal.jpeg" TargetMode="External" /><Relationship Id="rId21" Type="http://schemas.openxmlformats.org/officeDocument/2006/relationships/hyperlink" Target="http://pbs.twimg.com/profile_images/1028300264846098432/M51rTf8m_normal.jpg" TargetMode="External" /><Relationship Id="rId22" Type="http://schemas.openxmlformats.org/officeDocument/2006/relationships/hyperlink" Target="http://pbs.twimg.com/profile_images/1564365669/margyphoto_normal.JPG" TargetMode="External" /><Relationship Id="rId23" Type="http://schemas.openxmlformats.org/officeDocument/2006/relationships/hyperlink" Target="http://pbs.twimg.com/profile_images/1564365669/margyphoto_normal.JPG" TargetMode="External" /><Relationship Id="rId24" Type="http://schemas.openxmlformats.org/officeDocument/2006/relationships/hyperlink" Target="http://pbs.twimg.com/profile_images/754956635450200064/iN-luRsi_normal.jpg" TargetMode="External" /><Relationship Id="rId25" Type="http://schemas.openxmlformats.org/officeDocument/2006/relationships/hyperlink" Target="http://pbs.twimg.com/profile_images/754956635450200064/iN-luRsi_normal.jpg" TargetMode="External" /><Relationship Id="rId26" Type="http://schemas.openxmlformats.org/officeDocument/2006/relationships/hyperlink" Target="http://pbs.twimg.com/profile_images/1146866786111033349/LTXiPm9__normal.jpg" TargetMode="External" /><Relationship Id="rId27" Type="http://schemas.openxmlformats.org/officeDocument/2006/relationships/hyperlink" Target="http://pbs.twimg.com/profile_images/1150853733531750401/1a6cL5aw_normal.jpg" TargetMode="External" /><Relationship Id="rId28" Type="http://schemas.openxmlformats.org/officeDocument/2006/relationships/hyperlink" Target="http://pbs.twimg.com/profile_images/1156529084651966469/nzyNwoRH_normal.jpg" TargetMode="External" /><Relationship Id="rId29" Type="http://schemas.openxmlformats.org/officeDocument/2006/relationships/hyperlink" Target="http://pbs.twimg.com/profile_images/324148272/meerkat_normal.jpg" TargetMode="External" /><Relationship Id="rId30" Type="http://schemas.openxmlformats.org/officeDocument/2006/relationships/hyperlink" Target="http://pbs.twimg.com/profile_images/851863204951142400/QI35SGUJ_normal.jpg" TargetMode="External" /><Relationship Id="rId31" Type="http://schemas.openxmlformats.org/officeDocument/2006/relationships/hyperlink" Target="http://pbs.twimg.com/profile_images/1047122314276614144/XdsZ7BKr_normal.jpg" TargetMode="External" /><Relationship Id="rId32" Type="http://schemas.openxmlformats.org/officeDocument/2006/relationships/hyperlink" Target="http://pbs.twimg.com/profile_images/811626867803455488/HfJAYECJ_normal.jpg" TargetMode="External" /><Relationship Id="rId33" Type="http://schemas.openxmlformats.org/officeDocument/2006/relationships/hyperlink" Target="http://pbs.twimg.com/profile_images/862616430835097601/2ki8W-6__normal.jpg" TargetMode="External" /><Relationship Id="rId34" Type="http://schemas.openxmlformats.org/officeDocument/2006/relationships/hyperlink" Target="http://pbs.twimg.com/profile_images/862616430835097601/2ki8W-6__normal.jpg" TargetMode="External" /><Relationship Id="rId35" Type="http://schemas.openxmlformats.org/officeDocument/2006/relationships/hyperlink" Target="http://pbs.twimg.com/profile_images/862616430835097601/2ki8W-6__normal.jpg" TargetMode="External" /><Relationship Id="rId36" Type="http://schemas.openxmlformats.org/officeDocument/2006/relationships/hyperlink" Target="http://pbs.twimg.com/profile_images/1064628081363742721/NVh24-lS_normal.jpg" TargetMode="External" /><Relationship Id="rId37" Type="http://schemas.openxmlformats.org/officeDocument/2006/relationships/hyperlink" Target="http://pbs.twimg.com/profile_images/1103357355784318976/hBegLP4W_normal.png" TargetMode="External" /><Relationship Id="rId38" Type="http://schemas.openxmlformats.org/officeDocument/2006/relationships/hyperlink" Target="http://pbs.twimg.com/profile_images/707234049144840195/oOSySzdy_normal.jpg" TargetMode="External" /><Relationship Id="rId39" Type="http://schemas.openxmlformats.org/officeDocument/2006/relationships/hyperlink" Target="http://pbs.twimg.com/profile_images/707234049144840195/oOSySzdy_normal.jpg" TargetMode="External" /><Relationship Id="rId40" Type="http://schemas.openxmlformats.org/officeDocument/2006/relationships/hyperlink" Target="http://pbs.twimg.com/profile_images/1169988780637528064/ZfOi1CD8_normal.jpg" TargetMode="External" /><Relationship Id="rId41" Type="http://schemas.openxmlformats.org/officeDocument/2006/relationships/hyperlink" Target="http://pbs.twimg.com/profile_images/707234049144840195/oOSySzdy_normal.jpg" TargetMode="External" /><Relationship Id="rId42" Type="http://schemas.openxmlformats.org/officeDocument/2006/relationships/hyperlink" Target="http://pbs.twimg.com/profile_images/1038181766413078528/IjC4HcVd_normal.jpg" TargetMode="External" /><Relationship Id="rId43" Type="http://schemas.openxmlformats.org/officeDocument/2006/relationships/hyperlink" Target="http://pbs.twimg.com/profile_images/444719379/SolsticeLogo_normal.jpg" TargetMode="External" /><Relationship Id="rId44" Type="http://schemas.openxmlformats.org/officeDocument/2006/relationships/hyperlink" Target="http://pbs.twimg.com/profile_images/378800000746618695/83ceb1ddb5721d653942f9c560d7ee4e_normal.jpeg" TargetMode="External" /><Relationship Id="rId45" Type="http://schemas.openxmlformats.org/officeDocument/2006/relationships/hyperlink" Target="http://pbs.twimg.com/profile_images/1168184991479685120/pOXp6hhR_normal.jpg" TargetMode="External" /><Relationship Id="rId46" Type="http://schemas.openxmlformats.org/officeDocument/2006/relationships/hyperlink" Target="http://pbs.twimg.com/profile_images/1064628081363742721/NVh24-lS_normal.jpg" TargetMode="External" /><Relationship Id="rId47" Type="http://schemas.openxmlformats.org/officeDocument/2006/relationships/hyperlink" Target="http://pbs.twimg.com/profile_images/1103357355784318976/hBegLP4W_normal.png" TargetMode="External" /><Relationship Id="rId48" Type="http://schemas.openxmlformats.org/officeDocument/2006/relationships/hyperlink" Target="http://pbs.twimg.com/profile_images/551160650940956672/IBRXlASR_normal.jpeg" TargetMode="External" /><Relationship Id="rId49" Type="http://schemas.openxmlformats.org/officeDocument/2006/relationships/hyperlink" Target="http://pbs.twimg.com/profile_images/551160650940956672/IBRXlASR_normal.jpeg" TargetMode="External" /><Relationship Id="rId50" Type="http://schemas.openxmlformats.org/officeDocument/2006/relationships/hyperlink" Target="http://pbs.twimg.com/profile_images/551160650940956672/IBRXlASR_normal.jpeg" TargetMode="External" /><Relationship Id="rId51" Type="http://schemas.openxmlformats.org/officeDocument/2006/relationships/hyperlink" Target="http://pbs.twimg.com/profile_images/586457577992491011/rz6qrjfU_normal.jpg" TargetMode="External" /><Relationship Id="rId52" Type="http://schemas.openxmlformats.org/officeDocument/2006/relationships/hyperlink" Target="http://pbs.twimg.com/profile_images/3230210603/cfc48af828b67bcb8c8f75f46701f929_normal.jpeg" TargetMode="External" /><Relationship Id="rId53" Type="http://schemas.openxmlformats.org/officeDocument/2006/relationships/hyperlink" Target="http://pbs.twimg.com/profile_images/3230210603/cfc48af828b67bcb8c8f75f46701f929_normal.jpeg" TargetMode="External" /><Relationship Id="rId54" Type="http://schemas.openxmlformats.org/officeDocument/2006/relationships/hyperlink" Target="http://pbs.twimg.com/profile_images/612231301651935236/MFtCo__b_normal.jpg" TargetMode="External" /><Relationship Id="rId55" Type="http://schemas.openxmlformats.org/officeDocument/2006/relationships/hyperlink" Target="http://pbs.twimg.com/profile_images/878517414471897088/4UzVqIN1_normal.jpg" TargetMode="External" /><Relationship Id="rId56" Type="http://schemas.openxmlformats.org/officeDocument/2006/relationships/hyperlink" Target="https://pbs.twimg.com/media/D--G2ekXUAIFW0Q.jpg" TargetMode="External" /><Relationship Id="rId57" Type="http://schemas.openxmlformats.org/officeDocument/2006/relationships/hyperlink" Target="http://pbs.twimg.com/profile_images/986918843061809152/CiDLZ624_normal.jpg" TargetMode="External" /><Relationship Id="rId58" Type="http://schemas.openxmlformats.org/officeDocument/2006/relationships/hyperlink" Target="http://pbs.twimg.com/profile_images/986918843061809152/CiDLZ624_normal.jpg" TargetMode="External" /><Relationship Id="rId59" Type="http://schemas.openxmlformats.org/officeDocument/2006/relationships/hyperlink" Target="http://pbs.twimg.com/profile_images/878517414471897088/4UzVqIN1_normal.jpg" TargetMode="External" /><Relationship Id="rId60" Type="http://schemas.openxmlformats.org/officeDocument/2006/relationships/hyperlink" Target="http://pbs.twimg.com/profile_images/1145739283673899008/ZsFjpWio_normal.jpg" TargetMode="External" /><Relationship Id="rId61" Type="http://schemas.openxmlformats.org/officeDocument/2006/relationships/hyperlink" Target="http://pbs.twimg.com/profile_images/878517414471897088/4UzVqIN1_normal.jpg" TargetMode="External" /><Relationship Id="rId62" Type="http://schemas.openxmlformats.org/officeDocument/2006/relationships/hyperlink" Target="http://pbs.twimg.com/profile_images/878517414471897088/4UzVqIN1_normal.jpg" TargetMode="External" /><Relationship Id="rId63" Type="http://schemas.openxmlformats.org/officeDocument/2006/relationships/hyperlink" Target="http://pbs.twimg.com/profile_images/878517414471897088/4UzVqIN1_normal.jpg" TargetMode="External" /><Relationship Id="rId64" Type="http://schemas.openxmlformats.org/officeDocument/2006/relationships/hyperlink" Target="http://pbs.twimg.com/profile_images/993876598666551299/03Sna7Dr_normal.jpg" TargetMode="External" /><Relationship Id="rId65" Type="http://schemas.openxmlformats.org/officeDocument/2006/relationships/hyperlink" Target="http://pbs.twimg.com/profile_images/1045593322012770304/sZ0LVya0_normal.jpg" TargetMode="External" /><Relationship Id="rId66" Type="http://schemas.openxmlformats.org/officeDocument/2006/relationships/hyperlink" Target="http://pbs.twimg.com/profile_images/915596670959783936/8Hysdkh__normal.jpg" TargetMode="External" /><Relationship Id="rId67" Type="http://schemas.openxmlformats.org/officeDocument/2006/relationships/hyperlink" Target="http://pbs.twimg.com/profile_images/378800000609415725/19672c718d9873a6c2faba1242b6562d_normal.jpeg" TargetMode="External" /><Relationship Id="rId68" Type="http://schemas.openxmlformats.org/officeDocument/2006/relationships/hyperlink" Target="http://pbs.twimg.com/profile_images/1045593322012770304/sZ0LVya0_normal.jpg" TargetMode="External" /><Relationship Id="rId69" Type="http://schemas.openxmlformats.org/officeDocument/2006/relationships/hyperlink" Target="http://pbs.twimg.com/profile_images/378800000609415725/19672c718d9873a6c2faba1242b6562d_normal.jpeg" TargetMode="External" /><Relationship Id="rId70" Type="http://schemas.openxmlformats.org/officeDocument/2006/relationships/hyperlink" Target="https://twitter.com/#!/misstarbuck/status/1148279228594556928" TargetMode="External" /><Relationship Id="rId71" Type="http://schemas.openxmlformats.org/officeDocument/2006/relationships/hyperlink" Target="https://twitter.com/#!/oliviakellyou/status/1148294541780377602" TargetMode="External" /><Relationship Id="rId72" Type="http://schemas.openxmlformats.org/officeDocument/2006/relationships/hyperlink" Target="https://twitter.com/#!/bpplibrary/status/1148511118845009920" TargetMode="External" /><Relationship Id="rId73" Type="http://schemas.openxmlformats.org/officeDocument/2006/relationships/hyperlink" Target="https://twitter.com/#!/dinahturner/status/1148550203038994433" TargetMode="External" /><Relationship Id="rId74" Type="http://schemas.openxmlformats.org/officeDocument/2006/relationships/hyperlink" Target="https://twitter.com/#!/futurefocusedg1/status/1148562212606414849" TargetMode="External" /><Relationship Id="rId75" Type="http://schemas.openxmlformats.org/officeDocument/2006/relationships/hyperlink" Target="https://twitter.com/#!/margymaclibrary/status/1148581651238100992" TargetMode="External" /><Relationship Id="rId76" Type="http://schemas.openxmlformats.org/officeDocument/2006/relationships/hyperlink" Target="https://twitter.com/#!/margymaclibrary/status/1151801479033831428" TargetMode="External" /><Relationship Id="rId77" Type="http://schemas.openxmlformats.org/officeDocument/2006/relationships/hyperlink" Target="https://twitter.com/#!/warwicklanguage/status/1161018115364478976" TargetMode="External" /><Relationship Id="rId78" Type="http://schemas.openxmlformats.org/officeDocument/2006/relationships/hyperlink" Target="https://twitter.com/#!/warwicklanguage/status/1161339893492195329" TargetMode="External" /><Relationship Id="rId79" Type="http://schemas.openxmlformats.org/officeDocument/2006/relationships/hyperlink" Target="https://twitter.com/#!/cbthomson/status/1161640750100209671" TargetMode="External" /><Relationship Id="rId80" Type="http://schemas.openxmlformats.org/officeDocument/2006/relationships/hyperlink" Target="https://twitter.com/#!/preater/status/1161646277685366784" TargetMode="External" /><Relationship Id="rId81" Type="http://schemas.openxmlformats.org/officeDocument/2006/relationships/hyperlink" Target="https://twitter.com/#!/mattcornock/status/1161689000966594560" TargetMode="External" /><Relationship Id="rId82" Type="http://schemas.openxmlformats.org/officeDocument/2006/relationships/hyperlink" Target="https://twitter.com/#!/jamesclay/status/1161698961591275521" TargetMode="External" /><Relationship Id="rId83" Type="http://schemas.openxmlformats.org/officeDocument/2006/relationships/hyperlink" Target="https://twitter.com/#!/scalarhumanity/status/1163520725422092288" TargetMode="External" /><Relationship Id="rId84" Type="http://schemas.openxmlformats.org/officeDocument/2006/relationships/hyperlink" Target="https://twitter.com/#!/nomadwarmachine/status/1163520439827800065" TargetMode="External" /><Relationship Id="rId85" Type="http://schemas.openxmlformats.org/officeDocument/2006/relationships/hyperlink" Target="https://twitter.com/#!/edubot_he/status/1163539068766031872" TargetMode="External" /><Relationship Id="rId86" Type="http://schemas.openxmlformats.org/officeDocument/2006/relationships/hyperlink" Target="https://twitter.com/#!/debbaff/status/1148283875124228097" TargetMode="External" /><Relationship Id="rId87" Type="http://schemas.openxmlformats.org/officeDocument/2006/relationships/hyperlink" Target="https://twitter.com/#!/debbaff/status/1148283936042360832" TargetMode="External" /><Relationship Id="rId88" Type="http://schemas.openxmlformats.org/officeDocument/2006/relationships/hyperlink" Target="https://twitter.com/#!/debbaff/status/1166791535150739464" TargetMode="External" /><Relationship Id="rId89" Type="http://schemas.openxmlformats.org/officeDocument/2006/relationships/hyperlink" Target="https://twitter.com/#!/sarah__wright1/status/1148297898507067393" TargetMode="External" /><Relationship Id="rId90" Type="http://schemas.openxmlformats.org/officeDocument/2006/relationships/hyperlink" Target="https://twitter.com/#!/belld17/status/1148322361910992896" TargetMode="External" /><Relationship Id="rId91" Type="http://schemas.openxmlformats.org/officeDocument/2006/relationships/hyperlink" Target="https://twitter.com/#!/scottturneruon/status/1148291819819741186" TargetMode="External" /><Relationship Id="rId92" Type="http://schemas.openxmlformats.org/officeDocument/2006/relationships/hyperlink" Target="https://twitter.com/#!/scottturneruon/status/1163518763549044738" TargetMode="External" /><Relationship Id="rId93" Type="http://schemas.openxmlformats.org/officeDocument/2006/relationships/hyperlink" Target="https://twitter.com/#!/suebecks/status/1161687705899720705" TargetMode="External" /><Relationship Id="rId94" Type="http://schemas.openxmlformats.org/officeDocument/2006/relationships/hyperlink" Target="https://twitter.com/#!/scottturneruon/status/1170058097769033730" TargetMode="External" /><Relationship Id="rId95" Type="http://schemas.openxmlformats.org/officeDocument/2006/relationships/hyperlink" Target="https://twitter.com/#!/kerry_truman/status/1170058345526546433" TargetMode="External" /><Relationship Id="rId96" Type="http://schemas.openxmlformats.org/officeDocument/2006/relationships/hyperlink" Target="https://twitter.com/#!/solsticecetl/status/1170059765860450309" TargetMode="External" /><Relationship Id="rId97" Type="http://schemas.openxmlformats.org/officeDocument/2006/relationships/hyperlink" Target="https://twitter.com/#!/13suemckinney/status/1170078378151596032" TargetMode="External" /><Relationship Id="rId98" Type="http://schemas.openxmlformats.org/officeDocument/2006/relationships/hyperlink" Target="https://twitter.com/#!/kerryedwardsot/status/1170093381848129536" TargetMode="External" /><Relationship Id="rId99" Type="http://schemas.openxmlformats.org/officeDocument/2006/relationships/hyperlink" Target="https://twitter.com/#!/sarah__wright1/status/1148283634878693377" TargetMode="External" /><Relationship Id="rId100" Type="http://schemas.openxmlformats.org/officeDocument/2006/relationships/hyperlink" Target="https://twitter.com/#!/belld17/status/1148313942470643717" TargetMode="External" /><Relationship Id="rId101" Type="http://schemas.openxmlformats.org/officeDocument/2006/relationships/hyperlink" Target="https://twitter.com/#!/destech2013/status/1148282106059120642" TargetMode="External" /><Relationship Id="rId102" Type="http://schemas.openxmlformats.org/officeDocument/2006/relationships/hyperlink" Target="https://twitter.com/#!/destech2013/status/1151809343492370432" TargetMode="External" /><Relationship Id="rId103" Type="http://schemas.openxmlformats.org/officeDocument/2006/relationships/hyperlink" Target="https://twitter.com/#!/destech2013/status/1170206688508616705" TargetMode="External" /><Relationship Id="rId104" Type="http://schemas.openxmlformats.org/officeDocument/2006/relationships/hyperlink" Target="https://twitter.com/#!/alexgspiers/status/1170237614747738113" TargetMode="External" /><Relationship Id="rId105" Type="http://schemas.openxmlformats.org/officeDocument/2006/relationships/hyperlink" Target="https://twitter.com/#!/neilwithnell/status/1170230308186333184" TargetMode="External" /><Relationship Id="rId106" Type="http://schemas.openxmlformats.org/officeDocument/2006/relationships/hyperlink" Target="https://twitter.com/#!/neilwithnell/status/1170707169295163394" TargetMode="External" /><Relationship Id="rId107" Type="http://schemas.openxmlformats.org/officeDocument/2006/relationships/hyperlink" Target="https://twitter.com/#!/dilla_davis/status/1170959050986725381" TargetMode="External" /><Relationship Id="rId108" Type="http://schemas.openxmlformats.org/officeDocument/2006/relationships/hyperlink" Target="https://twitter.com/#!/sfaulknerpando/status/1148290913787142146" TargetMode="External" /><Relationship Id="rId109" Type="http://schemas.openxmlformats.org/officeDocument/2006/relationships/hyperlink" Target="https://twitter.com/#!/sfaulknerpando/status/1148284710168289280" TargetMode="External" /><Relationship Id="rId110" Type="http://schemas.openxmlformats.org/officeDocument/2006/relationships/hyperlink" Target="https://twitter.com/#!/chri5rowell/status/1148510969502371840" TargetMode="External" /><Relationship Id="rId111" Type="http://schemas.openxmlformats.org/officeDocument/2006/relationships/hyperlink" Target="https://twitter.com/#!/chri5rowell/status/1151792770182287360" TargetMode="External" /><Relationship Id="rId112" Type="http://schemas.openxmlformats.org/officeDocument/2006/relationships/hyperlink" Target="https://twitter.com/#!/sfaulknerpando/status/1151751095447891968" TargetMode="External" /><Relationship Id="rId113" Type="http://schemas.openxmlformats.org/officeDocument/2006/relationships/hyperlink" Target="https://twitter.com/#!/socmedhe/status/1170057160384032768" TargetMode="External" /><Relationship Id="rId114" Type="http://schemas.openxmlformats.org/officeDocument/2006/relationships/hyperlink" Target="https://twitter.com/#!/sfaulknerpando/status/1170057552039743492" TargetMode="External" /><Relationship Id="rId115" Type="http://schemas.openxmlformats.org/officeDocument/2006/relationships/hyperlink" Target="https://twitter.com/#!/sfaulknerpando/status/1171677963374538752" TargetMode="External" /><Relationship Id="rId116" Type="http://schemas.openxmlformats.org/officeDocument/2006/relationships/hyperlink" Target="https://twitter.com/#!/sfaulknerpando/status/1148282459773186048" TargetMode="External" /><Relationship Id="rId117" Type="http://schemas.openxmlformats.org/officeDocument/2006/relationships/hyperlink" Target="https://twitter.com/#!/lawrie/status/1161625424532791303" TargetMode="External" /><Relationship Id="rId118" Type="http://schemas.openxmlformats.org/officeDocument/2006/relationships/hyperlink" Target="https://twitter.com/#!/cpjobling/status/1161692775307513857" TargetMode="External" /><Relationship Id="rId119" Type="http://schemas.openxmlformats.org/officeDocument/2006/relationships/hyperlink" Target="https://twitter.com/#!/kiusum/status/1171868053803589633" TargetMode="External" /><Relationship Id="rId120" Type="http://schemas.openxmlformats.org/officeDocument/2006/relationships/hyperlink" Target="https://twitter.com/#!/racephil/status/1171868726674755584" TargetMode="External" /><Relationship Id="rId121" Type="http://schemas.openxmlformats.org/officeDocument/2006/relationships/hyperlink" Target="https://twitter.com/#!/cpjobling/status/1171874048365780992" TargetMode="External" /><Relationship Id="rId122" Type="http://schemas.openxmlformats.org/officeDocument/2006/relationships/hyperlink" Target="https://twitter.com/#!/racephil/status/1171875780667871234" TargetMode="External" /><Relationship Id="rId123" Type="http://schemas.openxmlformats.org/officeDocument/2006/relationships/hyperlink" Target="https://api.twitter.com/1.1/geo/id/4395381ed28c0501.json" TargetMode="External" /><Relationship Id="rId124" Type="http://schemas.openxmlformats.org/officeDocument/2006/relationships/hyperlink" Target="https://api.twitter.com/1.1/geo/id/4395381ed28c0501.json" TargetMode="External" /><Relationship Id="rId125" Type="http://schemas.openxmlformats.org/officeDocument/2006/relationships/comments" Target="../comments13.xml" /><Relationship Id="rId126" Type="http://schemas.openxmlformats.org/officeDocument/2006/relationships/vmlDrawing" Target="../drawings/vmlDrawing6.vml" /><Relationship Id="rId127" Type="http://schemas.openxmlformats.org/officeDocument/2006/relationships/table" Target="../tables/table23.xml" /><Relationship Id="rId12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misstarbuck.wixsite.com/misstarbuck" TargetMode="External" /><Relationship Id="rId2" Type="http://schemas.openxmlformats.org/officeDocument/2006/relationships/hyperlink" Target="https://bit.ly/2JCaoJY" TargetMode="External" /><Relationship Id="rId3" Type="http://schemas.openxmlformats.org/officeDocument/2006/relationships/hyperlink" Target="https://t.co/05d9eEPgRN" TargetMode="External" /><Relationship Id="rId4" Type="http://schemas.openxmlformats.org/officeDocument/2006/relationships/hyperlink" Target="http://scienceburger.com/" TargetMode="External" /><Relationship Id="rId5" Type="http://schemas.openxmlformats.org/officeDocument/2006/relationships/hyperlink" Target="https://t.co/8HAfUkD3lk" TargetMode="External" /><Relationship Id="rId6" Type="http://schemas.openxmlformats.org/officeDocument/2006/relationships/hyperlink" Target="http://www2.mtroyal.ca/~mmacmillan" TargetMode="External" /><Relationship Id="rId7" Type="http://schemas.openxmlformats.org/officeDocument/2006/relationships/hyperlink" Target="http://totallyrewired.wordpress.com/" TargetMode="External" /><Relationship Id="rId8" Type="http://schemas.openxmlformats.org/officeDocument/2006/relationships/hyperlink" Target="https://about.me/teresamackinnon" TargetMode="External" /><Relationship Id="rId9" Type="http://schemas.openxmlformats.org/officeDocument/2006/relationships/hyperlink" Target="https://t.co/XtYTAXIJzl" TargetMode="External" /><Relationship Id="rId10" Type="http://schemas.openxmlformats.org/officeDocument/2006/relationships/hyperlink" Target="https://t.co/VXCS80ZddW" TargetMode="External" /><Relationship Id="rId11" Type="http://schemas.openxmlformats.org/officeDocument/2006/relationships/hyperlink" Target="https://t.co/8kDPnDTYog" TargetMode="External" /><Relationship Id="rId12" Type="http://schemas.openxmlformats.org/officeDocument/2006/relationships/hyperlink" Target="https://t.co/C4El7oAK6Y" TargetMode="External" /><Relationship Id="rId13" Type="http://schemas.openxmlformats.org/officeDocument/2006/relationships/hyperlink" Target="https://t.co/XiVVCAu19L" TargetMode="External" /><Relationship Id="rId14" Type="http://schemas.openxmlformats.org/officeDocument/2006/relationships/hyperlink" Target="http://www.johncollins.net/" TargetMode="External" /><Relationship Id="rId15" Type="http://schemas.openxmlformats.org/officeDocument/2006/relationships/hyperlink" Target="http://t.co/d7hBNekdUq" TargetMode="External" /><Relationship Id="rId16" Type="http://schemas.openxmlformats.org/officeDocument/2006/relationships/hyperlink" Target="http://www.patesonline.net/" TargetMode="External" /><Relationship Id="rId17" Type="http://schemas.openxmlformats.org/officeDocument/2006/relationships/hyperlink" Target="http://www.linkedin.com/in/suebeckingham" TargetMode="External" /><Relationship Id="rId18" Type="http://schemas.openxmlformats.org/officeDocument/2006/relationships/hyperlink" Target="https://t.co/DTFZZc7wBp" TargetMode="External" /><Relationship Id="rId19" Type="http://schemas.openxmlformats.org/officeDocument/2006/relationships/hyperlink" Target="http://scottjturner.weebly.com/" TargetMode="External" /><Relationship Id="rId20" Type="http://schemas.openxmlformats.org/officeDocument/2006/relationships/hyperlink" Target="http://about.me/sarahhoneychurch" TargetMode="External" /><Relationship Id="rId21" Type="http://schemas.openxmlformats.org/officeDocument/2006/relationships/hyperlink" Target="https://t.co/F048kNUNcD" TargetMode="External" /><Relationship Id="rId22" Type="http://schemas.openxmlformats.org/officeDocument/2006/relationships/hyperlink" Target="https://www.sunderland.ac.uk/about/staff/teacher-training-and-education/david_wooff" TargetMode="External" /><Relationship Id="rId23" Type="http://schemas.openxmlformats.org/officeDocument/2006/relationships/hyperlink" Target="http://lthechat.com/" TargetMode="External" /><Relationship Id="rId24" Type="http://schemas.openxmlformats.org/officeDocument/2006/relationships/hyperlink" Target="https://smrfoundation.org/" TargetMode="External" /><Relationship Id="rId25" Type="http://schemas.openxmlformats.org/officeDocument/2006/relationships/hyperlink" Target="http://www.city.ac.uk/lead" TargetMode="External" /><Relationship Id="rId26" Type="http://schemas.openxmlformats.org/officeDocument/2006/relationships/hyperlink" Target="https://www.linkedin.com/in/johncouperthwaite" TargetMode="External" /><Relationship Id="rId27" Type="http://schemas.openxmlformats.org/officeDocument/2006/relationships/hyperlink" Target="http://t.co/WqJXRafMGI" TargetMode="External" /><Relationship Id="rId28" Type="http://schemas.openxmlformats.org/officeDocument/2006/relationships/hyperlink" Target="https://www.edgehill.ac.uk/clt/conference-2014/social-media-for-learning-in-higher-education-confere" TargetMode="External" /><Relationship Id="rId29" Type="http://schemas.openxmlformats.org/officeDocument/2006/relationships/hyperlink" Target="http://ntu.ac.uk/adbe/index.html" TargetMode="External" /><Relationship Id="rId30" Type="http://schemas.openxmlformats.org/officeDocument/2006/relationships/hyperlink" Target="http://www.edgehill.ac.uk/solstice" TargetMode="External" /><Relationship Id="rId31" Type="http://schemas.openxmlformats.org/officeDocument/2006/relationships/hyperlink" Target="https://t.co/j1i0uaCCEX" TargetMode="External" /><Relationship Id="rId32" Type="http://schemas.openxmlformats.org/officeDocument/2006/relationships/hyperlink" Target="https://t.co/xBVhFHkJiU" TargetMode="External" /><Relationship Id="rId33" Type="http://schemas.openxmlformats.org/officeDocument/2006/relationships/hyperlink" Target="http://about.me/cpjobling" TargetMode="External" /><Relationship Id="rId34" Type="http://schemas.openxmlformats.org/officeDocument/2006/relationships/hyperlink" Target="https://journals.gre.ac.uk/index.php/raise/about" TargetMode="External" /><Relationship Id="rId35" Type="http://schemas.openxmlformats.org/officeDocument/2006/relationships/hyperlink" Target="http://phil-race.co.uk/" TargetMode="External" /><Relationship Id="rId36" Type="http://schemas.openxmlformats.org/officeDocument/2006/relationships/hyperlink" Target="https://t.co/EYz9gAJGJ9" TargetMode="External" /><Relationship Id="rId37" Type="http://schemas.openxmlformats.org/officeDocument/2006/relationships/hyperlink" Target="https://pbs.twimg.com/profile_banners/788674893999173632/1537783521" TargetMode="External" /><Relationship Id="rId38" Type="http://schemas.openxmlformats.org/officeDocument/2006/relationships/hyperlink" Target="https://pbs.twimg.com/profile_banners/900813213952081920/1504858655" TargetMode="External" /><Relationship Id="rId39" Type="http://schemas.openxmlformats.org/officeDocument/2006/relationships/hyperlink" Target="https://pbs.twimg.com/profile_banners/859771153321259009/1526588492" TargetMode="External" /><Relationship Id="rId40" Type="http://schemas.openxmlformats.org/officeDocument/2006/relationships/hyperlink" Target="https://pbs.twimg.com/profile_banners/1861150880/1474617327" TargetMode="External" /><Relationship Id="rId41" Type="http://schemas.openxmlformats.org/officeDocument/2006/relationships/hyperlink" Target="https://pbs.twimg.com/profile_banners/735568502/1467727211" TargetMode="External" /><Relationship Id="rId42" Type="http://schemas.openxmlformats.org/officeDocument/2006/relationships/hyperlink" Target="https://pbs.twimg.com/profile_banners/996122752150114310/1534000924" TargetMode="External" /><Relationship Id="rId43" Type="http://schemas.openxmlformats.org/officeDocument/2006/relationships/hyperlink" Target="https://pbs.twimg.com/profile_banners/347002675/1450187379" TargetMode="External" /><Relationship Id="rId44" Type="http://schemas.openxmlformats.org/officeDocument/2006/relationships/hyperlink" Target="https://pbs.twimg.com/profile_banners/1274404952/1567551139" TargetMode="External" /><Relationship Id="rId45" Type="http://schemas.openxmlformats.org/officeDocument/2006/relationships/hyperlink" Target="https://pbs.twimg.com/profile_banners/204746761/1559796062" TargetMode="External" /><Relationship Id="rId46" Type="http://schemas.openxmlformats.org/officeDocument/2006/relationships/hyperlink" Target="https://pbs.twimg.com/profile_banners/182762965/1561040513" TargetMode="External" /><Relationship Id="rId47" Type="http://schemas.openxmlformats.org/officeDocument/2006/relationships/hyperlink" Target="https://pbs.twimg.com/profile_banners/81817497/1354468137" TargetMode="External" /><Relationship Id="rId48" Type="http://schemas.openxmlformats.org/officeDocument/2006/relationships/hyperlink" Target="https://pbs.twimg.com/profile_banners/246845785/1562314133" TargetMode="External" /><Relationship Id="rId49" Type="http://schemas.openxmlformats.org/officeDocument/2006/relationships/hyperlink" Target="https://pbs.twimg.com/profile_banners/3250741/1496472460" TargetMode="External" /><Relationship Id="rId50" Type="http://schemas.openxmlformats.org/officeDocument/2006/relationships/hyperlink" Target="https://pbs.twimg.com/profile_banners/17602517/1567866920" TargetMode="External" /><Relationship Id="rId51" Type="http://schemas.openxmlformats.org/officeDocument/2006/relationships/hyperlink" Target="https://pbs.twimg.com/profile_banners/20971476/1428354761" TargetMode="External" /><Relationship Id="rId52" Type="http://schemas.openxmlformats.org/officeDocument/2006/relationships/hyperlink" Target="https://pbs.twimg.com/profile_banners/2272841/1354635214" TargetMode="External" /><Relationship Id="rId53" Type="http://schemas.openxmlformats.org/officeDocument/2006/relationships/hyperlink" Target="https://pbs.twimg.com/profile_banners/717927353268232192/1460477788" TargetMode="External" /><Relationship Id="rId54" Type="http://schemas.openxmlformats.org/officeDocument/2006/relationships/hyperlink" Target="https://pbs.twimg.com/profile_banners/1848451/1562524744" TargetMode="External" /><Relationship Id="rId55" Type="http://schemas.openxmlformats.org/officeDocument/2006/relationships/hyperlink" Target="https://pbs.twimg.com/profile_banners/41210876/1552553640" TargetMode="External" /><Relationship Id="rId56" Type="http://schemas.openxmlformats.org/officeDocument/2006/relationships/hyperlink" Target="https://pbs.twimg.com/profile_banners/17968281/1348098472" TargetMode="External" /><Relationship Id="rId57" Type="http://schemas.openxmlformats.org/officeDocument/2006/relationships/hyperlink" Target="https://pbs.twimg.com/profile_banners/34904126/1348772653" TargetMode="External" /><Relationship Id="rId58" Type="http://schemas.openxmlformats.org/officeDocument/2006/relationships/hyperlink" Target="https://pbs.twimg.com/profile_banners/3726587775/1452177565" TargetMode="External" /><Relationship Id="rId59" Type="http://schemas.openxmlformats.org/officeDocument/2006/relationships/hyperlink" Target="https://pbs.twimg.com/profile_banners/56366858/1479122559" TargetMode="External" /><Relationship Id="rId60" Type="http://schemas.openxmlformats.org/officeDocument/2006/relationships/hyperlink" Target="https://pbs.twimg.com/profile_banners/558091832/1522083865" TargetMode="External" /><Relationship Id="rId61" Type="http://schemas.openxmlformats.org/officeDocument/2006/relationships/hyperlink" Target="https://pbs.twimg.com/profile_banners/811626119636127744/1482341927" TargetMode="External" /><Relationship Id="rId62" Type="http://schemas.openxmlformats.org/officeDocument/2006/relationships/hyperlink" Target="https://pbs.twimg.com/profile_banners/231750350/1388520591" TargetMode="External" /><Relationship Id="rId63" Type="http://schemas.openxmlformats.org/officeDocument/2006/relationships/hyperlink" Target="https://pbs.twimg.com/profile_banners/1146146844/1420242277" TargetMode="External" /><Relationship Id="rId64" Type="http://schemas.openxmlformats.org/officeDocument/2006/relationships/hyperlink" Target="https://pbs.twimg.com/profile_banners/2659221798/1444238119" TargetMode="External" /><Relationship Id="rId65" Type="http://schemas.openxmlformats.org/officeDocument/2006/relationships/hyperlink" Target="https://pbs.twimg.com/profile_banners/87606674/1405285356" TargetMode="External" /><Relationship Id="rId66" Type="http://schemas.openxmlformats.org/officeDocument/2006/relationships/hyperlink" Target="https://pbs.twimg.com/profile_banners/118827531/1483456778" TargetMode="External" /><Relationship Id="rId67" Type="http://schemas.openxmlformats.org/officeDocument/2006/relationships/hyperlink" Target="https://pbs.twimg.com/profile_banners/107356021/1471430608" TargetMode="External" /><Relationship Id="rId68" Type="http://schemas.openxmlformats.org/officeDocument/2006/relationships/hyperlink" Target="https://pbs.twimg.com/profile_banners/14908181/1566203432" TargetMode="External" /><Relationship Id="rId69" Type="http://schemas.openxmlformats.org/officeDocument/2006/relationships/hyperlink" Target="https://pbs.twimg.com/profile_banners/3346395670/1561844616" TargetMode="External" /><Relationship Id="rId70" Type="http://schemas.openxmlformats.org/officeDocument/2006/relationships/hyperlink" Target="https://pbs.twimg.com/profile_banners/53028461/1536485855" TargetMode="External" /><Relationship Id="rId71" Type="http://schemas.openxmlformats.org/officeDocument/2006/relationships/hyperlink" Target="https://pbs.twimg.com/profile_banners/2336291837/1532672875" TargetMode="External" /><Relationship Id="rId72" Type="http://schemas.openxmlformats.org/officeDocument/2006/relationships/hyperlink" Target="https://pbs.twimg.com/profile_banners/1056578767/1436441450" TargetMode="External" /><Relationship Id="rId73" Type="http://schemas.openxmlformats.org/officeDocument/2006/relationships/hyperlink" Target="https://pbs.twimg.com/profile_banners/249686528/1448008572" TargetMode="External" /><Relationship Id="rId74" Type="http://schemas.openxmlformats.org/officeDocument/2006/relationships/hyperlink" Target="https://pbs.twimg.com/profile_banners/204444379/1552467078" TargetMode="External" /><Relationship Id="rId75" Type="http://schemas.openxmlformats.org/officeDocument/2006/relationships/hyperlink" Target="https://pbs.twimg.com/profile_banners/4229341/1398287038" TargetMode="External" /><Relationship Id="rId76" Type="http://schemas.openxmlformats.org/officeDocument/2006/relationships/hyperlink" Target="https://pbs.twimg.com/profile_banners/246951711/1485288052" TargetMode="External" /><Relationship Id="rId77" Type="http://schemas.openxmlformats.org/officeDocument/2006/relationships/hyperlink" Target="https://pbs.twimg.com/profile_banners/877194559377338370/1497977360" TargetMode="External" /><Relationship Id="rId78" Type="http://schemas.openxmlformats.org/officeDocument/2006/relationships/hyperlink" Target="https://pbs.twimg.com/profile_banners/1350065268/1460222436" TargetMode="External" /><Relationship Id="rId79" Type="http://schemas.openxmlformats.org/officeDocument/2006/relationships/hyperlink" Target="https://pbs.twimg.com/profile_banners/278996983/1379593374"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pbs.twimg.com/profile_background_images/666111968768495617/QcbiaBLG.jp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0/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7/bg.gif" TargetMode="External" /><Relationship Id="rId88" Type="http://schemas.openxmlformats.org/officeDocument/2006/relationships/hyperlink" Target="http://abs.twimg.com/images/themes/theme2/bg.gif" TargetMode="External" /><Relationship Id="rId89" Type="http://schemas.openxmlformats.org/officeDocument/2006/relationships/hyperlink" Target="http://abs.twimg.com/images/themes/theme17/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4/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5/bg.png" TargetMode="External" /><Relationship Id="rId99" Type="http://schemas.openxmlformats.org/officeDocument/2006/relationships/hyperlink" Target="http://abs.twimg.com/images/themes/theme4/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5/bg.gif" TargetMode="External" /><Relationship Id="rId102" Type="http://schemas.openxmlformats.org/officeDocument/2006/relationships/hyperlink" Target="http://abs.twimg.com/images/themes/theme10/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1/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9/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9/bg.gif"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9/bg.gif" TargetMode="External" /><Relationship Id="rId113" Type="http://schemas.openxmlformats.org/officeDocument/2006/relationships/hyperlink" Target="http://abs.twimg.com/images/themes/theme15/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6/bg.gif" TargetMode="External" /><Relationship Id="rId120" Type="http://schemas.openxmlformats.org/officeDocument/2006/relationships/hyperlink" Target="http://abs.twimg.com/images/themes/theme2/bg.gif" TargetMode="External" /><Relationship Id="rId121" Type="http://schemas.openxmlformats.org/officeDocument/2006/relationships/hyperlink" Target="http://abs.twimg.com/images/themes/theme19/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pbs.twimg.com/profile_images/1043469466242371584/j2rBwXqA_normal.jpg" TargetMode="External" /><Relationship Id="rId125" Type="http://schemas.openxmlformats.org/officeDocument/2006/relationships/hyperlink" Target="http://pbs.twimg.com/profile_images/906073851255193600/4Z5Rt6y7_normal.jpg" TargetMode="External" /><Relationship Id="rId126" Type="http://schemas.openxmlformats.org/officeDocument/2006/relationships/hyperlink" Target="http://pbs.twimg.com/profile_images/878517414471897088/4UzVqIN1_normal.jpg" TargetMode="External" /><Relationship Id="rId127" Type="http://schemas.openxmlformats.org/officeDocument/2006/relationships/hyperlink" Target="http://pbs.twimg.com/profile_images/509678277087068160/L-dF47si_normal.jpeg" TargetMode="External" /><Relationship Id="rId128" Type="http://schemas.openxmlformats.org/officeDocument/2006/relationships/hyperlink" Target="http://pbs.twimg.com/profile_images/529205003244695552/km_41chl_normal.jpeg" TargetMode="External" /><Relationship Id="rId129" Type="http://schemas.openxmlformats.org/officeDocument/2006/relationships/hyperlink" Target="http://pbs.twimg.com/profile_images/1028300264846098432/M51rTf8m_normal.jpg" TargetMode="External" /><Relationship Id="rId130" Type="http://schemas.openxmlformats.org/officeDocument/2006/relationships/hyperlink" Target="http://pbs.twimg.com/profile_images/676761037538992129/Qq-q1bRC_normal.jpg" TargetMode="External" /><Relationship Id="rId131" Type="http://schemas.openxmlformats.org/officeDocument/2006/relationships/hyperlink" Target="http://pbs.twimg.com/profile_images/1103357355784318976/hBegLP4W_normal.png" TargetMode="External" /><Relationship Id="rId132" Type="http://schemas.openxmlformats.org/officeDocument/2006/relationships/hyperlink" Target="http://pbs.twimg.com/profile_images/1064628081363742721/NVh24-lS_normal.jpg" TargetMode="External" /><Relationship Id="rId133" Type="http://schemas.openxmlformats.org/officeDocument/2006/relationships/hyperlink" Target="http://pbs.twimg.com/profile_images/1564365669/margyphoto_normal.JPG" TargetMode="External" /><Relationship Id="rId134" Type="http://schemas.openxmlformats.org/officeDocument/2006/relationships/hyperlink" Target="http://pbs.twimg.com/profile_images/986918843061809152/CiDLZ624_normal.jpg" TargetMode="External" /><Relationship Id="rId135" Type="http://schemas.openxmlformats.org/officeDocument/2006/relationships/hyperlink" Target="http://pbs.twimg.com/profile_images/754956635450200064/iN-luRsi_normal.jpg" TargetMode="External" /><Relationship Id="rId136" Type="http://schemas.openxmlformats.org/officeDocument/2006/relationships/hyperlink" Target="http://pbs.twimg.com/profile_images/1146866786111033349/LTXiPm9__normal.jpg" TargetMode="External" /><Relationship Id="rId137" Type="http://schemas.openxmlformats.org/officeDocument/2006/relationships/hyperlink" Target="http://pbs.twimg.com/profile_images/993876598666551299/03Sna7Dr_normal.jpg" TargetMode="External" /><Relationship Id="rId138" Type="http://schemas.openxmlformats.org/officeDocument/2006/relationships/hyperlink" Target="http://pbs.twimg.com/profile_images/1150853733531750401/1a6cL5aw_normal.jpg" TargetMode="External" /><Relationship Id="rId139" Type="http://schemas.openxmlformats.org/officeDocument/2006/relationships/hyperlink" Target="http://pbs.twimg.com/profile_images/1156529084651966469/nzyNwoRH_normal.jpg" TargetMode="External" /><Relationship Id="rId140" Type="http://schemas.openxmlformats.org/officeDocument/2006/relationships/hyperlink" Target="http://pbs.twimg.com/profile_images/324148272/meerkat_normal.jpg" TargetMode="External" /><Relationship Id="rId141" Type="http://schemas.openxmlformats.org/officeDocument/2006/relationships/hyperlink" Target="http://pbs.twimg.com/profile_images/851863204951142400/QI35SGUJ_normal.jpg" TargetMode="External" /><Relationship Id="rId142" Type="http://schemas.openxmlformats.org/officeDocument/2006/relationships/hyperlink" Target="http://pbs.twimg.com/profile_images/1149557731281391618/kN_F5QIa_normal.jpg" TargetMode="External" /><Relationship Id="rId143" Type="http://schemas.openxmlformats.org/officeDocument/2006/relationships/hyperlink" Target="http://pbs.twimg.com/profile_images/969244225689833473/_S2XNjmi_normal.jpg" TargetMode="External" /><Relationship Id="rId144" Type="http://schemas.openxmlformats.org/officeDocument/2006/relationships/hyperlink" Target="http://pbs.twimg.com/profile_images/439001186385944576/mrtJJX5d_normal.png" TargetMode="External" /><Relationship Id="rId145" Type="http://schemas.openxmlformats.org/officeDocument/2006/relationships/hyperlink" Target="http://pbs.twimg.com/profile_images/639043128410902528/YApTY2N5_normal.jpg" TargetMode="External" /><Relationship Id="rId146" Type="http://schemas.openxmlformats.org/officeDocument/2006/relationships/hyperlink" Target="http://pbs.twimg.com/profile_images/1169988780637528064/ZfOi1CD8_normal.jpg" TargetMode="External" /><Relationship Id="rId147" Type="http://schemas.openxmlformats.org/officeDocument/2006/relationships/hyperlink" Target="http://pbs.twimg.com/profile_images/1013793991844909058/TzdFQ3Si_normal.jpg" TargetMode="External" /><Relationship Id="rId148" Type="http://schemas.openxmlformats.org/officeDocument/2006/relationships/hyperlink" Target="http://pbs.twimg.com/profile_images/707234049144840195/oOSySzdy_normal.jpg" TargetMode="External" /><Relationship Id="rId149" Type="http://schemas.openxmlformats.org/officeDocument/2006/relationships/hyperlink" Target="http://pbs.twimg.com/profile_images/1047122314276614144/XdsZ7BKr_normal.jpg" TargetMode="External" /><Relationship Id="rId150" Type="http://schemas.openxmlformats.org/officeDocument/2006/relationships/hyperlink" Target="http://pbs.twimg.com/profile_images/811626867803455488/HfJAYECJ_normal.jpg" TargetMode="External" /><Relationship Id="rId151" Type="http://schemas.openxmlformats.org/officeDocument/2006/relationships/hyperlink" Target="http://pbs.twimg.com/profile_images/862616430835097601/2ki8W-6__normal.jpg" TargetMode="External" /><Relationship Id="rId152" Type="http://schemas.openxmlformats.org/officeDocument/2006/relationships/hyperlink" Target="http://pbs.twimg.com/profile_images/551160650940956672/IBRXlASR_normal.jpeg" TargetMode="External" /><Relationship Id="rId153" Type="http://schemas.openxmlformats.org/officeDocument/2006/relationships/hyperlink" Target="http://pbs.twimg.com/profile_images/493788994547613697/3q2OoTbK_normal.jpeg" TargetMode="External" /><Relationship Id="rId154" Type="http://schemas.openxmlformats.org/officeDocument/2006/relationships/hyperlink" Target="http://pbs.twimg.com/profile_images/849132774661308416/pa2Uplq1_normal.jpg" TargetMode="External" /><Relationship Id="rId155" Type="http://schemas.openxmlformats.org/officeDocument/2006/relationships/hyperlink" Target="http://pbs.twimg.com/profile_images/1085230250571685888/MtxckAlq_normal.jpg" TargetMode="External" /><Relationship Id="rId156" Type="http://schemas.openxmlformats.org/officeDocument/2006/relationships/hyperlink" Target="http://pbs.twimg.com/profile_images/897861295122395136/kbZsjY_D_normal.jpg" TargetMode="External" /><Relationship Id="rId157" Type="http://schemas.openxmlformats.org/officeDocument/2006/relationships/hyperlink" Target="http://pbs.twimg.com/profile_images/876750567183462400/c7tK8Hod_normal.jpg" TargetMode="External" /><Relationship Id="rId158" Type="http://schemas.openxmlformats.org/officeDocument/2006/relationships/hyperlink" Target="http://pbs.twimg.com/profile_images/1145739283673899008/ZsFjpWio_normal.jpg" TargetMode="External" /><Relationship Id="rId159" Type="http://schemas.openxmlformats.org/officeDocument/2006/relationships/hyperlink" Target="http://pbs.twimg.com/profile_images/1038181766413078528/IjC4HcVd_normal.jpg" TargetMode="External" /><Relationship Id="rId160" Type="http://schemas.openxmlformats.org/officeDocument/2006/relationships/hyperlink" Target="http://pbs.twimg.com/profile_images/444719379/SolsticeLogo_normal.jpg" TargetMode="External" /><Relationship Id="rId161" Type="http://schemas.openxmlformats.org/officeDocument/2006/relationships/hyperlink" Target="http://pbs.twimg.com/profile_images/378800000746618695/83ceb1ddb5721d653942f9c560d7ee4e_normal.jpeg" TargetMode="External" /><Relationship Id="rId162" Type="http://schemas.openxmlformats.org/officeDocument/2006/relationships/hyperlink" Target="http://pbs.twimg.com/profile_images/1168184991479685120/pOXp6hhR_normal.jpg" TargetMode="External" /><Relationship Id="rId163" Type="http://schemas.openxmlformats.org/officeDocument/2006/relationships/hyperlink" Target="http://pbs.twimg.com/profile_images/586457577992491011/rz6qrjfU_normal.jpg" TargetMode="External" /><Relationship Id="rId164" Type="http://schemas.openxmlformats.org/officeDocument/2006/relationships/hyperlink" Target="http://pbs.twimg.com/profile_images/3230210603/cfc48af828b67bcb8c8f75f46701f929_normal.jpeg" TargetMode="External" /><Relationship Id="rId165" Type="http://schemas.openxmlformats.org/officeDocument/2006/relationships/hyperlink" Target="http://pbs.twimg.com/profile_images/612231301651935236/MFtCo__b_normal.jpg" TargetMode="External" /><Relationship Id="rId166" Type="http://schemas.openxmlformats.org/officeDocument/2006/relationships/hyperlink" Target="http://pbs.twimg.com/profile_images/874644963849535489/b01_rWgV_normal.jpg" TargetMode="External" /><Relationship Id="rId167" Type="http://schemas.openxmlformats.org/officeDocument/2006/relationships/hyperlink" Target="http://pbs.twimg.com/profile_images/1045593322012770304/sZ0LVya0_normal.jpg" TargetMode="External" /><Relationship Id="rId168" Type="http://schemas.openxmlformats.org/officeDocument/2006/relationships/hyperlink" Target="http://pbs.twimg.com/profile_images/915596670959783936/8Hysdkh__normal.jpg" TargetMode="External" /><Relationship Id="rId169" Type="http://schemas.openxmlformats.org/officeDocument/2006/relationships/hyperlink" Target="http://pbs.twimg.com/profile_images/877196000351453185/E-mzIv5g_normal.jpg" TargetMode="External" /><Relationship Id="rId170" Type="http://schemas.openxmlformats.org/officeDocument/2006/relationships/hyperlink" Target="http://pbs.twimg.com/profile_images/378800000609415725/19672c718d9873a6c2faba1242b6562d_normal.jpeg" TargetMode="External" /><Relationship Id="rId171" Type="http://schemas.openxmlformats.org/officeDocument/2006/relationships/hyperlink" Target="http://pbs.twimg.com/profile_images/1304329114/Raise_logo_blue6_normal.jpg" TargetMode="External" /><Relationship Id="rId172" Type="http://schemas.openxmlformats.org/officeDocument/2006/relationships/hyperlink" Target="https://twitter.com/misstarbuck" TargetMode="External" /><Relationship Id="rId173" Type="http://schemas.openxmlformats.org/officeDocument/2006/relationships/hyperlink" Target="https://twitter.com/oliviakellyou" TargetMode="External" /><Relationship Id="rId174" Type="http://schemas.openxmlformats.org/officeDocument/2006/relationships/hyperlink" Target="https://twitter.com/sfaulknerpando" TargetMode="External" /><Relationship Id="rId175" Type="http://schemas.openxmlformats.org/officeDocument/2006/relationships/hyperlink" Target="https://twitter.com/bpplibrary" TargetMode="External" /><Relationship Id="rId176" Type="http://schemas.openxmlformats.org/officeDocument/2006/relationships/hyperlink" Target="https://twitter.com/dinahturner" TargetMode="External" /><Relationship Id="rId177" Type="http://schemas.openxmlformats.org/officeDocument/2006/relationships/hyperlink" Target="https://twitter.com/futurefocusedg1" TargetMode="External" /><Relationship Id="rId178" Type="http://schemas.openxmlformats.org/officeDocument/2006/relationships/hyperlink" Target="https://twitter.com/s" TargetMode="External" /><Relationship Id="rId179" Type="http://schemas.openxmlformats.org/officeDocument/2006/relationships/hyperlink" Target="https://twitter.com/belld17" TargetMode="External" /><Relationship Id="rId180" Type="http://schemas.openxmlformats.org/officeDocument/2006/relationships/hyperlink" Target="https://twitter.com/sarah__wright1" TargetMode="External" /><Relationship Id="rId181" Type="http://schemas.openxmlformats.org/officeDocument/2006/relationships/hyperlink" Target="https://twitter.com/margymaclibrary" TargetMode="External" /><Relationship Id="rId182" Type="http://schemas.openxmlformats.org/officeDocument/2006/relationships/hyperlink" Target="https://twitter.com/chri5rowell" TargetMode="External" /><Relationship Id="rId183" Type="http://schemas.openxmlformats.org/officeDocument/2006/relationships/hyperlink" Target="https://twitter.com/warwicklanguage" TargetMode="External" /><Relationship Id="rId184" Type="http://schemas.openxmlformats.org/officeDocument/2006/relationships/hyperlink" Target="https://twitter.com/cbthomson" TargetMode="External" /><Relationship Id="rId185" Type="http://schemas.openxmlformats.org/officeDocument/2006/relationships/hyperlink" Target="https://twitter.com/lawrie" TargetMode="External" /><Relationship Id="rId186" Type="http://schemas.openxmlformats.org/officeDocument/2006/relationships/hyperlink" Target="https://twitter.com/preater" TargetMode="External" /><Relationship Id="rId187" Type="http://schemas.openxmlformats.org/officeDocument/2006/relationships/hyperlink" Target="https://twitter.com/mattcornock" TargetMode="External" /><Relationship Id="rId188" Type="http://schemas.openxmlformats.org/officeDocument/2006/relationships/hyperlink" Target="https://twitter.com/jamesclay" TargetMode="External" /><Relationship Id="rId189" Type="http://schemas.openxmlformats.org/officeDocument/2006/relationships/hyperlink" Target="https://twitter.com/scalarhumanity" TargetMode="External" /><Relationship Id="rId190" Type="http://schemas.openxmlformats.org/officeDocument/2006/relationships/hyperlink" Target="https://twitter.com/johnco" TargetMode="External" /><Relationship Id="rId191" Type="http://schemas.openxmlformats.org/officeDocument/2006/relationships/hyperlink" Target="https://twitter.com/profsallybrown" TargetMode="External" /><Relationship Id="rId192" Type="http://schemas.openxmlformats.org/officeDocument/2006/relationships/hyperlink" Target="https://twitter.com/a_l_t" TargetMode="External" /><Relationship Id="rId193" Type="http://schemas.openxmlformats.org/officeDocument/2006/relationships/hyperlink" Target="https://twitter.com/dompates" TargetMode="External" /><Relationship Id="rId194" Type="http://schemas.openxmlformats.org/officeDocument/2006/relationships/hyperlink" Target="https://twitter.com/suebecks" TargetMode="External" /><Relationship Id="rId195" Type="http://schemas.openxmlformats.org/officeDocument/2006/relationships/hyperlink" Target="https://twitter.com/advancehe_chat" TargetMode="External" /><Relationship Id="rId196" Type="http://schemas.openxmlformats.org/officeDocument/2006/relationships/hyperlink" Target="https://twitter.com/scottturneruon" TargetMode="External" /><Relationship Id="rId197" Type="http://schemas.openxmlformats.org/officeDocument/2006/relationships/hyperlink" Target="https://twitter.com/nomadwarmachine" TargetMode="External" /><Relationship Id="rId198" Type="http://schemas.openxmlformats.org/officeDocument/2006/relationships/hyperlink" Target="https://twitter.com/edubot_he" TargetMode="External" /><Relationship Id="rId199" Type="http://schemas.openxmlformats.org/officeDocument/2006/relationships/hyperlink" Target="https://twitter.com/debbaff" TargetMode="External" /><Relationship Id="rId200" Type="http://schemas.openxmlformats.org/officeDocument/2006/relationships/hyperlink" Target="https://twitter.com/destech2013" TargetMode="External" /><Relationship Id="rId201" Type="http://schemas.openxmlformats.org/officeDocument/2006/relationships/hyperlink" Target="https://twitter.com/lthechat" TargetMode="External" /><Relationship Id="rId202" Type="http://schemas.openxmlformats.org/officeDocument/2006/relationships/hyperlink" Target="https://twitter.com/nodexl" TargetMode="External" /><Relationship Id="rId203" Type="http://schemas.openxmlformats.org/officeDocument/2006/relationships/hyperlink" Target="https://twitter.com/cityunilead" TargetMode="External" /><Relationship Id="rId204" Type="http://schemas.openxmlformats.org/officeDocument/2006/relationships/hyperlink" Target="https://twitter.com/johncoup" TargetMode="External" /><Relationship Id="rId205" Type="http://schemas.openxmlformats.org/officeDocument/2006/relationships/hyperlink" Target="https://twitter.com/edgehill" TargetMode="External" /><Relationship Id="rId206" Type="http://schemas.openxmlformats.org/officeDocument/2006/relationships/hyperlink" Target="https://twitter.com/socmedhe" TargetMode="External" /><Relationship Id="rId207" Type="http://schemas.openxmlformats.org/officeDocument/2006/relationships/hyperlink" Target="https://twitter.com/kerry_truman" TargetMode="External" /><Relationship Id="rId208" Type="http://schemas.openxmlformats.org/officeDocument/2006/relationships/hyperlink" Target="https://twitter.com/solsticecetl" TargetMode="External" /><Relationship Id="rId209" Type="http://schemas.openxmlformats.org/officeDocument/2006/relationships/hyperlink" Target="https://twitter.com/13suemckinney" TargetMode="External" /><Relationship Id="rId210" Type="http://schemas.openxmlformats.org/officeDocument/2006/relationships/hyperlink" Target="https://twitter.com/kerryedwardsot" TargetMode="External" /><Relationship Id="rId211" Type="http://schemas.openxmlformats.org/officeDocument/2006/relationships/hyperlink" Target="https://twitter.com/alexgspiers" TargetMode="External" /><Relationship Id="rId212" Type="http://schemas.openxmlformats.org/officeDocument/2006/relationships/hyperlink" Target="https://twitter.com/neilwithnell" TargetMode="External" /><Relationship Id="rId213" Type="http://schemas.openxmlformats.org/officeDocument/2006/relationships/hyperlink" Target="https://twitter.com/dilla_davis" TargetMode="External" /><Relationship Id="rId214" Type="http://schemas.openxmlformats.org/officeDocument/2006/relationships/hyperlink" Target="https://twitter.com/mrgavinbell" TargetMode="External" /><Relationship Id="rId215" Type="http://schemas.openxmlformats.org/officeDocument/2006/relationships/hyperlink" Target="https://twitter.com/cpjobling" TargetMode="External" /><Relationship Id="rId216" Type="http://schemas.openxmlformats.org/officeDocument/2006/relationships/hyperlink" Target="https://twitter.com/kiusum" TargetMode="External" /><Relationship Id="rId217" Type="http://schemas.openxmlformats.org/officeDocument/2006/relationships/hyperlink" Target="https://twitter.com/sehej_raise" TargetMode="External" /><Relationship Id="rId218" Type="http://schemas.openxmlformats.org/officeDocument/2006/relationships/hyperlink" Target="https://twitter.com/racephil" TargetMode="External" /><Relationship Id="rId219" Type="http://schemas.openxmlformats.org/officeDocument/2006/relationships/hyperlink" Target="https://twitter.com/raisenetwork" TargetMode="External" /><Relationship Id="rId220" Type="http://schemas.openxmlformats.org/officeDocument/2006/relationships/comments" Target="../comments2.xml" /><Relationship Id="rId221" Type="http://schemas.openxmlformats.org/officeDocument/2006/relationships/vmlDrawing" Target="../drawings/vmlDrawing2.vml" /><Relationship Id="rId222" Type="http://schemas.openxmlformats.org/officeDocument/2006/relationships/table" Target="../tables/table2.xml" /><Relationship Id="rId2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7335" TargetMode="External" /><Relationship Id="rId2" Type="http://schemas.openxmlformats.org/officeDocument/2006/relationships/hyperlink" Target="https://twitter.com/i/web/status/1171868053803589633" TargetMode="External" /><Relationship Id="rId3" Type="http://schemas.openxmlformats.org/officeDocument/2006/relationships/hyperlink" Target="https://twitter.com/i/web/status/1171677963374538752" TargetMode="External" /><Relationship Id="rId4" Type="http://schemas.openxmlformats.org/officeDocument/2006/relationships/hyperlink" Target="https://twitter.com/i/web/status/1170707169295163394" TargetMode="External" /><Relationship Id="rId5" Type="http://schemas.openxmlformats.org/officeDocument/2006/relationships/hyperlink" Target="https://twitter.com/suebecks/status/1148283211140784133" TargetMode="External" /><Relationship Id="rId6" Type="http://schemas.openxmlformats.org/officeDocument/2006/relationships/hyperlink" Target="https://twitter.com/i/web/status/1170057160384032768" TargetMode="External" /><Relationship Id="rId7" Type="http://schemas.openxmlformats.org/officeDocument/2006/relationships/hyperlink" Target="https://twitter.com/i/web/status/1166791535150739464" TargetMode="External" /><Relationship Id="rId8" Type="http://schemas.openxmlformats.org/officeDocument/2006/relationships/hyperlink" Target="https://twitter.com/i/web/status/1148282106059120642" TargetMode="External" /><Relationship Id="rId9" Type="http://schemas.openxmlformats.org/officeDocument/2006/relationships/hyperlink" Target="https://twitter.com/i/web/status/1161625424532791303" TargetMode="External" /><Relationship Id="rId10" Type="http://schemas.openxmlformats.org/officeDocument/2006/relationships/hyperlink" Target="https://twitter.com/cpjobling/status/1160844125316558848" TargetMode="External" /><Relationship Id="rId11" Type="http://schemas.openxmlformats.org/officeDocument/2006/relationships/hyperlink" Target="https://twitter.com/i/web/status/1171677963374538752" TargetMode="External" /><Relationship Id="rId12" Type="http://schemas.openxmlformats.org/officeDocument/2006/relationships/hyperlink" Target="https://twitter.com/i/web/status/1148282459773186048" TargetMode="External" /><Relationship Id="rId13" Type="http://schemas.openxmlformats.org/officeDocument/2006/relationships/hyperlink" Target="https://twitter.com/i/web/status/1151751095447891968" TargetMode="External" /><Relationship Id="rId14" Type="http://schemas.openxmlformats.org/officeDocument/2006/relationships/hyperlink" Target="https://twitter.com/suebecks/status/1148283211140784133" TargetMode="External" /><Relationship Id="rId15" Type="http://schemas.openxmlformats.org/officeDocument/2006/relationships/hyperlink" Target="https://twitter.com/i/web/status/1148282106059120642" TargetMode="External" /><Relationship Id="rId16" Type="http://schemas.openxmlformats.org/officeDocument/2006/relationships/hyperlink" Target="https://twitter.com/i/web/status/1166791535150739464" TargetMode="External" /><Relationship Id="rId17" Type="http://schemas.openxmlformats.org/officeDocument/2006/relationships/hyperlink" Target="https://nodexlgraphgallery.org/Pages/Graph.aspx?graphID=207335" TargetMode="External" /><Relationship Id="rId18" Type="http://schemas.openxmlformats.org/officeDocument/2006/relationships/hyperlink" Target="https://twitter.com/i/web/status/1170057160384032768" TargetMode="External" /><Relationship Id="rId19" Type="http://schemas.openxmlformats.org/officeDocument/2006/relationships/hyperlink" Target="https://twitter.com/i/web/status/1170707169295163394" TargetMode="External" /><Relationship Id="rId20" Type="http://schemas.openxmlformats.org/officeDocument/2006/relationships/hyperlink" Target="https://twitter.com/i/web/status/1171868053803589633" TargetMode="External" /><Relationship Id="rId21" Type="http://schemas.openxmlformats.org/officeDocument/2006/relationships/hyperlink" Target="https://twitter.com/i/web/status/1161625424532791303" TargetMode="External" /><Relationship Id="rId22" Type="http://schemas.openxmlformats.org/officeDocument/2006/relationships/hyperlink" Target="https://twitter.com/cpjobling/status/1160844125316558848" TargetMode="External" /><Relationship Id="rId23" Type="http://schemas.openxmlformats.org/officeDocument/2006/relationships/table" Target="../tables/table11.xm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877</v>
      </c>
      <c r="BB2" s="13" t="s">
        <v>891</v>
      </c>
      <c r="BC2" s="13" t="s">
        <v>892</v>
      </c>
      <c r="BD2" s="119" t="s">
        <v>1198</v>
      </c>
      <c r="BE2" s="119" t="s">
        <v>1199</v>
      </c>
      <c r="BF2" s="119" t="s">
        <v>1200</v>
      </c>
      <c r="BG2" s="119" t="s">
        <v>1201</v>
      </c>
      <c r="BH2" s="119" t="s">
        <v>1202</v>
      </c>
      <c r="BI2" s="119" t="s">
        <v>1203</v>
      </c>
      <c r="BJ2" s="119" t="s">
        <v>1204</v>
      </c>
      <c r="BK2" s="119" t="s">
        <v>1205</v>
      </c>
      <c r="BL2" s="119" t="s">
        <v>1206</v>
      </c>
    </row>
    <row r="3" spans="1:64" ht="15" customHeight="1">
      <c r="A3" s="64" t="s">
        <v>212</v>
      </c>
      <c r="B3" s="64" t="s">
        <v>212</v>
      </c>
      <c r="C3" s="65" t="s">
        <v>1263</v>
      </c>
      <c r="D3" s="66">
        <v>3</v>
      </c>
      <c r="E3" s="67" t="s">
        <v>132</v>
      </c>
      <c r="F3" s="68">
        <v>35</v>
      </c>
      <c r="G3" s="65"/>
      <c r="H3" s="69"/>
      <c r="I3" s="70"/>
      <c r="J3" s="70"/>
      <c r="K3" s="34" t="s">
        <v>65</v>
      </c>
      <c r="L3" s="71">
        <v>3</v>
      </c>
      <c r="M3" s="71"/>
      <c r="N3" s="72"/>
      <c r="O3" s="78" t="s">
        <v>176</v>
      </c>
      <c r="P3" s="80">
        <v>43654.71847222222</v>
      </c>
      <c r="Q3" s="78" t="s">
        <v>262</v>
      </c>
      <c r="R3" s="78"/>
      <c r="S3" s="78"/>
      <c r="T3" s="78" t="s">
        <v>241</v>
      </c>
      <c r="U3" s="78"/>
      <c r="V3" s="83" t="s">
        <v>311</v>
      </c>
      <c r="W3" s="80">
        <v>43654.71847222222</v>
      </c>
      <c r="X3" s="83" t="s">
        <v>345</v>
      </c>
      <c r="Y3" s="78"/>
      <c r="Z3" s="78"/>
      <c r="AA3" s="84" t="s">
        <v>398</v>
      </c>
      <c r="AB3" s="78"/>
      <c r="AC3" s="78" t="b">
        <v>0</v>
      </c>
      <c r="AD3" s="78">
        <v>0</v>
      </c>
      <c r="AE3" s="84" t="s">
        <v>454</v>
      </c>
      <c r="AF3" s="78" t="b">
        <v>0</v>
      </c>
      <c r="AG3" s="78" t="s">
        <v>458</v>
      </c>
      <c r="AH3" s="78"/>
      <c r="AI3" s="84" t="s">
        <v>454</v>
      </c>
      <c r="AJ3" s="78" t="b">
        <v>0</v>
      </c>
      <c r="AK3" s="78">
        <v>0</v>
      </c>
      <c r="AL3" s="84" t="s">
        <v>454</v>
      </c>
      <c r="AM3" s="78" t="s">
        <v>467</v>
      </c>
      <c r="AN3" s="78" t="b">
        <v>0</v>
      </c>
      <c r="AO3" s="84" t="s">
        <v>398</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v>0</v>
      </c>
      <c r="BE3" s="49">
        <v>0</v>
      </c>
      <c r="BF3" s="48">
        <v>0</v>
      </c>
      <c r="BG3" s="49">
        <v>0</v>
      </c>
      <c r="BH3" s="48">
        <v>0</v>
      </c>
      <c r="BI3" s="49">
        <v>0</v>
      </c>
      <c r="BJ3" s="48">
        <v>11</v>
      </c>
      <c r="BK3" s="49">
        <v>100</v>
      </c>
      <c r="BL3" s="48">
        <v>11</v>
      </c>
    </row>
    <row r="4" spans="1:64" ht="15" customHeight="1">
      <c r="A4" s="64" t="s">
        <v>213</v>
      </c>
      <c r="B4" s="64" t="s">
        <v>239</v>
      </c>
      <c r="C4" s="65" t="s">
        <v>1263</v>
      </c>
      <c r="D4" s="66">
        <v>3</v>
      </c>
      <c r="E4" s="67" t="s">
        <v>132</v>
      </c>
      <c r="F4" s="68">
        <v>35</v>
      </c>
      <c r="G4" s="65"/>
      <c r="H4" s="69"/>
      <c r="I4" s="70"/>
      <c r="J4" s="70"/>
      <c r="K4" s="34" t="s">
        <v>65</v>
      </c>
      <c r="L4" s="77">
        <v>4</v>
      </c>
      <c r="M4" s="77"/>
      <c r="N4" s="72"/>
      <c r="O4" s="79" t="s">
        <v>260</v>
      </c>
      <c r="P4" s="81">
        <v>43654.760729166665</v>
      </c>
      <c r="Q4" s="79" t="s">
        <v>263</v>
      </c>
      <c r="R4" s="79"/>
      <c r="S4" s="79"/>
      <c r="T4" s="79" t="s">
        <v>302</v>
      </c>
      <c r="U4" s="79"/>
      <c r="V4" s="82" t="s">
        <v>312</v>
      </c>
      <c r="W4" s="81">
        <v>43654.760729166665</v>
      </c>
      <c r="X4" s="82" t="s">
        <v>346</v>
      </c>
      <c r="Y4" s="79"/>
      <c r="Z4" s="79"/>
      <c r="AA4" s="85" t="s">
        <v>399</v>
      </c>
      <c r="AB4" s="79"/>
      <c r="AC4" s="79" t="b">
        <v>0</v>
      </c>
      <c r="AD4" s="79">
        <v>0</v>
      </c>
      <c r="AE4" s="85" t="s">
        <v>454</v>
      </c>
      <c r="AF4" s="79" t="b">
        <v>0</v>
      </c>
      <c r="AG4" s="79" t="s">
        <v>458</v>
      </c>
      <c r="AH4" s="79"/>
      <c r="AI4" s="85" t="s">
        <v>454</v>
      </c>
      <c r="AJ4" s="79" t="b">
        <v>0</v>
      </c>
      <c r="AK4" s="79">
        <v>5</v>
      </c>
      <c r="AL4" s="85" t="s">
        <v>444</v>
      </c>
      <c r="AM4" s="79" t="s">
        <v>468</v>
      </c>
      <c r="AN4" s="79" t="b">
        <v>0</v>
      </c>
      <c r="AO4" s="85" t="s">
        <v>444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2</v>
      </c>
      <c r="BE4" s="49">
        <v>11.11111111111111</v>
      </c>
      <c r="BF4" s="48">
        <v>0</v>
      </c>
      <c r="BG4" s="49">
        <v>0</v>
      </c>
      <c r="BH4" s="48">
        <v>0</v>
      </c>
      <c r="BI4" s="49">
        <v>0</v>
      </c>
      <c r="BJ4" s="48">
        <v>16</v>
      </c>
      <c r="BK4" s="49">
        <v>88.88888888888889</v>
      </c>
      <c r="BL4" s="48">
        <v>18</v>
      </c>
    </row>
    <row r="5" spans="1:64" ht="15">
      <c r="A5" s="64" t="s">
        <v>214</v>
      </c>
      <c r="B5" s="64" t="s">
        <v>239</v>
      </c>
      <c r="C5" s="65" t="s">
        <v>1263</v>
      </c>
      <c r="D5" s="66">
        <v>3</v>
      </c>
      <c r="E5" s="67" t="s">
        <v>132</v>
      </c>
      <c r="F5" s="68">
        <v>35</v>
      </c>
      <c r="G5" s="65"/>
      <c r="H5" s="69"/>
      <c r="I5" s="70"/>
      <c r="J5" s="70"/>
      <c r="K5" s="34" t="s">
        <v>65</v>
      </c>
      <c r="L5" s="77">
        <v>5</v>
      </c>
      <c r="M5" s="77"/>
      <c r="N5" s="72"/>
      <c r="O5" s="79" t="s">
        <v>260</v>
      </c>
      <c r="P5" s="81">
        <v>43655.35836805555</v>
      </c>
      <c r="Q5" s="79" t="s">
        <v>263</v>
      </c>
      <c r="R5" s="79"/>
      <c r="S5" s="79"/>
      <c r="T5" s="79" t="s">
        <v>302</v>
      </c>
      <c r="U5" s="79"/>
      <c r="V5" s="82" t="s">
        <v>313</v>
      </c>
      <c r="W5" s="81">
        <v>43655.35836805555</v>
      </c>
      <c r="X5" s="82" t="s">
        <v>347</v>
      </c>
      <c r="Y5" s="79"/>
      <c r="Z5" s="79"/>
      <c r="AA5" s="85" t="s">
        <v>400</v>
      </c>
      <c r="AB5" s="79"/>
      <c r="AC5" s="79" t="b">
        <v>0</v>
      </c>
      <c r="AD5" s="79">
        <v>0</v>
      </c>
      <c r="AE5" s="85" t="s">
        <v>454</v>
      </c>
      <c r="AF5" s="79" t="b">
        <v>0</v>
      </c>
      <c r="AG5" s="79" t="s">
        <v>458</v>
      </c>
      <c r="AH5" s="79"/>
      <c r="AI5" s="85" t="s">
        <v>454</v>
      </c>
      <c r="AJ5" s="79" t="b">
        <v>0</v>
      </c>
      <c r="AK5" s="79">
        <v>5</v>
      </c>
      <c r="AL5" s="85" t="s">
        <v>444</v>
      </c>
      <c r="AM5" s="79" t="s">
        <v>467</v>
      </c>
      <c r="AN5" s="79" t="b">
        <v>0</v>
      </c>
      <c r="AO5" s="85" t="s">
        <v>444</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2</v>
      </c>
      <c r="BE5" s="49">
        <v>11.11111111111111</v>
      </c>
      <c r="BF5" s="48">
        <v>0</v>
      </c>
      <c r="BG5" s="49">
        <v>0</v>
      </c>
      <c r="BH5" s="48">
        <v>0</v>
      </c>
      <c r="BI5" s="49">
        <v>0</v>
      </c>
      <c r="BJ5" s="48">
        <v>16</v>
      </c>
      <c r="BK5" s="49">
        <v>88.88888888888889</v>
      </c>
      <c r="BL5" s="48">
        <v>18</v>
      </c>
    </row>
    <row r="6" spans="1:64" ht="15">
      <c r="A6" s="64" t="s">
        <v>215</v>
      </c>
      <c r="B6" s="64" t="s">
        <v>239</v>
      </c>
      <c r="C6" s="65" t="s">
        <v>1263</v>
      </c>
      <c r="D6" s="66">
        <v>3</v>
      </c>
      <c r="E6" s="67" t="s">
        <v>132</v>
      </c>
      <c r="F6" s="68">
        <v>35</v>
      </c>
      <c r="G6" s="65"/>
      <c r="H6" s="69"/>
      <c r="I6" s="70"/>
      <c r="J6" s="70"/>
      <c r="K6" s="34" t="s">
        <v>65</v>
      </c>
      <c r="L6" s="77">
        <v>6</v>
      </c>
      <c r="M6" s="77"/>
      <c r="N6" s="72"/>
      <c r="O6" s="79" t="s">
        <v>260</v>
      </c>
      <c r="P6" s="81">
        <v>43655.46622685185</v>
      </c>
      <c r="Q6" s="79" t="s">
        <v>263</v>
      </c>
      <c r="R6" s="79"/>
      <c r="S6" s="79"/>
      <c r="T6" s="79" t="s">
        <v>302</v>
      </c>
      <c r="U6" s="79"/>
      <c r="V6" s="82" t="s">
        <v>314</v>
      </c>
      <c r="W6" s="81">
        <v>43655.46622685185</v>
      </c>
      <c r="X6" s="82" t="s">
        <v>348</v>
      </c>
      <c r="Y6" s="79"/>
      <c r="Z6" s="79"/>
      <c r="AA6" s="85" t="s">
        <v>401</v>
      </c>
      <c r="AB6" s="79"/>
      <c r="AC6" s="79" t="b">
        <v>0</v>
      </c>
      <c r="AD6" s="79">
        <v>0</v>
      </c>
      <c r="AE6" s="85" t="s">
        <v>454</v>
      </c>
      <c r="AF6" s="79" t="b">
        <v>0</v>
      </c>
      <c r="AG6" s="79" t="s">
        <v>458</v>
      </c>
      <c r="AH6" s="79"/>
      <c r="AI6" s="85" t="s">
        <v>454</v>
      </c>
      <c r="AJ6" s="79" t="b">
        <v>0</v>
      </c>
      <c r="AK6" s="79">
        <v>5</v>
      </c>
      <c r="AL6" s="85" t="s">
        <v>444</v>
      </c>
      <c r="AM6" s="79" t="s">
        <v>469</v>
      </c>
      <c r="AN6" s="79" t="b">
        <v>0</v>
      </c>
      <c r="AO6" s="85" t="s">
        <v>444</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2</v>
      </c>
      <c r="BE6" s="49">
        <v>11.11111111111111</v>
      </c>
      <c r="BF6" s="48">
        <v>0</v>
      </c>
      <c r="BG6" s="49">
        <v>0</v>
      </c>
      <c r="BH6" s="48">
        <v>0</v>
      </c>
      <c r="BI6" s="49">
        <v>0</v>
      </c>
      <c r="BJ6" s="48">
        <v>16</v>
      </c>
      <c r="BK6" s="49">
        <v>88.88888888888889</v>
      </c>
      <c r="BL6" s="48">
        <v>18</v>
      </c>
    </row>
    <row r="7" spans="1:64" ht="15">
      <c r="A7" s="64" t="s">
        <v>216</v>
      </c>
      <c r="B7" s="64" t="s">
        <v>246</v>
      </c>
      <c r="C7" s="65" t="s">
        <v>1263</v>
      </c>
      <c r="D7" s="66">
        <v>3</v>
      </c>
      <c r="E7" s="67" t="s">
        <v>132</v>
      </c>
      <c r="F7" s="68">
        <v>35</v>
      </c>
      <c r="G7" s="65"/>
      <c r="H7" s="69"/>
      <c r="I7" s="70"/>
      <c r="J7" s="70"/>
      <c r="K7" s="34" t="s">
        <v>65</v>
      </c>
      <c r="L7" s="77">
        <v>7</v>
      </c>
      <c r="M7" s="77"/>
      <c r="N7" s="72"/>
      <c r="O7" s="79" t="s">
        <v>260</v>
      </c>
      <c r="P7" s="81">
        <v>43655.49936342592</v>
      </c>
      <c r="Q7" s="79" t="s">
        <v>264</v>
      </c>
      <c r="R7" s="79"/>
      <c r="S7" s="79"/>
      <c r="T7" s="79" t="s">
        <v>303</v>
      </c>
      <c r="U7" s="79"/>
      <c r="V7" s="82" t="s">
        <v>315</v>
      </c>
      <c r="W7" s="81">
        <v>43655.49936342592</v>
      </c>
      <c r="X7" s="82" t="s">
        <v>349</v>
      </c>
      <c r="Y7" s="79"/>
      <c r="Z7" s="79"/>
      <c r="AA7" s="85" t="s">
        <v>402</v>
      </c>
      <c r="AB7" s="79"/>
      <c r="AC7" s="79" t="b">
        <v>0</v>
      </c>
      <c r="AD7" s="79">
        <v>0</v>
      </c>
      <c r="AE7" s="85" t="s">
        <v>454</v>
      </c>
      <c r="AF7" s="79" t="b">
        <v>1</v>
      </c>
      <c r="AG7" s="79" t="s">
        <v>458</v>
      </c>
      <c r="AH7" s="79"/>
      <c r="AI7" s="85" t="s">
        <v>460</v>
      </c>
      <c r="AJ7" s="79" t="b">
        <v>0</v>
      </c>
      <c r="AK7" s="79">
        <v>0</v>
      </c>
      <c r="AL7" s="85" t="s">
        <v>436</v>
      </c>
      <c r="AM7" s="79" t="s">
        <v>467</v>
      </c>
      <c r="AN7" s="79" t="b">
        <v>0</v>
      </c>
      <c r="AO7" s="85" t="s">
        <v>436</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216</v>
      </c>
      <c r="B8" s="64" t="s">
        <v>228</v>
      </c>
      <c r="C8" s="65" t="s">
        <v>1263</v>
      </c>
      <c r="D8" s="66">
        <v>3</v>
      </c>
      <c r="E8" s="67" t="s">
        <v>132</v>
      </c>
      <c r="F8" s="68">
        <v>35</v>
      </c>
      <c r="G8" s="65"/>
      <c r="H8" s="69"/>
      <c r="I8" s="70"/>
      <c r="J8" s="70"/>
      <c r="K8" s="34" t="s">
        <v>65</v>
      </c>
      <c r="L8" s="77">
        <v>8</v>
      </c>
      <c r="M8" s="77"/>
      <c r="N8" s="72"/>
      <c r="O8" s="79" t="s">
        <v>260</v>
      </c>
      <c r="P8" s="81">
        <v>43655.49936342592</v>
      </c>
      <c r="Q8" s="79" t="s">
        <v>264</v>
      </c>
      <c r="R8" s="79"/>
      <c r="S8" s="79"/>
      <c r="T8" s="79" t="s">
        <v>303</v>
      </c>
      <c r="U8" s="79"/>
      <c r="V8" s="82" t="s">
        <v>315</v>
      </c>
      <c r="W8" s="81">
        <v>43655.49936342592</v>
      </c>
      <c r="X8" s="82" t="s">
        <v>349</v>
      </c>
      <c r="Y8" s="79"/>
      <c r="Z8" s="79"/>
      <c r="AA8" s="85" t="s">
        <v>402</v>
      </c>
      <c r="AB8" s="79"/>
      <c r="AC8" s="79" t="b">
        <v>0</v>
      </c>
      <c r="AD8" s="79">
        <v>0</v>
      </c>
      <c r="AE8" s="85" t="s">
        <v>454</v>
      </c>
      <c r="AF8" s="79" t="b">
        <v>1</v>
      </c>
      <c r="AG8" s="79" t="s">
        <v>458</v>
      </c>
      <c r="AH8" s="79"/>
      <c r="AI8" s="85" t="s">
        <v>460</v>
      </c>
      <c r="AJ8" s="79" t="b">
        <v>0</v>
      </c>
      <c r="AK8" s="79">
        <v>0</v>
      </c>
      <c r="AL8" s="85" t="s">
        <v>436</v>
      </c>
      <c r="AM8" s="79" t="s">
        <v>467</v>
      </c>
      <c r="AN8" s="79" t="b">
        <v>0</v>
      </c>
      <c r="AO8" s="85" t="s">
        <v>436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216</v>
      </c>
      <c r="B9" s="64" t="s">
        <v>227</v>
      </c>
      <c r="C9" s="65" t="s">
        <v>1263</v>
      </c>
      <c r="D9" s="66">
        <v>3</v>
      </c>
      <c r="E9" s="67" t="s">
        <v>132</v>
      </c>
      <c r="F9" s="68">
        <v>35</v>
      </c>
      <c r="G9" s="65"/>
      <c r="H9" s="69"/>
      <c r="I9" s="70"/>
      <c r="J9" s="70"/>
      <c r="K9" s="34" t="s">
        <v>65</v>
      </c>
      <c r="L9" s="77">
        <v>9</v>
      </c>
      <c r="M9" s="77"/>
      <c r="N9" s="72"/>
      <c r="O9" s="79" t="s">
        <v>260</v>
      </c>
      <c r="P9" s="81">
        <v>43655.49936342592</v>
      </c>
      <c r="Q9" s="79" t="s">
        <v>264</v>
      </c>
      <c r="R9" s="79"/>
      <c r="S9" s="79"/>
      <c r="T9" s="79" t="s">
        <v>303</v>
      </c>
      <c r="U9" s="79"/>
      <c r="V9" s="82" t="s">
        <v>315</v>
      </c>
      <c r="W9" s="81">
        <v>43655.49936342592</v>
      </c>
      <c r="X9" s="82" t="s">
        <v>349</v>
      </c>
      <c r="Y9" s="79"/>
      <c r="Z9" s="79"/>
      <c r="AA9" s="85" t="s">
        <v>402</v>
      </c>
      <c r="AB9" s="79"/>
      <c r="AC9" s="79" t="b">
        <v>0</v>
      </c>
      <c r="AD9" s="79">
        <v>0</v>
      </c>
      <c r="AE9" s="85" t="s">
        <v>454</v>
      </c>
      <c r="AF9" s="79" t="b">
        <v>1</v>
      </c>
      <c r="AG9" s="79" t="s">
        <v>458</v>
      </c>
      <c r="AH9" s="79"/>
      <c r="AI9" s="85" t="s">
        <v>460</v>
      </c>
      <c r="AJ9" s="79" t="b">
        <v>0</v>
      </c>
      <c r="AK9" s="79">
        <v>0</v>
      </c>
      <c r="AL9" s="85" t="s">
        <v>436</v>
      </c>
      <c r="AM9" s="79" t="s">
        <v>467</v>
      </c>
      <c r="AN9" s="79" t="b">
        <v>0</v>
      </c>
      <c r="AO9" s="85" t="s">
        <v>436</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3</v>
      </c>
      <c r="BE9" s="49">
        <v>15</v>
      </c>
      <c r="BF9" s="48">
        <v>0</v>
      </c>
      <c r="BG9" s="49">
        <v>0</v>
      </c>
      <c r="BH9" s="48">
        <v>0</v>
      </c>
      <c r="BI9" s="49">
        <v>0</v>
      </c>
      <c r="BJ9" s="48">
        <v>17</v>
      </c>
      <c r="BK9" s="49">
        <v>85</v>
      </c>
      <c r="BL9" s="48">
        <v>20</v>
      </c>
    </row>
    <row r="10" spans="1:64" ht="15">
      <c r="A10" s="64" t="s">
        <v>216</v>
      </c>
      <c r="B10" s="64" t="s">
        <v>239</v>
      </c>
      <c r="C10" s="65" t="s">
        <v>1263</v>
      </c>
      <c r="D10" s="66">
        <v>3</v>
      </c>
      <c r="E10" s="67" t="s">
        <v>132</v>
      </c>
      <c r="F10" s="68">
        <v>35</v>
      </c>
      <c r="G10" s="65"/>
      <c r="H10" s="69"/>
      <c r="I10" s="70"/>
      <c r="J10" s="70"/>
      <c r="K10" s="34" t="s">
        <v>65</v>
      </c>
      <c r="L10" s="77">
        <v>10</v>
      </c>
      <c r="M10" s="77"/>
      <c r="N10" s="72"/>
      <c r="O10" s="79" t="s">
        <v>260</v>
      </c>
      <c r="P10" s="81">
        <v>43655.49936342592</v>
      </c>
      <c r="Q10" s="79" t="s">
        <v>264</v>
      </c>
      <c r="R10" s="79"/>
      <c r="S10" s="79"/>
      <c r="T10" s="79" t="s">
        <v>303</v>
      </c>
      <c r="U10" s="79"/>
      <c r="V10" s="82" t="s">
        <v>315</v>
      </c>
      <c r="W10" s="81">
        <v>43655.49936342592</v>
      </c>
      <c r="X10" s="82" t="s">
        <v>349</v>
      </c>
      <c r="Y10" s="79"/>
      <c r="Z10" s="79"/>
      <c r="AA10" s="85" t="s">
        <v>402</v>
      </c>
      <c r="AB10" s="79"/>
      <c r="AC10" s="79" t="b">
        <v>0</v>
      </c>
      <c r="AD10" s="79">
        <v>0</v>
      </c>
      <c r="AE10" s="85" t="s">
        <v>454</v>
      </c>
      <c r="AF10" s="79" t="b">
        <v>1</v>
      </c>
      <c r="AG10" s="79" t="s">
        <v>458</v>
      </c>
      <c r="AH10" s="79"/>
      <c r="AI10" s="85" t="s">
        <v>460</v>
      </c>
      <c r="AJ10" s="79" t="b">
        <v>0</v>
      </c>
      <c r="AK10" s="79">
        <v>0</v>
      </c>
      <c r="AL10" s="85" t="s">
        <v>436</v>
      </c>
      <c r="AM10" s="79" t="s">
        <v>467</v>
      </c>
      <c r="AN10" s="79" t="b">
        <v>0</v>
      </c>
      <c r="AO10" s="85" t="s">
        <v>436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217</v>
      </c>
      <c r="B11" s="64" t="s">
        <v>239</v>
      </c>
      <c r="C11" s="65" t="s">
        <v>1264</v>
      </c>
      <c r="D11" s="66">
        <v>3</v>
      </c>
      <c r="E11" s="67" t="s">
        <v>136</v>
      </c>
      <c r="F11" s="68">
        <v>35</v>
      </c>
      <c r="G11" s="65"/>
      <c r="H11" s="69"/>
      <c r="I11" s="70"/>
      <c r="J11" s="70"/>
      <c r="K11" s="34" t="s">
        <v>65</v>
      </c>
      <c r="L11" s="77">
        <v>11</v>
      </c>
      <c r="M11" s="77"/>
      <c r="N11" s="72"/>
      <c r="O11" s="79" t="s">
        <v>260</v>
      </c>
      <c r="P11" s="81">
        <v>43655.55299768518</v>
      </c>
      <c r="Q11" s="79" t="s">
        <v>263</v>
      </c>
      <c r="R11" s="79"/>
      <c r="S11" s="79"/>
      <c r="T11" s="79" t="s">
        <v>302</v>
      </c>
      <c r="U11" s="79"/>
      <c r="V11" s="82" t="s">
        <v>316</v>
      </c>
      <c r="W11" s="81">
        <v>43655.55299768518</v>
      </c>
      <c r="X11" s="82" t="s">
        <v>350</v>
      </c>
      <c r="Y11" s="79"/>
      <c r="Z11" s="79"/>
      <c r="AA11" s="85" t="s">
        <v>403</v>
      </c>
      <c r="AB11" s="79"/>
      <c r="AC11" s="79" t="b">
        <v>0</v>
      </c>
      <c r="AD11" s="79">
        <v>0</v>
      </c>
      <c r="AE11" s="85" t="s">
        <v>454</v>
      </c>
      <c r="AF11" s="79" t="b">
        <v>0</v>
      </c>
      <c r="AG11" s="79" t="s">
        <v>458</v>
      </c>
      <c r="AH11" s="79"/>
      <c r="AI11" s="85" t="s">
        <v>454</v>
      </c>
      <c r="AJ11" s="79" t="b">
        <v>0</v>
      </c>
      <c r="AK11" s="79">
        <v>6</v>
      </c>
      <c r="AL11" s="85" t="s">
        <v>444</v>
      </c>
      <c r="AM11" s="79" t="s">
        <v>469</v>
      </c>
      <c r="AN11" s="79" t="b">
        <v>0</v>
      </c>
      <c r="AO11" s="85" t="s">
        <v>444</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v>2</v>
      </c>
      <c r="BE11" s="49">
        <v>11.11111111111111</v>
      </c>
      <c r="BF11" s="48">
        <v>0</v>
      </c>
      <c r="BG11" s="49">
        <v>0</v>
      </c>
      <c r="BH11" s="48">
        <v>0</v>
      </c>
      <c r="BI11" s="49">
        <v>0</v>
      </c>
      <c r="BJ11" s="48">
        <v>16</v>
      </c>
      <c r="BK11" s="49">
        <v>88.88888888888889</v>
      </c>
      <c r="BL11" s="48">
        <v>18</v>
      </c>
    </row>
    <row r="12" spans="1:64" ht="15">
      <c r="A12" s="64" t="s">
        <v>217</v>
      </c>
      <c r="B12" s="64" t="s">
        <v>240</v>
      </c>
      <c r="C12" s="65" t="s">
        <v>1263</v>
      </c>
      <c r="D12" s="66">
        <v>3</v>
      </c>
      <c r="E12" s="67" t="s">
        <v>132</v>
      </c>
      <c r="F12" s="68">
        <v>35</v>
      </c>
      <c r="G12" s="65"/>
      <c r="H12" s="69"/>
      <c r="I12" s="70"/>
      <c r="J12" s="70"/>
      <c r="K12" s="34" t="s">
        <v>65</v>
      </c>
      <c r="L12" s="77">
        <v>12</v>
      </c>
      <c r="M12" s="77"/>
      <c r="N12" s="72"/>
      <c r="O12" s="79" t="s">
        <v>260</v>
      </c>
      <c r="P12" s="81">
        <v>43664.43803240741</v>
      </c>
      <c r="Q12" s="79" t="s">
        <v>265</v>
      </c>
      <c r="R12" s="79"/>
      <c r="S12" s="79"/>
      <c r="T12" s="79" t="s">
        <v>241</v>
      </c>
      <c r="U12" s="79"/>
      <c r="V12" s="82" t="s">
        <v>316</v>
      </c>
      <c r="W12" s="81">
        <v>43664.43803240741</v>
      </c>
      <c r="X12" s="82" t="s">
        <v>351</v>
      </c>
      <c r="Y12" s="79"/>
      <c r="Z12" s="79"/>
      <c r="AA12" s="85" t="s">
        <v>404</v>
      </c>
      <c r="AB12" s="79"/>
      <c r="AC12" s="79" t="b">
        <v>0</v>
      </c>
      <c r="AD12" s="79">
        <v>0</v>
      </c>
      <c r="AE12" s="85" t="s">
        <v>454</v>
      </c>
      <c r="AF12" s="79" t="b">
        <v>1</v>
      </c>
      <c r="AG12" s="79" t="s">
        <v>458</v>
      </c>
      <c r="AH12" s="79"/>
      <c r="AI12" s="85" t="s">
        <v>461</v>
      </c>
      <c r="AJ12" s="79" t="b">
        <v>0</v>
      </c>
      <c r="AK12" s="79">
        <v>0</v>
      </c>
      <c r="AL12" s="85" t="s">
        <v>440</v>
      </c>
      <c r="AM12" s="79" t="s">
        <v>469</v>
      </c>
      <c r="AN12" s="79" t="b">
        <v>0</v>
      </c>
      <c r="AO12" s="85" t="s">
        <v>440</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3</v>
      </c>
      <c r="BE12" s="49">
        <v>15.789473684210526</v>
      </c>
      <c r="BF12" s="48">
        <v>0</v>
      </c>
      <c r="BG12" s="49">
        <v>0</v>
      </c>
      <c r="BH12" s="48">
        <v>0</v>
      </c>
      <c r="BI12" s="49">
        <v>0</v>
      </c>
      <c r="BJ12" s="48">
        <v>16</v>
      </c>
      <c r="BK12" s="49">
        <v>84.21052631578948</v>
      </c>
      <c r="BL12" s="48">
        <v>19</v>
      </c>
    </row>
    <row r="13" spans="1:64" ht="15">
      <c r="A13" s="64" t="s">
        <v>217</v>
      </c>
      <c r="B13" s="64" t="s">
        <v>239</v>
      </c>
      <c r="C13" s="65" t="s">
        <v>1264</v>
      </c>
      <c r="D13" s="66">
        <v>3</v>
      </c>
      <c r="E13" s="67" t="s">
        <v>136</v>
      </c>
      <c r="F13" s="68">
        <v>35</v>
      </c>
      <c r="G13" s="65"/>
      <c r="H13" s="69"/>
      <c r="I13" s="70"/>
      <c r="J13" s="70"/>
      <c r="K13" s="34" t="s">
        <v>65</v>
      </c>
      <c r="L13" s="77">
        <v>13</v>
      </c>
      <c r="M13" s="77"/>
      <c r="N13" s="72"/>
      <c r="O13" s="79" t="s">
        <v>260</v>
      </c>
      <c r="P13" s="81">
        <v>43664.43803240741</v>
      </c>
      <c r="Q13" s="79" t="s">
        <v>265</v>
      </c>
      <c r="R13" s="79"/>
      <c r="S13" s="79"/>
      <c r="T13" s="79" t="s">
        <v>241</v>
      </c>
      <c r="U13" s="79"/>
      <c r="V13" s="82" t="s">
        <v>316</v>
      </c>
      <c r="W13" s="81">
        <v>43664.43803240741</v>
      </c>
      <c r="X13" s="82" t="s">
        <v>351</v>
      </c>
      <c r="Y13" s="79"/>
      <c r="Z13" s="79"/>
      <c r="AA13" s="85" t="s">
        <v>404</v>
      </c>
      <c r="AB13" s="79"/>
      <c r="AC13" s="79" t="b">
        <v>0</v>
      </c>
      <c r="AD13" s="79">
        <v>0</v>
      </c>
      <c r="AE13" s="85" t="s">
        <v>454</v>
      </c>
      <c r="AF13" s="79" t="b">
        <v>1</v>
      </c>
      <c r="AG13" s="79" t="s">
        <v>458</v>
      </c>
      <c r="AH13" s="79"/>
      <c r="AI13" s="85" t="s">
        <v>461</v>
      </c>
      <c r="AJ13" s="79" t="b">
        <v>0</v>
      </c>
      <c r="AK13" s="79">
        <v>0</v>
      </c>
      <c r="AL13" s="85" t="s">
        <v>440</v>
      </c>
      <c r="AM13" s="79" t="s">
        <v>469</v>
      </c>
      <c r="AN13" s="79" t="b">
        <v>0</v>
      </c>
      <c r="AO13" s="85" t="s">
        <v>440</v>
      </c>
      <c r="AP13" s="79" t="s">
        <v>176</v>
      </c>
      <c r="AQ13" s="79">
        <v>0</v>
      </c>
      <c r="AR13" s="79">
        <v>0</v>
      </c>
      <c r="AS13" s="79"/>
      <c r="AT13" s="79"/>
      <c r="AU13" s="79"/>
      <c r="AV13" s="79"/>
      <c r="AW13" s="79"/>
      <c r="AX13" s="79"/>
      <c r="AY13" s="79"/>
      <c r="AZ13" s="79"/>
      <c r="BA13">
        <v>2</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218</v>
      </c>
      <c r="B14" s="64" t="s">
        <v>218</v>
      </c>
      <c r="C14" s="65" t="s">
        <v>1264</v>
      </c>
      <c r="D14" s="66">
        <v>3</v>
      </c>
      <c r="E14" s="67" t="s">
        <v>136</v>
      </c>
      <c r="F14" s="68">
        <v>35</v>
      </c>
      <c r="G14" s="65"/>
      <c r="H14" s="69"/>
      <c r="I14" s="70"/>
      <c r="J14" s="70"/>
      <c r="K14" s="34" t="s">
        <v>65</v>
      </c>
      <c r="L14" s="77">
        <v>14</v>
      </c>
      <c r="M14" s="77"/>
      <c r="N14" s="72"/>
      <c r="O14" s="79" t="s">
        <v>176</v>
      </c>
      <c r="P14" s="81">
        <v>43689.87111111111</v>
      </c>
      <c r="Q14" s="79" t="s">
        <v>266</v>
      </c>
      <c r="R14" s="82" t="s">
        <v>288</v>
      </c>
      <c r="S14" s="79" t="s">
        <v>300</v>
      </c>
      <c r="T14" s="79" t="s">
        <v>241</v>
      </c>
      <c r="U14" s="79"/>
      <c r="V14" s="82" t="s">
        <v>317</v>
      </c>
      <c r="W14" s="81">
        <v>43689.87111111111</v>
      </c>
      <c r="X14" s="82" t="s">
        <v>352</v>
      </c>
      <c r="Y14" s="79"/>
      <c r="Z14" s="79"/>
      <c r="AA14" s="85" t="s">
        <v>405</v>
      </c>
      <c r="AB14" s="79"/>
      <c r="AC14" s="79" t="b">
        <v>0</v>
      </c>
      <c r="AD14" s="79">
        <v>0</v>
      </c>
      <c r="AE14" s="85" t="s">
        <v>454</v>
      </c>
      <c r="AF14" s="79" t="b">
        <v>1</v>
      </c>
      <c r="AG14" s="79" t="s">
        <v>459</v>
      </c>
      <c r="AH14" s="79"/>
      <c r="AI14" s="85" t="s">
        <v>462</v>
      </c>
      <c r="AJ14" s="79" t="b">
        <v>0</v>
      </c>
      <c r="AK14" s="79">
        <v>0</v>
      </c>
      <c r="AL14" s="85" t="s">
        <v>454</v>
      </c>
      <c r="AM14" s="79" t="s">
        <v>468</v>
      </c>
      <c r="AN14" s="79" t="b">
        <v>0</v>
      </c>
      <c r="AO14" s="85" t="s">
        <v>405</v>
      </c>
      <c r="AP14" s="79" t="s">
        <v>176</v>
      </c>
      <c r="AQ14" s="79">
        <v>0</v>
      </c>
      <c r="AR14" s="79">
        <v>0</v>
      </c>
      <c r="AS14" s="79" t="s">
        <v>476</v>
      </c>
      <c r="AT14" s="79" t="s">
        <v>478</v>
      </c>
      <c r="AU14" s="79" t="s">
        <v>479</v>
      </c>
      <c r="AV14" s="79" t="s">
        <v>480</v>
      </c>
      <c r="AW14" s="79" t="s">
        <v>481</v>
      </c>
      <c r="AX14" s="79" t="s">
        <v>482</v>
      </c>
      <c r="AY14" s="79" t="s">
        <v>483</v>
      </c>
      <c r="AZ14" s="82" t="s">
        <v>484</v>
      </c>
      <c r="BA14">
        <v>2</v>
      </c>
      <c r="BB14" s="78" t="str">
        <f>REPLACE(INDEX(GroupVertices[Group],MATCH(Edges[[#This Row],[Vertex 1]],GroupVertices[Vertex],0)),1,1,"")</f>
        <v>6</v>
      </c>
      <c r="BC14" s="78" t="str">
        <f>REPLACE(INDEX(GroupVertices[Group],MATCH(Edges[[#This Row],[Vertex 2]],GroupVertices[Vertex],0)),1,1,"")</f>
        <v>6</v>
      </c>
      <c r="BD14" s="48">
        <v>0</v>
      </c>
      <c r="BE14" s="49">
        <v>0</v>
      </c>
      <c r="BF14" s="48">
        <v>0</v>
      </c>
      <c r="BG14" s="49">
        <v>0</v>
      </c>
      <c r="BH14" s="48">
        <v>0</v>
      </c>
      <c r="BI14" s="49">
        <v>0</v>
      </c>
      <c r="BJ14" s="48">
        <v>1</v>
      </c>
      <c r="BK14" s="49">
        <v>100</v>
      </c>
      <c r="BL14" s="48">
        <v>1</v>
      </c>
    </row>
    <row r="15" spans="1:64" ht="15">
      <c r="A15" s="64" t="s">
        <v>218</v>
      </c>
      <c r="B15" s="64" t="s">
        <v>218</v>
      </c>
      <c r="C15" s="65" t="s">
        <v>1264</v>
      </c>
      <c r="D15" s="66">
        <v>3</v>
      </c>
      <c r="E15" s="67" t="s">
        <v>136</v>
      </c>
      <c r="F15" s="68">
        <v>35</v>
      </c>
      <c r="G15" s="65"/>
      <c r="H15" s="69"/>
      <c r="I15" s="70"/>
      <c r="J15" s="70"/>
      <c r="K15" s="34" t="s">
        <v>65</v>
      </c>
      <c r="L15" s="77">
        <v>15</v>
      </c>
      <c r="M15" s="77"/>
      <c r="N15" s="72"/>
      <c r="O15" s="79" t="s">
        <v>176</v>
      </c>
      <c r="P15" s="81">
        <v>43690.759039351855</v>
      </c>
      <c r="Q15" s="79" t="s">
        <v>267</v>
      </c>
      <c r="R15" s="79"/>
      <c r="S15" s="79"/>
      <c r="T15" s="79" t="s">
        <v>241</v>
      </c>
      <c r="U15" s="79"/>
      <c r="V15" s="82" t="s">
        <v>317</v>
      </c>
      <c r="W15" s="81">
        <v>43690.759039351855</v>
      </c>
      <c r="X15" s="82" t="s">
        <v>353</v>
      </c>
      <c r="Y15" s="79"/>
      <c r="Z15" s="79"/>
      <c r="AA15" s="85" t="s">
        <v>406</v>
      </c>
      <c r="AB15" s="79"/>
      <c r="AC15" s="79" t="b">
        <v>0</v>
      </c>
      <c r="AD15" s="79">
        <v>0</v>
      </c>
      <c r="AE15" s="85" t="s">
        <v>454</v>
      </c>
      <c r="AF15" s="79" t="b">
        <v>1</v>
      </c>
      <c r="AG15" s="79" t="s">
        <v>459</v>
      </c>
      <c r="AH15" s="79"/>
      <c r="AI15" s="85" t="s">
        <v>463</v>
      </c>
      <c r="AJ15" s="79" t="b">
        <v>0</v>
      </c>
      <c r="AK15" s="79">
        <v>0</v>
      </c>
      <c r="AL15" s="85" t="s">
        <v>454</v>
      </c>
      <c r="AM15" s="79" t="s">
        <v>468</v>
      </c>
      <c r="AN15" s="79" t="b">
        <v>0</v>
      </c>
      <c r="AO15" s="85" t="s">
        <v>406</v>
      </c>
      <c r="AP15" s="79" t="s">
        <v>176</v>
      </c>
      <c r="AQ15" s="79">
        <v>0</v>
      </c>
      <c r="AR15" s="79">
        <v>0</v>
      </c>
      <c r="AS15" s="79" t="s">
        <v>477</v>
      </c>
      <c r="AT15" s="79" t="s">
        <v>478</v>
      </c>
      <c r="AU15" s="79" t="s">
        <v>479</v>
      </c>
      <c r="AV15" s="79" t="s">
        <v>480</v>
      </c>
      <c r="AW15" s="79" t="s">
        <v>481</v>
      </c>
      <c r="AX15" s="79" t="s">
        <v>482</v>
      </c>
      <c r="AY15" s="79" t="s">
        <v>483</v>
      </c>
      <c r="AZ15" s="82" t="s">
        <v>484</v>
      </c>
      <c r="BA15">
        <v>2</v>
      </c>
      <c r="BB15" s="78" t="str">
        <f>REPLACE(INDEX(GroupVertices[Group],MATCH(Edges[[#This Row],[Vertex 1]],GroupVertices[Vertex],0)),1,1,"")</f>
        <v>6</v>
      </c>
      <c r="BC15" s="78" t="str">
        <f>REPLACE(INDEX(GroupVertices[Group],MATCH(Edges[[#This Row],[Vertex 2]],GroupVertices[Vertex],0)),1,1,"")</f>
        <v>6</v>
      </c>
      <c r="BD15" s="48">
        <v>0</v>
      </c>
      <c r="BE15" s="49">
        <v>0</v>
      </c>
      <c r="BF15" s="48">
        <v>0</v>
      </c>
      <c r="BG15" s="49">
        <v>0</v>
      </c>
      <c r="BH15" s="48">
        <v>0</v>
      </c>
      <c r="BI15" s="49">
        <v>0</v>
      </c>
      <c r="BJ15" s="48">
        <v>1</v>
      </c>
      <c r="BK15" s="49">
        <v>100</v>
      </c>
      <c r="BL15" s="48">
        <v>1</v>
      </c>
    </row>
    <row r="16" spans="1:64" ht="15">
      <c r="A16" s="64" t="s">
        <v>219</v>
      </c>
      <c r="B16" s="64" t="s">
        <v>242</v>
      </c>
      <c r="C16" s="65" t="s">
        <v>1263</v>
      </c>
      <c r="D16" s="66">
        <v>3</v>
      </c>
      <c r="E16" s="67" t="s">
        <v>132</v>
      </c>
      <c r="F16" s="68">
        <v>35</v>
      </c>
      <c r="G16" s="65"/>
      <c r="H16" s="69"/>
      <c r="I16" s="70"/>
      <c r="J16" s="70"/>
      <c r="K16" s="34" t="s">
        <v>65</v>
      </c>
      <c r="L16" s="77">
        <v>16</v>
      </c>
      <c r="M16" s="77"/>
      <c r="N16" s="72"/>
      <c r="O16" s="79" t="s">
        <v>260</v>
      </c>
      <c r="P16" s="81">
        <v>43691.58924768519</v>
      </c>
      <c r="Q16" s="79" t="s">
        <v>268</v>
      </c>
      <c r="R16" s="79"/>
      <c r="S16" s="79"/>
      <c r="T16" s="79" t="s">
        <v>304</v>
      </c>
      <c r="U16" s="79"/>
      <c r="V16" s="82" t="s">
        <v>318</v>
      </c>
      <c r="W16" s="81">
        <v>43691.58924768519</v>
      </c>
      <c r="X16" s="82" t="s">
        <v>354</v>
      </c>
      <c r="Y16" s="79"/>
      <c r="Z16" s="79"/>
      <c r="AA16" s="85" t="s">
        <v>407</v>
      </c>
      <c r="AB16" s="79"/>
      <c r="AC16" s="79" t="b">
        <v>0</v>
      </c>
      <c r="AD16" s="79">
        <v>0</v>
      </c>
      <c r="AE16" s="85" t="s">
        <v>454</v>
      </c>
      <c r="AF16" s="79" t="b">
        <v>0</v>
      </c>
      <c r="AG16" s="79" t="s">
        <v>458</v>
      </c>
      <c r="AH16" s="79"/>
      <c r="AI16" s="85" t="s">
        <v>454</v>
      </c>
      <c r="AJ16" s="79" t="b">
        <v>0</v>
      </c>
      <c r="AK16" s="79">
        <v>0</v>
      </c>
      <c r="AL16" s="85" t="s">
        <v>445</v>
      </c>
      <c r="AM16" s="79" t="s">
        <v>470</v>
      </c>
      <c r="AN16" s="79" t="b">
        <v>0</v>
      </c>
      <c r="AO16" s="85" t="s">
        <v>445</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v>0</v>
      </c>
      <c r="BE16" s="49">
        <v>0</v>
      </c>
      <c r="BF16" s="48">
        <v>0</v>
      </c>
      <c r="BG16" s="49">
        <v>0</v>
      </c>
      <c r="BH16" s="48">
        <v>0</v>
      </c>
      <c r="BI16" s="49">
        <v>0</v>
      </c>
      <c r="BJ16" s="48">
        <v>21</v>
      </c>
      <c r="BK16" s="49">
        <v>100</v>
      </c>
      <c r="BL16" s="48">
        <v>21</v>
      </c>
    </row>
    <row r="17" spans="1:64" ht="15">
      <c r="A17" s="64" t="s">
        <v>220</v>
      </c>
      <c r="B17" s="64" t="s">
        <v>242</v>
      </c>
      <c r="C17" s="65" t="s">
        <v>1263</v>
      </c>
      <c r="D17" s="66">
        <v>3</v>
      </c>
      <c r="E17" s="67" t="s">
        <v>132</v>
      </c>
      <c r="F17" s="68">
        <v>35</v>
      </c>
      <c r="G17" s="65"/>
      <c r="H17" s="69"/>
      <c r="I17" s="70"/>
      <c r="J17" s="70"/>
      <c r="K17" s="34" t="s">
        <v>65</v>
      </c>
      <c r="L17" s="77">
        <v>17</v>
      </c>
      <c r="M17" s="77"/>
      <c r="N17" s="72"/>
      <c r="O17" s="79" t="s">
        <v>260</v>
      </c>
      <c r="P17" s="81">
        <v>43691.60450231482</v>
      </c>
      <c r="Q17" s="79" t="s">
        <v>268</v>
      </c>
      <c r="R17" s="79"/>
      <c r="S17" s="79"/>
      <c r="T17" s="79" t="s">
        <v>304</v>
      </c>
      <c r="U17" s="79"/>
      <c r="V17" s="82" t="s">
        <v>319</v>
      </c>
      <c r="W17" s="81">
        <v>43691.60450231482</v>
      </c>
      <c r="X17" s="82" t="s">
        <v>355</v>
      </c>
      <c r="Y17" s="79"/>
      <c r="Z17" s="79"/>
      <c r="AA17" s="85" t="s">
        <v>408</v>
      </c>
      <c r="AB17" s="79"/>
      <c r="AC17" s="79" t="b">
        <v>0</v>
      </c>
      <c r="AD17" s="79">
        <v>0</v>
      </c>
      <c r="AE17" s="85" t="s">
        <v>454</v>
      </c>
      <c r="AF17" s="79" t="b">
        <v>0</v>
      </c>
      <c r="AG17" s="79" t="s">
        <v>458</v>
      </c>
      <c r="AH17" s="79"/>
      <c r="AI17" s="85" t="s">
        <v>454</v>
      </c>
      <c r="AJ17" s="79" t="b">
        <v>0</v>
      </c>
      <c r="AK17" s="79">
        <v>0</v>
      </c>
      <c r="AL17" s="85" t="s">
        <v>445</v>
      </c>
      <c r="AM17" s="79" t="s">
        <v>471</v>
      </c>
      <c r="AN17" s="79" t="b">
        <v>0</v>
      </c>
      <c r="AO17" s="85" t="s">
        <v>445</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v>0</v>
      </c>
      <c r="BE17" s="49">
        <v>0</v>
      </c>
      <c r="BF17" s="48">
        <v>0</v>
      </c>
      <c r="BG17" s="49">
        <v>0</v>
      </c>
      <c r="BH17" s="48">
        <v>0</v>
      </c>
      <c r="BI17" s="49">
        <v>0</v>
      </c>
      <c r="BJ17" s="48">
        <v>21</v>
      </c>
      <c r="BK17" s="49">
        <v>100</v>
      </c>
      <c r="BL17" s="48">
        <v>21</v>
      </c>
    </row>
    <row r="18" spans="1:64" ht="15">
      <c r="A18" s="64" t="s">
        <v>221</v>
      </c>
      <c r="B18" s="64" t="s">
        <v>242</v>
      </c>
      <c r="C18" s="65" t="s">
        <v>1263</v>
      </c>
      <c r="D18" s="66">
        <v>3</v>
      </c>
      <c r="E18" s="67" t="s">
        <v>132</v>
      </c>
      <c r="F18" s="68">
        <v>35</v>
      </c>
      <c r="G18" s="65"/>
      <c r="H18" s="69"/>
      <c r="I18" s="70"/>
      <c r="J18" s="70"/>
      <c r="K18" s="34" t="s">
        <v>65</v>
      </c>
      <c r="L18" s="77">
        <v>18</v>
      </c>
      <c r="M18" s="77"/>
      <c r="N18" s="72"/>
      <c r="O18" s="79" t="s">
        <v>260</v>
      </c>
      <c r="P18" s="81">
        <v>43691.722395833334</v>
      </c>
      <c r="Q18" s="79" t="s">
        <v>268</v>
      </c>
      <c r="R18" s="79"/>
      <c r="S18" s="79"/>
      <c r="T18" s="79" t="s">
        <v>304</v>
      </c>
      <c r="U18" s="79"/>
      <c r="V18" s="82" t="s">
        <v>320</v>
      </c>
      <c r="W18" s="81">
        <v>43691.722395833334</v>
      </c>
      <c r="X18" s="82" t="s">
        <v>356</v>
      </c>
      <c r="Y18" s="79"/>
      <c r="Z18" s="79"/>
      <c r="AA18" s="85" t="s">
        <v>409</v>
      </c>
      <c r="AB18" s="79"/>
      <c r="AC18" s="79" t="b">
        <v>0</v>
      </c>
      <c r="AD18" s="79">
        <v>0</v>
      </c>
      <c r="AE18" s="85" t="s">
        <v>454</v>
      </c>
      <c r="AF18" s="79" t="b">
        <v>0</v>
      </c>
      <c r="AG18" s="79" t="s">
        <v>458</v>
      </c>
      <c r="AH18" s="79"/>
      <c r="AI18" s="85" t="s">
        <v>454</v>
      </c>
      <c r="AJ18" s="79" t="b">
        <v>0</v>
      </c>
      <c r="AK18" s="79">
        <v>0</v>
      </c>
      <c r="AL18" s="85" t="s">
        <v>445</v>
      </c>
      <c r="AM18" s="79" t="s">
        <v>468</v>
      </c>
      <c r="AN18" s="79" t="b">
        <v>0</v>
      </c>
      <c r="AO18" s="85" t="s">
        <v>445</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v>0</v>
      </c>
      <c r="BE18" s="49">
        <v>0</v>
      </c>
      <c r="BF18" s="48">
        <v>0</v>
      </c>
      <c r="BG18" s="49">
        <v>0</v>
      </c>
      <c r="BH18" s="48">
        <v>0</v>
      </c>
      <c r="BI18" s="49">
        <v>0</v>
      </c>
      <c r="BJ18" s="48">
        <v>21</v>
      </c>
      <c r="BK18" s="49">
        <v>100</v>
      </c>
      <c r="BL18" s="48">
        <v>21</v>
      </c>
    </row>
    <row r="19" spans="1:64" ht="15">
      <c r="A19" s="64" t="s">
        <v>222</v>
      </c>
      <c r="B19" s="64" t="s">
        <v>242</v>
      </c>
      <c r="C19" s="65" t="s">
        <v>1263</v>
      </c>
      <c r="D19" s="66">
        <v>3</v>
      </c>
      <c r="E19" s="67" t="s">
        <v>132</v>
      </c>
      <c r="F19" s="68">
        <v>35</v>
      </c>
      <c r="G19" s="65"/>
      <c r="H19" s="69"/>
      <c r="I19" s="70"/>
      <c r="J19" s="70"/>
      <c r="K19" s="34" t="s">
        <v>65</v>
      </c>
      <c r="L19" s="77">
        <v>19</v>
      </c>
      <c r="M19" s="77"/>
      <c r="N19" s="72"/>
      <c r="O19" s="79" t="s">
        <v>260</v>
      </c>
      <c r="P19" s="81">
        <v>43691.74988425926</v>
      </c>
      <c r="Q19" s="79" t="s">
        <v>268</v>
      </c>
      <c r="R19" s="79"/>
      <c r="S19" s="79"/>
      <c r="T19" s="79" t="s">
        <v>304</v>
      </c>
      <c r="U19" s="79"/>
      <c r="V19" s="82" t="s">
        <v>321</v>
      </c>
      <c r="W19" s="81">
        <v>43691.74988425926</v>
      </c>
      <c r="X19" s="82" t="s">
        <v>357</v>
      </c>
      <c r="Y19" s="79"/>
      <c r="Z19" s="79"/>
      <c r="AA19" s="85" t="s">
        <v>410</v>
      </c>
      <c r="AB19" s="79"/>
      <c r="AC19" s="79" t="b">
        <v>0</v>
      </c>
      <c r="AD19" s="79">
        <v>0</v>
      </c>
      <c r="AE19" s="85" t="s">
        <v>454</v>
      </c>
      <c r="AF19" s="79" t="b">
        <v>0</v>
      </c>
      <c r="AG19" s="79" t="s">
        <v>458</v>
      </c>
      <c r="AH19" s="79"/>
      <c r="AI19" s="85" t="s">
        <v>454</v>
      </c>
      <c r="AJ19" s="79" t="b">
        <v>0</v>
      </c>
      <c r="AK19" s="79">
        <v>6</v>
      </c>
      <c r="AL19" s="85" t="s">
        <v>445</v>
      </c>
      <c r="AM19" s="79" t="s">
        <v>469</v>
      </c>
      <c r="AN19" s="79" t="b">
        <v>0</v>
      </c>
      <c r="AO19" s="85" t="s">
        <v>445</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v>0</v>
      </c>
      <c r="BE19" s="49">
        <v>0</v>
      </c>
      <c r="BF19" s="48">
        <v>0</v>
      </c>
      <c r="BG19" s="49">
        <v>0</v>
      </c>
      <c r="BH19" s="48">
        <v>0</v>
      </c>
      <c r="BI19" s="49">
        <v>0</v>
      </c>
      <c r="BJ19" s="48">
        <v>21</v>
      </c>
      <c r="BK19" s="49">
        <v>100</v>
      </c>
      <c r="BL19" s="48">
        <v>21</v>
      </c>
    </row>
    <row r="20" spans="1:64" ht="15">
      <c r="A20" s="64" t="s">
        <v>223</v>
      </c>
      <c r="B20" s="64" t="s">
        <v>247</v>
      </c>
      <c r="C20" s="65" t="s">
        <v>1263</v>
      </c>
      <c r="D20" s="66">
        <v>3</v>
      </c>
      <c r="E20" s="67" t="s">
        <v>132</v>
      </c>
      <c r="F20" s="68">
        <v>35</v>
      </c>
      <c r="G20" s="65"/>
      <c r="H20" s="69"/>
      <c r="I20" s="70"/>
      <c r="J20" s="70"/>
      <c r="K20" s="34" t="s">
        <v>65</v>
      </c>
      <c r="L20" s="77">
        <v>20</v>
      </c>
      <c r="M20" s="77"/>
      <c r="N20" s="72"/>
      <c r="O20" s="79" t="s">
        <v>260</v>
      </c>
      <c r="P20" s="81">
        <v>43696.77699074074</v>
      </c>
      <c r="Q20" s="79" t="s">
        <v>269</v>
      </c>
      <c r="R20" s="82" t="s">
        <v>289</v>
      </c>
      <c r="S20" s="79" t="s">
        <v>301</v>
      </c>
      <c r="T20" s="79" t="s">
        <v>252</v>
      </c>
      <c r="U20" s="79"/>
      <c r="V20" s="82" t="s">
        <v>322</v>
      </c>
      <c r="W20" s="81">
        <v>43696.77699074074</v>
      </c>
      <c r="X20" s="82" t="s">
        <v>358</v>
      </c>
      <c r="Y20" s="79"/>
      <c r="Z20" s="79"/>
      <c r="AA20" s="85" t="s">
        <v>411</v>
      </c>
      <c r="AB20" s="79"/>
      <c r="AC20" s="79" t="b">
        <v>0</v>
      </c>
      <c r="AD20" s="79">
        <v>0</v>
      </c>
      <c r="AE20" s="85" t="s">
        <v>454</v>
      </c>
      <c r="AF20" s="79" t="b">
        <v>0</v>
      </c>
      <c r="AG20" s="79" t="s">
        <v>458</v>
      </c>
      <c r="AH20" s="79"/>
      <c r="AI20" s="85" t="s">
        <v>454</v>
      </c>
      <c r="AJ20" s="79" t="b">
        <v>0</v>
      </c>
      <c r="AK20" s="79">
        <v>3</v>
      </c>
      <c r="AL20" s="85" t="s">
        <v>420</v>
      </c>
      <c r="AM20" s="79" t="s">
        <v>472</v>
      </c>
      <c r="AN20" s="79" t="b">
        <v>0</v>
      </c>
      <c r="AO20" s="85" t="s">
        <v>420</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223</v>
      </c>
      <c r="B21" s="64" t="s">
        <v>248</v>
      </c>
      <c r="C21" s="65" t="s">
        <v>1263</v>
      </c>
      <c r="D21" s="66">
        <v>3</v>
      </c>
      <c r="E21" s="67" t="s">
        <v>132</v>
      </c>
      <c r="F21" s="68">
        <v>35</v>
      </c>
      <c r="G21" s="65"/>
      <c r="H21" s="69"/>
      <c r="I21" s="70"/>
      <c r="J21" s="70"/>
      <c r="K21" s="34" t="s">
        <v>65</v>
      </c>
      <c r="L21" s="77">
        <v>21</v>
      </c>
      <c r="M21" s="77"/>
      <c r="N21" s="72"/>
      <c r="O21" s="79" t="s">
        <v>260</v>
      </c>
      <c r="P21" s="81">
        <v>43696.77699074074</v>
      </c>
      <c r="Q21" s="79" t="s">
        <v>269</v>
      </c>
      <c r="R21" s="82" t="s">
        <v>289</v>
      </c>
      <c r="S21" s="79" t="s">
        <v>301</v>
      </c>
      <c r="T21" s="79" t="s">
        <v>252</v>
      </c>
      <c r="U21" s="79"/>
      <c r="V21" s="82" t="s">
        <v>322</v>
      </c>
      <c r="W21" s="81">
        <v>43696.77699074074</v>
      </c>
      <c r="X21" s="82" t="s">
        <v>358</v>
      </c>
      <c r="Y21" s="79"/>
      <c r="Z21" s="79"/>
      <c r="AA21" s="85" t="s">
        <v>411</v>
      </c>
      <c r="AB21" s="79"/>
      <c r="AC21" s="79" t="b">
        <v>0</v>
      </c>
      <c r="AD21" s="79">
        <v>0</v>
      </c>
      <c r="AE21" s="85" t="s">
        <v>454</v>
      </c>
      <c r="AF21" s="79" t="b">
        <v>0</v>
      </c>
      <c r="AG21" s="79" t="s">
        <v>458</v>
      </c>
      <c r="AH21" s="79"/>
      <c r="AI21" s="85" t="s">
        <v>454</v>
      </c>
      <c r="AJ21" s="79" t="b">
        <v>0</v>
      </c>
      <c r="AK21" s="79">
        <v>3</v>
      </c>
      <c r="AL21" s="85" t="s">
        <v>420</v>
      </c>
      <c r="AM21" s="79" t="s">
        <v>472</v>
      </c>
      <c r="AN21" s="79" t="b">
        <v>0</v>
      </c>
      <c r="AO21" s="85" t="s">
        <v>420</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223</v>
      </c>
      <c r="B22" s="64" t="s">
        <v>249</v>
      </c>
      <c r="C22" s="65" t="s">
        <v>1263</v>
      </c>
      <c r="D22" s="66">
        <v>3</v>
      </c>
      <c r="E22" s="67" t="s">
        <v>132</v>
      </c>
      <c r="F22" s="68">
        <v>35</v>
      </c>
      <c r="G22" s="65"/>
      <c r="H22" s="69"/>
      <c r="I22" s="70"/>
      <c r="J22" s="70"/>
      <c r="K22" s="34" t="s">
        <v>65</v>
      </c>
      <c r="L22" s="77">
        <v>22</v>
      </c>
      <c r="M22" s="77"/>
      <c r="N22" s="72"/>
      <c r="O22" s="79" t="s">
        <v>260</v>
      </c>
      <c r="P22" s="81">
        <v>43696.77699074074</v>
      </c>
      <c r="Q22" s="79" t="s">
        <v>269</v>
      </c>
      <c r="R22" s="82" t="s">
        <v>289</v>
      </c>
      <c r="S22" s="79" t="s">
        <v>301</v>
      </c>
      <c r="T22" s="79" t="s">
        <v>252</v>
      </c>
      <c r="U22" s="79"/>
      <c r="V22" s="82" t="s">
        <v>322</v>
      </c>
      <c r="W22" s="81">
        <v>43696.77699074074</v>
      </c>
      <c r="X22" s="82" t="s">
        <v>358</v>
      </c>
      <c r="Y22" s="79"/>
      <c r="Z22" s="79"/>
      <c r="AA22" s="85" t="s">
        <v>411</v>
      </c>
      <c r="AB22" s="79"/>
      <c r="AC22" s="79" t="b">
        <v>0</v>
      </c>
      <c r="AD22" s="79">
        <v>0</v>
      </c>
      <c r="AE22" s="85" t="s">
        <v>454</v>
      </c>
      <c r="AF22" s="79" t="b">
        <v>0</v>
      </c>
      <c r="AG22" s="79" t="s">
        <v>458</v>
      </c>
      <c r="AH22" s="79"/>
      <c r="AI22" s="85" t="s">
        <v>454</v>
      </c>
      <c r="AJ22" s="79" t="b">
        <v>0</v>
      </c>
      <c r="AK22" s="79">
        <v>3</v>
      </c>
      <c r="AL22" s="85" t="s">
        <v>420</v>
      </c>
      <c r="AM22" s="79" t="s">
        <v>472</v>
      </c>
      <c r="AN22" s="79" t="b">
        <v>0</v>
      </c>
      <c r="AO22" s="85" t="s">
        <v>420</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223</v>
      </c>
      <c r="B23" s="64" t="s">
        <v>242</v>
      </c>
      <c r="C23" s="65" t="s">
        <v>1263</v>
      </c>
      <c r="D23" s="66">
        <v>3</v>
      </c>
      <c r="E23" s="67" t="s">
        <v>132</v>
      </c>
      <c r="F23" s="68">
        <v>35</v>
      </c>
      <c r="G23" s="65"/>
      <c r="H23" s="69"/>
      <c r="I23" s="70"/>
      <c r="J23" s="70"/>
      <c r="K23" s="34" t="s">
        <v>65</v>
      </c>
      <c r="L23" s="77">
        <v>23</v>
      </c>
      <c r="M23" s="77"/>
      <c r="N23" s="72"/>
      <c r="O23" s="79" t="s">
        <v>260</v>
      </c>
      <c r="P23" s="81">
        <v>43696.77699074074</v>
      </c>
      <c r="Q23" s="79" t="s">
        <v>269</v>
      </c>
      <c r="R23" s="82" t="s">
        <v>289</v>
      </c>
      <c r="S23" s="79" t="s">
        <v>301</v>
      </c>
      <c r="T23" s="79" t="s">
        <v>252</v>
      </c>
      <c r="U23" s="79"/>
      <c r="V23" s="82" t="s">
        <v>322</v>
      </c>
      <c r="W23" s="81">
        <v>43696.77699074074</v>
      </c>
      <c r="X23" s="82" t="s">
        <v>358</v>
      </c>
      <c r="Y23" s="79"/>
      <c r="Z23" s="79"/>
      <c r="AA23" s="85" t="s">
        <v>411</v>
      </c>
      <c r="AB23" s="79"/>
      <c r="AC23" s="79" t="b">
        <v>0</v>
      </c>
      <c r="AD23" s="79">
        <v>0</v>
      </c>
      <c r="AE23" s="85" t="s">
        <v>454</v>
      </c>
      <c r="AF23" s="79" t="b">
        <v>0</v>
      </c>
      <c r="AG23" s="79" t="s">
        <v>458</v>
      </c>
      <c r="AH23" s="79"/>
      <c r="AI23" s="85" t="s">
        <v>454</v>
      </c>
      <c r="AJ23" s="79" t="b">
        <v>0</v>
      </c>
      <c r="AK23" s="79">
        <v>3</v>
      </c>
      <c r="AL23" s="85" t="s">
        <v>420</v>
      </c>
      <c r="AM23" s="79" t="s">
        <v>472</v>
      </c>
      <c r="AN23" s="79" t="b">
        <v>0</v>
      </c>
      <c r="AO23" s="85" t="s">
        <v>420</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5</v>
      </c>
      <c r="BD23" s="48"/>
      <c r="BE23" s="49"/>
      <c r="BF23" s="48"/>
      <c r="BG23" s="49"/>
      <c r="BH23" s="48"/>
      <c r="BI23" s="49"/>
      <c r="BJ23" s="48"/>
      <c r="BK23" s="49"/>
      <c r="BL23" s="48"/>
    </row>
    <row r="24" spans="1:64" ht="15">
      <c r="A24" s="64" t="s">
        <v>223</v>
      </c>
      <c r="B24" s="64" t="s">
        <v>250</v>
      </c>
      <c r="C24" s="65" t="s">
        <v>1263</v>
      </c>
      <c r="D24" s="66">
        <v>3</v>
      </c>
      <c r="E24" s="67" t="s">
        <v>132</v>
      </c>
      <c r="F24" s="68">
        <v>35</v>
      </c>
      <c r="G24" s="65"/>
      <c r="H24" s="69"/>
      <c r="I24" s="70"/>
      <c r="J24" s="70"/>
      <c r="K24" s="34" t="s">
        <v>65</v>
      </c>
      <c r="L24" s="77">
        <v>24</v>
      </c>
      <c r="M24" s="77"/>
      <c r="N24" s="72"/>
      <c r="O24" s="79" t="s">
        <v>260</v>
      </c>
      <c r="P24" s="81">
        <v>43696.77699074074</v>
      </c>
      <c r="Q24" s="79" t="s">
        <v>269</v>
      </c>
      <c r="R24" s="82" t="s">
        <v>289</v>
      </c>
      <c r="S24" s="79" t="s">
        <v>301</v>
      </c>
      <c r="T24" s="79" t="s">
        <v>252</v>
      </c>
      <c r="U24" s="79"/>
      <c r="V24" s="82" t="s">
        <v>322</v>
      </c>
      <c r="W24" s="81">
        <v>43696.77699074074</v>
      </c>
      <c r="X24" s="82" t="s">
        <v>358</v>
      </c>
      <c r="Y24" s="79"/>
      <c r="Z24" s="79"/>
      <c r="AA24" s="85" t="s">
        <v>411</v>
      </c>
      <c r="AB24" s="79"/>
      <c r="AC24" s="79" t="b">
        <v>0</v>
      </c>
      <c r="AD24" s="79">
        <v>0</v>
      </c>
      <c r="AE24" s="85" t="s">
        <v>454</v>
      </c>
      <c r="AF24" s="79" t="b">
        <v>0</v>
      </c>
      <c r="AG24" s="79" t="s">
        <v>458</v>
      </c>
      <c r="AH24" s="79"/>
      <c r="AI24" s="85" t="s">
        <v>454</v>
      </c>
      <c r="AJ24" s="79" t="b">
        <v>0</v>
      </c>
      <c r="AK24" s="79">
        <v>3</v>
      </c>
      <c r="AL24" s="85" t="s">
        <v>420</v>
      </c>
      <c r="AM24" s="79" t="s">
        <v>472</v>
      </c>
      <c r="AN24" s="79" t="b">
        <v>0</v>
      </c>
      <c r="AO24" s="85" t="s">
        <v>420</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223</v>
      </c>
      <c r="B25" s="64" t="s">
        <v>230</v>
      </c>
      <c r="C25" s="65" t="s">
        <v>1263</v>
      </c>
      <c r="D25" s="66">
        <v>3</v>
      </c>
      <c r="E25" s="67" t="s">
        <v>132</v>
      </c>
      <c r="F25" s="68">
        <v>35</v>
      </c>
      <c r="G25" s="65"/>
      <c r="H25" s="69"/>
      <c r="I25" s="70"/>
      <c r="J25" s="70"/>
      <c r="K25" s="34" t="s">
        <v>65</v>
      </c>
      <c r="L25" s="77">
        <v>25</v>
      </c>
      <c r="M25" s="77"/>
      <c r="N25" s="72"/>
      <c r="O25" s="79" t="s">
        <v>260</v>
      </c>
      <c r="P25" s="81">
        <v>43696.77699074074</v>
      </c>
      <c r="Q25" s="79" t="s">
        <v>269</v>
      </c>
      <c r="R25" s="82" t="s">
        <v>289</v>
      </c>
      <c r="S25" s="79" t="s">
        <v>301</v>
      </c>
      <c r="T25" s="79" t="s">
        <v>252</v>
      </c>
      <c r="U25" s="79"/>
      <c r="V25" s="82" t="s">
        <v>322</v>
      </c>
      <c r="W25" s="81">
        <v>43696.77699074074</v>
      </c>
      <c r="X25" s="82" t="s">
        <v>358</v>
      </c>
      <c r="Y25" s="79"/>
      <c r="Z25" s="79"/>
      <c r="AA25" s="85" t="s">
        <v>411</v>
      </c>
      <c r="AB25" s="79"/>
      <c r="AC25" s="79" t="b">
        <v>0</v>
      </c>
      <c r="AD25" s="79">
        <v>0</v>
      </c>
      <c r="AE25" s="85" t="s">
        <v>454</v>
      </c>
      <c r="AF25" s="79" t="b">
        <v>0</v>
      </c>
      <c r="AG25" s="79" t="s">
        <v>458</v>
      </c>
      <c r="AH25" s="79"/>
      <c r="AI25" s="85" t="s">
        <v>454</v>
      </c>
      <c r="AJ25" s="79" t="b">
        <v>0</v>
      </c>
      <c r="AK25" s="79">
        <v>3</v>
      </c>
      <c r="AL25" s="85" t="s">
        <v>420</v>
      </c>
      <c r="AM25" s="79" t="s">
        <v>472</v>
      </c>
      <c r="AN25" s="79" t="b">
        <v>0</v>
      </c>
      <c r="AO25" s="85" t="s">
        <v>420</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223</v>
      </c>
      <c r="B26" s="64" t="s">
        <v>251</v>
      </c>
      <c r="C26" s="65" t="s">
        <v>1263</v>
      </c>
      <c r="D26" s="66">
        <v>3</v>
      </c>
      <c r="E26" s="67" t="s">
        <v>132</v>
      </c>
      <c r="F26" s="68">
        <v>35</v>
      </c>
      <c r="G26" s="65"/>
      <c r="H26" s="69"/>
      <c r="I26" s="70"/>
      <c r="J26" s="70"/>
      <c r="K26" s="34" t="s">
        <v>65</v>
      </c>
      <c r="L26" s="77">
        <v>26</v>
      </c>
      <c r="M26" s="77"/>
      <c r="N26" s="72"/>
      <c r="O26" s="79" t="s">
        <v>260</v>
      </c>
      <c r="P26" s="81">
        <v>43696.77699074074</v>
      </c>
      <c r="Q26" s="79" t="s">
        <v>269</v>
      </c>
      <c r="R26" s="82" t="s">
        <v>289</v>
      </c>
      <c r="S26" s="79" t="s">
        <v>301</v>
      </c>
      <c r="T26" s="79" t="s">
        <v>252</v>
      </c>
      <c r="U26" s="79"/>
      <c r="V26" s="82" t="s">
        <v>322</v>
      </c>
      <c r="W26" s="81">
        <v>43696.77699074074</v>
      </c>
      <c r="X26" s="82" t="s">
        <v>358</v>
      </c>
      <c r="Y26" s="79"/>
      <c r="Z26" s="79"/>
      <c r="AA26" s="85" t="s">
        <v>411</v>
      </c>
      <c r="AB26" s="79"/>
      <c r="AC26" s="79" t="b">
        <v>0</v>
      </c>
      <c r="AD26" s="79">
        <v>0</v>
      </c>
      <c r="AE26" s="85" t="s">
        <v>454</v>
      </c>
      <c r="AF26" s="79" t="b">
        <v>0</v>
      </c>
      <c r="AG26" s="79" t="s">
        <v>458</v>
      </c>
      <c r="AH26" s="79"/>
      <c r="AI26" s="85" t="s">
        <v>454</v>
      </c>
      <c r="AJ26" s="79" t="b">
        <v>0</v>
      </c>
      <c r="AK26" s="79">
        <v>3</v>
      </c>
      <c r="AL26" s="85" t="s">
        <v>420</v>
      </c>
      <c r="AM26" s="79" t="s">
        <v>472</v>
      </c>
      <c r="AN26" s="79" t="b">
        <v>0</v>
      </c>
      <c r="AO26" s="85" t="s">
        <v>420</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223</v>
      </c>
      <c r="B27" s="64" t="s">
        <v>229</v>
      </c>
      <c r="C27" s="65" t="s">
        <v>1263</v>
      </c>
      <c r="D27" s="66">
        <v>3</v>
      </c>
      <c r="E27" s="67" t="s">
        <v>132</v>
      </c>
      <c r="F27" s="68">
        <v>35</v>
      </c>
      <c r="G27" s="65"/>
      <c r="H27" s="69"/>
      <c r="I27" s="70"/>
      <c r="J27" s="70"/>
      <c r="K27" s="34" t="s">
        <v>65</v>
      </c>
      <c r="L27" s="77">
        <v>27</v>
      </c>
      <c r="M27" s="77"/>
      <c r="N27" s="72"/>
      <c r="O27" s="79" t="s">
        <v>260</v>
      </c>
      <c r="P27" s="81">
        <v>43696.77699074074</v>
      </c>
      <c r="Q27" s="79" t="s">
        <v>269</v>
      </c>
      <c r="R27" s="82" t="s">
        <v>289</v>
      </c>
      <c r="S27" s="79" t="s">
        <v>301</v>
      </c>
      <c r="T27" s="79" t="s">
        <v>252</v>
      </c>
      <c r="U27" s="79"/>
      <c r="V27" s="82" t="s">
        <v>322</v>
      </c>
      <c r="W27" s="81">
        <v>43696.77699074074</v>
      </c>
      <c r="X27" s="82" t="s">
        <v>358</v>
      </c>
      <c r="Y27" s="79"/>
      <c r="Z27" s="79"/>
      <c r="AA27" s="85" t="s">
        <v>411</v>
      </c>
      <c r="AB27" s="79"/>
      <c r="AC27" s="79" t="b">
        <v>0</v>
      </c>
      <c r="AD27" s="79">
        <v>0</v>
      </c>
      <c r="AE27" s="85" t="s">
        <v>454</v>
      </c>
      <c r="AF27" s="79" t="b">
        <v>0</v>
      </c>
      <c r="AG27" s="79" t="s">
        <v>458</v>
      </c>
      <c r="AH27" s="79"/>
      <c r="AI27" s="85" t="s">
        <v>454</v>
      </c>
      <c r="AJ27" s="79" t="b">
        <v>0</v>
      </c>
      <c r="AK27" s="79">
        <v>3</v>
      </c>
      <c r="AL27" s="85" t="s">
        <v>420</v>
      </c>
      <c r="AM27" s="79" t="s">
        <v>472</v>
      </c>
      <c r="AN27" s="79" t="b">
        <v>0</v>
      </c>
      <c r="AO27" s="85" t="s">
        <v>420</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0</v>
      </c>
      <c r="BG27" s="49">
        <v>0</v>
      </c>
      <c r="BH27" s="48">
        <v>0</v>
      </c>
      <c r="BI27" s="49">
        <v>0</v>
      </c>
      <c r="BJ27" s="48">
        <v>12</v>
      </c>
      <c r="BK27" s="49">
        <v>100</v>
      </c>
      <c r="BL27" s="48">
        <v>12</v>
      </c>
    </row>
    <row r="28" spans="1:64" ht="15">
      <c r="A28" s="64" t="s">
        <v>224</v>
      </c>
      <c r="B28" s="64" t="s">
        <v>247</v>
      </c>
      <c r="C28" s="65" t="s">
        <v>1263</v>
      </c>
      <c r="D28" s="66">
        <v>3</v>
      </c>
      <c r="E28" s="67" t="s">
        <v>132</v>
      </c>
      <c r="F28" s="68">
        <v>35</v>
      </c>
      <c r="G28" s="65"/>
      <c r="H28" s="69"/>
      <c r="I28" s="70"/>
      <c r="J28" s="70"/>
      <c r="K28" s="34" t="s">
        <v>65</v>
      </c>
      <c r="L28" s="77">
        <v>28</v>
      </c>
      <c r="M28" s="77"/>
      <c r="N28" s="72"/>
      <c r="O28" s="79" t="s">
        <v>260</v>
      </c>
      <c r="P28" s="81">
        <v>43696.7762037037</v>
      </c>
      <c r="Q28" s="79" t="s">
        <v>269</v>
      </c>
      <c r="R28" s="82" t="s">
        <v>289</v>
      </c>
      <c r="S28" s="79" t="s">
        <v>301</v>
      </c>
      <c r="T28" s="79" t="s">
        <v>252</v>
      </c>
      <c r="U28" s="79"/>
      <c r="V28" s="82" t="s">
        <v>323</v>
      </c>
      <c r="W28" s="81">
        <v>43696.7762037037</v>
      </c>
      <c r="X28" s="82" t="s">
        <v>359</v>
      </c>
      <c r="Y28" s="79"/>
      <c r="Z28" s="79"/>
      <c r="AA28" s="85" t="s">
        <v>412</v>
      </c>
      <c r="AB28" s="79"/>
      <c r="AC28" s="79" t="b">
        <v>0</v>
      </c>
      <c r="AD28" s="79">
        <v>0</v>
      </c>
      <c r="AE28" s="85" t="s">
        <v>454</v>
      </c>
      <c r="AF28" s="79" t="b">
        <v>0</v>
      </c>
      <c r="AG28" s="79" t="s">
        <v>458</v>
      </c>
      <c r="AH28" s="79"/>
      <c r="AI28" s="85" t="s">
        <v>454</v>
      </c>
      <c r="AJ28" s="79" t="b">
        <v>0</v>
      </c>
      <c r="AK28" s="79">
        <v>3</v>
      </c>
      <c r="AL28" s="85" t="s">
        <v>420</v>
      </c>
      <c r="AM28" s="79" t="s">
        <v>473</v>
      </c>
      <c r="AN28" s="79" t="b">
        <v>0</v>
      </c>
      <c r="AO28" s="85" t="s">
        <v>420</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225</v>
      </c>
      <c r="B29" s="64" t="s">
        <v>247</v>
      </c>
      <c r="C29" s="65" t="s">
        <v>1263</v>
      </c>
      <c r="D29" s="66">
        <v>3</v>
      </c>
      <c r="E29" s="67" t="s">
        <v>132</v>
      </c>
      <c r="F29" s="68">
        <v>35</v>
      </c>
      <c r="G29" s="65"/>
      <c r="H29" s="69"/>
      <c r="I29" s="70"/>
      <c r="J29" s="70"/>
      <c r="K29" s="34" t="s">
        <v>65</v>
      </c>
      <c r="L29" s="77">
        <v>29</v>
      </c>
      <c r="M29" s="77"/>
      <c r="N29" s="72"/>
      <c r="O29" s="79" t="s">
        <v>260</v>
      </c>
      <c r="P29" s="81">
        <v>43696.82761574074</v>
      </c>
      <c r="Q29" s="79" t="s">
        <v>269</v>
      </c>
      <c r="R29" s="82" t="s">
        <v>289</v>
      </c>
      <c r="S29" s="79" t="s">
        <v>301</v>
      </c>
      <c r="T29" s="79" t="s">
        <v>252</v>
      </c>
      <c r="U29" s="79"/>
      <c r="V29" s="82" t="s">
        <v>324</v>
      </c>
      <c r="W29" s="81">
        <v>43696.82761574074</v>
      </c>
      <c r="X29" s="82" t="s">
        <v>360</v>
      </c>
      <c r="Y29" s="79"/>
      <c r="Z29" s="79"/>
      <c r="AA29" s="85" t="s">
        <v>413</v>
      </c>
      <c r="AB29" s="79"/>
      <c r="AC29" s="79" t="b">
        <v>0</v>
      </c>
      <c r="AD29" s="79">
        <v>0</v>
      </c>
      <c r="AE29" s="85" t="s">
        <v>454</v>
      </c>
      <c r="AF29" s="79" t="b">
        <v>0</v>
      </c>
      <c r="AG29" s="79" t="s">
        <v>458</v>
      </c>
      <c r="AH29" s="79"/>
      <c r="AI29" s="85" t="s">
        <v>454</v>
      </c>
      <c r="AJ29" s="79" t="b">
        <v>0</v>
      </c>
      <c r="AK29" s="79">
        <v>3</v>
      </c>
      <c r="AL29" s="85" t="s">
        <v>420</v>
      </c>
      <c r="AM29" s="79" t="s">
        <v>474</v>
      </c>
      <c r="AN29" s="79" t="b">
        <v>0</v>
      </c>
      <c r="AO29" s="85" t="s">
        <v>420</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225</v>
      </c>
      <c r="B30" s="64" t="s">
        <v>248</v>
      </c>
      <c r="C30" s="65" t="s">
        <v>1263</v>
      </c>
      <c r="D30" s="66">
        <v>3</v>
      </c>
      <c r="E30" s="67" t="s">
        <v>132</v>
      </c>
      <c r="F30" s="68">
        <v>35</v>
      </c>
      <c r="G30" s="65"/>
      <c r="H30" s="69"/>
      <c r="I30" s="70"/>
      <c r="J30" s="70"/>
      <c r="K30" s="34" t="s">
        <v>65</v>
      </c>
      <c r="L30" s="77">
        <v>30</v>
      </c>
      <c r="M30" s="77"/>
      <c r="N30" s="72"/>
      <c r="O30" s="79" t="s">
        <v>260</v>
      </c>
      <c r="P30" s="81">
        <v>43696.82761574074</v>
      </c>
      <c r="Q30" s="79" t="s">
        <v>269</v>
      </c>
      <c r="R30" s="82" t="s">
        <v>289</v>
      </c>
      <c r="S30" s="79" t="s">
        <v>301</v>
      </c>
      <c r="T30" s="79" t="s">
        <v>252</v>
      </c>
      <c r="U30" s="79"/>
      <c r="V30" s="82" t="s">
        <v>324</v>
      </c>
      <c r="W30" s="81">
        <v>43696.82761574074</v>
      </c>
      <c r="X30" s="82" t="s">
        <v>360</v>
      </c>
      <c r="Y30" s="79"/>
      <c r="Z30" s="79"/>
      <c r="AA30" s="85" t="s">
        <v>413</v>
      </c>
      <c r="AB30" s="79"/>
      <c r="AC30" s="79" t="b">
        <v>0</v>
      </c>
      <c r="AD30" s="79">
        <v>0</v>
      </c>
      <c r="AE30" s="85" t="s">
        <v>454</v>
      </c>
      <c r="AF30" s="79" t="b">
        <v>0</v>
      </c>
      <c r="AG30" s="79" t="s">
        <v>458</v>
      </c>
      <c r="AH30" s="79"/>
      <c r="AI30" s="85" t="s">
        <v>454</v>
      </c>
      <c r="AJ30" s="79" t="b">
        <v>0</v>
      </c>
      <c r="AK30" s="79">
        <v>3</v>
      </c>
      <c r="AL30" s="85" t="s">
        <v>420</v>
      </c>
      <c r="AM30" s="79" t="s">
        <v>474</v>
      </c>
      <c r="AN30" s="79" t="b">
        <v>0</v>
      </c>
      <c r="AO30" s="85" t="s">
        <v>420</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225</v>
      </c>
      <c r="B31" s="64" t="s">
        <v>249</v>
      </c>
      <c r="C31" s="65" t="s">
        <v>1263</v>
      </c>
      <c r="D31" s="66">
        <v>3</v>
      </c>
      <c r="E31" s="67" t="s">
        <v>132</v>
      </c>
      <c r="F31" s="68">
        <v>35</v>
      </c>
      <c r="G31" s="65"/>
      <c r="H31" s="69"/>
      <c r="I31" s="70"/>
      <c r="J31" s="70"/>
      <c r="K31" s="34" t="s">
        <v>65</v>
      </c>
      <c r="L31" s="77">
        <v>31</v>
      </c>
      <c r="M31" s="77"/>
      <c r="N31" s="72"/>
      <c r="O31" s="79" t="s">
        <v>260</v>
      </c>
      <c r="P31" s="81">
        <v>43696.82761574074</v>
      </c>
      <c r="Q31" s="79" t="s">
        <v>269</v>
      </c>
      <c r="R31" s="82" t="s">
        <v>289</v>
      </c>
      <c r="S31" s="79" t="s">
        <v>301</v>
      </c>
      <c r="T31" s="79" t="s">
        <v>252</v>
      </c>
      <c r="U31" s="79"/>
      <c r="V31" s="82" t="s">
        <v>324</v>
      </c>
      <c r="W31" s="81">
        <v>43696.82761574074</v>
      </c>
      <c r="X31" s="82" t="s">
        <v>360</v>
      </c>
      <c r="Y31" s="79"/>
      <c r="Z31" s="79"/>
      <c r="AA31" s="85" t="s">
        <v>413</v>
      </c>
      <c r="AB31" s="79"/>
      <c r="AC31" s="79" t="b">
        <v>0</v>
      </c>
      <c r="AD31" s="79">
        <v>0</v>
      </c>
      <c r="AE31" s="85" t="s">
        <v>454</v>
      </c>
      <c r="AF31" s="79" t="b">
        <v>0</v>
      </c>
      <c r="AG31" s="79" t="s">
        <v>458</v>
      </c>
      <c r="AH31" s="79"/>
      <c r="AI31" s="85" t="s">
        <v>454</v>
      </c>
      <c r="AJ31" s="79" t="b">
        <v>0</v>
      </c>
      <c r="AK31" s="79">
        <v>3</v>
      </c>
      <c r="AL31" s="85" t="s">
        <v>420</v>
      </c>
      <c r="AM31" s="79" t="s">
        <v>474</v>
      </c>
      <c r="AN31" s="79" t="b">
        <v>0</v>
      </c>
      <c r="AO31" s="85" t="s">
        <v>420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225</v>
      </c>
      <c r="B32" s="64" t="s">
        <v>242</v>
      </c>
      <c r="C32" s="65" t="s">
        <v>1263</v>
      </c>
      <c r="D32" s="66">
        <v>3</v>
      </c>
      <c r="E32" s="67" t="s">
        <v>132</v>
      </c>
      <c r="F32" s="68">
        <v>35</v>
      </c>
      <c r="G32" s="65"/>
      <c r="H32" s="69"/>
      <c r="I32" s="70"/>
      <c r="J32" s="70"/>
      <c r="K32" s="34" t="s">
        <v>65</v>
      </c>
      <c r="L32" s="77">
        <v>32</v>
      </c>
      <c r="M32" s="77"/>
      <c r="N32" s="72"/>
      <c r="O32" s="79" t="s">
        <v>260</v>
      </c>
      <c r="P32" s="81">
        <v>43696.82761574074</v>
      </c>
      <c r="Q32" s="79" t="s">
        <v>269</v>
      </c>
      <c r="R32" s="82" t="s">
        <v>289</v>
      </c>
      <c r="S32" s="79" t="s">
        <v>301</v>
      </c>
      <c r="T32" s="79" t="s">
        <v>252</v>
      </c>
      <c r="U32" s="79"/>
      <c r="V32" s="82" t="s">
        <v>324</v>
      </c>
      <c r="W32" s="81">
        <v>43696.82761574074</v>
      </c>
      <c r="X32" s="82" t="s">
        <v>360</v>
      </c>
      <c r="Y32" s="79"/>
      <c r="Z32" s="79"/>
      <c r="AA32" s="85" t="s">
        <v>413</v>
      </c>
      <c r="AB32" s="79"/>
      <c r="AC32" s="79" t="b">
        <v>0</v>
      </c>
      <c r="AD32" s="79">
        <v>0</v>
      </c>
      <c r="AE32" s="85" t="s">
        <v>454</v>
      </c>
      <c r="AF32" s="79" t="b">
        <v>0</v>
      </c>
      <c r="AG32" s="79" t="s">
        <v>458</v>
      </c>
      <c r="AH32" s="79"/>
      <c r="AI32" s="85" t="s">
        <v>454</v>
      </c>
      <c r="AJ32" s="79" t="b">
        <v>0</v>
      </c>
      <c r="AK32" s="79">
        <v>3</v>
      </c>
      <c r="AL32" s="85" t="s">
        <v>420</v>
      </c>
      <c r="AM32" s="79" t="s">
        <v>474</v>
      </c>
      <c r="AN32" s="79" t="b">
        <v>0</v>
      </c>
      <c r="AO32" s="85" t="s">
        <v>420</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5</v>
      </c>
      <c r="BD32" s="48"/>
      <c r="BE32" s="49"/>
      <c r="BF32" s="48"/>
      <c r="BG32" s="49"/>
      <c r="BH32" s="48"/>
      <c r="BI32" s="49"/>
      <c r="BJ32" s="48"/>
      <c r="BK32" s="49"/>
      <c r="BL32" s="48"/>
    </row>
    <row r="33" spans="1:64" ht="15">
      <c r="A33" s="64" t="s">
        <v>225</v>
      </c>
      <c r="B33" s="64" t="s">
        <v>250</v>
      </c>
      <c r="C33" s="65" t="s">
        <v>1263</v>
      </c>
      <c r="D33" s="66">
        <v>3</v>
      </c>
      <c r="E33" s="67" t="s">
        <v>132</v>
      </c>
      <c r="F33" s="68">
        <v>35</v>
      </c>
      <c r="G33" s="65"/>
      <c r="H33" s="69"/>
      <c r="I33" s="70"/>
      <c r="J33" s="70"/>
      <c r="K33" s="34" t="s">
        <v>65</v>
      </c>
      <c r="L33" s="77">
        <v>33</v>
      </c>
      <c r="M33" s="77"/>
      <c r="N33" s="72"/>
      <c r="O33" s="79" t="s">
        <v>260</v>
      </c>
      <c r="P33" s="81">
        <v>43696.82761574074</v>
      </c>
      <c r="Q33" s="79" t="s">
        <v>269</v>
      </c>
      <c r="R33" s="82" t="s">
        <v>289</v>
      </c>
      <c r="S33" s="79" t="s">
        <v>301</v>
      </c>
      <c r="T33" s="79" t="s">
        <v>252</v>
      </c>
      <c r="U33" s="79"/>
      <c r="V33" s="82" t="s">
        <v>324</v>
      </c>
      <c r="W33" s="81">
        <v>43696.82761574074</v>
      </c>
      <c r="X33" s="82" t="s">
        <v>360</v>
      </c>
      <c r="Y33" s="79"/>
      <c r="Z33" s="79"/>
      <c r="AA33" s="85" t="s">
        <v>413</v>
      </c>
      <c r="AB33" s="79"/>
      <c r="AC33" s="79" t="b">
        <v>0</v>
      </c>
      <c r="AD33" s="79">
        <v>0</v>
      </c>
      <c r="AE33" s="85" t="s">
        <v>454</v>
      </c>
      <c r="AF33" s="79" t="b">
        <v>0</v>
      </c>
      <c r="AG33" s="79" t="s">
        <v>458</v>
      </c>
      <c r="AH33" s="79"/>
      <c r="AI33" s="85" t="s">
        <v>454</v>
      </c>
      <c r="AJ33" s="79" t="b">
        <v>0</v>
      </c>
      <c r="AK33" s="79">
        <v>3</v>
      </c>
      <c r="AL33" s="85" t="s">
        <v>420</v>
      </c>
      <c r="AM33" s="79" t="s">
        <v>474</v>
      </c>
      <c r="AN33" s="79" t="b">
        <v>0</v>
      </c>
      <c r="AO33" s="85" t="s">
        <v>420</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225</v>
      </c>
      <c r="B34" s="64" t="s">
        <v>230</v>
      </c>
      <c r="C34" s="65" t="s">
        <v>1263</v>
      </c>
      <c r="D34" s="66">
        <v>3</v>
      </c>
      <c r="E34" s="67" t="s">
        <v>132</v>
      </c>
      <c r="F34" s="68">
        <v>35</v>
      </c>
      <c r="G34" s="65"/>
      <c r="H34" s="69"/>
      <c r="I34" s="70"/>
      <c r="J34" s="70"/>
      <c r="K34" s="34" t="s">
        <v>65</v>
      </c>
      <c r="L34" s="77">
        <v>34</v>
      </c>
      <c r="M34" s="77"/>
      <c r="N34" s="72"/>
      <c r="O34" s="79" t="s">
        <v>260</v>
      </c>
      <c r="P34" s="81">
        <v>43696.82761574074</v>
      </c>
      <c r="Q34" s="79" t="s">
        <v>269</v>
      </c>
      <c r="R34" s="82" t="s">
        <v>289</v>
      </c>
      <c r="S34" s="79" t="s">
        <v>301</v>
      </c>
      <c r="T34" s="79" t="s">
        <v>252</v>
      </c>
      <c r="U34" s="79"/>
      <c r="V34" s="82" t="s">
        <v>324</v>
      </c>
      <c r="W34" s="81">
        <v>43696.82761574074</v>
      </c>
      <c r="X34" s="82" t="s">
        <v>360</v>
      </c>
      <c r="Y34" s="79"/>
      <c r="Z34" s="79"/>
      <c r="AA34" s="85" t="s">
        <v>413</v>
      </c>
      <c r="AB34" s="79"/>
      <c r="AC34" s="79" t="b">
        <v>0</v>
      </c>
      <c r="AD34" s="79">
        <v>0</v>
      </c>
      <c r="AE34" s="85" t="s">
        <v>454</v>
      </c>
      <c r="AF34" s="79" t="b">
        <v>0</v>
      </c>
      <c r="AG34" s="79" t="s">
        <v>458</v>
      </c>
      <c r="AH34" s="79"/>
      <c r="AI34" s="85" t="s">
        <v>454</v>
      </c>
      <c r="AJ34" s="79" t="b">
        <v>0</v>
      </c>
      <c r="AK34" s="79">
        <v>3</v>
      </c>
      <c r="AL34" s="85" t="s">
        <v>420</v>
      </c>
      <c r="AM34" s="79" t="s">
        <v>474</v>
      </c>
      <c r="AN34" s="79" t="b">
        <v>0</v>
      </c>
      <c r="AO34" s="85" t="s">
        <v>420</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225</v>
      </c>
      <c r="B35" s="64" t="s">
        <v>251</v>
      </c>
      <c r="C35" s="65" t="s">
        <v>1263</v>
      </c>
      <c r="D35" s="66">
        <v>3</v>
      </c>
      <c r="E35" s="67" t="s">
        <v>132</v>
      </c>
      <c r="F35" s="68">
        <v>35</v>
      </c>
      <c r="G35" s="65"/>
      <c r="H35" s="69"/>
      <c r="I35" s="70"/>
      <c r="J35" s="70"/>
      <c r="K35" s="34" t="s">
        <v>65</v>
      </c>
      <c r="L35" s="77">
        <v>35</v>
      </c>
      <c r="M35" s="77"/>
      <c r="N35" s="72"/>
      <c r="O35" s="79" t="s">
        <v>260</v>
      </c>
      <c r="P35" s="81">
        <v>43696.82761574074</v>
      </c>
      <c r="Q35" s="79" t="s">
        <v>269</v>
      </c>
      <c r="R35" s="82" t="s">
        <v>289</v>
      </c>
      <c r="S35" s="79" t="s">
        <v>301</v>
      </c>
      <c r="T35" s="79" t="s">
        <v>252</v>
      </c>
      <c r="U35" s="79"/>
      <c r="V35" s="82" t="s">
        <v>324</v>
      </c>
      <c r="W35" s="81">
        <v>43696.82761574074</v>
      </c>
      <c r="X35" s="82" t="s">
        <v>360</v>
      </c>
      <c r="Y35" s="79"/>
      <c r="Z35" s="79"/>
      <c r="AA35" s="85" t="s">
        <v>413</v>
      </c>
      <c r="AB35" s="79"/>
      <c r="AC35" s="79" t="b">
        <v>0</v>
      </c>
      <c r="AD35" s="79">
        <v>0</v>
      </c>
      <c r="AE35" s="85" t="s">
        <v>454</v>
      </c>
      <c r="AF35" s="79" t="b">
        <v>0</v>
      </c>
      <c r="AG35" s="79" t="s">
        <v>458</v>
      </c>
      <c r="AH35" s="79"/>
      <c r="AI35" s="85" t="s">
        <v>454</v>
      </c>
      <c r="AJ35" s="79" t="b">
        <v>0</v>
      </c>
      <c r="AK35" s="79">
        <v>3</v>
      </c>
      <c r="AL35" s="85" t="s">
        <v>420</v>
      </c>
      <c r="AM35" s="79" t="s">
        <v>474</v>
      </c>
      <c r="AN35" s="79" t="b">
        <v>0</v>
      </c>
      <c r="AO35" s="85" t="s">
        <v>420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225</v>
      </c>
      <c r="B36" s="64" t="s">
        <v>229</v>
      </c>
      <c r="C36" s="65" t="s">
        <v>1263</v>
      </c>
      <c r="D36" s="66">
        <v>3</v>
      </c>
      <c r="E36" s="67" t="s">
        <v>132</v>
      </c>
      <c r="F36" s="68">
        <v>35</v>
      </c>
      <c r="G36" s="65"/>
      <c r="H36" s="69"/>
      <c r="I36" s="70"/>
      <c r="J36" s="70"/>
      <c r="K36" s="34" t="s">
        <v>65</v>
      </c>
      <c r="L36" s="77">
        <v>36</v>
      </c>
      <c r="M36" s="77"/>
      <c r="N36" s="72"/>
      <c r="O36" s="79" t="s">
        <v>260</v>
      </c>
      <c r="P36" s="81">
        <v>43696.82761574074</v>
      </c>
      <c r="Q36" s="79" t="s">
        <v>269</v>
      </c>
      <c r="R36" s="82" t="s">
        <v>289</v>
      </c>
      <c r="S36" s="79" t="s">
        <v>301</v>
      </c>
      <c r="T36" s="79" t="s">
        <v>252</v>
      </c>
      <c r="U36" s="79"/>
      <c r="V36" s="82" t="s">
        <v>324</v>
      </c>
      <c r="W36" s="81">
        <v>43696.82761574074</v>
      </c>
      <c r="X36" s="82" t="s">
        <v>360</v>
      </c>
      <c r="Y36" s="79"/>
      <c r="Z36" s="79"/>
      <c r="AA36" s="85" t="s">
        <v>413</v>
      </c>
      <c r="AB36" s="79"/>
      <c r="AC36" s="79" t="b">
        <v>0</v>
      </c>
      <c r="AD36" s="79">
        <v>0</v>
      </c>
      <c r="AE36" s="85" t="s">
        <v>454</v>
      </c>
      <c r="AF36" s="79" t="b">
        <v>0</v>
      </c>
      <c r="AG36" s="79" t="s">
        <v>458</v>
      </c>
      <c r="AH36" s="79"/>
      <c r="AI36" s="85" t="s">
        <v>454</v>
      </c>
      <c r="AJ36" s="79" t="b">
        <v>0</v>
      </c>
      <c r="AK36" s="79">
        <v>3</v>
      </c>
      <c r="AL36" s="85" t="s">
        <v>420</v>
      </c>
      <c r="AM36" s="79" t="s">
        <v>474</v>
      </c>
      <c r="AN36" s="79" t="b">
        <v>0</v>
      </c>
      <c r="AO36" s="85" t="s">
        <v>420</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12</v>
      </c>
      <c r="BK36" s="49">
        <v>100</v>
      </c>
      <c r="BL36" s="48">
        <v>12</v>
      </c>
    </row>
    <row r="37" spans="1:64" ht="15">
      <c r="A37" s="64" t="s">
        <v>226</v>
      </c>
      <c r="B37" s="64" t="s">
        <v>227</v>
      </c>
      <c r="C37" s="65" t="s">
        <v>1263</v>
      </c>
      <c r="D37" s="66">
        <v>3</v>
      </c>
      <c r="E37" s="67" t="s">
        <v>132</v>
      </c>
      <c r="F37" s="68">
        <v>35</v>
      </c>
      <c r="G37" s="65"/>
      <c r="H37" s="69"/>
      <c r="I37" s="70"/>
      <c r="J37" s="70"/>
      <c r="K37" s="34" t="s">
        <v>65</v>
      </c>
      <c r="L37" s="77">
        <v>37</v>
      </c>
      <c r="M37" s="77"/>
      <c r="N37" s="72"/>
      <c r="O37" s="79" t="s">
        <v>260</v>
      </c>
      <c r="P37" s="81">
        <v>43654.7312962963</v>
      </c>
      <c r="Q37" s="79" t="s">
        <v>270</v>
      </c>
      <c r="R37" s="79"/>
      <c r="S37" s="79"/>
      <c r="T37" s="79" t="s">
        <v>241</v>
      </c>
      <c r="U37" s="79"/>
      <c r="V37" s="82" t="s">
        <v>325</v>
      </c>
      <c r="W37" s="81">
        <v>43654.7312962963</v>
      </c>
      <c r="X37" s="82" t="s">
        <v>361</v>
      </c>
      <c r="Y37" s="79"/>
      <c r="Z37" s="79"/>
      <c r="AA37" s="85" t="s">
        <v>414</v>
      </c>
      <c r="AB37" s="79"/>
      <c r="AC37" s="79" t="b">
        <v>0</v>
      </c>
      <c r="AD37" s="79">
        <v>0</v>
      </c>
      <c r="AE37" s="85" t="s">
        <v>454</v>
      </c>
      <c r="AF37" s="79" t="b">
        <v>0</v>
      </c>
      <c r="AG37" s="79" t="s">
        <v>458</v>
      </c>
      <c r="AH37" s="79"/>
      <c r="AI37" s="85" t="s">
        <v>454</v>
      </c>
      <c r="AJ37" s="79" t="b">
        <v>0</v>
      </c>
      <c r="AK37" s="79">
        <v>0</v>
      </c>
      <c r="AL37" s="85" t="s">
        <v>429</v>
      </c>
      <c r="AM37" s="79" t="s">
        <v>469</v>
      </c>
      <c r="AN37" s="79" t="b">
        <v>0</v>
      </c>
      <c r="AO37" s="85" t="s">
        <v>429</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226</v>
      </c>
      <c r="B38" s="64" t="s">
        <v>235</v>
      </c>
      <c r="C38" s="65" t="s">
        <v>1263</v>
      </c>
      <c r="D38" s="66">
        <v>3</v>
      </c>
      <c r="E38" s="67" t="s">
        <v>132</v>
      </c>
      <c r="F38" s="68">
        <v>35</v>
      </c>
      <c r="G38" s="65"/>
      <c r="H38" s="69"/>
      <c r="I38" s="70"/>
      <c r="J38" s="70"/>
      <c r="K38" s="34" t="s">
        <v>65</v>
      </c>
      <c r="L38" s="77">
        <v>38</v>
      </c>
      <c r="M38" s="77"/>
      <c r="N38" s="72"/>
      <c r="O38" s="79" t="s">
        <v>260</v>
      </c>
      <c r="P38" s="81">
        <v>43654.7312962963</v>
      </c>
      <c r="Q38" s="79" t="s">
        <v>270</v>
      </c>
      <c r="R38" s="79"/>
      <c r="S38" s="79"/>
      <c r="T38" s="79" t="s">
        <v>241</v>
      </c>
      <c r="U38" s="79"/>
      <c r="V38" s="82" t="s">
        <v>325</v>
      </c>
      <c r="W38" s="81">
        <v>43654.7312962963</v>
      </c>
      <c r="X38" s="82" t="s">
        <v>361</v>
      </c>
      <c r="Y38" s="79"/>
      <c r="Z38" s="79"/>
      <c r="AA38" s="85" t="s">
        <v>414</v>
      </c>
      <c r="AB38" s="79"/>
      <c r="AC38" s="79" t="b">
        <v>0</v>
      </c>
      <c r="AD38" s="79">
        <v>0</v>
      </c>
      <c r="AE38" s="85" t="s">
        <v>454</v>
      </c>
      <c r="AF38" s="79" t="b">
        <v>0</v>
      </c>
      <c r="AG38" s="79" t="s">
        <v>458</v>
      </c>
      <c r="AH38" s="79"/>
      <c r="AI38" s="85" t="s">
        <v>454</v>
      </c>
      <c r="AJ38" s="79" t="b">
        <v>0</v>
      </c>
      <c r="AK38" s="79">
        <v>0</v>
      </c>
      <c r="AL38" s="85" t="s">
        <v>429</v>
      </c>
      <c r="AM38" s="79" t="s">
        <v>469</v>
      </c>
      <c r="AN38" s="79" t="b">
        <v>0</v>
      </c>
      <c r="AO38" s="85" t="s">
        <v>429</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5</v>
      </c>
      <c r="BF38" s="48">
        <v>0</v>
      </c>
      <c r="BG38" s="49">
        <v>0</v>
      </c>
      <c r="BH38" s="48">
        <v>0</v>
      </c>
      <c r="BI38" s="49">
        <v>0</v>
      </c>
      <c r="BJ38" s="48">
        <v>19</v>
      </c>
      <c r="BK38" s="49">
        <v>95</v>
      </c>
      <c r="BL38" s="48">
        <v>20</v>
      </c>
    </row>
    <row r="39" spans="1:64" ht="15">
      <c r="A39" s="64" t="s">
        <v>226</v>
      </c>
      <c r="B39" s="64" t="s">
        <v>239</v>
      </c>
      <c r="C39" s="65" t="s">
        <v>1263</v>
      </c>
      <c r="D39" s="66">
        <v>3</v>
      </c>
      <c r="E39" s="67" t="s">
        <v>132</v>
      </c>
      <c r="F39" s="68">
        <v>35</v>
      </c>
      <c r="G39" s="65"/>
      <c r="H39" s="69"/>
      <c r="I39" s="70"/>
      <c r="J39" s="70"/>
      <c r="K39" s="34" t="s">
        <v>65</v>
      </c>
      <c r="L39" s="77">
        <v>39</v>
      </c>
      <c r="M39" s="77"/>
      <c r="N39" s="72"/>
      <c r="O39" s="79" t="s">
        <v>260</v>
      </c>
      <c r="P39" s="81">
        <v>43654.731469907405</v>
      </c>
      <c r="Q39" s="79" t="s">
        <v>263</v>
      </c>
      <c r="R39" s="79"/>
      <c r="S39" s="79"/>
      <c r="T39" s="79" t="s">
        <v>302</v>
      </c>
      <c r="U39" s="79"/>
      <c r="V39" s="82" t="s">
        <v>325</v>
      </c>
      <c r="W39" s="81">
        <v>43654.731469907405</v>
      </c>
      <c r="X39" s="82" t="s">
        <v>362</v>
      </c>
      <c r="Y39" s="79"/>
      <c r="Z39" s="79"/>
      <c r="AA39" s="85" t="s">
        <v>415</v>
      </c>
      <c r="AB39" s="79"/>
      <c r="AC39" s="79" t="b">
        <v>0</v>
      </c>
      <c r="AD39" s="79">
        <v>0</v>
      </c>
      <c r="AE39" s="85" t="s">
        <v>454</v>
      </c>
      <c r="AF39" s="79" t="b">
        <v>0</v>
      </c>
      <c r="AG39" s="79" t="s">
        <v>458</v>
      </c>
      <c r="AH39" s="79"/>
      <c r="AI39" s="85" t="s">
        <v>454</v>
      </c>
      <c r="AJ39" s="79" t="b">
        <v>0</v>
      </c>
      <c r="AK39" s="79">
        <v>5</v>
      </c>
      <c r="AL39" s="85" t="s">
        <v>444</v>
      </c>
      <c r="AM39" s="79" t="s">
        <v>469</v>
      </c>
      <c r="AN39" s="79" t="b">
        <v>0</v>
      </c>
      <c r="AO39" s="85" t="s">
        <v>444</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2</v>
      </c>
      <c r="BE39" s="49">
        <v>11.11111111111111</v>
      </c>
      <c r="BF39" s="48">
        <v>0</v>
      </c>
      <c r="BG39" s="49">
        <v>0</v>
      </c>
      <c r="BH39" s="48">
        <v>0</v>
      </c>
      <c r="BI39" s="49">
        <v>0</v>
      </c>
      <c r="BJ39" s="48">
        <v>16</v>
      </c>
      <c r="BK39" s="49">
        <v>88.88888888888889</v>
      </c>
      <c r="BL39" s="48">
        <v>18</v>
      </c>
    </row>
    <row r="40" spans="1:64" ht="15">
      <c r="A40" s="64" t="s">
        <v>226</v>
      </c>
      <c r="B40" s="64" t="s">
        <v>252</v>
      </c>
      <c r="C40" s="65" t="s">
        <v>1263</v>
      </c>
      <c r="D40" s="66">
        <v>3</v>
      </c>
      <c r="E40" s="67" t="s">
        <v>132</v>
      </c>
      <c r="F40" s="68">
        <v>35</v>
      </c>
      <c r="G40" s="65"/>
      <c r="H40" s="69"/>
      <c r="I40" s="70"/>
      <c r="J40" s="70"/>
      <c r="K40" s="34" t="s">
        <v>65</v>
      </c>
      <c r="L40" s="77">
        <v>40</v>
      </c>
      <c r="M40" s="77"/>
      <c r="N40" s="72"/>
      <c r="O40" s="79" t="s">
        <v>261</v>
      </c>
      <c r="P40" s="81">
        <v>43705.802708333336</v>
      </c>
      <c r="Q40" s="79" t="s">
        <v>271</v>
      </c>
      <c r="R40" s="82" t="s">
        <v>290</v>
      </c>
      <c r="S40" s="79" t="s">
        <v>300</v>
      </c>
      <c r="T40" s="79" t="s">
        <v>305</v>
      </c>
      <c r="U40" s="79"/>
      <c r="V40" s="82" t="s">
        <v>325</v>
      </c>
      <c r="W40" s="81">
        <v>43705.802708333336</v>
      </c>
      <c r="X40" s="82" t="s">
        <v>363</v>
      </c>
      <c r="Y40" s="79"/>
      <c r="Z40" s="79"/>
      <c r="AA40" s="85" t="s">
        <v>416</v>
      </c>
      <c r="AB40" s="85" t="s">
        <v>451</v>
      </c>
      <c r="AC40" s="79" t="b">
        <v>0</v>
      </c>
      <c r="AD40" s="79">
        <v>0</v>
      </c>
      <c r="AE40" s="85" t="s">
        <v>455</v>
      </c>
      <c r="AF40" s="79" t="b">
        <v>0</v>
      </c>
      <c r="AG40" s="79" t="s">
        <v>458</v>
      </c>
      <c r="AH40" s="79"/>
      <c r="AI40" s="85" t="s">
        <v>454</v>
      </c>
      <c r="AJ40" s="79" t="b">
        <v>0</v>
      </c>
      <c r="AK40" s="79">
        <v>0</v>
      </c>
      <c r="AL40" s="85" t="s">
        <v>454</v>
      </c>
      <c r="AM40" s="79" t="s">
        <v>470</v>
      </c>
      <c r="AN40" s="79" t="b">
        <v>1</v>
      </c>
      <c r="AO40" s="85" t="s">
        <v>451</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4</v>
      </c>
      <c r="BD40" s="48">
        <v>2</v>
      </c>
      <c r="BE40" s="49">
        <v>10.526315789473685</v>
      </c>
      <c r="BF40" s="48">
        <v>0</v>
      </c>
      <c r="BG40" s="49">
        <v>0</v>
      </c>
      <c r="BH40" s="48">
        <v>0</v>
      </c>
      <c r="BI40" s="49">
        <v>0</v>
      </c>
      <c r="BJ40" s="48">
        <v>17</v>
      </c>
      <c r="BK40" s="49">
        <v>89.47368421052632</v>
      </c>
      <c r="BL40" s="48">
        <v>19</v>
      </c>
    </row>
    <row r="41" spans="1:64" ht="15">
      <c r="A41" s="64" t="s">
        <v>227</v>
      </c>
      <c r="B41" s="64" t="s">
        <v>246</v>
      </c>
      <c r="C41" s="65" t="s">
        <v>1263</v>
      </c>
      <c r="D41" s="66">
        <v>3</v>
      </c>
      <c r="E41" s="67" t="s">
        <v>132</v>
      </c>
      <c r="F41" s="68">
        <v>35</v>
      </c>
      <c r="G41" s="65"/>
      <c r="H41" s="69"/>
      <c r="I41" s="70"/>
      <c r="J41" s="70"/>
      <c r="K41" s="34" t="s">
        <v>65</v>
      </c>
      <c r="L41" s="77">
        <v>41</v>
      </c>
      <c r="M41" s="77"/>
      <c r="N41" s="72"/>
      <c r="O41" s="79" t="s">
        <v>260</v>
      </c>
      <c r="P41" s="81">
        <v>43654.77</v>
      </c>
      <c r="Q41" s="79" t="s">
        <v>264</v>
      </c>
      <c r="R41" s="79"/>
      <c r="S41" s="79"/>
      <c r="T41" s="79" t="s">
        <v>303</v>
      </c>
      <c r="U41" s="79"/>
      <c r="V41" s="82" t="s">
        <v>326</v>
      </c>
      <c r="W41" s="81">
        <v>43654.77</v>
      </c>
      <c r="X41" s="82" t="s">
        <v>364</v>
      </c>
      <c r="Y41" s="79"/>
      <c r="Z41" s="79"/>
      <c r="AA41" s="85" t="s">
        <v>417</v>
      </c>
      <c r="AB41" s="79"/>
      <c r="AC41" s="79" t="b">
        <v>0</v>
      </c>
      <c r="AD41" s="79">
        <v>0</v>
      </c>
      <c r="AE41" s="85" t="s">
        <v>454</v>
      </c>
      <c r="AF41" s="79" t="b">
        <v>1</v>
      </c>
      <c r="AG41" s="79" t="s">
        <v>458</v>
      </c>
      <c r="AH41" s="79"/>
      <c r="AI41" s="85" t="s">
        <v>460</v>
      </c>
      <c r="AJ41" s="79" t="b">
        <v>0</v>
      </c>
      <c r="AK41" s="79">
        <v>0</v>
      </c>
      <c r="AL41" s="85" t="s">
        <v>436</v>
      </c>
      <c r="AM41" s="79" t="s">
        <v>468</v>
      </c>
      <c r="AN41" s="79" t="b">
        <v>0</v>
      </c>
      <c r="AO41" s="85" t="s">
        <v>436</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228</v>
      </c>
      <c r="B42" s="64" t="s">
        <v>246</v>
      </c>
      <c r="C42" s="65" t="s">
        <v>1263</v>
      </c>
      <c r="D42" s="66">
        <v>3</v>
      </c>
      <c r="E42" s="67" t="s">
        <v>132</v>
      </c>
      <c r="F42" s="68">
        <v>35</v>
      </c>
      <c r="G42" s="65"/>
      <c r="H42" s="69"/>
      <c r="I42" s="70"/>
      <c r="J42" s="70"/>
      <c r="K42" s="34" t="s">
        <v>65</v>
      </c>
      <c r="L42" s="77">
        <v>42</v>
      </c>
      <c r="M42" s="77"/>
      <c r="N42" s="72"/>
      <c r="O42" s="79" t="s">
        <v>260</v>
      </c>
      <c r="P42" s="81">
        <v>43654.8375</v>
      </c>
      <c r="Q42" s="79" t="s">
        <v>264</v>
      </c>
      <c r="R42" s="79"/>
      <c r="S42" s="79"/>
      <c r="T42" s="79" t="s">
        <v>303</v>
      </c>
      <c r="U42" s="79"/>
      <c r="V42" s="82" t="s">
        <v>327</v>
      </c>
      <c r="W42" s="81">
        <v>43654.8375</v>
      </c>
      <c r="X42" s="82" t="s">
        <v>365</v>
      </c>
      <c r="Y42" s="79"/>
      <c r="Z42" s="79"/>
      <c r="AA42" s="85" t="s">
        <v>418</v>
      </c>
      <c r="AB42" s="79"/>
      <c r="AC42" s="79" t="b">
        <v>0</v>
      </c>
      <c r="AD42" s="79">
        <v>0</v>
      </c>
      <c r="AE42" s="85" t="s">
        <v>454</v>
      </c>
      <c r="AF42" s="79" t="b">
        <v>1</v>
      </c>
      <c r="AG42" s="79" t="s">
        <v>458</v>
      </c>
      <c r="AH42" s="79"/>
      <c r="AI42" s="85" t="s">
        <v>460</v>
      </c>
      <c r="AJ42" s="79" t="b">
        <v>0</v>
      </c>
      <c r="AK42" s="79">
        <v>0</v>
      </c>
      <c r="AL42" s="85" t="s">
        <v>436</v>
      </c>
      <c r="AM42" s="79" t="s">
        <v>471</v>
      </c>
      <c r="AN42" s="79" t="b">
        <v>0</v>
      </c>
      <c r="AO42" s="85" t="s">
        <v>436</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229</v>
      </c>
      <c r="B43" s="64" t="s">
        <v>246</v>
      </c>
      <c r="C43" s="65" t="s">
        <v>1263</v>
      </c>
      <c r="D43" s="66">
        <v>3</v>
      </c>
      <c r="E43" s="67" t="s">
        <v>132</v>
      </c>
      <c r="F43" s="68">
        <v>35</v>
      </c>
      <c r="G43" s="65"/>
      <c r="H43" s="69"/>
      <c r="I43" s="70"/>
      <c r="J43" s="70"/>
      <c r="K43" s="34" t="s">
        <v>65</v>
      </c>
      <c r="L43" s="77">
        <v>43</v>
      </c>
      <c r="M43" s="77"/>
      <c r="N43" s="72"/>
      <c r="O43" s="79" t="s">
        <v>260</v>
      </c>
      <c r="P43" s="81">
        <v>43654.753217592595</v>
      </c>
      <c r="Q43" s="79" t="s">
        <v>264</v>
      </c>
      <c r="R43" s="79"/>
      <c r="S43" s="79"/>
      <c r="T43" s="79" t="s">
        <v>303</v>
      </c>
      <c r="U43" s="79"/>
      <c r="V43" s="82" t="s">
        <v>328</v>
      </c>
      <c r="W43" s="81">
        <v>43654.753217592595</v>
      </c>
      <c r="X43" s="82" t="s">
        <v>366</v>
      </c>
      <c r="Y43" s="79"/>
      <c r="Z43" s="79"/>
      <c r="AA43" s="85" t="s">
        <v>419</v>
      </c>
      <c r="AB43" s="79"/>
      <c r="AC43" s="79" t="b">
        <v>0</v>
      </c>
      <c r="AD43" s="79">
        <v>0</v>
      </c>
      <c r="AE43" s="85" t="s">
        <v>454</v>
      </c>
      <c r="AF43" s="79" t="b">
        <v>1</v>
      </c>
      <c r="AG43" s="79" t="s">
        <v>458</v>
      </c>
      <c r="AH43" s="79"/>
      <c r="AI43" s="85" t="s">
        <v>460</v>
      </c>
      <c r="AJ43" s="79" t="b">
        <v>0</v>
      </c>
      <c r="AK43" s="79">
        <v>4</v>
      </c>
      <c r="AL43" s="85" t="s">
        <v>436</v>
      </c>
      <c r="AM43" s="79" t="s">
        <v>467</v>
      </c>
      <c r="AN43" s="79" t="b">
        <v>0</v>
      </c>
      <c r="AO43" s="85" t="s">
        <v>436</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1</v>
      </c>
      <c r="BD43" s="48"/>
      <c r="BE43" s="49"/>
      <c r="BF43" s="48"/>
      <c r="BG43" s="49"/>
      <c r="BH43" s="48"/>
      <c r="BI43" s="49"/>
      <c r="BJ43" s="48"/>
      <c r="BK43" s="49"/>
      <c r="BL43" s="48"/>
    </row>
    <row r="44" spans="1:64" ht="15">
      <c r="A44" s="64" t="s">
        <v>229</v>
      </c>
      <c r="B44" s="64" t="s">
        <v>253</v>
      </c>
      <c r="C44" s="65" t="s">
        <v>1263</v>
      </c>
      <c r="D44" s="66">
        <v>3</v>
      </c>
      <c r="E44" s="67" t="s">
        <v>132</v>
      </c>
      <c r="F44" s="68">
        <v>35</v>
      </c>
      <c r="G44" s="65"/>
      <c r="H44" s="69"/>
      <c r="I44" s="70"/>
      <c r="J44" s="70"/>
      <c r="K44" s="34" t="s">
        <v>65</v>
      </c>
      <c r="L44" s="77">
        <v>44</v>
      </c>
      <c r="M44" s="77"/>
      <c r="N44" s="72"/>
      <c r="O44" s="79" t="s">
        <v>260</v>
      </c>
      <c r="P44" s="81">
        <v>43696.771585648145</v>
      </c>
      <c r="Q44" s="79" t="s">
        <v>272</v>
      </c>
      <c r="R44" s="82" t="s">
        <v>289</v>
      </c>
      <c r="S44" s="79" t="s">
        <v>301</v>
      </c>
      <c r="T44" s="79" t="s">
        <v>306</v>
      </c>
      <c r="U44" s="79"/>
      <c r="V44" s="82" t="s">
        <v>328</v>
      </c>
      <c r="W44" s="81">
        <v>43696.771585648145</v>
      </c>
      <c r="X44" s="82" t="s">
        <v>367</v>
      </c>
      <c r="Y44" s="79"/>
      <c r="Z44" s="79"/>
      <c r="AA44" s="85" t="s">
        <v>420</v>
      </c>
      <c r="AB44" s="79"/>
      <c r="AC44" s="79" t="b">
        <v>0</v>
      </c>
      <c r="AD44" s="79">
        <v>9</v>
      </c>
      <c r="AE44" s="85" t="s">
        <v>454</v>
      </c>
      <c r="AF44" s="79" t="b">
        <v>0</v>
      </c>
      <c r="AG44" s="79" t="s">
        <v>458</v>
      </c>
      <c r="AH44" s="79"/>
      <c r="AI44" s="85" t="s">
        <v>454</v>
      </c>
      <c r="AJ44" s="79" t="b">
        <v>0</v>
      </c>
      <c r="AK44" s="79">
        <v>3</v>
      </c>
      <c r="AL44" s="85" t="s">
        <v>454</v>
      </c>
      <c r="AM44" s="79" t="s">
        <v>467</v>
      </c>
      <c r="AN44" s="79" t="b">
        <v>0</v>
      </c>
      <c r="AO44" s="85" t="s">
        <v>420</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229</v>
      </c>
      <c r="B45" s="64" t="s">
        <v>254</v>
      </c>
      <c r="C45" s="65" t="s">
        <v>1263</v>
      </c>
      <c r="D45" s="66">
        <v>3</v>
      </c>
      <c r="E45" s="67" t="s">
        <v>132</v>
      </c>
      <c r="F45" s="68">
        <v>35</v>
      </c>
      <c r="G45" s="65"/>
      <c r="H45" s="69"/>
      <c r="I45" s="70"/>
      <c r="J45" s="70"/>
      <c r="K45" s="34" t="s">
        <v>65</v>
      </c>
      <c r="L45" s="77">
        <v>45</v>
      </c>
      <c r="M45" s="77"/>
      <c r="N45" s="72"/>
      <c r="O45" s="79" t="s">
        <v>260</v>
      </c>
      <c r="P45" s="81">
        <v>43696.771585648145</v>
      </c>
      <c r="Q45" s="79" t="s">
        <v>272</v>
      </c>
      <c r="R45" s="82" t="s">
        <v>289</v>
      </c>
      <c r="S45" s="79" t="s">
        <v>301</v>
      </c>
      <c r="T45" s="79" t="s">
        <v>306</v>
      </c>
      <c r="U45" s="79"/>
      <c r="V45" s="82" t="s">
        <v>328</v>
      </c>
      <c r="W45" s="81">
        <v>43696.771585648145</v>
      </c>
      <c r="X45" s="82" t="s">
        <v>367</v>
      </c>
      <c r="Y45" s="79"/>
      <c r="Z45" s="79"/>
      <c r="AA45" s="85" t="s">
        <v>420</v>
      </c>
      <c r="AB45" s="79"/>
      <c r="AC45" s="79" t="b">
        <v>0</v>
      </c>
      <c r="AD45" s="79">
        <v>9</v>
      </c>
      <c r="AE45" s="85" t="s">
        <v>454</v>
      </c>
      <c r="AF45" s="79" t="b">
        <v>0</v>
      </c>
      <c r="AG45" s="79" t="s">
        <v>458</v>
      </c>
      <c r="AH45" s="79"/>
      <c r="AI45" s="85" t="s">
        <v>454</v>
      </c>
      <c r="AJ45" s="79" t="b">
        <v>0</v>
      </c>
      <c r="AK45" s="79">
        <v>3</v>
      </c>
      <c r="AL45" s="85" t="s">
        <v>454</v>
      </c>
      <c r="AM45" s="79" t="s">
        <v>467</v>
      </c>
      <c r="AN45" s="79" t="b">
        <v>0</v>
      </c>
      <c r="AO45" s="85" t="s">
        <v>420</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224</v>
      </c>
      <c r="B46" s="64" t="s">
        <v>248</v>
      </c>
      <c r="C46" s="65" t="s">
        <v>1263</v>
      </c>
      <c r="D46" s="66">
        <v>3</v>
      </c>
      <c r="E46" s="67" t="s">
        <v>132</v>
      </c>
      <c r="F46" s="68">
        <v>35</v>
      </c>
      <c r="G46" s="65"/>
      <c r="H46" s="69"/>
      <c r="I46" s="70"/>
      <c r="J46" s="70"/>
      <c r="K46" s="34" t="s">
        <v>65</v>
      </c>
      <c r="L46" s="77">
        <v>46</v>
      </c>
      <c r="M46" s="77"/>
      <c r="N46" s="72"/>
      <c r="O46" s="79" t="s">
        <v>260</v>
      </c>
      <c r="P46" s="81">
        <v>43696.7762037037</v>
      </c>
      <c r="Q46" s="79" t="s">
        <v>269</v>
      </c>
      <c r="R46" s="82" t="s">
        <v>289</v>
      </c>
      <c r="S46" s="79" t="s">
        <v>301</v>
      </c>
      <c r="T46" s="79" t="s">
        <v>252</v>
      </c>
      <c r="U46" s="79"/>
      <c r="V46" s="82" t="s">
        <v>323</v>
      </c>
      <c r="W46" s="81">
        <v>43696.7762037037</v>
      </c>
      <c r="X46" s="82" t="s">
        <v>359</v>
      </c>
      <c r="Y46" s="79"/>
      <c r="Z46" s="79"/>
      <c r="AA46" s="85" t="s">
        <v>412</v>
      </c>
      <c r="AB46" s="79"/>
      <c r="AC46" s="79" t="b">
        <v>0</v>
      </c>
      <c r="AD46" s="79">
        <v>0</v>
      </c>
      <c r="AE46" s="85" t="s">
        <v>454</v>
      </c>
      <c r="AF46" s="79" t="b">
        <v>0</v>
      </c>
      <c r="AG46" s="79" t="s">
        <v>458</v>
      </c>
      <c r="AH46" s="79"/>
      <c r="AI46" s="85" t="s">
        <v>454</v>
      </c>
      <c r="AJ46" s="79" t="b">
        <v>0</v>
      </c>
      <c r="AK46" s="79">
        <v>3</v>
      </c>
      <c r="AL46" s="85" t="s">
        <v>420</v>
      </c>
      <c r="AM46" s="79" t="s">
        <v>473</v>
      </c>
      <c r="AN46" s="79" t="b">
        <v>0</v>
      </c>
      <c r="AO46" s="85" t="s">
        <v>420</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224</v>
      </c>
      <c r="B47" s="64" t="s">
        <v>249</v>
      </c>
      <c r="C47" s="65" t="s">
        <v>1263</v>
      </c>
      <c r="D47" s="66">
        <v>3</v>
      </c>
      <c r="E47" s="67" t="s">
        <v>132</v>
      </c>
      <c r="F47" s="68">
        <v>35</v>
      </c>
      <c r="G47" s="65"/>
      <c r="H47" s="69"/>
      <c r="I47" s="70"/>
      <c r="J47" s="70"/>
      <c r="K47" s="34" t="s">
        <v>65</v>
      </c>
      <c r="L47" s="77">
        <v>47</v>
      </c>
      <c r="M47" s="77"/>
      <c r="N47" s="72"/>
      <c r="O47" s="79" t="s">
        <v>260</v>
      </c>
      <c r="P47" s="81">
        <v>43696.7762037037</v>
      </c>
      <c r="Q47" s="79" t="s">
        <v>269</v>
      </c>
      <c r="R47" s="82" t="s">
        <v>289</v>
      </c>
      <c r="S47" s="79" t="s">
        <v>301</v>
      </c>
      <c r="T47" s="79" t="s">
        <v>252</v>
      </c>
      <c r="U47" s="79"/>
      <c r="V47" s="82" t="s">
        <v>323</v>
      </c>
      <c r="W47" s="81">
        <v>43696.7762037037</v>
      </c>
      <c r="X47" s="82" t="s">
        <v>359</v>
      </c>
      <c r="Y47" s="79"/>
      <c r="Z47" s="79"/>
      <c r="AA47" s="85" t="s">
        <v>412</v>
      </c>
      <c r="AB47" s="79"/>
      <c r="AC47" s="79" t="b">
        <v>0</v>
      </c>
      <c r="AD47" s="79">
        <v>0</v>
      </c>
      <c r="AE47" s="85" t="s">
        <v>454</v>
      </c>
      <c r="AF47" s="79" t="b">
        <v>0</v>
      </c>
      <c r="AG47" s="79" t="s">
        <v>458</v>
      </c>
      <c r="AH47" s="79"/>
      <c r="AI47" s="85" t="s">
        <v>454</v>
      </c>
      <c r="AJ47" s="79" t="b">
        <v>0</v>
      </c>
      <c r="AK47" s="79">
        <v>3</v>
      </c>
      <c r="AL47" s="85" t="s">
        <v>420</v>
      </c>
      <c r="AM47" s="79" t="s">
        <v>473</v>
      </c>
      <c r="AN47" s="79" t="b">
        <v>0</v>
      </c>
      <c r="AO47" s="85" t="s">
        <v>420</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224</v>
      </c>
      <c r="B48" s="64" t="s">
        <v>242</v>
      </c>
      <c r="C48" s="65" t="s">
        <v>1263</v>
      </c>
      <c r="D48" s="66">
        <v>3</v>
      </c>
      <c r="E48" s="67" t="s">
        <v>132</v>
      </c>
      <c r="F48" s="68">
        <v>35</v>
      </c>
      <c r="G48" s="65"/>
      <c r="H48" s="69"/>
      <c r="I48" s="70"/>
      <c r="J48" s="70"/>
      <c r="K48" s="34" t="s">
        <v>65</v>
      </c>
      <c r="L48" s="77">
        <v>48</v>
      </c>
      <c r="M48" s="77"/>
      <c r="N48" s="72"/>
      <c r="O48" s="79" t="s">
        <v>260</v>
      </c>
      <c r="P48" s="81">
        <v>43696.7762037037</v>
      </c>
      <c r="Q48" s="79" t="s">
        <v>269</v>
      </c>
      <c r="R48" s="82" t="s">
        <v>289</v>
      </c>
      <c r="S48" s="79" t="s">
        <v>301</v>
      </c>
      <c r="T48" s="79" t="s">
        <v>252</v>
      </c>
      <c r="U48" s="79"/>
      <c r="V48" s="82" t="s">
        <v>323</v>
      </c>
      <c r="W48" s="81">
        <v>43696.7762037037</v>
      </c>
      <c r="X48" s="82" t="s">
        <v>359</v>
      </c>
      <c r="Y48" s="79"/>
      <c r="Z48" s="79"/>
      <c r="AA48" s="85" t="s">
        <v>412</v>
      </c>
      <c r="AB48" s="79"/>
      <c r="AC48" s="79" t="b">
        <v>0</v>
      </c>
      <c r="AD48" s="79">
        <v>0</v>
      </c>
      <c r="AE48" s="85" t="s">
        <v>454</v>
      </c>
      <c r="AF48" s="79" t="b">
        <v>0</v>
      </c>
      <c r="AG48" s="79" t="s">
        <v>458</v>
      </c>
      <c r="AH48" s="79"/>
      <c r="AI48" s="85" t="s">
        <v>454</v>
      </c>
      <c r="AJ48" s="79" t="b">
        <v>0</v>
      </c>
      <c r="AK48" s="79">
        <v>3</v>
      </c>
      <c r="AL48" s="85" t="s">
        <v>420</v>
      </c>
      <c r="AM48" s="79" t="s">
        <v>473</v>
      </c>
      <c r="AN48" s="79" t="b">
        <v>0</v>
      </c>
      <c r="AO48" s="85" t="s">
        <v>420</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5</v>
      </c>
      <c r="BD48" s="48"/>
      <c r="BE48" s="49"/>
      <c r="BF48" s="48"/>
      <c r="BG48" s="49"/>
      <c r="BH48" s="48"/>
      <c r="BI48" s="49"/>
      <c r="BJ48" s="48"/>
      <c r="BK48" s="49"/>
      <c r="BL48" s="48"/>
    </row>
    <row r="49" spans="1:64" ht="15">
      <c r="A49" s="64" t="s">
        <v>224</v>
      </c>
      <c r="B49" s="64" t="s">
        <v>250</v>
      </c>
      <c r="C49" s="65" t="s">
        <v>1263</v>
      </c>
      <c r="D49" s="66">
        <v>3</v>
      </c>
      <c r="E49" s="67" t="s">
        <v>132</v>
      </c>
      <c r="F49" s="68">
        <v>35</v>
      </c>
      <c r="G49" s="65"/>
      <c r="H49" s="69"/>
      <c r="I49" s="70"/>
      <c r="J49" s="70"/>
      <c r="K49" s="34" t="s">
        <v>65</v>
      </c>
      <c r="L49" s="77">
        <v>49</v>
      </c>
      <c r="M49" s="77"/>
      <c r="N49" s="72"/>
      <c r="O49" s="79" t="s">
        <v>260</v>
      </c>
      <c r="P49" s="81">
        <v>43696.7762037037</v>
      </c>
      <c r="Q49" s="79" t="s">
        <v>269</v>
      </c>
      <c r="R49" s="82" t="s">
        <v>289</v>
      </c>
      <c r="S49" s="79" t="s">
        <v>301</v>
      </c>
      <c r="T49" s="79" t="s">
        <v>252</v>
      </c>
      <c r="U49" s="79"/>
      <c r="V49" s="82" t="s">
        <v>323</v>
      </c>
      <c r="W49" s="81">
        <v>43696.7762037037</v>
      </c>
      <c r="X49" s="82" t="s">
        <v>359</v>
      </c>
      <c r="Y49" s="79"/>
      <c r="Z49" s="79"/>
      <c r="AA49" s="85" t="s">
        <v>412</v>
      </c>
      <c r="AB49" s="79"/>
      <c r="AC49" s="79" t="b">
        <v>0</v>
      </c>
      <c r="AD49" s="79">
        <v>0</v>
      </c>
      <c r="AE49" s="85" t="s">
        <v>454</v>
      </c>
      <c r="AF49" s="79" t="b">
        <v>0</v>
      </c>
      <c r="AG49" s="79" t="s">
        <v>458</v>
      </c>
      <c r="AH49" s="79"/>
      <c r="AI49" s="85" t="s">
        <v>454</v>
      </c>
      <c r="AJ49" s="79" t="b">
        <v>0</v>
      </c>
      <c r="AK49" s="79">
        <v>3</v>
      </c>
      <c r="AL49" s="85" t="s">
        <v>420</v>
      </c>
      <c r="AM49" s="79" t="s">
        <v>473</v>
      </c>
      <c r="AN49" s="79" t="b">
        <v>0</v>
      </c>
      <c r="AO49" s="85" t="s">
        <v>420</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224</v>
      </c>
      <c r="B50" s="64" t="s">
        <v>230</v>
      </c>
      <c r="C50" s="65" t="s">
        <v>1263</v>
      </c>
      <c r="D50" s="66">
        <v>3</v>
      </c>
      <c r="E50" s="67" t="s">
        <v>132</v>
      </c>
      <c r="F50" s="68">
        <v>35</v>
      </c>
      <c r="G50" s="65"/>
      <c r="H50" s="69"/>
      <c r="I50" s="70"/>
      <c r="J50" s="70"/>
      <c r="K50" s="34" t="s">
        <v>65</v>
      </c>
      <c r="L50" s="77">
        <v>50</v>
      </c>
      <c r="M50" s="77"/>
      <c r="N50" s="72"/>
      <c r="O50" s="79" t="s">
        <v>260</v>
      </c>
      <c r="P50" s="81">
        <v>43696.7762037037</v>
      </c>
      <c r="Q50" s="79" t="s">
        <v>269</v>
      </c>
      <c r="R50" s="82" t="s">
        <v>289</v>
      </c>
      <c r="S50" s="79" t="s">
        <v>301</v>
      </c>
      <c r="T50" s="79" t="s">
        <v>252</v>
      </c>
      <c r="U50" s="79"/>
      <c r="V50" s="82" t="s">
        <v>323</v>
      </c>
      <c r="W50" s="81">
        <v>43696.7762037037</v>
      </c>
      <c r="X50" s="82" t="s">
        <v>359</v>
      </c>
      <c r="Y50" s="79"/>
      <c r="Z50" s="79"/>
      <c r="AA50" s="85" t="s">
        <v>412</v>
      </c>
      <c r="AB50" s="79"/>
      <c r="AC50" s="79" t="b">
        <v>0</v>
      </c>
      <c r="AD50" s="79">
        <v>0</v>
      </c>
      <c r="AE50" s="85" t="s">
        <v>454</v>
      </c>
      <c r="AF50" s="79" t="b">
        <v>0</v>
      </c>
      <c r="AG50" s="79" t="s">
        <v>458</v>
      </c>
      <c r="AH50" s="79"/>
      <c r="AI50" s="85" t="s">
        <v>454</v>
      </c>
      <c r="AJ50" s="79" t="b">
        <v>0</v>
      </c>
      <c r="AK50" s="79">
        <v>3</v>
      </c>
      <c r="AL50" s="85" t="s">
        <v>420</v>
      </c>
      <c r="AM50" s="79" t="s">
        <v>473</v>
      </c>
      <c r="AN50" s="79" t="b">
        <v>0</v>
      </c>
      <c r="AO50" s="85" t="s">
        <v>420</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224</v>
      </c>
      <c r="B51" s="64" t="s">
        <v>251</v>
      </c>
      <c r="C51" s="65" t="s">
        <v>1263</v>
      </c>
      <c r="D51" s="66">
        <v>3</v>
      </c>
      <c r="E51" s="67" t="s">
        <v>132</v>
      </c>
      <c r="F51" s="68">
        <v>35</v>
      </c>
      <c r="G51" s="65"/>
      <c r="H51" s="69"/>
      <c r="I51" s="70"/>
      <c r="J51" s="70"/>
      <c r="K51" s="34" t="s">
        <v>65</v>
      </c>
      <c r="L51" s="77">
        <v>51</v>
      </c>
      <c r="M51" s="77"/>
      <c r="N51" s="72"/>
      <c r="O51" s="79" t="s">
        <v>260</v>
      </c>
      <c r="P51" s="81">
        <v>43696.7762037037</v>
      </c>
      <c r="Q51" s="79" t="s">
        <v>269</v>
      </c>
      <c r="R51" s="82" t="s">
        <v>289</v>
      </c>
      <c r="S51" s="79" t="s">
        <v>301</v>
      </c>
      <c r="T51" s="79" t="s">
        <v>252</v>
      </c>
      <c r="U51" s="79"/>
      <c r="V51" s="82" t="s">
        <v>323</v>
      </c>
      <c r="W51" s="81">
        <v>43696.7762037037</v>
      </c>
      <c r="X51" s="82" t="s">
        <v>359</v>
      </c>
      <c r="Y51" s="79"/>
      <c r="Z51" s="79"/>
      <c r="AA51" s="85" t="s">
        <v>412</v>
      </c>
      <c r="AB51" s="79"/>
      <c r="AC51" s="79" t="b">
        <v>0</v>
      </c>
      <c r="AD51" s="79">
        <v>0</v>
      </c>
      <c r="AE51" s="85" t="s">
        <v>454</v>
      </c>
      <c r="AF51" s="79" t="b">
        <v>0</v>
      </c>
      <c r="AG51" s="79" t="s">
        <v>458</v>
      </c>
      <c r="AH51" s="79"/>
      <c r="AI51" s="85" t="s">
        <v>454</v>
      </c>
      <c r="AJ51" s="79" t="b">
        <v>0</v>
      </c>
      <c r="AK51" s="79">
        <v>3</v>
      </c>
      <c r="AL51" s="85" t="s">
        <v>420</v>
      </c>
      <c r="AM51" s="79" t="s">
        <v>473</v>
      </c>
      <c r="AN51" s="79" t="b">
        <v>0</v>
      </c>
      <c r="AO51" s="85" t="s">
        <v>420</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224</v>
      </c>
      <c r="B52" s="64" t="s">
        <v>229</v>
      </c>
      <c r="C52" s="65" t="s">
        <v>1263</v>
      </c>
      <c r="D52" s="66">
        <v>3</v>
      </c>
      <c r="E52" s="67" t="s">
        <v>132</v>
      </c>
      <c r="F52" s="68">
        <v>35</v>
      </c>
      <c r="G52" s="65"/>
      <c r="H52" s="69"/>
      <c r="I52" s="70"/>
      <c r="J52" s="70"/>
      <c r="K52" s="34" t="s">
        <v>66</v>
      </c>
      <c r="L52" s="77">
        <v>52</v>
      </c>
      <c r="M52" s="77"/>
      <c r="N52" s="72"/>
      <c r="O52" s="79" t="s">
        <v>260</v>
      </c>
      <c r="P52" s="81">
        <v>43696.7762037037</v>
      </c>
      <c r="Q52" s="79" t="s">
        <v>269</v>
      </c>
      <c r="R52" s="82" t="s">
        <v>289</v>
      </c>
      <c r="S52" s="79" t="s">
        <v>301</v>
      </c>
      <c r="T52" s="79" t="s">
        <v>252</v>
      </c>
      <c r="U52" s="79"/>
      <c r="V52" s="82" t="s">
        <v>323</v>
      </c>
      <c r="W52" s="81">
        <v>43696.7762037037</v>
      </c>
      <c r="X52" s="82" t="s">
        <v>359</v>
      </c>
      <c r="Y52" s="79"/>
      <c r="Z52" s="79"/>
      <c r="AA52" s="85" t="s">
        <v>412</v>
      </c>
      <c r="AB52" s="79"/>
      <c r="AC52" s="79" t="b">
        <v>0</v>
      </c>
      <c r="AD52" s="79">
        <v>0</v>
      </c>
      <c r="AE52" s="85" t="s">
        <v>454</v>
      </c>
      <c r="AF52" s="79" t="b">
        <v>0</v>
      </c>
      <c r="AG52" s="79" t="s">
        <v>458</v>
      </c>
      <c r="AH52" s="79"/>
      <c r="AI52" s="85" t="s">
        <v>454</v>
      </c>
      <c r="AJ52" s="79" t="b">
        <v>0</v>
      </c>
      <c r="AK52" s="79">
        <v>3</v>
      </c>
      <c r="AL52" s="85" t="s">
        <v>420</v>
      </c>
      <c r="AM52" s="79" t="s">
        <v>473</v>
      </c>
      <c r="AN52" s="79" t="b">
        <v>0</v>
      </c>
      <c r="AO52" s="85" t="s">
        <v>420</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0</v>
      </c>
      <c r="BE52" s="49">
        <v>0</v>
      </c>
      <c r="BF52" s="48">
        <v>0</v>
      </c>
      <c r="BG52" s="49">
        <v>0</v>
      </c>
      <c r="BH52" s="48">
        <v>0</v>
      </c>
      <c r="BI52" s="49">
        <v>0</v>
      </c>
      <c r="BJ52" s="48">
        <v>12</v>
      </c>
      <c r="BK52" s="49">
        <v>100</v>
      </c>
      <c r="BL52" s="48">
        <v>12</v>
      </c>
    </row>
    <row r="53" spans="1:64" ht="15">
      <c r="A53" s="64" t="s">
        <v>229</v>
      </c>
      <c r="B53" s="64" t="s">
        <v>224</v>
      </c>
      <c r="C53" s="65" t="s">
        <v>1263</v>
      </c>
      <c r="D53" s="66">
        <v>3</v>
      </c>
      <c r="E53" s="67" t="s">
        <v>132</v>
      </c>
      <c r="F53" s="68">
        <v>35</v>
      </c>
      <c r="G53" s="65"/>
      <c r="H53" s="69"/>
      <c r="I53" s="70"/>
      <c r="J53" s="70"/>
      <c r="K53" s="34" t="s">
        <v>66</v>
      </c>
      <c r="L53" s="77">
        <v>53</v>
      </c>
      <c r="M53" s="77"/>
      <c r="N53" s="72"/>
      <c r="O53" s="79" t="s">
        <v>260</v>
      </c>
      <c r="P53" s="81">
        <v>43696.771585648145</v>
      </c>
      <c r="Q53" s="79" t="s">
        <v>272</v>
      </c>
      <c r="R53" s="82" t="s">
        <v>289</v>
      </c>
      <c r="S53" s="79" t="s">
        <v>301</v>
      </c>
      <c r="T53" s="79" t="s">
        <v>306</v>
      </c>
      <c r="U53" s="79"/>
      <c r="V53" s="82" t="s">
        <v>328</v>
      </c>
      <c r="W53" s="81">
        <v>43696.771585648145</v>
      </c>
      <c r="X53" s="82" t="s">
        <v>367</v>
      </c>
      <c r="Y53" s="79"/>
      <c r="Z53" s="79"/>
      <c r="AA53" s="85" t="s">
        <v>420</v>
      </c>
      <c r="AB53" s="79"/>
      <c r="AC53" s="79" t="b">
        <v>0</v>
      </c>
      <c r="AD53" s="79">
        <v>9</v>
      </c>
      <c r="AE53" s="85" t="s">
        <v>454</v>
      </c>
      <c r="AF53" s="79" t="b">
        <v>0</v>
      </c>
      <c r="AG53" s="79" t="s">
        <v>458</v>
      </c>
      <c r="AH53" s="79"/>
      <c r="AI53" s="85" t="s">
        <v>454</v>
      </c>
      <c r="AJ53" s="79" t="b">
        <v>0</v>
      </c>
      <c r="AK53" s="79">
        <v>3</v>
      </c>
      <c r="AL53" s="85" t="s">
        <v>454</v>
      </c>
      <c r="AM53" s="79" t="s">
        <v>467</v>
      </c>
      <c r="AN53" s="79" t="b">
        <v>0</v>
      </c>
      <c r="AO53" s="85" t="s">
        <v>420</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229</v>
      </c>
      <c r="B54" s="64" t="s">
        <v>255</v>
      </c>
      <c r="C54" s="65" t="s">
        <v>1263</v>
      </c>
      <c r="D54" s="66">
        <v>3</v>
      </c>
      <c r="E54" s="67" t="s">
        <v>132</v>
      </c>
      <c r="F54" s="68">
        <v>35</v>
      </c>
      <c r="G54" s="65"/>
      <c r="H54" s="69"/>
      <c r="I54" s="70"/>
      <c r="J54" s="70"/>
      <c r="K54" s="34" t="s">
        <v>65</v>
      </c>
      <c r="L54" s="77">
        <v>54</v>
      </c>
      <c r="M54" s="77"/>
      <c r="N54" s="72"/>
      <c r="O54" s="79" t="s">
        <v>260</v>
      </c>
      <c r="P54" s="81">
        <v>43696.771585648145</v>
      </c>
      <c r="Q54" s="79" t="s">
        <v>272</v>
      </c>
      <c r="R54" s="82" t="s">
        <v>289</v>
      </c>
      <c r="S54" s="79" t="s">
        <v>301</v>
      </c>
      <c r="T54" s="79" t="s">
        <v>306</v>
      </c>
      <c r="U54" s="79"/>
      <c r="V54" s="82" t="s">
        <v>328</v>
      </c>
      <c r="W54" s="81">
        <v>43696.771585648145</v>
      </c>
      <c r="X54" s="82" t="s">
        <v>367</v>
      </c>
      <c r="Y54" s="79"/>
      <c r="Z54" s="79"/>
      <c r="AA54" s="85" t="s">
        <v>420</v>
      </c>
      <c r="AB54" s="79"/>
      <c r="AC54" s="79" t="b">
        <v>0</v>
      </c>
      <c r="AD54" s="79">
        <v>9</v>
      </c>
      <c r="AE54" s="85" t="s">
        <v>454</v>
      </c>
      <c r="AF54" s="79" t="b">
        <v>0</v>
      </c>
      <c r="AG54" s="79" t="s">
        <v>458</v>
      </c>
      <c r="AH54" s="79"/>
      <c r="AI54" s="85" t="s">
        <v>454</v>
      </c>
      <c r="AJ54" s="79" t="b">
        <v>0</v>
      </c>
      <c r="AK54" s="79">
        <v>3</v>
      </c>
      <c r="AL54" s="85" t="s">
        <v>454</v>
      </c>
      <c r="AM54" s="79" t="s">
        <v>467</v>
      </c>
      <c r="AN54" s="79" t="b">
        <v>0</v>
      </c>
      <c r="AO54" s="85" t="s">
        <v>420</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4.166666666666667</v>
      </c>
      <c r="BF54" s="48">
        <v>0</v>
      </c>
      <c r="BG54" s="49">
        <v>0</v>
      </c>
      <c r="BH54" s="48">
        <v>0</v>
      </c>
      <c r="BI54" s="49">
        <v>0</v>
      </c>
      <c r="BJ54" s="48">
        <v>23</v>
      </c>
      <c r="BK54" s="49">
        <v>95.83333333333333</v>
      </c>
      <c r="BL54" s="48">
        <v>24</v>
      </c>
    </row>
    <row r="55" spans="1:64" ht="15">
      <c r="A55" s="64" t="s">
        <v>229</v>
      </c>
      <c r="B55" s="64" t="s">
        <v>248</v>
      </c>
      <c r="C55" s="65" t="s">
        <v>1263</v>
      </c>
      <c r="D55" s="66">
        <v>3</v>
      </c>
      <c r="E55" s="67" t="s">
        <v>132</v>
      </c>
      <c r="F55" s="68">
        <v>35</v>
      </c>
      <c r="G55" s="65"/>
      <c r="H55" s="69"/>
      <c r="I55" s="70"/>
      <c r="J55" s="70"/>
      <c r="K55" s="34" t="s">
        <v>65</v>
      </c>
      <c r="L55" s="77">
        <v>55</v>
      </c>
      <c r="M55" s="77"/>
      <c r="N55" s="72"/>
      <c r="O55" s="79" t="s">
        <v>260</v>
      </c>
      <c r="P55" s="81">
        <v>43696.771585648145</v>
      </c>
      <c r="Q55" s="79" t="s">
        <v>272</v>
      </c>
      <c r="R55" s="82" t="s">
        <v>289</v>
      </c>
      <c r="S55" s="79" t="s">
        <v>301</v>
      </c>
      <c r="T55" s="79" t="s">
        <v>306</v>
      </c>
      <c r="U55" s="79"/>
      <c r="V55" s="82" t="s">
        <v>328</v>
      </c>
      <c r="W55" s="81">
        <v>43696.771585648145</v>
      </c>
      <c r="X55" s="82" t="s">
        <v>367</v>
      </c>
      <c r="Y55" s="79"/>
      <c r="Z55" s="79"/>
      <c r="AA55" s="85" t="s">
        <v>420</v>
      </c>
      <c r="AB55" s="79"/>
      <c r="AC55" s="79" t="b">
        <v>0</v>
      </c>
      <c r="AD55" s="79">
        <v>9</v>
      </c>
      <c r="AE55" s="85" t="s">
        <v>454</v>
      </c>
      <c r="AF55" s="79" t="b">
        <v>0</v>
      </c>
      <c r="AG55" s="79" t="s">
        <v>458</v>
      </c>
      <c r="AH55" s="79"/>
      <c r="AI55" s="85" t="s">
        <v>454</v>
      </c>
      <c r="AJ55" s="79" t="b">
        <v>0</v>
      </c>
      <c r="AK55" s="79">
        <v>3</v>
      </c>
      <c r="AL55" s="85" t="s">
        <v>454</v>
      </c>
      <c r="AM55" s="79" t="s">
        <v>467</v>
      </c>
      <c r="AN55" s="79" t="b">
        <v>0</v>
      </c>
      <c r="AO55" s="85" t="s">
        <v>420</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229</v>
      </c>
      <c r="B56" s="64" t="s">
        <v>249</v>
      </c>
      <c r="C56" s="65" t="s">
        <v>1263</v>
      </c>
      <c r="D56" s="66">
        <v>3</v>
      </c>
      <c r="E56" s="67" t="s">
        <v>132</v>
      </c>
      <c r="F56" s="68">
        <v>35</v>
      </c>
      <c r="G56" s="65"/>
      <c r="H56" s="69"/>
      <c r="I56" s="70"/>
      <c r="J56" s="70"/>
      <c r="K56" s="34" t="s">
        <v>65</v>
      </c>
      <c r="L56" s="77">
        <v>56</v>
      </c>
      <c r="M56" s="77"/>
      <c r="N56" s="72"/>
      <c r="O56" s="79" t="s">
        <v>260</v>
      </c>
      <c r="P56" s="81">
        <v>43696.771585648145</v>
      </c>
      <c r="Q56" s="79" t="s">
        <v>272</v>
      </c>
      <c r="R56" s="82" t="s">
        <v>289</v>
      </c>
      <c r="S56" s="79" t="s">
        <v>301</v>
      </c>
      <c r="T56" s="79" t="s">
        <v>306</v>
      </c>
      <c r="U56" s="79"/>
      <c r="V56" s="82" t="s">
        <v>328</v>
      </c>
      <c r="W56" s="81">
        <v>43696.771585648145</v>
      </c>
      <c r="X56" s="82" t="s">
        <v>367</v>
      </c>
      <c r="Y56" s="79"/>
      <c r="Z56" s="79"/>
      <c r="AA56" s="85" t="s">
        <v>420</v>
      </c>
      <c r="AB56" s="79"/>
      <c r="AC56" s="79" t="b">
        <v>0</v>
      </c>
      <c r="AD56" s="79">
        <v>9</v>
      </c>
      <c r="AE56" s="85" t="s">
        <v>454</v>
      </c>
      <c r="AF56" s="79" t="b">
        <v>0</v>
      </c>
      <c r="AG56" s="79" t="s">
        <v>458</v>
      </c>
      <c r="AH56" s="79"/>
      <c r="AI56" s="85" t="s">
        <v>454</v>
      </c>
      <c r="AJ56" s="79" t="b">
        <v>0</v>
      </c>
      <c r="AK56" s="79">
        <v>3</v>
      </c>
      <c r="AL56" s="85" t="s">
        <v>454</v>
      </c>
      <c r="AM56" s="79" t="s">
        <v>467</v>
      </c>
      <c r="AN56" s="79" t="b">
        <v>0</v>
      </c>
      <c r="AO56" s="85" t="s">
        <v>420</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229</v>
      </c>
      <c r="B57" s="64" t="s">
        <v>250</v>
      </c>
      <c r="C57" s="65" t="s">
        <v>1263</v>
      </c>
      <c r="D57" s="66">
        <v>3</v>
      </c>
      <c r="E57" s="67" t="s">
        <v>132</v>
      </c>
      <c r="F57" s="68">
        <v>35</v>
      </c>
      <c r="G57" s="65"/>
      <c r="H57" s="69"/>
      <c r="I57" s="70"/>
      <c r="J57" s="70"/>
      <c r="K57" s="34" t="s">
        <v>65</v>
      </c>
      <c r="L57" s="77">
        <v>57</v>
      </c>
      <c r="M57" s="77"/>
      <c r="N57" s="72"/>
      <c r="O57" s="79" t="s">
        <v>260</v>
      </c>
      <c r="P57" s="81">
        <v>43696.771585648145</v>
      </c>
      <c r="Q57" s="79" t="s">
        <v>272</v>
      </c>
      <c r="R57" s="82" t="s">
        <v>289</v>
      </c>
      <c r="S57" s="79" t="s">
        <v>301</v>
      </c>
      <c r="T57" s="79" t="s">
        <v>306</v>
      </c>
      <c r="U57" s="79"/>
      <c r="V57" s="82" t="s">
        <v>328</v>
      </c>
      <c r="W57" s="81">
        <v>43696.771585648145</v>
      </c>
      <c r="X57" s="82" t="s">
        <v>367</v>
      </c>
      <c r="Y57" s="79"/>
      <c r="Z57" s="79"/>
      <c r="AA57" s="85" t="s">
        <v>420</v>
      </c>
      <c r="AB57" s="79"/>
      <c r="AC57" s="79" t="b">
        <v>0</v>
      </c>
      <c r="AD57" s="79">
        <v>9</v>
      </c>
      <c r="AE57" s="85" t="s">
        <v>454</v>
      </c>
      <c r="AF57" s="79" t="b">
        <v>0</v>
      </c>
      <c r="AG57" s="79" t="s">
        <v>458</v>
      </c>
      <c r="AH57" s="79"/>
      <c r="AI57" s="85" t="s">
        <v>454</v>
      </c>
      <c r="AJ57" s="79" t="b">
        <v>0</v>
      </c>
      <c r="AK57" s="79">
        <v>3</v>
      </c>
      <c r="AL57" s="85" t="s">
        <v>454</v>
      </c>
      <c r="AM57" s="79" t="s">
        <v>467</v>
      </c>
      <c r="AN57" s="79" t="b">
        <v>0</v>
      </c>
      <c r="AO57" s="85" t="s">
        <v>420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230</v>
      </c>
      <c r="B58" s="64" t="s">
        <v>242</v>
      </c>
      <c r="C58" s="65" t="s">
        <v>1263</v>
      </c>
      <c r="D58" s="66">
        <v>3</v>
      </c>
      <c r="E58" s="67" t="s">
        <v>132</v>
      </c>
      <c r="F58" s="68">
        <v>35</v>
      </c>
      <c r="G58" s="65"/>
      <c r="H58" s="69"/>
      <c r="I58" s="70"/>
      <c r="J58" s="70"/>
      <c r="K58" s="34" t="s">
        <v>65</v>
      </c>
      <c r="L58" s="77">
        <v>58</v>
      </c>
      <c r="M58" s="77"/>
      <c r="N58" s="72"/>
      <c r="O58" s="79" t="s">
        <v>260</v>
      </c>
      <c r="P58" s="81">
        <v>43691.718819444446</v>
      </c>
      <c r="Q58" s="79" t="s">
        <v>268</v>
      </c>
      <c r="R58" s="79"/>
      <c r="S58" s="79"/>
      <c r="T58" s="79" t="s">
        <v>304</v>
      </c>
      <c r="U58" s="79"/>
      <c r="V58" s="82" t="s">
        <v>329</v>
      </c>
      <c r="W58" s="81">
        <v>43691.718819444446</v>
      </c>
      <c r="X58" s="82" t="s">
        <v>368</v>
      </c>
      <c r="Y58" s="79"/>
      <c r="Z58" s="79"/>
      <c r="AA58" s="85" t="s">
        <v>421</v>
      </c>
      <c r="AB58" s="79"/>
      <c r="AC58" s="79" t="b">
        <v>0</v>
      </c>
      <c r="AD58" s="79">
        <v>0</v>
      </c>
      <c r="AE58" s="85" t="s">
        <v>454</v>
      </c>
      <c r="AF58" s="79" t="b">
        <v>0</v>
      </c>
      <c r="AG58" s="79" t="s">
        <v>458</v>
      </c>
      <c r="AH58" s="79"/>
      <c r="AI58" s="85" t="s">
        <v>454</v>
      </c>
      <c r="AJ58" s="79" t="b">
        <v>0</v>
      </c>
      <c r="AK58" s="79">
        <v>0</v>
      </c>
      <c r="AL58" s="85" t="s">
        <v>445</v>
      </c>
      <c r="AM58" s="79" t="s">
        <v>473</v>
      </c>
      <c r="AN58" s="79" t="b">
        <v>0</v>
      </c>
      <c r="AO58" s="85" t="s">
        <v>445</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5</v>
      </c>
      <c r="BD58" s="48">
        <v>0</v>
      </c>
      <c r="BE58" s="49">
        <v>0</v>
      </c>
      <c r="BF58" s="48">
        <v>0</v>
      </c>
      <c r="BG58" s="49">
        <v>0</v>
      </c>
      <c r="BH58" s="48">
        <v>0</v>
      </c>
      <c r="BI58" s="49">
        <v>0</v>
      </c>
      <c r="BJ58" s="48">
        <v>21</v>
      </c>
      <c r="BK58" s="49">
        <v>100</v>
      </c>
      <c r="BL58" s="48">
        <v>21</v>
      </c>
    </row>
    <row r="59" spans="1:64" ht="15">
      <c r="A59" s="64" t="s">
        <v>229</v>
      </c>
      <c r="B59" s="64" t="s">
        <v>230</v>
      </c>
      <c r="C59" s="65" t="s">
        <v>1263</v>
      </c>
      <c r="D59" s="66">
        <v>3</v>
      </c>
      <c r="E59" s="67" t="s">
        <v>132</v>
      </c>
      <c r="F59" s="68">
        <v>35</v>
      </c>
      <c r="G59" s="65"/>
      <c r="H59" s="69"/>
      <c r="I59" s="70"/>
      <c r="J59" s="70"/>
      <c r="K59" s="34" t="s">
        <v>65</v>
      </c>
      <c r="L59" s="77">
        <v>59</v>
      </c>
      <c r="M59" s="77"/>
      <c r="N59" s="72"/>
      <c r="O59" s="79" t="s">
        <v>260</v>
      </c>
      <c r="P59" s="81">
        <v>43696.771585648145</v>
      </c>
      <c r="Q59" s="79" t="s">
        <v>272</v>
      </c>
      <c r="R59" s="82" t="s">
        <v>289</v>
      </c>
      <c r="S59" s="79" t="s">
        <v>301</v>
      </c>
      <c r="T59" s="79" t="s">
        <v>306</v>
      </c>
      <c r="U59" s="79"/>
      <c r="V59" s="82" t="s">
        <v>328</v>
      </c>
      <c r="W59" s="81">
        <v>43696.771585648145</v>
      </c>
      <c r="X59" s="82" t="s">
        <v>367</v>
      </c>
      <c r="Y59" s="79"/>
      <c r="Z59" s="79"/>
      <c r="AA59" s="85" t="s">
        <v>420</v>
      </c>
      <c r="AB59" s="79"/>
      <c r="AC59" s="79" t="b">
        <v>0</v>
      </c>
      <c r="AD59" s="79">
        <v>9</v>
      </c>
      <c r="AE59" s="85" t="s">
        <v>454</v>
      </c>
      <c r="AF59" s="79" t="b">
        <v>0</v>
      </c>
      <c r="AG59" s="79" t="s">
        <v>458</v>
      </c>
      <c r="AH59" s="79"/>
      <c r="AI59" s="85" t="s">
        <v>454</v>
      </c>
      <c r="AJ59" s="79" t="b">
        <v>0</v>
      </c>
      <c r="AK59" s="79">
        <v>3</v>
      </c>
      <c r="AL59" s="85" t="s">
        <v>454</v>
      </c>
      <c r="AM59" s="79" t="s">
        <v>467</v>
      </c>
      <c r="AN59" s="79" t="b">
        <v>0</v>
      </c>
      <c r="AO59" s="85" t="s">
        <v>420</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229</v>
      </c>
      <c r="B60" s="64" t="s">
        <v>251</v>
      </c>
      <c r="C60" s="65" t="s">
        <v>1263</v>
      </c>
      <c r="D60" s="66">
        <v>3</v>
      </c>
      <c r="E60" s="67" t="s">
        <v>132</v>
      </c>
      <c r="F60" s="68">
        <v>35</v>
      </c>
      <c r="G60" s="65"/>
      <c r="H60" s="69"/>
      <c r="I60" s="70"/>
      <c r="J60" s="70"/>
      <c r="K60" s="34" t="s">
        <v>65</v>
      </c>
      <c r="L60" s="77">
        <v>60</v>
      </c>
      <c r="M60" s="77"/>
      <c r="N60" s="72"/>
      <c r="O60" s="79" t="s">
        <v>260</v>
      </c>
      <c r="P60" s="81">
        <v>43696.771585648145</v>
      </c>
      <c r="Q60" s="79" t="s">
        <v>272</v>
      </c>
      <c r="R60" s="82" t="s">
        <v>289</v>
      </c>
      <c r="S60" s="79" t="s">
        <v>301</v>
      </c>
      <c r="T60" s="79" t="s">
        <v>306</v>
      </c>
      <c r="U60" s="79"/>
      <c r="V60" s="82" t="s">
        <v>328</v>
      </c>
      <c r="W60" s="81">
        <v>43696.771585648145</v>
      </c>
      <c r="X60" s="82" t="s">
        <v>367</v>
      </c>
      <c r="Y60" s="79"/>
      <c r="Z60" s="79"/>
      <c r="AA60" s="85" t="s">
        <v>420</v>
      </c>
      <c r="AB60" s="79"/>
      <c r="AC60" s="79" t="b">
        <v>0</v>
      </c>
      <c r="AD60" s="79">
        <v>9</v>
      </c>
      <c r="AE60" s="85" t="s">
        <v>454</v>
      </c>
      <c r="AF60" s="79" t="b">
        <v>0</v>
      </c>
      <c r="AG60" s="79" t="s">
        <v>458</v>
      </c>
      <c r="AH60" s="79"/>
      <c r="AI60" s="85" t="s">
        <v>454</v>
      </c>
      <c r="AJ60" s="79" t="b">
        <v>0</v>
      </c>
      <c r="AK60" s="79">
        <v>3</v>
      </c>
      <c r="AL60" s="85" t="s">
        <v>454</v>
      </c>
      <c r="AM60" s="79" t="s">
        <v>467</v>
      </c>
      <c r="AN60" s="79" t="b">
        <v>0</v>
      </c>
      <c r="AO60" s="85" t="s">
        <v>420</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229</v>
      </c>
      <c r="B61" s="64" t="s">
        <v>228</v>
      </c>
      <c r="C61" s="65" t="s">
        <v>1263</v>
      </c>
      <c r="D61" s="66">
        <v>3</v>
      </c>
      <c r="E61" s="67" t="s">
        <v>132</v>
      </c>
      <c r="F61" s="68">
        <v>35</v>
      </c>
      <c r="G61" s="65"/>
      <c r="H61" s="69"/>
      <c r="I61" s="70"/>
      <c r="J61" s="70"/>
      <c r="K61" s="34" t="s">
        <v>65</v>
      </c>
      <c r="L61" s="77">
        <v>61</v>
      </c>
      <c r="M61" s="77"/>
      <c r="N61" s="72"/>
      <c r="O61" s="79" t="s">
        <v>260</v>
      </c>
      <c r="P61" s="81">
        <v>43654.753217592595</v>
      </c>
      <c r="Q61" s="79" t="s">
        <v>264</v>
      </c>
      <c r="R61" s="79"/>
      <c r="S61" s="79"/>
      <c r="T61" s="79" t="s">
        <v>303</v>
      </c>
      <c r="U61" s="79"/>
      <c r="V61" s="82" t="s">
        <v>328</v>
      </c>
      <c r="W61" s="81">
        <v>43654.753217592595</v>
      </c>
      <c r="X61" s="82" t="s">
        <v>366</v>
      </c>
      <c r="Y61" s="79"/>
      <c r="Z61" s="79"/>
      <c r="AA61" s="85" t="s">
        <v>419</v>
      </c>
      <c r="AB61" s="79"/>
      <c r="AC61" s="79" t="b">
        <v>0</v>
      </c>
      <c r="AD61" s="79">
        <v>0</v>
      </c>
      <c r="AE61" s="85" t="s">
        <v>454</v>
      </c>
      <c r="AF61" s="79" t="b">
        <v>1</v>
      </c>
      <c r="AG61" s="79" t="s">
        <v>458</v>
      </c>
      <c r="AH61" s="79"/>
      <c r="AI61" s="85" t="s">
        <v>460</v>
      </c>
      <c r="AJ61" s="79" t="b">
        <v>0</v>
      </c>
      <c r="AK61" s="79">
        <v>4</v>
      </c>
      <c r="AL61" s="85" t="s">
        <v>436</v>
      </c>
      <c r="AM61" s="79" t="s">
        <v>467</v>
      </c>
      <c r="AN61" s="79" t="b">
        <v>0</v>
      </c>
      <c r="AO61" s="85" t="s">
        <v>436</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1</v>
      </c>
      <c r="BD61" s="48"/>
      <c r="BE61" s="49"/>
      <c r="BF61" s="48"/>
      <c r="BG61" s="49"/>
      <c r="BH61" s="48"/>
      <c r="BI61" s="49"/>
      <c r="BJ61" s="48"/>
      <c r="BK61" s="49"/>
      <c r="BL61" s="48"/>
    </row>
    <row r="62" spans="1:64" ht="15">
      <c r="A62" s="64" t="s">
        <v>229</v>
      </c>
      <c r="B62" s="64" t="s">
        <v>227</v>
      </c>
      <c r="C62" s="65" t="s">
        <v>1263</v>
      </c>
      <c r="D62" s="66">
        <v>3</v>
      </c>
      <c r="E62" s="67" t="s">
        <v>132</v>
      </c>
      <c r="F62" s="68">
        <v>35</v>
      </c>
      <c r="G62" s="65"/>
      <c r="H62" s="69"/>
      <c r="I62" s="70"/>
      <c r="J62" s="70"/>
      <c r="K62" s="34" t="s">
        <v>65</v>
      </c>
      <c r="L62" s="77">
        <v>62</v>
      </c>
      <c r="M62" s="77"/>
      <c r="N62" s="72"/>
      <c r="O62" s="79" t="s">
        <v>260</v>
      </c>
      <c r="P62" s="81">
        <v>43654.753217592595</v>
      </c>
      <c r="Q62" s="79" t="s">
        <v>264</v>
      </c>
      <c r="R62" s="79"/>
      <c r="S62" s="79"/>
      <c r="T62" s="79" t="s">
        <v>303</v>
      </c>
      <c r="U62" s="79"/>
      <c r="V62" s="82" t="s">
        <v>328</v>
      </c>
      <c r="W62" s="81">
        <v>43654.753217592595</v>
      </c>
      <c r="X62" s="82" t="s">
        <v>366</v>
      </c>
      <c r="Y62" s="79"/>
      <c r="Z62" s="79"/>
      <c r="AA62" s="85" t="s">
        <v>419</v>
      </c>
      <c r="AB62" s="79"/>
      <c r="AC62" s="79" t="b">
        <v>0</v>
      </c>
      <c r="AD62" s="79">
        <v>0</v>
      </c>
      <c r="AE62" s="85" t="s">
        <v>454</v>
      </c>
      <c r="AF62" s="79" t="b">
        <v>1</v>
      </c>
      <c r="AG62" s="79" t="s">
        <v>458</v>
      </c>
      <c r="AH62" s="79"/>
      <c r="AI62" s="85" t="s">
        <v>460</v>
      </c>
      <c r="AJ62" s="79" t="b">
        <v>0</v>
      </c>
      <c r="AK62" s="79">
        <v>4</v>
      </c>
      <c r="AL62" s="85" t="s">
        <v>436</v>
      </c>
      <c r="AM62" s="79" t="s">
        <v>467</v>
      </c>
      <c r="AN62" s="79" t="b">
        <v>0</v>
      </c>
      <c r="AO62" s="85" t="s">
        <v>436</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1</v>
      </c>
      <c r="BD62" s="48"/>
      <c r="BE62" s="49"/>
      <c r="BF62" s="48"/>
      <c r="BG62" s="49"/>
      <c r="BH62" s="48"/>
      <c r="BI62" s="49"/>
      <c r="BJ62" s="48"/>
      <c r="BK62" s="49"/>
      <c r="BL62" s="48"/>
    </row>
    <row r="63" spans="1:64" ht="15">
      <c r="A63" s="64" t="s">
        <v>229</v>
      </c>
      <c r="B63" s="64" t="s">
        <v>239</v>
      </c>
      <c r="C63" s="65" t="s">
        <v>1263</v>
      </c>
      <c r="D63" s="66">
        <v>3</v>
      </c>
      <c r="E63" s="67" t="s">
        <v>132</v>
      </c>
      <c r="F63" s="68">
        <v>35</v>
      </c>
      <c r="G63" s="65"/>
      <c r="H63" s="69"/>
      <c r="I63" s="70"/>
      <c r="J63" s="70"/>
      <c r="K63" s="34" t="s">
        <v>65</v>
      </c>
      <c r="L63" s="77">
        <v>63</v>
      </c>
      <c r="M63" s="77"/>
      <c r="N63" s="72"/>
      <c r="O63" s="79" t="s">
        <v>260</v>
      </c>
      <c r="P63" s="81">
        <v>43654.753217592595</v>
      </c>
      <c r="Q63" s="79" t="s">
        <v>264</v>
      </c>
      <c r="R63" s="79"/>
      <c r="S63" s="79"/>
      <c r="T63" s="79" t="s">
        <v>303</v>
      </c>
      <c r="U63" s="79"/>
      <c r="V63" s="82" t="s">
        <v>328</v>
      </c>
      <c r="W63" s="81">
        <v>43654.753217592595</v>
      </c>
      <c r="X63" s="82" t="s">
        <v>366</v>
      </c>
      <c r="Y63" s="79"/>
      <c r="Z63" s="79"/>
      <c r="AA63" s="85" t="s">
        <v>419</v>
      </c>
      <c r="AB63" s="79"/>
      <c r="AC63" s="79" t="b">
        <v>0</v>
      </c>
      <c r="AD63" s="79">
        <v>0</v>
      </c>
      <c r="AE63" s="85" t="s">
        <v>454</v>
      </c>
      <c r="AF63" s="79" t="b">
        <v>1</v>
      </c>
      <c r="AG63" s="79" t="s">
        <v>458</v>
      </c>
      <c r="AH63" s="79"/>
      <c r="AI63" s="85" t="s">
        <v>460</v>
      </c>
      <c r="AJ63" s="79" t="b">
        <v>0</v>
      </c>
      <c r="AK63" s="79">
        <v>4</v>
      </c>
      <c r="AL63" s="85" t="s">
        <v>436</v>
      </c>
      <c r="AM63" s="79" t="s">
        <v>467</v>
      </c>
      <c r="AN63" s="79" t="b">
        <v>0</v>
      </c>
      <c r="AO63" s="85" t="s">
        <v>436</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1</v>
      </c>
      <c r="BD63" s="48">
        <v>3</v>
      </c>
      <c r="BE63" s="49">
        <v>15</v>
      </c>
      <c r="BF63" s="48">
        <v>0</v>
      </c>
      <c r="BG63" s="49">
        <v>0</v>
      </c>
      <c r="BH63" s="48">
        <v>0</v>
      </c>
      <c r="BI63" s="49">
        <v>0</v>
      </c>
      <c r="BJ63" s="48">
        <v>17</v>
      </c>
      <c r="BK63" s="49">
        <v>85</v>
      </c>
      <c r="BL63" s="48">
        <v>20</v>
      </c>
    </row>
    <row r="64" spans="1:64" ht="15">
      <c r="A64" s="64" t="s">
        <v>229</v>
      </c>
      <c r="B64" s="64" t="s">
        <v>242</v>
      </c>
      <c r="C64" s="65" t="s">
        <v>1263</v>
      </c>
      <c r="D64" s="66">
        <v>3</v>
      </c>
      <c r="E64" s="67" t="s">
        <v>132</v>
      </c>
      <c r="F64" s="68">
        <v>35</v>
      </c>
      <c r="G64" s="65"/>
      <c r="H64" s="69"/>
      <c r="I64" s="70"/>
      <c r="J64" s="70"/>
      <c r="K64" s="34" t="s">
        <v>65</v>
      </c>
      <c r="L64" s="77">
        <v>64</v>
      </c>
      <c r="M64" s="77"/>
      <c r="N64" s="72"/>
      <c r="O64" s="79" t="s">
        <v>260</v>
      </c>
      <c r="P64" s="81">
        <v>43696.771585648145</v>
      </c>
      <c r="Q64" s="79" t="s">
        <v>272</v>
      </c>
      <c r="R64" s="82" t="s">
        <v>289</v>
      </c>
      <c r="S64" s="79" t="s">
        <v>301</v>
      </c>
      <c r="T64" s="79" t="s">
        <v>306</v>
      </c>
      <c r="U64" s="79"/>
      <c r="V64" s="82" t="s">
        <v>328</v>
      </c>
      <c r="W64" s="81">
        <v>43696.771585648145</v>
      </c>
      <c r="X64" s="82" t="s">
        <v>367</v>
      </c>
      <c r="Y64" s="79"/>
      <c r="Z64" s="79"/>
      <c r="AA64" s="85" t="s">
        <v>420</v>
      </c>
      <c r="AB64" s="79"/>
      <c r="AC64" s="79" t="b">
        <v>0</v>
      </c>
      <c r="AD64" s="79">
        <v>9</v>
      </c>
      <c r="AE64" s="85" t="s">
        <v>454</v>
      </c>
      <c r="AF64" s="79" t="b">
        <v>0</v>
      </c>
      <c r="AG64" s="79" t="s">
        <v>458</v>
      </c>
      <c r="AH64" s="79"/>
      <c r="AI64" s="85" t="s">
        <v>454</v>
      </c>
      <c r="AJ64" s="79" t="b">
        <v>0</v>
      </c>
      <c r="AK64" s="79">
        <v>3</v>
      </c>
      <c r="AL64" s="85" t="s">
        <v>454</v>
      </c>
      <c r="AM64" s="79" t="s">
        <v>467</v>
      </c>
      <c r="AN64" s="79" t="b">
        <v>0</v>
      </c>
      <c r="AO64" s="85" t="s">
        <v>420</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5</v>
      </c>
      <c r="BD64" s="48"/>
      <c r="BE64" s="49"/>
      <c r="BF64" s="48"/>
      <c r="BG64" s="49"/>
      <c r="BH64" s="48"/>
      <c r="BI64" s="49"/>
      <c r="BJ64" s="48"/>
      <c r="BK64" s="49"/>
      <c r="BL64" s="48"/>
    </row>
    <row r="65" spans="1:64" ht="15">
      <c r="A65" s="64" t="s">
        <v>229</v>
      </c>
      <c r="B65" s="64" t="s">
        <v>256</v>
      </c>
      <c r="C65" s="65" t="s">
        <v>1263</v>
      </c>
      <c r="D65" s="66">
        <v>3</v>
      </c>
      <c r="E65" s="67" t="s">
        <v>132</v>
      </c>
      <c r="F65" s="68">
        <v>35</v>
      </c>
      <c r="G65" s="65"/>
      <c r="H65" s="69"/>
      <c r="I65" s="70"/>
      <c r="J65" s="70"/>
      <c r="K65" s="34" t="s">
        <v>65</v>
      </c>
      <c r="L65" s="77">
        <v>65</v>
      </c>
      <c r="M65" s="77"/>
      <c r="N65" s="72"/>
      <c r="O65" s="79" t="s">
        <v>260</v>
      </c>
      <c r="P65" s="81">
        <v>43714.81670138889</v>
      </c>
      <c r="Q65" s="79" t="s">
        <v>273</v>
      </c>
      <c r="R65" s="79"/>
      <c r="S65" s="79"/>
      <c r="T65" s="79" t="s">
        <v>302</v>
      </c>
      <c r="U65" s="79"/>
      <c r="V65" s="82" t="s">
        <v>328</v>
      </c>
      <c r="W65" s="81">
        <v>43714.81670138889</v>
      </c>
      <c r="X65" s="82" t="s">
        <v>369</v>
      </c>
      <c r="Y65" s="79"/>
      <c r="Z65" s="79"/>
      <c r="AA65" s="85" t="s">
        <v>422</v>
      </c>
      <c r="AB65" s="79"/>
      <c r="AC65" s="79" t="b">
        <v>0</v>
      </c>
      <c r="AD65" s="79">
        <v>0</v>
      </c>
      <c r="AE65" s="85" t="s">
        <v>454</v>
      </c>
      <c r="AF65" s="79" t="b">
        <v>1</v>
      </c>
      <c r="AG65" s="79" t="s">
        <v>458</v>
      </c>
      <c r="AH65" s="79"/>
      <c r="AI65" s="85" t="s">
        <v>464</v>
      </c>
      <c r="AJ65" s="79" t="b">
        <v>0</v>
      </c>
      <c r="AK65" s="79">
        <v>0</v>
      </c>
      <c r="AL65" s="85" t="s">
        <v>441</v>
      </c>
      <c r="AM65" s="79" t="s">
        <v>469</v>
      </c>
      <c r="AN65" s="79" t="b">
        <v>0</v>
      </c>
      <c r="AO65" s="85" t="s">
        <v>441</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3</v>
      </c>
      <c r="BD65" s="48"/>
      <c r="BE65" s="49"/>
      <c r="BF65" s="48"/>
      <c r="BG65" s="49"/>
      <c r="BH65" s="48"/>
      <c r="BI65" s="49"/>
      <c r="BJ65" s="48"/>
      <c r="BK65" s="49"/>
      <c r="BL65" s="48"/>
    </row>
    <row r="66" spans="1:64" ht="15">
      <c r="A66" s="64" t="s">
        <v>229</v>
      </c>
      <c r="B66" s="64" t="s">
        <v>241</v>
      </c>
      <c r="C66" s="65" t="s">
        <v>1263</v>
      </c>
      <c r="D66" s="66">
        <v>3</v>
      </c>
      <c r="E66" s="67" t="s">
        <v>132</v>
      </c>
      <c r="F66" s="68">
        <v>35</v>
      </c>
      <c r="G66" s="65"/>
      <c r="H66" s="69"/>
      <c r="I66" s="70"/>
      <c r="J66" s="70"/>
      <c r="K66" s="34" t="s">
        <v>65</v>
      </c>
      <c r="L66" s="77">
        <v>66</v>
      </c>
      <c r="M66" s="77"/>
      <c r="N66" s="72"/>
      <c r="O66" s="79" t="s">
        <v>260</v>
      </c>
      <c r="P66" s="81">
        <v>43714.81670138889</v>
      </c>
      <c r="Q66" s="79" t="s">
        <v>273</v>
      </c>
      <c r="R66" s="79"/>
      <c r="S66" s="79"/>
      <c r="T66" s="79" t="s">
        <v>302</v>
      </c>
      <c r="U66" s="79"/>
      <c r="V66" s="82" t="s">
        <v>328</v>
      </c>
      <c r="W66" s="81">
        <v>43714.81670138889</v>
      </c>
      <c r="X66" s="82" t="s">
        <v>369</v>
      </c>
      <c r="Y66" s="79"/>
      <c r="Z66" s="79"/>
      <c r="AA66" s="85" t="s">
        <v>422</v>
      </c>
      <c r="AB66" s="79"/>
      <c r="AC66" s="79" t="b">
        <v>0</v>
      </c>
      <c r="AD66" s="79">
        <v>0</v>
      </c>
      <c r="AE66" s="85" t="s">
        <v>454</v>
      </c>
      <c r="AF66" s="79" t="b">
        <v>1</v>
      </c>
      <c r="AG66" s="79" t="s">
        <v>458</v>
      </c>
      <c r="AH66" s="79"/>
      <c r="AI66" s="85" t="s">
        <v>464</v>
      </c>
      <c r="AJ66" s="79" t="b">
        <v>0</v>
      </c>
      <c r="AK66" s="79">
        <v>0</v>
      </c>
      <c r="AL66" s="85" t="s">
        <v>441</v>
      </c>
      <c r="AM66" s="79" t="s">
        <v>469</v>
      </c>
      <c r="AN66" s="79" t="b">
        <v>0</v>
      </c>
      <c r="AO66" s="85" t="s">
        <v>441</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3</v>
      </c>
      <c r="BD66" s="48">
        <v>0</v>
      </c>
      <c r="BE66" s="49">
        <v>0</v>
      </c>
      <c r="BF66" s="48">
        <v>0</v>
      </c>
      <c r="BG66" s="49">
        <v>0</v>
      </c>
      <c r="BH66" s="48">
        <v>0</v>
      </c>
      <c r="BI66" s="49">
        <v>0</v>
      </c>
      <c r="BJ66" s="48">
        <v>20</v>
      </c>
      <c r="BK66" s="49">
        <v>100</v>
      </c>
      <c r="BL66" s="48">
        <v>20</v>
      </c>
    </row>
    <row r="67" spans="1:64" ht="15">
      <c r="A67" s="64" t="s">
        <v>231</v>
      </c>
      <c r="B67" s="64" t="s">
        <v>256</v>
      </c>
      <c r="C67" s="65" t="s">
        <v>1263</v>
      </c>
      <c r="D67" s="66">
        <v>3</v>
      </c>
      <c r="E67" s="67" t="s">
        <v>132</v>
      </c>
      <c r="F67" s="68">
        <v>35</v>
      </c>
      <c r="G67" s="65"/>
      <c r="H67" s="69"/>
      <c r="I67" s="70"/>
      <c r="J67" s="70"/>
      <c r="K67" s="34" t="s">
        <v>65</v>
      </c>
      <c r="L67" s="77">
        <v>67</v>
      </c>
      <c r="M67" s="77"/>
      <c r="N67" s="72"/>
      <c r="O67" s="79" t="s">
        <v>260</v>
      </c>
      <c r="P67" s="81">
        <v>43714.81738425926</v>
      </c>
      <c r="Q67" s="79" t="s">
        <v>273</v>
      </c>
      <c r="R67" s="79"/>
      <c r="S67" s="79"/>
      <c r="T67" s="79" t="s">
        <v>302</v>
      </c>
      <c r="U67" s="79"/>
      <c r="V67" s="82" t="s">
        <v>330</v>
      </c>
      <c r="W67" s="81">
        <v>43714.81738425926</v>
      </c>
      <c r="X67" s="82" t="s">
        <v>370</v>
      </c>
      <c r="Y67" s="79"/>
      <c r="Z67" s="79"/>
      <c r="AA67" s="85" t="s">
        <v>423</v>
      </c>
      <c r="AB67" s="79"/>
      <c r="AC67" s="79" t="b">
        <v>0</v>
      </c>
      <c r="AD67" s="79">
        <v>0</v>
      </c>
      <c r="AE67" s="85" t="s">
        <v>454</v>
      </c>
      <c r="AF67" s="79" t="b">
        <v>1</v>
      </c>
      <c r="AG67" s="79" t="s">
        <v>458</v>
      </c>
      <c r="AH67" s="79"/>
      <c r="AI67" s="85" t="s">
        <v>464</v>
      </c>
      <c r="AJ67" s="79" t="b">
        <v>0</v>
      </c>
      <c r="AK67" s="79">
        <v>0</v>
      </c>
      <c r="AL67" s="85" t="s">
        <v>441</v>
      </c>
      <c r="AM67" s="79" t="s">
        <v>469</v>
      </c>
      <c r="AN67" s="79" t="b">
        <v>0</v>
      </c>
      <c r="AO67" s="85" t="s">
        <v>441</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231</v>
      </c>
      <c r="B68" s="64" t="s">
        <v>241</v>
      </c>
      <c r="C68" s="65" t="s">
        <v>1263</v>
      </c>
      <c r="D68" s="66">
        <v>3</v>
      </c>
      <c r="E68" s="67" t="s">
        <v>132</v>
      </c>
      <c r="F68" s="68">
        <v>35</v>
      </c>
      <c r="G68" s="65"/>
      <c r="H68" s="69"/>
      <c r="I68" s="70"/>
      <c r="J68" s="70"/>
      <c r="K68" s="34" t="s">
        <v>65</v>
      </c>
      <c r="L68" s="77">
        <v>68</v>
      </c>
      <c r="M68" s="77"/>
      <c r="N68" s="72"/>
      <c r="O68" s="79" t="s">
        <v>260</v>
      </c>
      <c r="P68" s="81">
        <v>43714.81738425926</v>
      </c>
      <c r="Q68" s="79" t="s">
        <v>273</v>
      </c>
      <c r="R68" s="79"/>
      <c r="S68" s="79"/>
      <c r="T68" s="79" t="s">
        <v>302</v>
      </c>
      <c r="U68" s="79"/>
      <c r="V68" s="82" t="s">
        <v>330</v>
      </c>
      <c r="W68" s="81">
        <v>43714.81738425926</v>
      </c>
      <c r="X68" s="82" t="s">
        <v>370</v>
      </c>
      <c r="Y68" s="79"/>
      <c r="Z68" s="79"/>
      <c r="AA68" s="85" t="s">
        <v>423</v>
      </c>
      <c r="AB68" s="79"/>
      <c r="AC68" s="79" t="b">
        <v>0</v>
      </c>
      <c r="AD68" s="79">
        <v>0</v>
      </c>
      <c r="AE68" s="85" t="s">
        <v>454</v>
      </c>
      <c r="AF68" s="79" t="b">
        <v>1</v>
      </c>
      <c r="AG68" s="79" t="s">
        <v>458</v>
      </c>
      <c r="AH68" s="79"/>
      <c r="AI68" s="85" t="s">
        <v>464</v>
      </c>
      <c r="AJ68" s="79" t="b">
        <v>0</v>
      </c>
      <c r="AK68" s="79">
        <v>0</v>
      </c>
      <c r="AL68" s="85" t="s">
        <v>441</v>
      </c>
      <c r="AM68" s="79" t="s">
        <v>469</v>
      </c>
      <c r="AN68" s="79" t="b">
        <v>0</v>
      </c>
      <c r="AO68" s="85" t="s">
        <v>441</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20</v>
      </c>
      <c r="BK68" s="49">
        <v>100</v>
      </c>
      <c r="BL68" s="48">
        <v>20</v>
      </c>
    </row>
    <row r="69" spans="1:64" ht="15">
      <c r="A69" s="64" t="s">
        <v>232</v>
      </c>
      <c r="B69" s="64" t="s">
        <v>256</v>
      </c>
      <c r="C69" s="65" t="s">
        <v>1263</v>
      </c>
      <c r="D69" s="66">
        <v>3</v>
      </c>
      <c r="E69" s="67" t="s">
        <v>132</v>
      </c>
      <c r="F69" s="68">
        <v>35</v>
      </c>
      <c r="G69" s="65"/>
      <c r="H69" s="69"/>
      <c r="I69" s="70"/>
      <c r="J69" s="70"/>
      <c r="K69" s="34" t="s">
        <v>65</v>
      </c>
      <c r="L69" s="77">
        <v>69</v>
      </c>
      <c r="M69" s="77"/>
      <c r="N69" s="72"/>
      <c r="O69" s="79" t="s">
        <v>260</v>
      </c>
      <c r="P69" s="81">
        <v>43714.82130787037</v>
      </c>
      <c r="Q69" s="79" t="s">
        <v>273</v>
      </c>
      <c r="R69" s="79"/>
      <c r="S69" s="79"/>
      <c r="T69" s="79" t="s">
        <v>302</v>
      </c>
      <c r="U69" s="79"/>
      <c r="V69" s="82" t="s">
        <v>331</v>
      </c>
      <c r="W69" s="81">
        <v>43714.82130787037</v>
      </c>
      <c r="X69" s="82" t="s">
        <v>371</v>
      </c>
      <c r="Y69" s="79"/>
      <c r="Z69" s="79"/>
      <c r="AA69" s="85" t="s">
        <v>424</v>
      </c>
      <c r="AB69" s="79"/>
      <c r="AC69" s="79" t="b">
        <v>0</v>
      </c>
      <c r="AD69" s="79">
        <v>0</v>
      </c>
      <c r="AE69" s="85" t="s">
        <v>454</v>
      </c>
      <c r="AF69" s="79" t="b">
        <v>1</v>
      </c>
      <c r="AG69" s="79" t="s">
        <v>458</v>
      </c>
      <c r="AH69" s="79"/>
      <c r="AI69" s="85" t="s">
        <v>464</v>
      </c>
      <c r="AJ69" s="79" t="b">
        <v>0</v>
      </c>
      <c r="AK69" s="79">
        <v>0</v>
      </c>
      <c r="AL69" s="85" t="s">
        <v>441</v>
      </c>
      <c r="AM69" s="79" t="s">
        <v>473</v>
      </c>
      <c r="AN69" s="79" t="b">
        <v>0</v>
      </c>
      <c r="AO69" s="85" t="s">
        <v>441</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232</v>
      </c>
      <c r="B70" s="64" t="s">
        <v>241</v>
      </c>
      <c r="C70" s="65" t="s">
        <v>1263</v>
      </c>
      <c r="D70" s="66">
        <v>3</v>
      </c>
      <c r="E70" s="67" t="s">
        <v>132</v>
      </c>
      <c r="F70" s="68">
        <v>35</v>
      </c>
      <c r="G70" s="65"/>
      <c r="H70" s="69"/>
      <c r="I70" s="70"/>
      <c r="J70" s="70"/>
      <c r="K70" s="34" t="s">
        <v>65</v>
      </c>
      <c r="L70" s="77">
        <v>70</v>
      </c>
      <c r="M70" s="77"/>
      <c r="N70" s="72"/>
      <c r="O70" s="79" t="s">
        <v>260</v>
      </c>
      <c r="P70" s="81">
        <v>43714.82130787037</v>
      </c>
      <c r="Q70" s="79" t="s">
        <v>273</v>
      </c>
      <c r="R70" s="79"/>
      <c r="S70" s="79"/>
      <c r="T70" s="79" t="s">
        <v>302</v>
      </c>
      <c r="U70" s="79"/>
      <c r="V70" s="82" t="s">
        <v>331</v>
      </c>
      <c r="W70" s="81">
        <v>43714.82130787037</v>
      </c>
      <c r="X70" s="82" t="s">
        <v>371</v>
      </c>
      <c r="Y70" s="79"/>
      <c r="Z70" s="79"/>
      <c r="AA70" s="85" t="s">
        <v>424</v>
      </c>
      <c r="AB70" s="79"/>
      <c r="AC70" s="79" t="b">
        <v>0</v>
      </c>
      <c r="AD70" s="79">
        <v>0</v>
      </c>
      <c r="AE70" s="85" t="s">
        <v>454</v>
      </c>
      <c r="AF70" s="79" t="b">
        <v>1</v>
      </c>
      <c r="AG70" s="79" t="s">
        <v>458</v>
      </c>
      <c r="AH70" s="79"/>
      <c r="AI70" s="85" t="s">
        <v>464</v>
      </c>
      <c r="AJ70" s="79" t="b">
        <v>0</v>
      </c>
      <c r="AK70" s="79">
        <v>0</v>
      </c>
      <c r="AL70" s="85" t="s">
        <v>441</v>
      </c>
      <c r="AM70" s="79" t="s">
        <v>473</v>
      </c>
      <c r="AN70" s="79" t="b">
        <v>0</v>
      </c>
      <c r="AO70" s="85" t="s">
        <v>441</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0</v>
      </c>
      <c r="BE70" s="49">
        <v>0</v>
      </c>
      <c r="BF70" s="48">
        <v>0</v>
      </c>
      <c r="BG70" s="49">
        <v>0</v>
      </c>
      <c r="BH70" s="48">
        <v>0</v>
      </c>
      <c r="BI70" s="49">
        <v>0</v>
      </c>
      <c r="BJ70" s="48">
        <v>20</v>
      </c>
      <c r="BK70" s="49">
        <v>100</v>
      </c>
      <c r="BL70" s="48">
        <v>20</v>
      </c>
    </row>
    <row r="71" spans="1:64" ht="15">
      <c r="A71" s="64" t="s">
        <v>233</v>
      </c>
      <c r="B71" s="64" t="s">
        <v>256</v>
      </c>
      <c r="C71" s="65" t="s">
        <v>1263</v>
      </c>
      <c r="D71" s="66">
        <v>3</v>
      </c>
      <c r="E71" s="67" t="s">
        <v>132</v>
      </c>
      <c r="F71" s="68">
        <v>35</v>
      </c>
      <c r="G71" s="65"/>
      <c r="H71" s="69"/>
      <c r="I71" s="70"/>
      <c r="J71" s="70"/>
      <c r="K71" s="34" t="s">
        <v>65</v>
      </c>
      <c r="L71" s="77">
        <v>71</v>
      </c>
      <c r="M71" s="77"/>
      <c r="N71" s="72"/>
      <c r="O71" s="79" t="s">
        <v>260</v>
      </c>
      <c r="P71" s="81">
        <v>43714.87267361111</v>
      </c>
      <c r="Q71" s="79" t="s">
        <v>273</v>
      </c>
      <c r="R71" s="79"/>
      <c r="S71" s="79"/>
      <c r="T71" s="79" t="s">
        <v>302</v>
      </c>
      <c r="U71" s="79"/>
      <c r="V71" s="82" t="s">
        <v>332</v>
      </c>
      <c r="W71" s="81">
        <v>43714.87267361111</v>
      </c>
      <c r="X71" s="82" t="s">
        <v>372</v>
      </c>
      <c r="Y71" s="79"/>
      <c r="Z71" s="79"/>
      <c r="AA71" s="85" t="s">
        <v>425</v>
      </c>
      <c r="AB71" s="79"/>
      <c r="AC71" s="79" t="b">
        <v>0</v>
      </c>
      <c r="AD71" s="79">
        <v>0</v>
      </c>
      <c r="AE71" s="85" t="s">
        <v>454</v>
      </c>
      <c r="AF71" s="79" t="b">
        <v>1</v>
      </c>
      <c r="AG71" s="79" t="s">
        <v>458</v>
      </c>
      <c r="AH71" s="79"/>
      <c r="AI71" s="85" t="s">
        <v>464</v>
      </c>
      <c r="AJ71" s="79" t="b">
        <v>0</v>
      </c>
      <c r="AK71" s="79">
        <v>0</v>
      </c>
      <c r="AL71" s="85" t="s">
        <v>441</v>
      </c>
      <c r="AM71" s="79" t="s">
        <v>469</v>
      </c>
      <c r="AN71" s="79" t="b">
        <v>0</v>
      </c>
      <c r="AO71" s="85" t="s">
        <v>441</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233</v>
      </c>
      <c r="B72" s="64" t="s">
        <v>241</v>
      </c>
      <c r="C72" s="65" t="s">
        <v>1263</v>
      </c>
      <c r="D72" s="66">
        <v>3</v>
      </c>
      <c r="E72" s="67" t="s">
        <v>132</v>
      </c>
      <c r="F72" s="68">
        <v>35</v>
      </c>
      <c r="G72" s="65"/>
      <c r="H72" s="69"/>
      <c r="I72" s="70"/>
      <c r="J72" s="70"/>
      <c r="K72" s="34" t="s">
        <v>65</v>
      </c>
      <c r="L72" s="77">
        <v>72</v>
      </c>
      <c r="M72" s="77"/>
      <c r="N72" s="72"/>
      <c r="O72" s="79" t="s">
        <v>260</v>
      </c>
      <c r="P72" s="81">
        <v>43714.87267361111</v>
      </c>
      <c r="Q72" s="79" t="s">
        <v>273</v>
      </c>
      <c r="R72" s="79"/>
      <c r="S72" s="79"/>
      <c r="T72" s="79" t="s">
        <v>302</v>
      </c>
      <c r="U72" s="79"/>
      <c r="V72" s="82" t="s">
        <v>332</v>
      </c>
      <c r="W72" s="81">
        <v>43714.87267361111</v>
      </c>
      <c r="X72" s="82" t="s">
        <v>372</v>
      </c>
      <c r="Y72" s="79"/>
      <c r="Z72" s="79"/>
      <c r="AA72" s="85" t="s">
        <v>425</v>
      </c>
      <c r="AB72" s="79"/>
      <c r="AC72" s="79" t="b">
        <v>0</v>
      </c>
      <c r="AD72" s="79">
        <v>0</v>
      </c>
      <c r="AE72" s="85" t="s">
        <v>454</v>
      </c>
      <c r="AF72" s="79" t="b">
        <v>1</v>
      </c>
      <c r="AG72" s="79" t="s">
        <v>458</v>
      </c>
      <c r="AH72" s="79"/>
      <c r="AI72" s="85" t="s">
        <v>464</v>
      </c>
      <c r="AJ72" s="79" t="b">
        <v>0</v>
      </c>
      <c r="AK72" s="79">
        <v>0</v>
      </c>
      <c r="AL72" s="85" t="s">
        <v>441</v>
      </c>
      <c r="AM72" s="79" t="s">
        <v>469</v>
      </c>
      <c r="AN72" s="79" t="b">
        <v>0</v>
      </c>
      <c r="AO72" s="85" t="s">
        <v>441</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20</v>
      </c>
      <c r="BK72" s="49">
        <v>100</v>
      </c>
      <c r="BL72" s="48">
        <v>20</v>
      </c>
    </row>
    <row r="73" spans="1:64" ht="15">
      <c r="A73" s="64" t="s">
        <v>234</v>
      </c>
      <c r="B73" s="64" t="s">
        <v>256</v>
      </c>
      <c r="C73" s="65" t="s">
        <v>1263</v>
      </c>
      <c r="D73" s="66">
        <v>3</v>
      </c>
      <c r="E73" s="67" t="s">
        <v>132</v>
      </c>
      <c r="F73" s="68">
        <v>35</v>
      </c>
      <c r="G73" s="65"/>
      <c r="H73" s="69"/>
      <c r="I73" s="70"/>
      <c r="J73" s="70"/>
      <c r="K73" s="34" t="s">
        <v>65</v>
      </c>
      <c r="L73" s="77">
        <v>73</v>
      </c>
      <c r="M73" s="77"/>
      <c r="N73" s="72"/>
      <c r="O73" s="79" t="s">
        <v>260</v>
      </c>
      <c r="P73" s="81">
        <v>43714.91407407408</v>
      </c>
      <c r="Q73" s="79" t="s">
        <v>273</v>
      </c>
      <c r="R73" s="79"/>
      <c r="S73" s="79"/>
      <c r="T73" s="79" t="s">
        <v>302</v>
      </c>
      <c r="U73" s="79"/>
      <c r="V73" s="82" t="s">
        <v>333</v>
      </c>
      <c r="W73" s="81">
        <v>43714.91407407408</v>
      </c>
      <c r="X73" s="82" t="s">
        <v>373</v>
      </c>
      <c r="Y73" s="79"/>
      <c r="Z73" s="79"/>
      <c r="AA73" s="85" t="s">
        <v>426</v>
      </c>
      <c r="AB73" s="79"/>
      <c r="AC73" s="79" t="b">
        <v>0</v>
      </c>
      <c r="AD73" s="79">
        <v>0</v>
      </c>
      <c r="AE73" s="85" t="s">
        <v>454</v>
      </c>
      <c r="AF73" s="79" t="b">
        <v>1</v>
      </c>
      <c r="AG73" s="79" t="s">
        <v>458</v>
      </c>
      <c r="AH73" s="79"/>
      <c r="AI73" s="85" t="s">
        <v>464</v>
      </c>
      <c r="AJ73" s="79" t="b">
        <v>0</v>
      </c>
      <c r="AK73" s="79">
        <v>0</v>
      </c>
      <c r="AL73" s="85" t="s">
        <v>441</v>
      </c>
      <c r="AM73" s="79" t="s">
        <v>469</v>
      </c>
      <c r="AN73" s="79" t="b">
        <v>0</v>
      </c>
      <c r="AO73" s="85" t="s">
        <v>441</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234</v>
      </c>
      <c r="B74" s="64" t="s">
        <v>241</v>
      </c>
      <c r="C74" s="65" t="s">
        <v>1263</v>
      </c>
      <c r="D74" s="66">
        <v>3</v>
      </c>
      <c r="E74" s="67" t="s">
        <v>132</v>
      </c>
      <c r="F74" s="68">
        <v>35</v>
      </c>
      <c r="G74" s="65"/>
      <c r="H74" s="69"/>
      <c r="I74" s="70"/>
      <c r="J74" s="70"/>
      <c r="K74" s="34" t="s">
        <v>65</v>
      </c>
      <c r="L74" s="77">
        <v>74</v>
      </c>
      <c r="M74" s="77"/>
      <c r="N74" s="72"/>
      <c r="O74" s="79" t="s">
        <v>260</v>
      </c>
      <c r="P74" s="81">
        <v>43714.91407407408</v>
      </c>
      <c r="Q74" s="79" t="s">
        <v>273</v>
      </c>
      <c r="R74" s="79"/>
      <c r="S74" s="79"/>
      <c r="T74" s="79" t="s">
        <v>302</v>
      </c>
      <c r="U74" s="79"/>
      <c r="V74" s="82" t="s">
        <v>333</v>
      </c>
      <c r="W74" s="81">
        <v>43714.91407407408</v>
      </c>
      <c r="X74" s="82" t="s">
        <v>373</v>
      </c>
      <c r="Y74" s="79"/>
      <c r="Z74" s="79"/>
      <c r="AA74" s="85" t="s">
        <v>426</v>
      </c>
      <c r="AB74" s="79"/>
      <c r="AC74" s="79" t="b">
        <v>0</v>
      </c>
      <c r="AD74" s="79">
        <v>0</v>
      </c>
      <c r="AE74" s="85" t="s">
        <v>454</v>
      </c>
      <c r="AF74" s="79" t="b">
        <v>1</v>
      </c>
      <c r="AG74" s="79" t="s">
        <v>458</v>
      </c>
      <c r="AH74" s="79"/>
      <c r="AI74" s="85" t="s">
        <v>464</v>
      </c>
      <c r="AJ74" s="79" t="b">
        <v>0</v>
      </c>
      <c r="AK74" s="79">
        <v>0</v>
      </c>
      <c r="AL74" s="85" t="s">
        <v>441</v>
      </c>
      <c r="AM74" s="79" t="s">
        <v>469</v>
      </c>
      <c r="AN74" s="79" t="b">
        <v>0</v>
      </c>
      <c r="AO74" s="85" t="s">
        <v>441</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20</v>
      </c>
      <c r="BK74" s="49">
        <v>100</v>
      </c>
      <c r="BL74" s="48">
        <v>20</v>
      </c>
    </row>
    <row r="75" spans="1:64" ht="15">
      <c r="A75" s="64" t="s">
        <v>227</v>
      </c>
      <c r="B75" s="64" t="s">
        <v>235</v>
      </c>
      <c r="C75" s="65" t="s">
        <v>1263</v>
      </c>
      <c r="D75" s="66">
        <v>3</v>
      </c>
      <c r="E75" s="67" t="s">
        <v>132</v>
      </c>
      <c r="F75" s="68">
        <v>35</v>
      </c>
      <c r="G75" s="65"/>
      <c r="H75" s="69"/>
      <c r="I75" s="70"/>
      <c r="J75" s="70"/>
      <c r="K75" s="34" t="s">
        <v>66</v>
      </c>
      <c r="L75" s="77">
        <v>75</v>
      </c>
      <c r="M75" s="77"/>
      <c r="N75" s="72"/>
      <c r="O75" s="79" t="s">
        <v>260</v>
      </c>
      <c r="P75" s="81">
        <v>43654.73063657407</v>
      </c>
      <c r="Q75" s="79" t="s">
        <v>270</v>
      </c>
      <c r="R75" s="79"/>
      <c r="S75" s="79"/>
      <c r="T75" s="79" t="s">
        <v>241</v>
      </c>
      <c r="U75" s="79"/>
      <c r="V75" s="82" t="s">
        <v>326</v>
      </c>
      <c r="W75" s="81">
        <v>43654.73063657407</v>
      </c>
      <c r="X75" s="82" t="s">
        <v>374</v>
      </c>
      <c r="Y75" s="79"/>
      <c r="Z75" s="79"/>
      <c r="AA75" s="85" t="s">
        <v>427</v>
      </c>
      <c r="AB75" s="79"/>
      <c r="AC75" s="79" t="b">
        <v>0</v>
      </c>
      <c r="AD75" s="79">
        <v>0</v>
      </c>
      <c r="AE75" s="85" t="s">
        <v>454</v>
      </c>
      <c r="AF75" s="79" t="b">
        <v>0</v>
      </c>
      <c r="AG75" s="79" t="s">
        <v>458</v>
      </c>
      <c r="AH75" s="79"/>
      <c r="AI75" s="85" t="s">
        <v>454</v>
      </c>
      <c r="AJ75" s="79" t="b">
        <v>0</v>
      </c>
      <c r="AK75" s="79">
        <v>0</v>
      </c>
      <c r="AL75" s="85" t="s">
        <v>429</v>
      </c>
      <c r="AM75" s="79" t="s">
        <v>471</v>
      </c>
      <c r="AN75" s="79" t="b">
        <v>0</v>
      </c>
      <c r="AO75" s="85" t="s">
        <v>429</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5</v>
      </c>
      <c r="BF75" s="48">
        <v>0</v>
      </c>
      <c r="BG75" s="49">
        <v>0</v>
      </c>
      <c r="BH75" s="48">
        <v>0</v>
      </c>
      <c r="BI75" s="49">
        <v>0</v>
      </c>
      <c r="BJ75" s="48">
        <v>19</v>
      </c>
      <c r="BK75" s="49">
        <v>95</v>
      </c>
      <c r="BL75" s="48">
        <v>20</v>
      </c>
    </row>
    <row r="76" spans="1:64" ht="15">
      <c r="A76" s="64" t="s">
        <v>228</v>
      </c>
      <c r="B76" s="64" t="s">
        <v>235</v>
      </c>
      <c r="C76" s="65" t="s">
        <v>1263</v>
      </c>
      <c r="D76" s="66">
        <v>3</v>
      </c>
      <c r="E76" s="67" t="s">
        <v>132</v>
      </c>
      <c r="F76" s="68">
        <v>35</v>
      </c>
      <c r="G76" s="65"/>
      <c r="H76" s="69"/>
      <c r="I76" s="70"/>
      <c r="J76" s="70"/>
      <c r="K76" s="34" t="s">
        <v>65</v>
      </c>
      <c r="L76" s="77">
        <v>76</v>
      </c>
      <c r="M76" s="77"/>
      <c r="N76" s="72"/>
      <c r="O76" s="79" t="s">
        <v>260</v>
      </c>
      <c r="P76" s="81">
        <v>43654.81427083333</v>
      </c>
      <c r="Q76" s="79" t="s">
        <v>270</v>
      </c>
      <c r="R76" s="79"/>
      <c r="S76" s="79"/>
      <c r="T76" s="79" t="s">
        <v>241</v>
      </c>
      <c r="U76" s="79"/>
      <c r="V76" s="82" t="s">
        <v>327</v>
      </c>
      <c r="W76" s="81">
        <v>43654.81427083333</v>
      </c>
      <c r="X76" s="82" t="s">
        <v>375</v>
      </c>
      <c r="Y76" s="79"/>
      <c r="Z76" s="79"/>
      <c r="AA76" s="85" t="s">
        <v>428</v>
      </c>
      <c r="AB76" s="79"/>
      <c r="AC76" s="79" t="b">
        <v>0</v>
      </c>
      <c r="AD76" s="79">
        <v>0</v>
      </c>
      <c r="AE76" s="85" t="s">
        <v>454</v>
      </c>
      <c r="AF76" s="79" t="b">
        <v>0</v>
      </c>
      <c r="AG76" s="79" t="s">
        <v>458</v>
      </c>
      <c r="AH76" s="79"/>
      <c r="AI76" s="85" t="s">
        <v>454</v>
      </c>
      <c r="AJ76" s="79" t="b">
        <v>0</v>
      </c>
      <c r="AK76" s="79">
        <v>0</v>
      </c>
      <c r="AL76" s="85" t="s">
        <v>429</v>
      </c>
      <c r="AM76" s="79" t="s">
        <v>468</v>
      </c>
      <c r="AN76" s="79" t="b">
        <v>0</v>
      </c>
      <c r="AO76" s="85" t="s">
        <v>429</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5</v>
      </c>
      <c r="BF76" s="48">
        <v>0</v>
      </c>
      <c r="BG76" s="49">
        <v>0</v>
      </c>
      <c r="BH76" s="48">
        <v>0</v>
      </c>
      <c r="BI76" s="49">
        <v>0</v>
      </c>
      <c r="BJ76" s="48">
        <v>19</v>
      </c>
      <c r="BK76" s="49">
        <v>95</v>
      </c>
      <c r="BL76" s="48">
        <v>20</v>
      </c>
    </row>
    <row r="77" spans="1:64" ht="15">
      <c r="A77" s="64" t="s">
        <v>235</v>
      </c>
      <c r="B77" s="64" t="s">
        <v>227</v>
      </c>
      <c r="C77" s="65" t="s">
        <v>1263</v>
      </c>
      <c r="D77" s="66">
        <v>3</v>
      </c>
      <c r="E77" s="67" t="s">
        <v>132</v>
      </c>
      <c r="F77" s="68">
        <v>35</v>
      </c>
      <c r="G77" s="65"/>
      <c r="H77" s="69"/>
      <c r="I77" s="70"/>
      <c r="J77" s="70"/>
      <c r="K77" s="34" t="s">
        <v>66</v>
      </c>
      <c r="L77" s="77">
        <v>77</v>
      </c>
      <c r="M77" s="77"/>
      <c r="N77" s="72"/>
      <c r="O77" s="79" t="s">
        <v>261</v>
      </c>
      <c r="P77" s="81">
        <v>43654.72641203704</v>
      </c>
      <c r="Q77" s="79" t="s">
        <v>274</v>
      </c>
      <c r="R77" s="82" t="s">
        <v>291</v>
      </c>
      <c r="S77" s="79" t="s">
        <v>300</v>
      </c>
      <c r="T77" s="79" t="s">
        <v>241</v>
      </c>
      <c r="U77" s="79"/>
      <c r="V77" s="82" t="s">
        <v>334</v>
      </c>
      <c r="W77" s="81">
        <v>43654.72641203704</v>
      </c>
      <c r="X77" s="82" t="s">
        <v>376</v>
      </c>
      <c r="Y77" s="79"/>
      <c r="Z77" s="79"/>
      <c r="AA77" s="85" t="s">
        <v>429</v>
      </c>
      <c r="AB77" s="79"/>
      <c r="AC77" s="79" t="b">
        <v>0</v>
      </c>
      <c r="AD77" s="79">
        <v>0</v>
      </c>
      <c r="AE77" s="85" t="s">
        <v>456</v>
      </c>
      <c r="AF77" s="79" t="b">
        <v>0</v>
      </c>
      <c r="AG77" s="79" t="s">
        <v>458</v>
      </c>
      <c r="AH77" s="79"/>
      <c r="AI77" s="85" t="s">
        <v>454</v>
      </c>
      <c r="AJ77" s="79" t="b">
        <v>0</v>
      </c>
      <c r="AK77" s="79">
        <v>0</v>
      </c>
      <c r="AL77" s="85" t="s">
        <v>454</v>
      </c>
      <c r="AM77" s="79" t="s">
        <v>467</v>
      </c>
      <c r="AN77" s="79" t="b">
        <v>1</v>
      </c>
      <c r="AO77" s="85" t="s">
        <v>429</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18</v>
      </c>
      <c r="BK77" s="49">
        <v>100</v>
      </c>
      <c r="BL77" s="48">
        <v>18</v>
      </c>
    </row>
    <row r="78" spans="1:64" ht="15">
      <c r="A78" s="64" t="s">
        <v>235</v>
      </c>
      <c r="B78" s="64" t="s">
        <v>240</v>
      </c>
      <c r="C78" s="65" t="s">
        <v>1263</v>
      </c>
      <c r="D78" s="66">
        <v>3</v>
      </c>
      <c r="E78" s="67" t="s">
        <v>132</v>
      </c>
      <c r="F78" s="68">
        <v>35</v>
      </c>
      <c r="G78" s="65"/>
      <c r="H78" s="69"/>
      <c r="I78" s="70"/>
      <c r="J78" s="70"/>
      <c r="K78" s="34" t="s">
        <v>65</v>
      </c>
      <c r="L78" s="77">
        <v>78</v>
      </c>
      <c r="M78" s="77"/>
      <c r="N78" s="72"/>
      <c r="O78" s="79" t="s">
        <v>260</v>
      </c>
      <c r="P78" s="81">
        <v>43664.4597337963</v>
      </c>
      <c r="Q78" s="79" t="s">
        <v>265</v>
      </c>
      <c r="R78" s="79"/>
      <c r="S78" s="79"/>
      <c r="T78" s="79" t="s">
        <v>241</v>
      </c>
      <c r="U78" s="79"/>
      <c r="V78" s="82" t="s">
        <v>334</v>
      </c>
      <c r="W78" s="81">
        <v>43664.4597337963</v>
      </c>
      <c r="X78" s="82" t="s">
        <v>377</v>
      </c>
      <c r="Y78" s="79"/>
      <c r="Z78" s="79"/>
      <c r="AA78" s="85" t="s">
        <v>430</v>
      </c>
      <c r="AB78" s="79"/>
      <c r="AC78" s="79" t="b">
        <v>0</v>
      </c>
      <c r="AD78" s="79">
        <v>0</v>
      </c>
      <c r="AE78" s="85" t="s">
        <v>454</v>
      </c>
      <c r="AF78" s="79" t="b">
        <v>1</v>
      </c>
      <c r="AG78" s="79" t="s">
        <v>458</v>
      </c>
      <c r="AH78" s="79"/>
      <c r="AI78" s="85" t="s">
        <v>461</v>
      </c>
      <c r="AJ78" s="79" t="b">
        <v>0</v>
      </c>
      <c r="AK78" s="79">
        <v>3</v>
      </c>
      <c r="AL78" s="85" t="s">
        <v>440</v>
      </c>
      <c r="AM78" s="79" t="s">
        <v>473</v>
      </c>
      <c r="AN78" s="79" t="b">
        <v>0</v>
      </c>
      <c r="AO78" s="85" t="s">
        <v>440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235</v>
      </c>
      <c r="B79" s="64" t="s">
        <v>239</v>
      </c>
      <c r="C79" s="65" t="s">
        <v>1263</v>
      </c>
      <c r="D79" s="66">
        <v>3</v>
      </c>
      <c r="E79" s="67" t="s">
        <v>132</v>
      </c>
      <c r="F79" s="68">
        <v>35</v>
      </c>
      <c r="G79" s="65"/>
      <c r="H79" s="69"/>
      <c r="I79" s="70"/>
      <c r="J79" s="70"/>
      <c r="K79" s="34" t="s">
        <v>65</v>
      </c>
      <c r="L79" s="77">
        <v>79</v>
      </c>
      <c r="M79" s="77"/>
      <c r="N79" s="72"/>
      <c r="O79" s="79" t="s">
        <v>260</v>
      </c>
      <c r="P79" s="81">
        <v>43664.4597337963</v>
      </c>
      <c r="Q79" s="79" t="s">
        <v>265</v>
      </c>
      <c r="R79" s="79"/>
      <c r="S79" s="79"/>
      <c r="T79" s="79" t="s">
        <v>241</v>
      </c>
      <c r="U79" s="79"/>
      <c r="V79" s="82" t="s">
        <v>334</v>
      </c>
      <c r="W79" s="81">
        <v>43664.4597337963</v>
      </c>
      <c r="X79" s="82" t="s">
        <v>377</v>
      </c>
      <c r="Y79" s="79"/>
      <c r="Z79" s="79"/>
      <c r="AA79" s="85" t="s">
        <v>430</v>
      </c>
      <c r="AB79" s="79"/>
      <c r="AC79" s="79" t="b">
        <v>0</v>
      </c>
      <c r="AD79" s="79">
        <v>0</v>
      </c>
      <c r="AE79" s="85" t="s">
        <v>454</v>
      </c>
      <c r="AF79" s="79" t="b">
        <v>1</v>
      </c>
      <c r="AG79" s="79" t="s">
        <v>458</v>
      </c>
      <c r="AH79" s="79"/>
      <c r="AI79" s="85" t="s">
        <v>461</v>
      </c>
      <c r="AJ79" s="79" t="b">
        <v>0</v>
      </c>
      <c r="AK79" s="79">
        <v>3</v>
      </c>
      <c r="AL79" s="85" t="s">
        <v>440</v>
      </c>
      <c r="AM79" s="79" t="s">
        <v>473</v>
      </c>
      <c r="AN79" s="79" t="b">
        <v>0</v>
      </c>
      <c r="AO79" s="85" t="s">
        <v>440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3</v>
      </c>
      <c r="BE79" s="49">
        <v>15.789473684210526</v>
      </c>
      <c r="BF79" s="48">
        <v>0</v>
      </c>
      <c r="BG79" s="49">
        <v>0</v>
      </c>
      <c r="BH79" s="48">
        <v>0</v>
      </c>
      <c r="BI79" s="49">
        <v>0</v>
      </c>
      <c r="BJ79" s="48">
        <v>16</v>
      </c>
      <c r="BK79" s="49">
        <v>84.21052631578948</v>
      </c>
      <c r="BL79" s="48">
        <v>19</v>
      </c>
    </row>
    <row r="80" spans="1:64" ht="15">
      <c r="A80" s="64" t="s">
        <v>235</v>
      </c>
      <c r="B80" s="64" t="s">
        <v>256</v>
      </c>
      <c r="C80" s="65" t="s">
        <v>1263</v>
      </c>
      <c r="D80" s="66">
        <v>3</v>
      </c>
      <c r="E80" s="67" t="s">
        <v>132</v>
      </c>
      <c r="F80" s="68">
        <v>35</v>
      </c>
      <c r="G80" s="65"/>
      <c r="H80" s="69"/>
      <c r="I80" s="70"/>
      <c r="J80" s="70"/>
      <c r="K80" s="34" t="s">
        <v>65</v>
      </c>
      <c r="L80" s="77">
        <v>80</v>
      </c>
      <c r="M80" s="77"/>
      <c r="N80" s="72"/>
      <c r="O80" s="79" t="s">
        <v>260</v>
      </c>
      <c r="P80" s="81">
        <v>43715.22673611111</v>
      </c>
      <c r="Q80" s="79" t="s">
        <v>273</v>
      </c>
      <c r="R80" s="79"/>
      <c r="S80" s="79"/>
      <c r="T80" s="79" t="s">
        <v>302</v>
      </c>
      <c r="U80" s="79"/>
      <c r="V80" s="82" t="s">
        <v>334</v>
      </c>
      <c r="W80" s="81">
        <v>43715.22673611111</v>
      </c>
      <c r="X80" s="82" t="s">
        <v>378</v>
      </c>
      <c r="Y80" s="79"/>
      <c r="Z80" s="79"/>
      <c r="AA80" s="85" t="s">
        <v>431</v>
      </c>
      <c r="AB80" s="79"/>
      <c r="AC80" s="79" t="b">
        <v>0</v>
      </c>
      <c r="AD80" s="79">
        <v>0</v>
      </c>
      <c r="AE80" s="85" t="s">
        <v>454</v>
      </c>
      <c r="AF80" s="79" t="b">
        <v>1</v>
      </c>
      <c r="AG80" s="79" t="s">
        <v>458</v>
      </c>
      <c r="AH80" s="79"/>
      <c r="AI80" s="85" t="s">
        <v>464</v>
      </c>
      <c r="AJ80" s="79" t="b">
        <v>0</v>
      </c>
      <c r="AK80" s="79">
        <v>0</v>
      </c>
      <c r="AL80" s="85" t="s">
        <v>441</v>
      </c>
      <c r="AM80" s="79" t="s">
        <v>473</v>
      </c>
      <c r="AN80" s="79" t="b">
        <v>0</v>
      </c>
      <c r="AO80" s="85" t="s">
        <v>441</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3</v>
      </c>
      <c r="BD80" s="48"/>
      <c r="BE80" s="49"/>
      <c r="BF80" s="48"/>
      <c r="BG80" s="49"/>
      <c r="BH80" s="48"/>
      <c r="BI80" s="49"/>
      <c r="BJ80" s="48"/>
      <c r="BK80" s="49"/>
      <c r="BL80" s="48"/>
    </row>
    <row r="81" spans="1:64" ht="15">
      <c r="A81" s="64" t="s">
        <v>235</v>
      </c>
      <c r="B81" s="64" t="s">
        <v>241</v>
      </c>
      <c r="C81" s="65" t="s">
        <v>1263</v>
      </c>
      <c r="D81" s="66">
        <v>3</v>
      </c>
      <c r="E81" s="67" t="s">
        <v>132</v>
      </c>
      <c r="F81" s="68">
        <v>35</v>
      </c>
      <c r="G81" s="65"/>
      <c r="H81" s="69"/>
      <c r="I81" s="70"/>
      <c r="J81" s="70"/>
      <c r="K81" s="34" t="s">
        <v>65</v>
      </c>
      <c r="L81" s="77">
        <v>81</v>
      </c>
      <c r="M81" s="77"/>
      <c r="N81" s="72"/>
      <c r="O81" s="79" t="s">
        <v>260</v>
      </c>
      <c r="P81" s="81">
        <v>43715.22673611111</v>
      </c>
      <c r="Q81" s="79" t="s">
        <v>273</v>
      </c>
      <c r="R81" s="79"/>
      <c r="S81" s="79"/>
      <c r="T81" s="79" t="s">
        <v>302</v>
      </c>
      <c r="U81" s="79"/>
      <c r="V81" s="82" t="s">
        <v>334</v>
      </c>
      <c r="W81" s="81">
        <v>43715.22673611111</v>
      </c>
      <c r="X81" s="82" t="s">
        <v>378</v>
      </c>
      <c r="Y81" s="79"/>
      <c r="Z81" s="79"/>
      <c r="AA81" s="85" t="s">
        <v>431</v>
      </c>
      <c r="AB81" s="79"/>
      <c r="AC81" s="79" t="b">
        <v>0</v>
      </c>
      <c r="AD81" s="79">
        <v>0</v>
      </c>
      <c r="AE81" s="85" t="s">
        <v>454</v>
      </c>
      <c r="AF81" s="79" t="b">
        <v>1</v>
      </c>
      <c r="AG81" s="79" t="s">
        <v>458</v>
      </c>
      <c r="AH81" s="79"/>
      <c r="AI81" s="85" t="s">
        <v>464</v>
      </c>
      <c r="AJ81" s="79" t="b">
        <v>0</v>
      </c>
      <c r="AK81" s="79">
        <v>0</v>
      </c>
      <c r="AL81" s="85" t="s">
        <v>441</v>
      </c>
      <c r="AM81" s="79" t="s">
        <v>473</v>
      </c>
      <c r="AN81" s="79" t="b">
        <v>0</v>
      </c>
      <c r="AO81" s="85" t="s">
        <v>441</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3</v>
      </c>
      <c r="BD81" s="48">
        <v>0</v>
      </c>
      <c r="BE81" s="49">
        <v>0</v>
      </c>
      <c r="BF81" s="48">
        <v>0</v>
      </c>
      <c r="BG81" s="49">
        <v>0</v>
      </c>
      <c r="BH81" s="48">
        <v>0</v>
      </c>
      <c r="BI81" s="49">
        <v>0</v>
      </c>
      <c r="BJ81" s="48">
        <v>20</v>
      </c>
      <c r="BK81" s="49">
        <v>100</v>
      </c>
      <c r="BL81" s="48">
        <v>20</v>
      </c>
    </row>
    <row r="82" spans="1:64" ht="15">
      <c r="A82" s="64" t="s">
        <v>236</v>
      </c>
      <c r="B82" s="64" t="s">
        <v>256</v>
      </c>
      <c r="C82" s="65" t="s">
        <v>1263</v>
      </c>
      <c r="D82" s="66">
        <v>3</v>
      </c>
      <c r="E82" s="67" t="s">
        <v>132</v>
      </c>
      <c r="F82" s="68">
        <v>35</v>
      </c>
      <c r="G82" s="65"/>
      <c r="H82" s="69"/>
      <c r="I82" s="70"/>
      <c r="J82" s="70"/>
      <c r="K82" s="34" t="s">
        <v>65</v>
      </c>
      <c r="L82" s="77">
        <v>82</v>
      </c>
      <c r="M82" s="77"/>
      <c r="N82" s="72"/>
      <c r="O82" s="79" t="s">
        <v>260</v>
      </c>
      <c r="P82" s="81">
        <v>43715.31207175926</v>
      </c>
      <c r="Q82" s="79" t="s">
        <v>273</v>
      </c>
      <c r="R82" s="79"/>
      <c r="S82" s="79"/>
      <c r="T82" s="79" t="s">
        <v>302</v>
      </c>
      <c r="U82" s="79"/>
      <c r="V82" s="82" t="s">
        <v>335</v>
      </c>
      <c r="W82" s="81">
        <v>43715.31207175926</v>
      </c>
      <c r="X82" s="82" t="s">
        <v>379</v>
      </c>
      <c r="Y82" s="79"/>
      <c r="Z82" s="79"/>
      <c r="AA82" s="85" t="s">
        <v>432</v>
      </c>
      <c r="AB82" s="79"/>
      <c r="AC82" s="79" t="b">
        <v>0</v>
      </c>
      <c r="AD82" s="79">
        <v>0</v>
      </c>
      <c r="AE82" s="85" t="s">
        <v>454</v>
      </c>
      <c r="AF82" s="79" t="b">
        <v>1</v>
      </c>
      <c r="AG82" s="79" t="s">
        <v>458</v>
      </c>
      <c r="AH82" s="79"/>
      <c r="AI82" s="85" t="s">
        <v>464</v>
      </c>
      <c r="AJ82" s="79" t="b">
        <v>0</v>
      </c>
      <c r="AK82" s="79">
        <v>0</v>
      </c>
      <c r="AL82" s="85" t="s">
        <v>441</v>
      </c>
      <c r="AM82" s="79" t="s">
        <v>471</v>
      </c>
      <c r="AN82" s="79" t="b">
        <v>0</v>
      </c>
      <c r="AO82" s="85" t="s">
        <v>441</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236</v>
      </c>
      <c r="B83" s="64" t="s">
        <v>241</v>
      </c>
      <c r="C83" s="65" t="s">
        <v>1263</v>
      </c>
      <c r="D83" s="66">
        <v>3</v>
      </c>
      <c r="E83" s="67" t="s">
        <v>132</v>
      </c>
      <c r="F83" s="68">
        <v>35</v>
      </c>
      <c r="G83" s="65"/>
      <c r="H83" s="69"/>
      <c r="I83" s="70"/>
      <c r="J83" s="70"/>
      <c r="K83" s="34" t="s">
        <v>65</v>
      </c>
      <c r="L83" s="77">
        <v>83</v>
      </c>
      <c r="M83" s="77"/>
      <c r="N83" s="72"/>
      <c r="O83" s="79" t="s">
        <v>260</v>
      </c>
      <c r="P83" s="81">
        <v>43715.31207175926</v>
      </c>
      <c r="Q83" s="79" t="s">
        <v>273</v>
      </c>
      <c r="R83" s="79"/>
      <c r="S83" s="79"/>
      <c r="T83" s="79" t="s">
        <v>302</v>
      </c>
      <c r="U83" s="79"/>
      <c r="V83" s="82" t="s">
        <v>335</v>
      </c>
      <c r="W83" s="81">
        <v>43715.31207175926</v>
      </c>
      <c r="X83" s="82" t="s">
        <v>379</v>
      </c>
      <c r="Y83" s="79"/>
      <c r="Z83" s="79"/>
      <c r="AA83" s="85" t="s">
        <v>432</v>
      </c>
      <c r="AB83" s="79"/>
      <c r="AC83" s="79" t="b">
        <v>0</v>
      </c>
      <c r="AD83" s="79">
        <v>0</v>
      </c>
      <c r="AE83" s="85" t="s">
        <v>454</v>
      </c>
      <c r="AF83" s="79" t="b">
        <v>1</v>
      </c>
      <c r="AG83" s="79" t="s">
        <v>458</v>
      </c>
      <c r="AH83" s="79"/>
      <c r="AI83" s="85" t="s">
        <v>464</v>
      </c>
      <c r="AJ83" s="79" t="b">
        <v>0</v>
      </c>
      <c r="AK83" s="79">
        <v>0</v>
      </c>
      <c r="AL83" s="85" t="s">
        <v>441</v>
      </c>
      <c r="AM83" s="79" t="s">
        <v>471</v>
      </c>
      <c r="AN83" s="79" t="b">
        <v>0</v>
      </c>
      <c r="AO83" s="85" t="s">
        <v>441</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20</v>
      </c>
      <c r="BK83" s="49">
        <v>100</v>
      </c>
      <c r="BL83" s="48">
        <v>20</v>
      </c>
    </row>
    <row r="84" spans="1:64" ht="15">
      <c r="A84" s="64" t="s">
        <v>237</v>
      </c>
      <c r="B84" s="64" t="s">
        <v>256</v>
      </c>
      <c r="C84" s="65" t="s">
        <v>1263</v>
      </c>
      <c r="D84" s="66">
        <v>3</v>
      </c>
      <c r="E84" s="67" t="s">
        <v>132</v>
      </c>
      <c r="F84" s="68">
        <v>35</v>
      </c>
      <c r="G84" s="65"/>
      <c r="H84" s="69"/>
      <c r="I84" s="70"/>
      <c r="J84" s="70"/>
      <c r="K84" s="34" t="s">
        <v>65</v>
      </c>
      <c r="L84" s="77">
        <v>84</v>
      </c>
      <c r="M84" s="77"/>
      <c r="N84" s="72"/>
      <c r="O84" s="79" t="s">
        <v>260</v>
      </c>
      <c r="P84" s="81">
        <v>43715.291909722226</v>
      </c>
      <c r="Q84" s="79" t="s">
        <v>273</v>
      </c>
      <c r="R84" s="79"/>
      <c r="S84" s="79"/>
      <c r="T84" s="79" t="s">
        <v>302</v>
      </c>
      <c r="U84" s="79"/>
      <c r="V84" s="82" t="s">
        <v>336</v>
      </c>
      <c r="W84" s="81">
        <v>43715.291909722226</v>
      </c>
      <c r="X84" s="82" t="s">
        <v>380</v>
      </c>
      <c r="Y84" s="79"/>
      <c r="Z84" s="79"/>
      <c r="AA84" s="85" t="s">
        <v>433</v>
      </c>
      <c r="AB84" s="79"/>
      <c r="AC84" s="79" t="b">
        <v>0</v>
      </c>
      <c r="AD84" s="79">
        <v>0</v>
      </c>
      <c r="AE84" s="85" t="s">
        <v>454</v>
      </c>
      <c r="AF84" s="79" t="b">
        <v>1</v>
      </c>
      <c r="AG84" s="79" t="s">
        <v>458</v>
      </c>
      <c r="AH84" s="79"/>
      <c r="AI84" s="85" t="s">
        <v>464</v>
      </c>
      <c r="AJ84" s="79" t="b">
        <v>0</v>
      </c>
      <c r="AK84" s="79">
        <v>0</v>
      </c>
      <c r="AL84" s="85" t="s">
        <v>441</v>
      </c>
      <c r="AM84" s="79" t="s">
        <v>469</v>
      </c>
      <c r="AN84" s="79" t="b">
        <v>0</v>
      </c>
      <c r="AO84" s="85" t="s">
        <v>441</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237</v>
      </c>
      <c r="B85" s="64" t="s">
        <v>241</v>
      </c>
      <c r="C85" s="65" t="s">
        <v>1264</v>
      </c>
      <c r="D85" s="66">
        <v>3</v>
      </c>
      <c r="E85" s="67" t="s">
        <v>136</v>
      </c>
      <c r="F85" s="68">
        <v>35</v>
      </c>
      <c r="G85" s="65"/>
      <c r="H85" s="69"/>
      <c r="I85" s="70"/>
      <c r="J85" s="70"/>
      <c r="K85" s="34" t="s">
        <v>65</v>
      </c>
      <c r="L85" s="77">
        <v>85</v>
      </c>
      <c r="M85" s="77"/>
      <c r="N85" s="72"/>
      <c r="O85" s="79" t="s">
        <v>260</v>
      </c>
      <c r="P85" s="81">
        <v>43715.291909722226</v>
      </c>
      <c r="Q85" s="79" t="s">
        <v>273</v>
      </c>
      <c r="R85" s="79"/>
      <c r="S85" s="79"/>
      <c r="T85" s="79" t="s">
        <v>302</v>
      </c>
      <c r="U85" s="79"/>
      <c r="V85" s="82" t="s">
        <v>336</v>
      </c>
      <c r="W85" s="81">
        <v>43715.291909722226</v>
      </c>
      <c r="X85" s="82" t="s">
        <v>380</v>
      </c>
      <c r="Y85" s="79"/>
      <c r="Z85" s="79"/>
      <c r="AA85" s="85" t="s">
        <v>433</v>
      </c>
      <c r="AB85" s="79"/>
      <c r="AC85" s="79" t="b">
        <v>0</v>
      </c>
      <c r="AD85" s="79">
        <v>0</v>
      </c>
      <c r="AE85" s="85" t="s">
        <v>454</v>
      </c>
      <c r="AF85" s="79" t="b">
        <v>1</v>
      </c>
      <c r="AG85" s="79" t="s">
        <v>458</v>
      </c>
      <c r="AH85" s="79"/>
      <c r="AI85" s="85" t="s">
        <v>464</v>
      </c>
      <c r="AJ85" s="79" t="b">
        <v>0</v>
      </c>
      <c r="AK85" s="79">
        <v>0</v>
      </c>
      <c r="AL85" s="85" t="s">
        <v>441</v>
      </c>
      <c r="AM85" s="79" t="s">
        <v>469</v>
      </c>
      <c r="AN85" s="79" t="b">
        <v>0</v>
      </c>
      <c r="AO85" s="85" t="s">
        <v>441</v>
      </c>
      <c r="AP85" s="79" t="s">
        <v>176</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20</v>
      </c>
      <c r="BK85" s="49">
        <v>100</v>
      </c>
      <c r="BL85" s="48">
        <v>20</v>
      </c>
    </row>
    <row r="86" spans="1:64" ht="15">
      <c r="A86" s="64" t="s">
        <v>237</v>
      </c>
      <c r="B86" s="64" t="s">
        <v>241</v>
      </c>
      <c r="C86" s="65" t="s">
        <v>1264</v>
      </c>
      <c r="D86" s="66">
        <v>3</v>
      </c>
      <c r="E86" s="67" t="s">
        <v>136</v>
      </c>
      <c r="F86" s="68">
        <v>35</v>
      </c>
      <c r="G86" s="65"/>
      <c r="H86" s="69"/>
      <c r="I86" s="70"/>
      <c r="J86" s="70"/>
      <c r="K86" s="34" t="s">
        <v>65</v>
      </c>
      <c r="L86" s="77">
        <v>86</v>
      </c>
      <c r="M86" s="77"/>
      <c r="N86" s="72"/>
      <c r="O86" s="79" t="s">
        <v>260</v>
      </c>
      <c r="P86" s="81">
        <v>43716.60780092593</v>
      </c>
      <c r="Q86" s="79" t="s">
        <v>275</v>
      </c>
      <c r="R86" s="82" t="s">
        <v>292</v>
      </c>
      <c r="S86" s="79" t="s">
        <v>300</v>
      </c>
      <c r="T86" s="79" t="s">
        <v>302</v>
      </c>
      <c r="U86" s="79"/>
      <c r="V86" s="82" t="s">
        <v>336</v>
      </c>
      <c r="W86" s="81">
        <v>43716.60780092593</v>
      </c>
      <c r="X86" s="82" t="s">
        <v>381</v>
      </c>
      <c r="Y86" s="79"/>
      <c r="Z86" s="79"/>
      <c r="AA86" s="85" t="s">
        <v>434</v>
      </c>
      <c r="AB86" s="79"/>
      <c r="AC86" s="79" t="b">
        <v>0</v>
      </c>
      <c r="AD86" s="79">
        <v>0</v>
      </c>
      <c r="AE86" s="85" t="s">
        <v>454</v>
      </c>
      <c r="AF86" s="79" t="b">
        <v>1</v>
      </c>
      <c r="AG86" s="79" t="s">
        <v>458</v>
      </c>
      <c r="AH86" s="79"/>
      <c r="AI86" s="85" t="s">
        <v>465</v>
      </c>
      <c r="AJ86" s="79" t="b">
        <v>0</v>
      </c>
      <c r="AK86" s="79">
        <v>0</v>
      </c>
      <c r="AL86" s="85" t="s">
        <v>454</v>
      </c>
      <c r="AM86" s="79" t="s">
        <v>469</v>
      </c>
      <c r="AN86" s="79" t="b">
        <v>1</v>
      </c>
      <c r="AO86" s="85" t="s">
        <v>434</v>
      </c>
      <c r="AP86" s="79" t="s">
        <v>176</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3</v>
      </c>
      <c r="BD86" s="48">
        <v>1</v>
      </c>
      <c r="BE86" s="49">
        <v>5.882352941176471</v>
      </c>
      <c r="BF86" s="48">
        <v>0</v>
      </c>
      <c r="BG86" s="49">
        <v>0</v>
      </c>
      <c r="BH86" s="48">
        <v>0</v>
      </c>
      <c r="BI86" s="49">
        <v>0</v>
      </c>
      <c r="BJ86" s="48">
        <v>16</v>
      </c>
      <c r="BK86" s="49">
        <v>94.11764705882354</v>
      </c>
      <c r="BL86" s="48">
        <v>17</v>
      </c>
    </row>
    <row r="87" spans="1:64" ht="15">
      <c r="A87" s="64" t="s">
        <v>238</v>
      </c>
      <c r="B87" s="64" t="s">
        <v>237</v>
      </c>
      <c r="C87" s="65" t="s">
        <v>1263</v>
      </c>
      <c r="D87" s="66">
        <v>3</v>
      </c>
      <c r="E87" s="67" t="s">
        <v>132</v>
      </c>
      <c r="F87" s="68">
        <v>35</v>
      </c>
      <c r="G87" s="65"/>
      <c r="H87" s="69"/>
      <c r="I87" s="70"/>
      <c r="J87" s="70"/>
      <c r="K87" s="34" t="s">
        <v>65</v>
      </c>
      <c r="L87" s="77">
        <v>87</v>
      </c>
      <c r="M87" s="77"/>
      <c r="N87" s="72"/>
      <c r="O87" s="79" t="s">
        <v>260</v>
      </c>
      <c r="P87" s="81">
        <v>43717.3028587963</v>
      </c>
      <c r="Q87" s="79" t="s">
        <v>276</v>
      </c>
      <c r="R87" s="79"/>
      <c r="S87" s="79"/>
      <c r="T87" s="79" t="s">
        <v>302</v>
      </c>
      <c r="U87" s="79"/>
      <c r="V87" s="82" t="s">
        <v>337</v>
      </c>
      <c r="W87" s="81">
        <v>43717.3028587963</v>
      </c>
      <c r="X87" s="82" t="s">
        <v>382</v>
      </c>
      <c r="Y87" s="79"/>
      <c r="Z87" s="79"/>
      <c r="AA87" s="85" t="s">
        <v>435</v>
      </c>
      <c r="AB87" s="79"/>
      <c r="AC87" s="79" t="b">
        <v>0</v>
      </c>
      <c r="AD87" s="79">
        <v>0</v>
      </c>
      <c r="AE87" s="85" t="s">
        <v>454</v>
      </c>
      <c r="AF87" s="79" t="b">
        <v>1</v>
      </c>
      <c r="AG87" s="79" t="s">
        <v>458</v>
      </c>
      <c r="AH87" s="79"/>
      <c r="AI87" s="85" t="s">
        <v>465</v>
      </c>
      <c r="AJ87" s="79" t="b">
        <v>0</v>
      </c>
      <c r="AK87" s="79">
        <v>0</v>
      </c>
      <c r="AL87" s="85" t="s">
        <v>434</v>
      </c>
      <c r="AM87" s="79" t="s">
        <v>473</v>
      </c>
      <c r="AN87" s="79" t="b">
        <v>0</v>
      </c>
      <c r="AO87" s="85" t="s">
        <v>434</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238</v>
      </c>
      <c r="B88" s="64" t="s">
        <v>241</v>
      </c>
      <c r="C88" s="65" t="s">
        <v>1263</v>
      </c>
      <c r="D88" s="66">
        <v>3</v>
      </c>
      <c r="E88" s="67" t="s">
        <v>132</v>
      </c>
      <c r="F88" s="68">
        <v>35</v>
      </c>
      <c r="G88" s="65"/>
      <c r="H88" s="69"/>
      <c r="I88" s="70"/>
      <c r="J88" s="70"/>
      <c r="K88" s="34" t="s">
        <v>65</v>
      </c>
      <c r="L88" s="77">
        <v>88</v>
      </c>
      <c r="M88" s="77"/>
      <c r="N88" s="72"/>
      <c r="O88" s="79" t="s">
        <v>260</v>
      </c>
      <c r="P88" s="81">
        <v>43717.3028587963</v>
      </c>
      <c r="Q88" s="79" t="s">
        <v>276</v>
      </c>
      <c r="R88" s="79"/>
      <c r="S88" s="79"/>
      <c r="T88" s="79" t="s">
        <v>302</v>
      </c>
      <c r="U88" s="79"/>
      <c r="V88" s="82" t="s">
        <v>337</v>
      </c>
      <c r="W88" s="81">
        <v>43717.3028587963</v>
      </c>
      <c r="X88" s="82" t="s">
        <v>382</v>
      </c>
      <c r="Y88" s="79"/>
      <c r="Z88" s="79"/>
      <c r="AA88" s="85" t="s">
        <v>435</v>
      </c>
      <c r="AB88" s="79"/>
      <c r="AC88" s="79" t="b">
        <v>0</v>
      </c>
      <c r="AD88" s="79">
        <v>0</v>
      </c>
      <c r="AE88" s="85" t="s">
        <v>454</v>
      </c>
      <c r="AF88" s="79" t="b">
        <v>1</v>
      </c>
      <c r="AG88" s="79" t="s">
        <v>458</v>
      </c>
      <c r="AH88" s="79"/>
      <c r="AI88" s="85" t="s">
        <v>465</v>
      </c>
      <c r="AJ88" s="79" t="b">
        <v>0</v>
      </c>
      <c r="AK88" s="79">
        <v>0</v>
      </c>
      <c r="AL88" s="85" t="s">
        <v>434</v>
      </c>
      <c r="AM88" s="79" t="s">
        <v>473</v>
      </c>
      <c r="AN88" s="79" t="b">
        <v>0</v>
      </c>
      <c r="AO88" s="85" t="s">
        <v>434</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1</v>
      </c>
      <c r="BE88" s="49">
        <v>5.2631578947368425</v>
      </c>
      <c r="BF88" s="48">
        <v>0</v>
      </c>
      <c r="BG88" s="49">
        <v>0</v>
      </c>
      <c r="BH88" s="48">
        <v>0</v>
      </c>
      <c r="BI88" s="49">
        <v>0</v>
      </c>
      <c r="BJ88" s="48">
        <v>18</v>
      </c>
      <c r="BK88" s="49">
        <v>94.73684210526316</v>
      </c>
      <c r="BL88" s="48">
        <v>19</v>
      </c>
    </row>
    <row r="89" spans="1:64" ht="15">
      <c r="A89" s="64" t="s">
        <v>227</v>
      </c>
      <c r="B89" s="64" t="s">
        <v>228</v>
      </c>
      <c r="C89" s="65" t="s">
        <v>1263</v>
      </c>
      <c r="D89" s="66">
        <v>3</v>
      </c>
      <c r="E89" s="67" t="s">
        <v>132</v>
      </c>
      <c r="F89" s="68">
        <v>35</v>
      </c>
      <c r="G89" s="65"/>
      <c r="H89" s="69"/>
      <c r="I89" s="70"/>
      <c r="J89" s="70"/>
      <c r="K89" s="34" t="s">
        <v>66</v>
      </c>
      <c r="L89" s="77">
        <v>89</v>
      </c>
      <c r="M89" s="77"/>
      <c r="N89" s="72"/>
      <c r="O89" s="79" t="s">
        <v>260</v>
      </c>
      <c r="P89" s="81">
        <v>43654.77</v>
      </c>
      <c r="Q89" s="79" t="s">
        <v>264</v>
      </c>
      <c r="R89" s="79"/>
      <c r="S89" s="79"/>
      <c r="T89" s="79" t="s">
        <v>303</v>
      </c>
      <c r="U89" s="79"/>
      <c r="V89" s="82" t="s">
        <v>326</v>
      </c>
      <c r="W89" s="81">
        <v>43654.77</v>
      </c>
      <c r="X89" s="82" t="s">
        <v>364</v>
      </c>
      <c r="Y89" s="79"/>
      <c r="Z89" s="79"/>
      <c r="AA89" s="85" t="s">
        <v>417</v>
      </c>
      <c r="AB89" s="79"/>
      <c r="AC89" s="79" t="b">
        <v>0</v>
      </c>
      <c r="AD89" s="79">
        <v>0</v>
      </c>
      <c r="AE89" s="85" t="s">
        <v>454</v>
      </c>
      <c r="AF89" s="79" t="b">
        <v>1</v>
      </c>
      <c r="AG89" s="79" t="s">
        <v>458</v>
      </c>
      <c r="AH89" s="79"/>
      <c r="AI89" s="85" t="s">
        <v>460</v>
      </c>
      <c r="AJ89" s="79" t="b">
        <v>0</v>
      </c>
      <c r="AK89" s="79">
        <v>0</v>
      </c>
      <c r="AL89" s="85" t="s">
        <v>436</v>
      </c>
      <c r="AM89" s="79" t="s">
        <v>468</v>
      </c>
      <c r="AN89" s="79" t="b">
        <v>0</v>
      </c>
      <c r="AO89" s="85" t="s">
        <v>436</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228</v>
      </c>
      <c r="B90" s="64" t="s">
        <v>227</v>
      </c>
      <c r="C90" s="65" t="s">
        <v>1264</v>
      </c>
      <c r="D90" s="66">
        <v>3</v>
      </c>
      <c r="E90" s="67" t="s">
        <v>136</v>
      </c>
      <c r="F90" s="68">
        <v>35</v>
      </c>
      <c r="G90" s="65"/>
      <c r="H90" s="69"/>
      <c r="I90" s="70"/>
      <c r="J90" s="70"/>
      <c r="K90" s="34" t="s">
        <v>66</v>
      </c>
      <c r="L90" s="77">
        <v>90</v>
      </c>
      <c r="M90" s="77"/>
      <c r="N90" s="72"/>
      <c r="O90" s="79" t="s">
        <v>260</v>
      </c>
      <c r="P90" s="81">
        <v>43654.81427083333</v>
      </c>
      <c r="Q90" s="79" t="s">
        <v>270</v>
      </c>
      <c r="R90" s="79"/>
      <c r="S90" s="79"/>
      <c r="T90" s="79" t="s">
        <v>241</v>
      </c>
      <c r="U90" s="79"/>
      <c r="V90" s="82" t="s">
        <v>327</v>
      </c>
      <c r="W90" s="81">
        <v>43654.81427083333</v>
      </c>
      <c r="X90" s="82" t="s">
        <v>375</v>
      </c>
      <c r="Y90" s="79"/>
      <c r="Z90" s="79"/>
      <c r="AA90" s="85" t="s">
        <v>428</v>
      </c>
      <c r="AB90" s="79"/>
      <c r="AC90" s="79" t="b">
        <v>0</v>
      </c>
      <c r="AD90" s="79">
        <v>0</v>
      </c>
      <c r="AE90" s="85" t="s">
        <v>454</v>
      </c>
      <c r="AF90" s="79" t="b">
        <v>0</v>
      </c>
      <c r="AG90" s="79" t="s">
        <v>458</v>
      </c>
      <c r="AH90" s="79"/>
      <c r="AI90" s="85" t="s">
        <v>454</v>
      </c>
      <c r="AJ90" s="79" t="b">
        <v>0</v>
      </c>
      <c r="AK90" s="79">
        <v>0</v>
      </c>
      <c r="AL90" s="85" t="s">
        <v>429</v>
      </c>
      <c r="AM90" s="79" t="s">
        <v>468</v>
      </c>
      <c r="AN90" s="79" t="b">
        <v>0</v>
      </c>
      <c r="AO90" s="85" t="s">
        <v>429</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228</v>
      </c>
      <c r="B91" s="64" t="s">
        <v>227</v>
      </c>
      <c r="C91" s="65" t="s">
        <v>1264</v>
      </c>
      <c r="D91" s="66">
        <v>3</v>
      </c>
      <c r="E91" s="67" t="s">
        <v>136</v>
      </c>
      <c r="F91" s="68">
        <v>35</v>
      </c>
      <c r="G91" s="65"/>
      <c r="H91" s="69"/>
      <c r="I91" s="70"/>
      <c r="J91" s="70"/>
      <c r="K91" s="34" t="s">
        <v>66</v>
      </c>
      <c r="L91" s="77">
        <v>91</v>
      </c>
      <c r="M91" s="77"/>
      <c r="N91" s="72"/>
      <c r="O91" s="79" t="s">
        <v>260</v>
      </c>
      <c r="P91" s="81">
        <v>43654.8375</v>
      </c>
      <c r="Q91" s="79" t="s">
        <v>264</v>
      </c>
      <c r="R91" s="79"/>
      <c r="S91" s="79"/>
      <c r="T91" s="79" t="s">
        <v>303</v>
      </c>
      <c r="U91" s="79"/>
      <c r="V91" s="82" t="s">
        <v>327</v>
      </c>
      <c r="W91" s="81">
        <v>43654.8375</v>
      </c>
      <c r="X91" s="82" t="s">
        <v>365</v>
      </c>
      <c r="Y91" s="79"/>
      <c r="Z91" s="79"/>
      <c r="AA91" s="85" t="s">
        <v>418</v>
      </c>
      <c r="AB91" s="79"/>
      <c r="AC91" s="79" t="b">
        <v>0</v>
      </c>
      <c r="AD91" s="79">
        <v>0</v>
      </c>
      <c r="AE91" s="85" t="s">
        <v>454</v>
      </c>
      <c r="AF91" s="79" t="b">
        <v>1</v>
      </c>
      <c r="AG91" s="79" t="s">
        <v>458</v>
      </c>
      <c r="AH91" s="79"/>
      <c r="AI91" s="85" t="s">
        <v>460</v>
      </c>
      <c r="AJ91" s="79" t="b">
        <v>0</v>
      </c>
      <c r="AK91" s="79">
        <v>0</v>
      </c>
      <c r="AL91" s="85" t="s">
        <v>436</v>
      </c>
      <c r="AM91" s="79" t="s">
        <v>471</v>
      </c>
      <c r="AN91" s="79" t="b">
        <v>0</v>
      </c>
      <c r="AO91" s="85" t="s">
        <v>436</v>
      </c>
      <c r="AP91" s="79" t="s">
        <v>176</v>
      </c>
      <c r="AQ91" s="79">
        <v>0</v>
      </c>
      <c r="AR91" s="79">
        <v>0</v>
      </c>
      <c r="AS91" s="79"/>
      <c r="AT91" s="79"/>
      <c r="AU91" s="79"/>
      <c r="AV91" s="79"/>
      <c r="AW91" s="79"/>
      <c r="AX91" s="79"/>
      <c r="AY91" s="79"/>
      <c r="AZ91" s="79"/>
      <c r="BA91">
        <v>2</v>
      </c>
      <c r="BB91" s="78" t="str">
        <f>REPLACE(INDEX(GroupVertices[Group],MATCH(Edges[[#This Row],[Vertex 1]],GroupVertices[Vertex],0)),1,1,"")</f>
        <v>1</v>
      </c>
      <c r="BC91" s="78" t="str">
        <f>REPLACE(INDEX(GroupVertices[Group],MATCH(Edges[[#This Row],[Vertex 2]],GroupVertices[Vertex],0)),1,1,"")</f>
        <v>1</v>
      </c>
      <c r="BD91" s="48">
        <v>3</v>
      </c>
      <c r="BE91" s="49">
        <v>15</v>
      </c>
      <c r="BF91" s="48">
        <v>0</v>
      </c>
      <c r="BG91" s="49">
        <v>0</v>
      </c>
      <c r="BH91" s="48">
        <v>0</v>
      </c>
      <c r="BI91" s="49">
        <v>0</v>
      </c>
      <c r="BJ91" s="48">
        <v>17</v>
      </c>
      <c r="BK91" s="49">
        <v>85</v>
      </c>
      <c r="BL91" s="48">
        <v>20</v>
      </c>
    </row>
    <row r="92" spans="1:64" ht="15">
      <c r="A92" s="64" t="s">
        <v>228</v>
      </c>
      <c r="B92" s="64" t="s">
        <v>239</v>
      </c>
      <c r="C92" s="65" t="s">
        <v>1263</v>
      </c>
      <c r="D92" s="66">
        <v>3</v>
      </c>
      <c r="E92" s="67" t="s">
        <v>132</v>
      </c>
      <c r="F92" s="68">
        <v>35</v>
      </c>
      <c r="G92" s="65"/>
      <c r="H92" s="69"/>
      <c r="I92" s="70"/>
      <c r="J92" s="70"/>
      <c r="K92" s="34" t="s">
        <v>66</v>
      </c>
      <c r="L92" s="77">
        <v>92</v>
      </c>
      <c r="M92" s="77"/>
      <c r="N92" s="72"/>
      <c r="O92" s="79" t="s">
        <v>260</v>
      </c>
      <c r="P92" s="81">
        <v>43654.8375</v>
      </c>
      <c r="Q92" s="79" t="s">
        <v>264</v>
      </c>
      <c r="R92" s="79"/>
      <c r="S92" s="79"/>
      <c r="T92" s="79" t="s">
        <v>303</v>
      </c>
      <c r="U92" s="79"/>
      <c r="V92" s="82" t="s">
        <v>327</v>
      </c>
      <c r="W92" s="81">
        <v>43654.8375</v>
      </c>
      <c r="X92" s="82" t="s">
        <v>365</v>
      </c>
      <c r="Y92" s="79"/>
      <c r="Z92" s="79"/>
      <c r="AA92" s="85" t="s">
        <v>418</v>
      </c>
      <c r="AB92" s="79"/>
      <c r="AC92" s="79" t="b">
        <v>0</v>
      </c>
      <c r="AD92" s="79">
        <v>0</v>
      </c>
      <c r="AE92" s="85" t="s">
        <v>454</v>
      </c>
      <c r="AF92" s="79" t="b">
        <v>1</v>
      </c>
      <c r="AG92" s="79" t="s">
        <v>458</v>
      </c>
      <c r="AH92" s="79"/>
      <c r="AI92" s="85" t="s">
        <v>460</v>
      </c>
      <c r="AJ92" s="79" t="b">
        <v>0</v>
      </c>
      <c r="AK92" s="79">
        <v>0</v>
      </c>
      <c r="AL92" s="85" t="s">
        <v>436</v>
      </c>
      <c r="AM92" s="79" t="s">
        <v>471</v>
      </c>
      <c r="AN92" s="79" t="b">
        <v>0</v>
      </c>
      <c r="AO92" s="85" t="s">
        <v>436</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239</v>
      </c>
      <c r="B93" s="64" t="s">
        <v>228</v>
      </c>
      <c r="C93" s="65" t="s">
        <v>1263</v>
      </c>
      <c r="D93" s="66">
        <v>3</v>
      </c>
      <c r="E93" s="67" t="s">
        <v>132</v>
      </c>
      <c r="F93" s="68">
        <v>35</v>
      </c>
      <c r="G93" s="65"/>
      <c r="H93" s="69"/>
      <c r="I93" s="70"/>
      <c r="J93" s="70"/>
      <c r="K93" s="34" t="s">
        <v>66</v>
      </c>
      <c r="L93" s="77">
        <v>93</v>
      </c>
      <c r="M93" s="77"/>
      <c r="N93" s="72"/>
      <c r="O93" s="79" t="s">
        <v>260</v>
      </c>
      <c r="P93" s="81">
        <v>43654.75071759259</v>
      </c>
      <c r="Q93" s="79" t="s">
        <v>277</v>
      </c>
      <c r="R93" s="82" t="s">
        <v>293</v>
      </c>
      <c r="S93" s="79" t="s">
        <v>300</v>
      </c>
      <c r="T93" s="79" t="s">
        <v>303</v>
      </c>
      <c r="U93" s="79"/>
      <c r="V93" s="82" t="s">
        <v>338</v>
      </c>
      <c r="W93" s="81">
        <v>43654.75071759259</v>
      </c>
      <c r="X93" s="82" t="s">
        <v>383</v>
      </c>
      <c r="Y93" s="79"/>
      <c r="Z93" s="79"/>
      <c r="AA93" s="85" t="s">
        <v>436</v>
      </c>
      <c r="AB93" s="79"/>
      <c r="AC93" s="79" t="b">
        <v>0</v>
      </c>
      <c r="AD93" s="79">
        <v>6</v>
      </c>
      <c r="AE93" s="85" t="s">
        <v>454</v>
      </c>
      <c r="AF93" s="79" t="b">
        <v>1</v>
      </c>
      <c r="AG93" s="79" t="s">
        <v>458</v>
      </c>
      <c r="AH93" s="79"/>
      <c r="AI93" s="85" t="s">
        <v>460</v>
      </c>
      <c r="AJ93" s="79" t="b">
        <v>0</v>
      </c>
      <c r="AK93" s="79">
        <v>4</v>
      </c>
      <c r="AL93" s="85" t="s">
        <v>454</v>
      </c>
      <c r="AM93" s="79" t="s">
        <v>469</v>
      </c>
      <c r="AN93" s="79" t="b">
        <v>0</v>
      </c>
      <c r="AO93" s="85" t="s">
        <v>436</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227</v>
      </c>
      <c r="B94" s="64" t="s">
        <v>239</v>
      </c>
      <c r="C94" s="65" t="s">
        <v>1263</v>
      </c>
      <c r="D94" s="66">
        <v>3</v>
      </c>
      <c r="E94" s="67" t="s">
        <v>132</v>
      </c>
      <c r="F94" s="68">
        <v>35</v>
      </c>
      <c r="G94" s="65"/>
      <c r="H94" s="69"/>
      <c r="I94" s="70"/>
      <c r="J94" s="70"/>
      <c r="K94" s="34" t="s">
        <v>66</v>
      </c>
      <c r="L94" s="77">
        <v>94</v>
      </c>
      <c r="M94" s="77"/>
      <c r="N94" s="72"/>
      <c r="O94" s="79" t="s">
        <v>260</v>
      </c>
      <c r="P94" s="81">
        <v>43654.77</v>
      </c>
      <c r="Q94" s="79" t="s">
        <v>264</v>
      </c>
      <c r="R94" s="79"/>
      <c r="S94" s="79"/>
      <c r="T94" s="79" t="s">
        <v>303</v>
      </c>
      <c r="U94" s="79"/>
      <c r="V94" s="82" t="s">
        <v>326</v>
      </c>
      <c r="W94" s="81">
        <v>43654.77</v>
      </c>
      <c r="X94" s="82" t="s">
        <v>364</v>
      </c>
      <c r="Y94" s="79"/>
      <c r="Z94" s="79"/>
      <c r="AA94" s="85" t="s">
        <v>417</v>
      </c>
      <c r="AB94" s="79"/>
      <c r="AC94" s="79" t="b">
        <v>0</v>
      </c>
      <c r="AD94" s="79">
        <v>0</v>
      </c>
      <c r="AE94" s="85" t="s">
        <v>454</v>
      </c>
      <c r="AF94" s="79" t="b">
        <v>1</v>
      </c>
      <c r="AG94" s="79" t="s">
        <v>458</v>
      </c>
      <c r="AH94" s="79"/>
      <c r="AI94" s="85" t="s">
        <v>460</v>
      </c>
      <c r="AJ94" s="79" t="b">
        <v>0</v>
      </c>
      <c r="AK94" s="79">
        <v>0</v>
      </c>
      <c r="AL94" s="85" t="s">
        <v>436</v>
      </c>
      <c r="AM94" s="79" t="s">
        <v>468</v>
      </c>
      <c r="AN94" s="79" t="b">
        <v>0</v>
      </c>
      <c r="AO94" s="85" t="s">
        <v>436</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3</v>
      </c>
      <c r="BE94" s="49">
        <v>15</v>
      </c>
      <c r="BF94" s="48">
        <v>0</v>
      </c>
      <c r="BG94" s="49">
        <v>0</v>
      </c>
      <c r="BH94" s="48">
        <v>0</v>
      </c>
      <c r="BI94" s="49">
        <v>0</v>
      </c>
      <c r="BJ94" s="48">
        <v>17</v>
      </c>
      <c r="BK94" s="49">
        <v>85</v>
      </c>
      <c r="BL94" s="48">
        <v>20</v>
      </c>
    </row>
    <row r="95" spans="1:64" ht="15">
      <c r="A95" s="64" t="s">
        <v>239</v>
      </c>
      <c r="B95" s="64" t="s">
        <v>227</v>
      </c>
      <c r="C95" s="65" t="s">
        <v>1264</v>
      </c>
      <c r="D95" s="66">
        <v>3</v>
      </c>
      <c r="E95" s="67" t="s">
        <v>136</v>
      </c>
      <c r="F95" s="68">
        <v>35</v>
      </c>
      <c r="G95" s="65"/>
      <c r="H95" s="69"/>
      <c r="I95" s="70"/>
      <c r="J95" s="70"/>
      <c r="K95" s="34" t="s">
        <v>66</v>
      </c>
      <c r="L95" s="77">
        <v>95</v>
      </c>
      <c r="M95" s="77"/>
      <c r="N95" s="72"/>
      <c r="O95" s="79" t="s">
        <v>260</v>
      </c>
      <c r="P95" s="81">
        <v>43654.73359953704</v>
      </c>
      <c r="Q95" s="79" t="s">
        <v>278</v>
      </c>
      <c r="R95" s="79"/>
      <c r="S95" s="79"/>
      <c r="T95" s="79" t="s">
        <v>307</v>
      </c>
      <c r="U95" s="82" t="s">
        <v>310</v>
      </c>
      <c r="V95" s="82" t="s">
        <v>310</v>
      </c>
      <c r="W95" s="81">
        <v>43654.73359953704</v>
      </c>
      <c r="X95" s="82" t="s">
        <v>384</v>
      </c>
      <c r="Y95" s="79"/>
      <c r="Z95" s="79"/>
      <c r="AA95" s="85" t="s">
        <v>437</v>
      </c>
      <c r="AB95" s="79"/>
      <c r="AC95" s="79" t="b">
        <v>0</v>
      </c>
      <c r="AD95" s="79">
        <v>2</v>
      </c>
      <c r="AE95" s="85" t="s">
        <v>454</v>
      </c>
      <c r="AF95" s="79" t="b">
        <v>0</v>
      </c>
      <c r="AG95" s="79" t="s">
        <v>458</v>
      </c>
      <c r="AH95" s="79"/>
      <c r="AI95" s="85" t="s">
        <v>454</v>
      </c>
      <c r="AJ95" s="79" t="b">
        <v>0</v>
      </c>
      <c r="AK95" s="79">
        <v>0</v>
      </c>
      <c r="AL95" s="85" t="s">
        <v>454</v>
      </c>
      <c r="AM95" s="79" t="s">
        <v>469</v>
      </c>
      <c r="AN95" s="79" t="b">
        <v>0</v>
      </c>
      <c r="AO95" s="85" t="s">
        <v>437</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2</v>
      </c>
      <c r="BE95" s="49">
        <v>4.444444444444445</v>
      </c>
      <c r="BF95" s="48">
        <v>1</v>
      </c>
      <c r="BG95" s="49">
        <v>2.2222222222222223</v>
      </c>
      <c r="BH95" s="48">
        <v>0</v>
      </c>
      <c r="BI95" s="49">
        <v>0</v>
      </c>
      <c r="BJ95" s="48">
        <v>42</v>
      </c>
      <c r="BK95" s="49">
        <v>93.33333333333333</v>
      </c>
      <c r="BL95" s="48">
        <v>45</v>
      </c>
    </row>
    <row r="96" spans="1:64" ht="15">
      <c r="A96" s="64" t="s">
        <v>239</v>
      </c>
      <c r="B96" s="64" t="s">
        <v>227</v>
      </c>
      <c r="C96" s="65" t="s">
        <v>1264</v>
      </c>
      <c r="D96" s="66">
        <v>3</v>
      </c>
      <c r="E96" s="67" t="s">
        <v>136</v>
      </c>
      <c r="F96" s="68">
        <v>35</v>
      </c>
      <c r="G96" s="65"/>
      <c r="H96" s="69"/>
      <c r="I96" s="70"/>
      <c r="J96" s="70"/>
      <c r="K96" s="34" t="s">
        <v>66</v>
      </c>
      <c r="L96" s="77">
        <v>96</v>
      </c>
      <c r="M96" s="77"/>
      <c r="N96" s="72"/>
      <c r="O96" s="79" t="s">
        <v>260</v>
      </c>
      <c r="P96" s="81">
        <v>43654.75071759259</v>
      </c>
      <c r="Q96" s="79" t="s">
        <v>277</v>
      </c>
      <c r="R96" s="82" t="s">
        <v>293</v>
      </c>
      <c r="S96" s="79" t="s">
        <v>300</v>
      </c>
      <c r="T96" s="79" t="s">
        <v>303</v>
      </c>
      <c r="U96" s="79"/>
      <c r="V96" s="82" t="s">
        <v>338</v>
      </c>
      <c r="W96" s="81">
        <v>43654.75071759259</v>
      </c>
      <c r="X96" s="82" t="s">
        <v>383</v>
      </c>
      <c r="Y96" s="79"/>
      <c r="Z96" s="79"/>
      <c r="AA96" s="85" t="s">
        <v>436</v>
      </c>
      <c r="AB96" s="79"/>
      <c r="AC96" s="79" t="b">
        <v>0</v>
      </c>
      <c r="AD96" s="79">
        <v>6</v>
      </c>
      <c r="AE96" s="85" t="s">
        <v>454</v>
      </c>
      <c r="AF96" s="79" t="b">
        <v>1</v>
      </c>
      <c r="AG96" s="79" t="s">
        <v>458</v>
      </c>
      <c r="AH96" s="79"/>
      <c r="AI96" s="85" t="s">
        <v>460</v>
      </c>
      <c r="AJ96" s="79" t="b">
        <v>0</v>
      </c>
      <c r="AK96" s="79">
        <v>4</v>
      </c>
      <c r="AL96" s="85" t="s">
        <v>454</v>
      </c>
      <c r="AM96" s="79" t="s">
        <v>469</v>
      </c>
      <c r="AN96" s="79" t="b">
        <v>0</v>
      </c>
      <c r="AO96" s="85" t="s">
        <v>436</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240</v>
      </c>
      <c r="B97" s="64" t="s">
        <v>239</v>
      </c>
      <c r="C97" s="65" t="s">
        <v>1264</v>
      </c>
      <c r="D97" s="66">
        <v>3</v>
      </c>
      <c r="E97" s="67" t="s">
        <v>136</v>
      </c>
      <c r="F97" s="68">
        <v>35</v>
      </c>
      <c r="G97" s="65"/>
      <c r="H97" s="69"/>
      <c r="I97" s="70"/>
      <c r="J97" s="70"/>
      <c r="K97" s="34" t="s">
        <v>66</v>
      </c>
      <c r="L97" s="77">
        <v>97</v>
      </c>
      <c r="M97" s="77"/>
      <c r="N97" s="72"/>
      <c r="O97" s="79" t="s">
        <v>260</v>
      </c>
      <c r="P97" s="81">
        <v>43655.35796296296</v>
      </c>
      <c r="Q97" s="79" t="s">
        <v>263</v>
      </c>
      <c r="R97" s="79"/>
      <c r="S97" s="79"/>
      <c r="T97" s="79" t="s">
        <v>302</v>
      </c>
      <c r="U97" s="79"/>
      <c r="V97" s="82" t="s">
        <v>339</v>
      </c>
      <c r="W97" s="81">
        <v>43655.35796296296</v>
      </c>
      <c r="X97" s="82" t="s">
        <v>385</v>
      </c>
      <c r="Y97" s="79"/>
      <c r="Z97" s="79"/>
      <c r="AA97" s="85" t="s">
        <v>438</v>
      </c>
      <c r="AB97" s="79"/>
      <c r="AC97" s="79" t="b">
        <v>0</v>
      </c>
      <c r="AD97" s="79">
        <v>0</v>
      </c>
      <c r="AE97" s="85" t="s">
        <v>454</v>
      </c>
      <c r="AF97" s="79" t="b">
        <v>0</v>
      </c>
      <c r="AG97" s="79" t="s">
        <v>458</v>
      </c>
      <c r="AH97" s="79"/>
      <c r="AI97" s="85" t="s">
        <v>454</v>
      </c>
      <c r="AJ97" s="79" t="b">
        <v>0</v>
      </c>
      <c r="AK97" s="79">
        <v>5</v>
      </c>
      <c r="AL97" s="85" t="s">
        <v>444</v>
      </c>
      <c r="AM97" s="79" t="s">
        <v>468</v>
      </c>
      <c r="AN97" s="79" t="b">
        <v>0</v>
      </c>
      <c r="AO97" s="85" t="s">
        <v>444</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2</v>
      </c>
      <c r="BE97" s="49">
        <v>11.11111111111111</v>
      </c>
      <c r="BF97" s="48">
        <v>0</v>
      </c>
      <c r="BG97" s="49">
        <v>0</v>
      </c>
      <c r="BH97" s="48">
        <v>0</v>
      </c>
      <c r="BI97" s="49">
        <v>0</v>
      </c>
      <c r="BJ97" s="48">
        <v>16</v>
      </c>
      <c r="BK97" s="49">
        <v>88.88888888888889</v>
      </c>
      <c r="BL97" s="48">
        <v>18</v>
      </c>
    </row>
    <row r="98" spans="1:64" ht="15">
      <c r="A98" s="64" t="s">
        <v>240</v>
      </c>
      <c r="B98" s="64" t="s">
        <v>239</v>
      </c>
      <c r="C98" s="65" t="s">
        <v>1264</v>
      </c>
      <c r="D98" s="66">
        <v>3</v>
      </c>
      <c r="E98" s="67" t="s">
        <v>136</v>
      </c>
      <c r="F98" s="68">
        <v>35</v>
      </c>
      <c r="G98" s="65"/>
      <c r="H98" s="69"/>
      <c r="I98" s="70"/>
      <c r="J98" s="70"/>
      <c r="K98" s="34" t="s">
        <v>66</v>
      </c>
      <c r="L98" s="77">
        <v>98</v>
      </c>
      <c r="M98" s="77"/>
      <c r="N98" s="72"/>
      <c r="O98" s="79" t="s">
        <v>260</v>
      </c>
      <c r="P98" s="81">
        <v>43664.41400462963</v>
      </c>
      <c r="Q98" s="79" t="s">
        <v>265</v>
      </c>
      <c r="R98" s="79"/>
      <c r="S98" s="79"/>
      <c r="T98" s="79" t="s">
        <v>241</v>
      </c>
      <c r="U98" s="79"/>
      <c r="V98" s="82" t="s">
        <v>339</v>
      </c>
      <c r="W98" s="81">
        <v>43664.41400462963</v>
      </c>
      <c r="X98" s="82" t="s">
        <v>386</v>
      </c>
      <c r="Y98" s="79"/>
      <c r="Z98" s="79"/>
      <c r="AA98" s="85" t="s">
        <v>439</v>
      </c>
      <c r="AB98" s="79"/>
      <c r="AC98" s="79" t="b">
        <v>0</v>
      </c>
      <c r="AD98" s="79">
        <v>0</v>
      </c>
      <c r="AE98" s="85" t="s">
        <v>454</v>
      </c>
      <c r="AF98" s="79" t="b">
        <v>1</v>
      </c>
      <c r="AG98" s="79" t="s">
        <v>458</v>
      </c>
      <c r="AH98" s="79"/>
      <c r="AI98" s="85" t="s">
        <v>461</v>
      </c>
      <c r="AJ98" s="79" t="b">
        <v>0</v>
      </c>
      <c r="AK98" s="79">
        <v>0</v>
      </c>
      <c r="AL98" s="85" t="s">
        <v>440</v>
      </c>
      <c r="AM98" s="79" t="s">
        <v>468</v>
      </c>
      <c r="AN98" s="79" t="b">
        <v>0</v>
      </c>
      <c r="AO98" s="85" t="s">
        <v>440</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3</v>
      </c>
      <c r="BE98" s="49">
        <v>15.789473684210526</v>
      </c>
      <c r="BF98" s="48">
        <v>0</v>
      </c>
      <c r="BG98" s="49">
        <v>0</v>
      </c>
      <c r="BH98" s="48">
        <v>0</v>
      </c>
      <c r="BI98" s="49">
        <v>0</v>
      </c>
      <c r="BJ98" s="48">
        <v>16</v>
      </c>
      <c r="BK98" s="49">
        <v>84.21052631578948</v>
      </c>
      <c r="BL98" s="48">
        <v>19</v>
      </c>
    </row>
    <row r="99" spans="1:64" ht="15">
      <c r="A99" s="64" t="s">
        <v>239</v>
      </c>
      <c r="B99" s="64" t="s">
        <v>240</v>
      </c>
      <c r="C99" s="65" t="s">
        <v>1263</v>
      </c>
      <c r="D99" s="66">
        <v>3</v>
      </c>
      <c r="E99" s="67" t="s">
        <v>132</v>
      </c>
      <c r="F99" s="68">
        <v>35</v>
      </c>
      <c r="G99" s="65"/>
      <c r="H99" s="69"/>
      <c r="I99" s="70"/>
      <c r="J99" s="70"/>
      <c r="K99" s="34" t="s">
        <v>66</v>
      </c>
      <c r="L99" s="77">
        <v>99</v>
      </c>
      <c r="M99" s="77"/>
      <c r="N99" s="72"/>
      <c r="O99" s="79" t="s">
        <v>260</v>
      </c>
      <c r="P99" s="81">
        <v>43664.29900462963</v>
      </c>
      <c r="Q99" s="79" t="s">
        <v>279</v>
      </c>
      <c r="R99" s="82" t="s">
        <v>294</v>
      </c>
      <c r="S99" s="79" t="s">
        <v>300</v>
      </c>
      <c r="T99" s="79" t="s">
        <v>241</v>
      </c>
      <c r="U99" s="79"/>
      <c r="V99" s="82" t="s">
        <v>338</v>
      </c>
      <c r="W99" s="81">
        <v>43664.29900462963</v>
      </c>
      <c r="X99" s="82" t="s">
        <v>387</v>
      </c>
      <c r="Y99" s="79"/>
      <c r="Z99" s="79"/>
      <c r="AA99" s="85" t="s">
        <v>440</v>
      </c>
      <c r="AB99" s="79"/>
      <c r="AC99" s="79" t="b">
        <v>0</v>
      </c>
      <c r="AD99" s="79">
        <v>0</v>
      </c>
      <c r="AE99" s="85" t="s">
        <v>454</v>
      </c>
      <c r="AF99" s="79" t="b">
        <v>1</v>
      </c>
      <c r="AG99" s="79" t="s">
        <v>458</v>
      </c>
      <c r="AH99" s="79"/>
      <c r="AI99" s="85" t="s">
        <v>461</v>
      </c>
      <c r="AJ99" s="79" t="b">
        <v>0</v>
      </c>
      <c r="AK99" s="79">
        <v>0</v>
      </c>
      <c r="AL99" s="85" t="s">
        <v>454</v>
      </c>
      <c r="AM99" s="79" t="s">
        <v>469</v>
      </c>
      <c r="AN99" s="79" t="b">
        <v>1</v>
      </c>
      <c r="AO99" s="85" t="s">
        <v>440</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3</v>
      </c>
      <c r="BE99" s="49">
        <v>17.647058823529413</v>
      </c>
      <c r="BF99" s="48">
        <v>0</v>
      </c>
      <c r="BG99" s="49">
        <v>0</v>
      </c>
      <c r="BH99" s="48">
        <v>0</v>
      </c>
      <c r="BI99" s="49">
        <v>0</v>
      </c>
      <c r="BJ99" s="48">
        <v>14</v>
      </c>
      <c r="BK99" s="49">
        <v>82.3529411764706</v>
      </c>
      <c r="BL99" s="48">
        <v>17</v>
      </c>
    </row>
    <row r="100" spans="1:64" ht="15">
      <c r="A100" s="64" t="s">
        <v>241</v>
      </c>
      <c r="B100" s="64" t="s">
        <v>256</v>
      </c>
      <c r="C100" s="65" t="s">
        <v>1263</v>
      </c>
      <c r="D100" s="66">
        <v>3</v>
      </c>
      <c r="E100" s="67" t="s">
        <v>132</v>
      </c>
      <c r="F100" s="68">
        <v>35</v>
      </c>
      <c r="G100" s="65"/>
      <c r="H100" s="69"/>
      <c r="I100" s="70"/>
      <c r="J100" s="70"/>
      <c r="K100" s="34" t="s">
        <v>65</v>
      </c>
      <c r="L100" s="77">
        <v>100</v>
      </c>
      <c r="M100" s="77"/>
      <c r="N100" s="72"/>
      <c r="O100" s="79" t="s">
        <v>260</v>
      </c>
      <c r="P100" s="81">
        <v>43714.81412037037</v>
      </c>
      <c r="Q100" s="79" t="s">
        <v>280</v>
      </c>
      <c r="R100" s="82" t="s">
        <v>295</v>
      </c>
      <c r="S100" s="79" t="s">
        <v>300</v>
      </c>
      <c r="T100" s="79" t="s">
        <v>302</v>
      </c>
      <c r="U100" s="79"/>
      <c r="V100" s="82" t="s">
        <v>340</v>
      </c>
      <c r="W100" s="81">
        <v>43714.81412037037</v>
      </c>
      <c r="X100" s="82" t="s">
        <v>388</v>
      </c>
      <c r="Y100" s="79"/>
      <c r="Z100" s="79"/>
      <c r="AA100" s="85" t="s">
        <v>441</v>
      </c>
      <c r="AB100" s="79"/>
      <c r="AC100" s="79" t="b">
        <v>0</v>
      </c>
      <c r="AD100" s="79">
        <v>0</v>
      </c>
      <c r="AE100" s="85" t="s">
        <v>454</v>
      </c>
      <c r="AF100" s="79" t="b">
        <v>1</v>
      </c>
      <c r="AG100" s="79" t="s">
        <v>458</v>
      </c>
      <c r="AH100" s="79"/>
      <c r="AI100" s="85" t="s">
        <v>464</v>
      </c>
      <c r="AJ100" s="79" t="b">
        <v>0</v>
      </c>
      <c r="AK100" s="79">
        <v>0</v>
      </c>
      <c r="AL100" s="85" t="s">
        <v>454</v>
      </c>
      <c r="AM100" s="79" t="s">
        <v>473</v>
      </c>
      <c r="AN100" s="79" t="b">
        <v>1</v>
      </c>
      <c r="AO100" s="85" t="s">
        <v>441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17</v>
      </c>
      <c r="BK100" s="49">
        <v>100</v>
      </c>
      <c r="BL100" s="48">
        <v>17</v>
      </c>
    </row>
    <row r="101" spans="1:64" ht="15">
      <c r="A101" s="64" t="s">
        <v>239</v>
      </c>
      <c r="B101" s="64" t="s">
        <v>256</v>
      </c>
      <c r="C101" s="65" t="s">
        <v>1263</v>
      </c>
      <c r="D101" s="66">
        <v>3</v>
      </c>
      <c r="E101" s="67" t="s">
        <v>132</v>
      </c>
      <c r="F101" s="68">
        <v>35</v>
      </c>
      <c r="G101" s="65"/>
      <c r="H101" s="69"/>
      <c r="I101" s="70"/>
      <c r="J101" s="70"/>
      <c r="K101" s="34" t="s">
        <v>65</v>
      </c>
      <c r="L101" s="77">
        <v>101</v>
      </c>
      <c r="M101" s="77"/>
      <c r="N101" s="72"/>
      <c r="O101" s="79" t="s">
        <v>260</v>
      </c>
      <c r="P101" s="81">
        <v>43714.81519675926</v>
      </c>
      <c r="Q101" s="79" t="s">
        <v>273</v>
      </c>
      <c r="R101" s="79"/>
      <c r="S101" s="79"/>
      <c r="T101" s="79" t="s">
        <v>302</v>
      </c>
      <c r="U101" s="79"/>
      <c r="V101" s="82" t="s">
        <v>338</v>
      </c>
      <c r="W101" s="81">
        <v>43714.81519675926</v>
      </c>
      <c r="X101" s="82" t="s">
        <v>389</v>
      </c>
      <c r="Y101" s="79"/>
      <c r="Z101" s="79"/>
      <c r="AA101" s="85" t="s">
        <v>442</v>
      </c>
      <c r="AB101" s="79"/>
      <c r="AC101" s="79" t="b">
        <v>0</v>
      </c>
      <c r="AD101" s="79">
        <v>0</v>
      </c>
      <c r="AE101" s="85" t="s">
        <v>454</v>
      </c>
      <c r="AF101" s="79" t="b">
        <v>1</v>
      </c>
      <c r="AG101" s="79" t="s">
        <v>458</v>
      </c>
      <c r="AH101" s="79"/>
      <c r="AI101" s="85" t="s">
        <v>464</v>
      </c>
      <c r="AJ101" s="79" t="b">
        <v>0</v>
      </c>
      <c r="AK101" s="79">
        <v>0</v>
      </c>
      <c r="AL101" s="85" t="s">
        <v>441</v>
      </c>
      <c r="AM101" s="79" t="s">
        <v>469</v>
      </c>
      <c r="AN101" s="79" t="b">
        <v>0</v>
      </c>
      <c r="AO101" s="85" t="s">
        <v>441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3</v>
      </c>
      <c r="BD101" s="48"/>
      <c r="BE101" s="49"/>
      <c r="BF101" s="48"/>
      <c r="BG101" s="49"/>
      <c r="BH101" s="48"/>
      <c r="BI101" s="49"/>
      <c r="BJ101" s="48"/>
      <c r="BK101" s="49"/>
      <c r="BL101" s="48"/>
    </row>
    <row r="102" spans="1:64" ht="15">
      <c r="A102" s="64" t="s">
        <v>239</v>
      </c>
      <c r="B102" s="64" t="s">
        <v>241</v>
      </c>
      <c r="C102" s="65" t="s">
        <v>1264</v>
      </c>
      <c r="D102" s="66">
        <v>3</v>
      </c>
      <c r="E102" s="67" t="s">
        <v>136</v>
      </c>
      <c r="F102" s="68">
        <v>35</v>
      </c>
      <c r="G102" s="65"/>
      <c r="H102" s="69"/>
      <c r="I102" s="70"/>
      <c r="J102" s="70"/>
      <c r="K102" s="34" t="s">
        <v>65</v>
      </c>
      <c r="L102" s="77">
        <v>102</v>
      </c>
      <c r="M102" s="77"/>
      <c r="N102" s="72"/>
      <c r="O102" s="79" t="s">
        <v>260</v>
      </c>
      <c r="P102" s="81">
        <v>43654.75071759259</v>
      </c>
      <c r="Q102" s="79" t="s">
        <v>277</v>
      </c>
      <c r="R102" s="82" t="s">
        <v>293</v>
      </c>
      <c r="S102" s="79" t="s">
        <v>300</v>
      </c>
      <c r="T102" s="79" t="s">
        <v>303</v>
      </c>
      <c r="U102" s="79"/>
      <c r="V102" s="82" t="s">
        <v>338</v>
      </c>
      <c r="W102" s="81">
        <v>43654.75071759259</v>
      </c>
      <c r="X102" s="82" t="s">
        <v>383</v>
      </c>
      <c r="Y102" s="79"/>
      <c r="Z102" s="79"/>
      <c r="AA102" s="85" t="s">
        <v>436</v>
      </c>
      <c r="AB102" s="79"/>
      <c r="AC102" s="79" t="b">
        <v>0</v>
      </c>
      <c r="AD102" s="79">
        <v>6</v>
      </c>
      <c r="AE102" s="85" t="s">
        <v>454</v>
      </c>
      <c r="AF102" s="79" t="b">
        <v>1</v>
      </c>
      <c r="AG102" s="79" t="s">
        <v>458</v>
      </c>
      <c r="AH102" s="79"/>
      <c r="AI102" s="85" t="s">
        <v>460</v>
      </c>
      <c r="AJ102" s="79" t="b">
        <v>0</v>
      </c>
      <c r="AK102" s="79">
        <v>4</v>
      </c>
      <c r="AL102" s="85" t="s">
        <v>454</v>
      </c>
      <c r="AM102" s="79" t="s">
        <v>469</v>
      </c>
      <c r="AN102" s="79" t="b">
        <v>0</v>
      </c>
      <c r="AO102" s="85" t="s">
        <v>436</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3</v>
      </c>
      <c r="BD102" s="48">
        <v>4</v>
      </c>
      <c r="BE102" s="49">
        <v>14.814814814814815</v>
      </c>
      <c r="BF102" s="48">
        <v>0</v>
      </c>
      <c r="BG102" s="49">
        <v>0</v>
      </c>
      <c r="BH102" s="48">
        <v>0</v>
      </c>
      <c r="BI102" s="49">
        <v>0</v>
      </c>
      <c r="BJ102" s="48">
        <v>23</v>
      </c>
      <c r="BK102" s="49">
        <v>85.18518518518519</v>
      </c>
      <c r="BL102" s="48">
        <v>27</v>
      </c>
    </row>
    <row r="103" spans="1:64" ht="15">
      <c r="A103" s="64" t="s">
        <v>239</v>
      </c>
      <c r="B103" s="64" t="s">
        <v>241</v>
      </c>
      <c r="C103" s="65" t="s">
        <v>1264</v>
      </c>
      <c r="D103" s="66">
        <v>3</v>
      </c>
      <c r="E103" s="67" t="s">
        <v>136</v>
      </c>
      <c r="F103" s="68">
        <v>35</v>
      </c>
      <c r="G103" s="65"/>
      <c r="H103" s="69"/>
      <c r="I103" s="70"/>
      <c r="J103" s="70"/>
      <c r="K103" s="34" t="s">
        <v>65</v>
      </c>
      <c r="L103" s="77">
        <v>103</v>
      </c>
      <c r="M103" s="77"/>
      <c r="N103" s="72"/>
      <c r="O103" s="79" t="s">
        <v>260</v>
      </c>
      <c r="P103" s="81">
        <v>43714.81519675926</v>
      </c>
      <c r="Q103" s="79" t="s">
        <v>273</v>
      </c>
      <c r="R103" s="79"/>
      <c r="S103" s="79"/>
      <c r="T103" s="79" t="s">
        <v>302</v>
      </c>
      <c r="U103" s="79"/>
      <c r="V103" s="82" t="s">
        <v>338</v>
      </c>
      <c r="W103" s="81">
        <v>43714.81519675926</v>
      </c>
      <c r="X103" s="82" t="s">
        <v>389</v>
      </c>
      <c r="Y103" s="79"/>
      <c r="Z103" s="79"/>
      <c r="AA103" s="85" t="s">
        <v>442</v>
      </c>
      <c r="AB103" s="79"/>
      <c r="AC103" s="79" t="b">
        <v>0</v>
      </c>
      <c r="AD103" s="79">
        <v>0</v>
      </c>
      <c r="AE103" s="85" t="s">
        <v>454</v>
      </c>
      <c r="AF103" s="79" t="b">
        <v>1</v>
      </c>
      <c r="AG103" s="79" t="s">
        <v>458</v>
      </c>
      <c r="AH103" s="79"/>
      <c r="AI103" s="85" t="s">
        <v>464</v>
      </c>
      <c r="AJ103" s="79" t="b">
        <v>0</v>
      </c>
      <c r="AK103" s="79">
        <v>0</v>
      </c>
      <c r="AL103" s="85" t="s">
        <v>441</v>
      </c>
      <c r="AM103" s="79" t="s">
        <v>469</v>
      </c>
      <c r="AN103" s="79" t="b">
        <v>0</v>
      </c>
      <c r="AO103" s="85" t="s">
        <v>441</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3</v>
      </c>
      <c r="BD103" s="48">
        <v>0</v>
      </c>
      <c r="BE103" s="49">
        <v>0</v>
      </c>
      <c r="BF103" s="48">
        <v>0</v>
      </c>
      <c r="BG103" s="49">
        <v>0</v>
      </c>
      <c r="BH103" s="48">
        <v>0</v>
      </c>
      <c r="BI103" s="49">
        <v>0</v>
      </c>
      <c r="BJ103" s="48">
        <v>20</v>
      </c>
      <c r="BK103" s="49">
        <v>100</v>
      </c>
      <c r="BL103" s="48">
        <v>20</v>
      </c>
    </row>
    <row r="104" spans="1:64" ht="15">
      <c r="A104" s="64" t="s">
        <v>239</v>
      </c>
      <c r="B104" s="64" t="s">
        <v>257</v>
      </c>
      <c r="C104" s="65" t="s">
        <v>1263</v>
      </c>
      <c r="D104" s="66">
        <v>3</v>
      </c>
      <c r="E104" s="67" t="s">
        <v>132</v>
      </c>
      <c r="F104" s="68">
        <v>35</v>
      </c>
      <c r="G104" s="65"/>
      <c r="H104" s="69"/>
      <c r="I104" s="70"/>
      <c r="J104" s="70"/>
      <c r="K104" s="34" t="s">
        <v>65</v>
      </c>
      <c r="L104" s="77">
        <v>104</v>
      </c>
      <c r="M104" s="77"/>
      <c r="N104" s="72"/>
      <c r="O104" s="79" t="s">
        <v>261</v>
      </c>
      <c r="P104" s="81">
        <v>43719.286678240744</v>
      </c>
      <c r="Q104" s="79" t="s">
        <v>281</v>
      </c>
      <c r="R104" s="82" t="s">
        <v>296</v>
      </c>
      <c r="S104" s="79" t="s">
        <v>300</v>
      </c>
      <c r="T104" s="79"/>
      <c r="U104" s="79"/>
      <c r="V104" s="82" t="s">
        <v>338</v>
      </c>
      <c r="W104" s="81">
        <v>43719.286678240744</v>
      </c>
      <c r="X104" s="82" t="s">
        <v>390</v>
      </c>
      <c r="Y104" s="79"/>
      <c r="Z104" s="79"/>
      <c r="AA104" s="85" t="s">
        <v>443</v>
      </c>
      <c r="AB104" s="85" t="s">
        <v>452</v>
      </c>
      <c r="AC104" s="79" t="b">
        <v>0</v>
      </c>
      <c r="AD104" s="79">
        <v>0</v>
      </c>
      <c r="AE104" s="85" t="s">
        <v>457</v>
      </c>
      <c r="AF104" s="79" t="b">
        <v>0</v>
      </c>
      <c r="AG104" s="79" t="s">
        <v>458</v>
      </c>
      <c r="AH104" s="79"/>
      <c r="AI104" s="85" t="s">
        <v>454</v>
      </c>
      <c r="AJ104" s="79" t="b">
        <v>0</v>
      </c>
      <c r="AK104" s="79">
        <v>0</v>
      </c>
      <c r="AL104" s="85" t="s">
        <v>454</v>
      </c>
      <c r="AM104" s="79" t="s">
        <v>469</v>
      </c>
      <c r="AN104" s="79" t="b">
        <v>1</v>
      </c>
      <c r="AO104" s="85" t="s">
        <v>452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5</v>
      </c>
      <c r="BF104" s="48">
        <v>0</v>
      </c>
      <c r="BG104" s="49">
        <v>0</v>
      </c>
      <c r="BH104" s="48">
        <v>0</v>
      </c>
      <c r="BI104" s="49">
        <v>0</v>
      </c>
      <c r="BJ104" s="48">
        <v>19</v>
      </c>
      <c r="BK104" s="49">
        <v>95</v>
      </c>
      <c r="BL104" s="48">
        <v>20</v>
      </c>
    </row>
    <row r="105" spans="1:64" ht="15">
      <c r="A105" s="64" t="s">
        <v>239</v>
      </c>
      <c r="B105" s="64" t="s">
        <v>239</v>
      </c>
      <c r="C105" s="65" t="s">
        <v>1263</v>
      </c>
      <c r="D105" s="66">
        <v>3</v>
      </c>
      <c r="E105" s="67" t="s">
        <v>132</v>
      </c>
      <c r="F105" s="68">
        <v>35</v>
      </c>
      <c r="G105" s="65"/>
      <c r="H105" s="69"/>
      <c r="I105" s="70"/>
      <c r="J105" s="70"/>
      <c r="K105" s="34" t="s">
        <v>65</v>
      </c>
      <c r="L105" s="77">
        <v>105</v>
      </c>
      <c r="M105" s="77"/>
      <c r="N105" s="72"/>
      <c r="O105" s="79" t="s">
        <v>176</v>
      </c>
      <c r="P105" s="81">
        <v>43654.72739583333</v>
      </c>
      <c r="Q105" s="79" t="s">
        <v>282</v>
      </c>
      <c r="R105" s="82" t="s">
        <v>297</v>
      </c>
      <c r="S105" s="79" t="s">
        <v>300</v>
      </c>
      <c r="T105" s="79" t="s">
        <v>302</v>
      </c>
      <c r="U105" s="79"/>
      <c r="V105" s="82" t="s">
        <v>338</v>
      </c>
      <c r="W105" s="81">
        <v>43654.72739583333</v>
      </c>
      <c r="X105" s="82" t="s">
        <v>391</v>
      </c>
      <c r="Y105" s="79"/>
      <c r="Z105" s="79"/>
      <c r="AA105" s="85" t="s">
        <v>444</v>
      </c>
      <c r="AB105" s="79"/>
      <c r="AC105" s="79" t="b">
        <v>0</v>
      </c>
      <c r="AD105" s="79">
        <v>0</v>
      </c>
      <c r="AE105" s="85" t="s">
        <v>454</v>
      </c>
      <c r="AF105" s="79" t="b">
        <v>0</v>
      </c>
      <c r="AG105" s="79" t="s">
        <v>458</v>
      </c>
      <c r="AH105" s="79"/>
      <c r="AI105" s="85" t="s">
        <v>454</v>
      </c>
      <c r="AJ105" s="79" t="b">
        <v>0</v>
      </c>
      <c r="AK105" s="79">
        <v>0</v>
      </c>
      <c r="AL105" s="85" t="s">
        <v>454</v>
      </c>
      <c r="AM105" s="79" t="s">
        <v>469</v>
      </c>
      <c r="AN105" s="79" t="b">
        <v>1</v>
      </c>
      <c r="AO105" s="85" t="s">
        <v>444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2</v>
      </c>
      <c r="BE105" s="49">
        <v>13.333333333333334</v>
      </c>
      <c r="BF105" s="48">
        <v>0</v>
      </c>
      <c r="BG105" s="49">
        <v>0</v>
      </c>
      <c r="BH105" s="48">
        <v>0</v>
      </c>
      <c r="BI105" s="49">
        <v>0</v>
      </c>
      <c r="BJ105" s="48">
        <v>13</v>
      </c>
      <c r="BK105" s="49">
        <v>86.66666666666667</v>
      </c>
      <c r="BL105" s="48">
        <v>15</v>
      </c>
    </row>
    <row r="106" spans="1:64" ht="15">
      <c r="A106" s="64" t="s">
        <v>242</v>
      </c>
      <c r="B106" s="64" t="s">
        <v>242</v>
      </c>
      <c r="C106" s="65" t="s">
        <v>1263</v>
      </c>
      <c r="D106" s="66">
        <v>3</v>
      </c>
      <c r="E106" s="67" t="s">
        <v>132</v>
      </c>
      <c r="F106" s="68">
        <v>35</v>
      </c>
      <c r="G106" s="65"/>
      <c r="H106" s="69"/>
      <c r="I106" s="70"/>
      <c r="J106" s="70"/>
      <c r="K106" s="34" t="s">
        <v>65</v>
      </c>
      <c r="L106" s="77">
        <v>106</v>
      </c>
      <c r="M106" s="77"/>
      <c r="N106" s="72"/>
      <c r="O106" s="79" t="s">
        <v>176</v>
      </c>
      <c r="P106" s="81">
        <v>43691.546956018516</v>
      </c>
      <c r="Q106" s="79" t="s">
        <v>283</v>
      </c>
      <c r="R106" s="82" t="s">
        <v>298</v>
      </c>
      <c r="S106" s="79" t="s">
        <v>300</v>
      </c>
      <c r="T106" s="79" t="s">
        <v>252</v>
      </c>
      <c r="U106" s="79"/>
      <c r="V106" s="82" t="s">
        <v>341</v>
      </c>
      <c r="W106" s="81">
        <v>43691.546956018516</v>
      </c>
      <c r="X106" s="82" t="s">
        <v>392</v>
      </c>
      <c r="Y106" s="79"/>
      <c r="Z106" s="79"/>
      <c r="AA106" s="85" t="s">
        <v>445</v>
      </c>
      <c r="AB106" s="79"/>
      <c r="AC106" s="79" t="b">
        <v>0</v>
      </c>
      <c r="AD106" s="79">
        <v>0</v>
      </c>
      <c r="AE106" s="85" t="s">
        <v>454</v>
      </c>
      <c r="AF106" s="79" t="b">
        <v>0</v>
      </c>
      <c r="AG106" s="79" t="s">
        <v>458</v>
      </c>
      <c r="AH106" s="79"/>
      <c r="AI106" s="85" t="s">
        <v>454</v>
      </c>
      <c r="AJ106" s="79" t="b">
        <v>0</v>
      </c>
      <c r="AK106" s="79">
        <v>0</v>
      </c>
      <c r="AL106" s="85" t="s">
        <v>454</v>
      </c>
      <c r="AM106" s="79" t="s">
        <v>473</v>
      </c>
      <c r="AN106" s="79" t="b">
        <v>1</v>
      </c>
      <c r="AO106" s="85" t="s">
        <v>445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5</v>
      </c>
      <c r="BC106" s="78" t="str">
        <f>REPLACE(INDEX(GroupVertices[Group],MATCH(Edges[[#This Row],[Vertex 2]],GroupVertices[Vertex],0)),1,1,"")</f>
        <v>5</v>
      </c>
      <c r="BD106" s="48">
        <v>0</v>
      </c>
      <c r="BE106" s="49">
        <v>0</v>
      </c>
      <c r="BF106" s="48">
        <v>0</v>
      </c>
      <c r="BG106" s="49">
        <v>0</v>
      </c>
      <c r="BH106" s="48">
        <v>0</v>
      </c>
      <c r="BI106" s="49">
        <v>0</v>
      </c>
      <c r="BJ106" s="48">
        <v>17</v>
      </c>
      <c r="BK106" s="49">
        <v>100</v>
      </c>
      <c r="BL106" s="48">
        <v>17</v>
      </c>
    </row>
    <row r="107" spans="1:64" ht="15">
      <c r="A107" s="64" t="s">
        <v>243</v>
      </c>
      <c r="B107" s="64" t="s">
        <v>242</v>
      </c>
      <c r="C107" s="65" t="s">
        <v>1263</v>
      </c>
      <c r="D107" s="66">
        <v>3</v>
      </c>
      <c r="E107" s="67" t="s">
        <v>132</v>
      </c>
      <c r="F107" s="68">
        <v>35</v>
      </c>
      <c r="G107" s="65"/>
      <c r="H107" s="69"/>
      <c r="I107" s="70"/>
      <c r="J107" s="70"/>
      <c r="K107" s="34" t="s">
        <v>65</v>
      </c>
      <c r="L107" s="77">
        <v>107</v>
      </c>
      <c r="M107" s="77"/>
      <c r="N107" s="72"/>
      <c r="O107" s="79" t="s">
        <v>260</v>
      </c>
      <c r="P107" s="81">
        <v>43691.7328125</v>
      </c>
      <c r="Q107" s="79" t="s">
        <v>268</v>
      </c>
      <c r="R107" s="79"/>
      <c r="S107" s="79"/>
      <c r="T107" s="79" t="s">
        <v>304</v>
      </c>
      <c r="U107" s="79"/>
      <c r="V107" s="82" t="s">
        <v>342</v>
      </c>
      <c r="W107" s="81">
        <v>43691.7328125</v>
      </c>
      <c r="X107" s="82" t="s">
        <v>393</v>
      </c>
      <c r="Y107" s="79"/>
      <c r="Z107" s="79"/>
      <c r="AA107" s="85" t="s">
        <v>446</v>
      </c>
      <c r="AB107" s="79"/>
      <c r="AC107" s="79" t="b">
        <v>0</v>
      </c>
      <c r="AD107" s="79">
        <v>0</v>
      </c>
      <c r="AE107" s="85" t="s">
        <v>454</v>
      </c>
      <c r="AF107" s="79" t="b">
        <v>0</v>
      </c>
      <c r="AG107" s="79" t="s">
        <v>458</v>
      </c>
      <c r="AH107" s="79"/>
      <c r="AI107" s="85" t="s">
        <v>454</v>
      </c>
      <c r="AJ107" s="79" t="b">
        <v>0</v>
      </c>
      <c r="AK107" s="79">
        <v>0</v>
      </c>
      <c r="AL107" s="85" t="s">
        <v>445</v>
      </c>
      <c r="AM107" s="79" t="s">
        <v>469</v>
      </c>
      <c r="AN107" s="79" t="b">
        <v>0</v>
      </c>
      <c r="AO107" s="85" t="s">
        <v>445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5</v>
      </c>
      <c r="BD107" s="48">
        <v>0</v>
      </c>
      <c r="BE107" s="49">
        <v>0</v>
      </c>
      <c r="BF107" s="48">
        <v>0</v>
      </c>
      <c r="BG107" s="49">
        <v>0</v>
      </c>
      <c r="BH107" s="48">
        <v>0</v>
      </c>
      <c r="BI107" s="49">
        <v>0</v>
      </c>
      <c r="BJ107" s="48">
        <v>21</v>
      </c>
      <c r="BK107" s="49">
        <v>100</v>
      </c>
      <c r="BL107" s="48">
        <v>21</v>
      </c>
    </row>
    <row r="108" spans="1:64" ht="15">
      <c r="A108" s="64" t="s">
        <v>244</v>
      </c>
      <c r="B108" s="64" t="s">
        <v>258</v>
      </c>
      <c r="C108" s="65" t="s">
        <v>1263</v>
      </c>
      <c r="D108" s="66">
        <v>3</v>
      </c>
      <c r="E108" s="67" t="s">
        <v>132</v>
      </c>
      <c r="F108" s="68">
        <v>35</v>
      </c>
      <c r="G108" s="65"/>
      <c r="H108" s="69"/>
      <c r="I108" s="70"/>
      <c r="J108" s="70"/>
      <c r="K108" s="34" t="s">
        <v>65</v>
      </c>
      <c r="L108" s="77">
        <v>108</v>
      </c>
      <c r="M108" s="77"/>
      <c r="N108" s="72"/>
      <c r="O108" s="79" t="s">
        <v>260</v>
      </c>
      <c r="P108" s="81">
        <v>43719.81122685185</v>
      </c>
      <c r="Q108" s="79" t="s">
        <v>284</v>
      </c>
      <c r="R108" s="82" t="s">
        <v>299</v>
      </c>
      <c r="S108" s="79" t="s">
        <v>300</v>
      </c>
      <c r="T108" s="79" t="s">
        <v>308</v>
      </c>
      <c r="U108" s="79"/>
      <c r="V108" s="82" t="s">
        <v>343</v>
      </c>
      <c r="W108" s="81">
        <v>43719.81122685185</v>
      </c>
      <c r="X108" s="82" t="s">
        <v>394</v>
      </c>
      <c r="Y108" s="79"/>
      <c r="Z108" s="79"/>
      <c r="AA108" s="85" t="s">
        <v>447</v>
      </c>
      <c r="AB108" s="79"/>
      <c r="AC108" s="79" t="b">
        <v>0</v>
      </c>
      <c r="AD108" s="79">
        <v>3</v>
      </c>
      <c r="AE108" s="85" t="s">
        <v>454</v>
      </c>
      <c r="AF108" s="79" t="b">
        <v>1</v>
      </c>
      <c r="AG108" s="79" t="s">
        <v>458</v>
      </c>
      <c r="AH108" s="79"/>
      <c r="AI108" s="85" t="s">
        <v>466</v>
      </c>
      <c r="AJ108" s="79" t="b">
        <v>0</v>
      </c>
      <c r="AK108" s="79">
        <v>2</v>
      </c>
      <c r="AL108" s="85" t="s">
        <v>454</v>
      </c>
      <c r="AM108" s="79" t="s">
        <v>468</v>
      </c>
      <c r="AN108" s="79" t="b">
        <v>1</v>
      </c>
      <c r="AO108" s="85" t="s">
        <v>447</v>
      </c>
      <c r="AP108" s="79" t="s">
        <v>475</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c r="BE108" s="49"/>
      <c r="BF108" s="48"/>
      <c r="BG108" s="49"/>
      <c r="BH108" s="48"/>
      <c r="BI108" s="49"/>
      <c r="BJ108" s="48"/>
      <c r="BK108" s="49"/>
      <c r="BL108" s="48"/>
    </row>
    <row r="109" spans="1:64" ht="15">
      <c r="A109" s="64" t="s">
        <v>245</v>
      </c>
      <c r="B109" s="64" t="s">
        <v>258</v>
      </c>
      <c r="C109" s="65" t="s">
        <v>1263</v>
      </c>
      <c r="D109" s="66">
        <v>3</v>
      </c>
      <c r="E109" s="67" t="s">
        <v>132</v>
      </c>
      <c r="F109" s="68">
        <v>35</v>
      </c>
      <c r="G109" s="65"/>
      <c r="H109" s="69"/>
      <c r="I109" s="70"/>
      <c r="J109" s="70"/>
      <c r="K109" s="34" t="s">
        <v>65</v>
      </c>
      <c r="L109" s="77">
        <v>109</v>
      </c>
      <c r="M109" s="77"/>
      <c r="N109" s="72"/>
      <c r="O109" s="79" t="s">
        <v>260</v>
      </c>
      <c r="P109" s="81">
        <v>43719.81309027778</v>
      </c>
      <c r="Q109" s="79" t="s">
        <v>285</v>
      </c>
      <c r="R109" s="79"/>
      <c r="S109" s="79"/>
      <c r="T109" s="79" t="s">
        <v>308</v>
      </c>
      <c r="U109" s="79"/>
      <c r="V109" s="82" t="s">
        <v>344</v>
      </c>
      <c r="W109" s="81">
        <v>43719.81309027778</v>
      </c>
      <c r="X109" s="82" t="s">
        <v>395</v>
      </c>
      <c r="Y109" s="79"/>
      <c r="Z109" s="79"/>
      <c r="AA109" s="85" t="s">
        <v>448</v>
      </c>
      <c r="AB109" s="79"/>
      <c r="AC109" s="79" t="b">
        <v>0</v>
      </c>
      <c r="AD109" s="79">
        <v>0</v>
      </c>
      <c r="AE109" s="85" t="s">
        <v>454</v>
      </c>
      <c r="AF109" s="79" t="b">
        <v>1</v>
      </c>
      <c r="AG109" s="79" t="s">
        <v>458</v>
      </c>
      <c r="AH109" s="79"/>
      <c r="AI109" s="85" t="s">
        <v>466</v>
      </c>
      <c r="AJ109" s="79" t="b">
        <v>0</v>
      </c>
      <c r="AK109" s="79">
        <v>0</v>
      </c>
      <c r="AL109" s="85" t="s">
        <v>447</v>
      </c>
      <c r="AM109" s="79" t="s">
        <v>469</v>
      </c>
      <c r="AN109" s="79" t="b">
        <v>0</v>
      </c>
      <c r="AO109" s="85" t="s">
        <v>447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c r="BE109" s="49"/>
      <c r="BF109" s="48"/>
      <c r="BG109" s="49"/>
      <c r="BH109" s="48"/>
      <c r="BI109" s="49"/>
      <c r="BJ109" s="48"/>
      <c r="BK109" s="49"/>
      <c r="BL109" s="48"/>
    </row>
    <row r="110" spans="1:64" ht="15">
      <c r="A110" s="64" t="s">
        <v>244</v>
      </c>
      <c r="B110" s="64" t="s">
        <v>259</v>
      </c>
      <c r="C110" s="65" t="s">
        <v>1263</v>
      </c>
      <c r="D110" s="66">
        <v>3</v>
      </c>
      <c r="E110" s="67" t="s">
        <v>132</v>
      </c>
      <c r="F110" s="68">
        <v>35</v>
      </c>
      <c r="G110" s="65"/>
      <c r="H110" s="69"/>
      <c r="I110" s="70"/>
      <c r="J110" s="70"/>
      <c r="K110" s="34" t="s">
        <v>65</v>
      </c>
      <c r="L110" s="77">
        <v>110</v>
      </c>
      <c r="M110" s="77"/>
      <c r="N110" s="72"/>
      <c r="O110" s="79" t="s">
        <v>260</v>
      </c>
      <c r="P110" s="81">
        <v>43719.81122685185</v>
      </c>
      <c r="Q110" s="79" t="s">
        <v>284</v>
      </c>
      <c r="R110" s="82" t="s">
        <v>299</v>
      </c>
      <c r="S110" s="79" t="s">
        <v>300</v>
      </c>
      <c r="T110" s="79" t="s">
        <v>308</v>
      </c>
      <c r="U110" s="79"/>
      <c r="V110" s="82" t="s">
        <v>343</v>
      </c>
      <c r="W110" s="81">
        <v>43719.81122685185</v>
      </c>
      <c r="X110" s="82" t="s">
        <v>394</v>
      </c>
      <c r="Y110" s="79"/>
      <c r="Z110" s="79"/>
      <c r="AA110" s="85" t="s">
        <v>447</v>
      </c>
      <c r="AB110" s="79"/>
      <c r="AC110" s="79" t="b">
        <v>0</v>
      </c>
      <c r="AD110" s="79">
        <v>3</v>
      </c>
      <c r="AE110" s="85" t="s">
        <v>454</v>
      </c>
      <c r="AF110" s="79" t="b">
        <v>1</v>
      </c>
      <c r="AG110" s="79" t="s">
        <v>458</v>
      </c>
      <c r="AH110" s="79"/>
      <c r="AI110" s="85" t="s">
        <v>466</v>
      </c>
      <c r="AJ110" s="79" t="b">
        <v>0</v>
      </c>
      <c r="AK110" s="79">
        <v>2</v>
      </c>
      <c r="AL110" s="85" t="s">
        <v>454</v>
      </c>
      <c r="AM110" s="79" t="s">
        <v>468</v>
      </c>
      <c r="AN110" s="79" t="b">
        <v>1</v>
      </c>
      <c r="AO110" s="85" t="s">
        <v>447</v>
      </c>
      <c r="AP110" s="79" t="s">
        <v>475</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v>0</v>
      </c>
      <c r="BE110" s="49">
        <v>0</v>
      </c>
      <c r="BF110" s="48">
        <v>0</v>
      </c>
      <c r="BG110" s="49">
        <v>0</v>
      </c>
      <c r="BH110" s="48">
        <v>0</v>
      </c>
      <c r="BI110" s="49">
        <v>0</v>
      </c>
      <c r="BJ110" s="48">
        <v>16</v>
      </c>
      <c r="BK110" s="49">
        <v>100</v>
      </c>
      <c r="BL110" s="48">
        <v>16</v>
      </c>
    </row>
    <row r="111" spans="1:64" ht="15">
      <c r="A111" s="64" t="s">
        <v>245</v>
      </c>
      <c r="B111" s="64" t="s">
        <v>259</v>
      </c>
      <c r="C111" s="65" t="s">
        <v>1263</v>
      </c>
      <c r="D111" s="66">
        <v>3</v>
      </c>
      <c r="E111" s="67" t="s">
        <v>132</v>
      </c>
      <c r="F111" s="68">
        <v>35</v>
      </c>
      <c r="G111" s="65"/>
      <c r="H111" s="69"/>
      <c r="I111" s="70"/>
      <c r="J111" s="70"/>
      <c r="K111" s="34" t="s">
        <v>65</v>
      </c>
      <c r="L111" s="77">
        <v>111</v>
      </c>
      <c r="M111" s="77"/>
      <c r="N111" s="72"/>
      <c r="O111" s="79" t="s">
        <v>260</v>
      </c>
      <c r="P111" s="81">
        <v>43719.81309027778</v>
      </c>
      <c r="Q111" s="79" t="s">
        <v>285</v>
      </c>
      <c r="R111" s="79"/>
      <c r="S111" s="79"/>
      <c r="T111" s="79" t="s">
        <v>308</v>
      </c>
      <c r="U111" s="79"/>
      <c r="V111" s="82" t="s">
        <v>344</v>
      </c>
      <c r="W111" s="81">
        <v>43719.81309027778</v>
      </c>
      <c r="X111" s="82" t="s">
        <v>395</v>
      </c>
      <c r="Y111" s="79"/>
      <c r="Z111" s="79"/>
      <c r="AA111" s="85" t="s">
        <v>448</v>
      </c>
      <c r="AB111" s="79"/>
      <c r="AC111" s="79" t="b">
        <v>0</v>
      </c>
      <c r="AD111" s="79">
        <v>0</v>
      </c>
      <c r="AE111" s="85" t="s">
        <v>454</v>
      </c>
      <c r="AF111" s="79" t="b">
        <v>1</v>
      </c>
      <c r="AG111" s="79" t="s">
        <v>458</v>
      </c>
      <c r="AH111" s="79"/>
      <c r="AI111" s="85" t="s">
        <v>466</v>
      </c>
      <c r="AJ111" s="79" t="b">
        <v>0</v>
      </c>
      <c r="AK111" s="79">
        <v>0</v>
      </c>
      <c r="AL111" s="85" t="s">
        <v>447</v>
      </c>
      <c r="AM111" s="79" t="s">
        <v>469</v>
      </c>
      <c r="AN111" s="79" t="b">
        <v>0</v>
      </c>
      <c r="AO111" s="85" t="s">
        <v>447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v>0</v>
      </c>
      <c r="BE111" s="49">
        <v>0</v>
      </c>
      <c r="BF111" s="48">
        <v>0</v>
      </c>
      <c r="BG111" s="49">
        <v>0</v>
      </c>
      <c r="BH111" s="48">
        <v>0</v>
      </c>
      <c r="BI111" s="49">
        <v>0</v>
      </c>
      <c r="BJ111" s="48">
        <v>19</v>
      </c>
      <c r="BK111" s="49">
        <v>100</v>
      </c>
      <c r="BL111" s="48">
        <v>19</v>
      </c>
    </row>
    <row r="112" spans="1:64" ht="15">
      <c r="A112" s="64" t="s">
        <v>245</v>
      </c>
      <c r="B112" s="64" t="s">
        <v>244</v>
      </c>
      <c r="C112" s="65" t="s">
        <v>1263</v>
      </c>
      <c r="D112" s="66">
        <v>3</v>
      </c>
      <c r="E112" s="67" t="s">
        <v>132</v>
      </c>
      <c r="F112" s="68">
        <v>35</v>
      </c>
      <c r="G112" s="65"/>
      <c r="H112" s="69"/>
      <c r="I112" s="70"/>
      <c r="J112" s="70"/>
      <c r="K112" s="34" t="s">
        <v>65</v>
      </c>
      <c r="L112" s="77">
        <v>112</v>
      </c>
      <c r="M112" s="77"/>
      <c r="N112" s="72"/>
      <c r="O112" s="79" t="s">
        <v>260</v>
      </c>
      <c r="P112" s="81">
        <v>43719.81309027778</v>
      </c>
      <c r="Q112" s="79" t="s">
        <v>285</v>
      </c>
      <c r="R112" s="79"/>
      <c r="S112" s="79"/>
      <c r="T112" s="79" t="s">
        <v>308</v>
      </c>
      <c r="U112" s="79"/>
      <c r="V112" s="82" t="s">
        <v>344</v>
      </c>
      <c r="W112" s="81">
        <v>43719.81309027778</v>
      </c>
      <c r="X112" s="82" t="s">
        <v>395</v>
      </c>
      <c r="Y112" s="79"/>
      <c r="Z112" s="79"/>
      <c r="AA112" s="85" t="s">
        <v>448</v>
      </c>
      <c r="AB112" s="79"/>
      <c r="AC112" s="79" t="b">
        <v>0</v>
      </c>
      <c r="AD112" s="79">
        <v>0</v>
      </c>
      <c r="AE112" s="85" t="s">
        <v>454</v>
      </c>
      <c r="AF112" s="79" t="b">
        <v>1</v>
      </c>
      <c r="AG112" s="79" t="s">
        <v>458</v>
      </c>
      <c r="AH112" s="79"/>
      <c r="AI112" s="85" t="s">
        <v>466</v>
      </c>
      <c r="AJ112" s="79" t="b">
        <v>0</v>
      </c>
      <c r="AK112" s="79">
        <v>0</v>
      </c>
      <c r="AL112" s="85" t="s">
        <v>447</v>
      </c>
      <c r="AM112" s="79" t="s">
        <v>469</v>
      </c>
      <c r="AN112" s="79" t="b">
        <v>0</v>
      </c>
      <c r="AO112" s="85" t="s">
        <v>447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c r="BE112" s="49"/>
      <c r="BF112" s="48"/>
      <c r="BG112" s="49"/>
      <c r="BH112" s="48"/>
      <c r="BI112" s="49"/>
      <c r="BJ112" s="48"/>
      <c r="BK112" s="49"/>
      <c r="BL112" s="48"/>
    </row>
    <row r="113" spans="1:64" ht="15">
      <c r="A113" s="64" t="s">
        <v>243</v>
      </c>
      <c r="B113" s="64" t="s">
        <v>252</v>
      </c>
      <c r="C113" s="65" t="s">
        <v>1263</v>
      </c>
      <c r="D113" s="66">
        <v>3</v>
      </c>
      <c r="E113" s="67" t="s">
        <v>132</v>
      </c>
      <c r="F113" s="68">
        <v>35</v>
      </c>
      <c r="G113" s="65"/>
      <c r="H113" s="69"/>
      <c r="I113" s="70"/>
      <c r="J113" s="70"/>
      <c r="K113" s="34" t="s">
        <v>65</v>
      </c>
      <c r="L113" s="77">
        <v>113</v>
      </c>
      <c r="M113" s="77"/>
      <c r="N113" s="72"/>
      <c r="O113" s="79" t="s">
        <v>261</v>
      </c>
      <c r="P113" s="81">
        <v>43719.82777777778</v>
      </c>
      <c r="Q113" s="79" t="s">
        <v>286</v>
      </c>
      <c r="R113" s="79"/>
      <c r="S113" s="79"/>
      <c r="T113" s="79" t="s">
        <v>309</v>
      </c>
      <c r="U113" s="79"/>
      <c r="V113" s="82" t="s">
        <v>342</v>
      </c>
      <c r="W113" s="81">
        <v>43719.82777777778</v>
      </c>
      <c r="X113" s="82" t="s">
        <v>396</v>
      </c>
      <c r="Y113" s="79"/>
      <c r="Z113" s="79"/>
      <c r="AA113" s="85" t="s">
        <v>449</v>
      </c>
      <c r="AB113" s="85" t="s">
        <v>453</v>
      </c>
      <c r="AC113" s="79" t="b">
        <v>0</v>
      </c>
      <c r="AD113" s="79">
        <v>0</v>
      </c>
      <c r="AE113" s="85" t="s">
        <v>455</v>
      </c>
      <c r="AF113" s="79" t="b">
        <v>0</v>
      </c>
      <c r="AG113" s="79" t="s">
        <v>458</v>
      </c>
      <c r="AH113" s="79"/>
      <c r="AI113" s="85" t="s">
        <v>454</v>
      </c>
      <c r="AJ113" s="79" t="b">
        <v>0</v>
      </c>
      <c r="AK113" s="79">
        <v>0</v>
      </c>
      <c r="AL113" s="85" t="s">
        <v>454</v>
      </c>
      <c r="AM113" s="79" t="s">
        <v>470</v>
      </c>
      <c r="AN113" s="79" t="b">
        <v>0</v>
      </c>
      <c r="AO113" s="85" t="s">
        <v>453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0</v>
      </c>
      <c r="BE113" s="49">
        <v>0</v>
      </c>
      <c r="BF113" s="48">
        <v>0</v>
      </c>
      <c r="BG113" s="49">
        <v>0</v>
      </c>
      <c r="BH113" s="48">
        <v>0</v>
      </c>
      <c r="BI113" s="49">
        <v>0</v>
      </c>
      <c r="BJ113" s="48">
        <v>12</v>
      </c>
      <c r="BK113" s="49">
        <v>100</v>
      </c>
      <c r="BL113" s="48">
        <v>12</v>
      </c>
    </row>
    <row r="114" spans="1:64" ht="15">
      <c r="A114" s="64" t="s">
        <v>245</v>
      </c>
      <c r="B114" s="64" t="s">
        <v>252</v>
      </c>
      <c r="C114" s="65" t="s">
        <v>1263</v>
      </c>
      <c r="D114" s="66">
        <v>3</v>
      </c>
      <c r="E114" s="67" t="s">
        <v>132</v>
      </c>
      <c r="F114" s="68">
        <v>35</v>
      </c>
      <c r="G114" s="65"/>
      <c r="H114" s="69"/>
      <c r="I114" s="70"/>
      <c r="J114" s="70"/>
      <c r="K114" s="34" t="s">
        <v>65</v>
      </c>
      <c r="L114" s="77">
        <v>114</v>
      </c>
      <c r="M114" s="77"/>
      <c r="N114" s="72"/>
      <c r="O114" s="79" t="s">
        <v>260</v>
      </c>
      <c r="P114" s="81">
        <v>43719.83255787037</v>
      </c>
      <c r="Q114" s="79" t="s">
        <v>287</v>
      </c>
      <c r="R114" s="79"/>
      <c r="S114" s="79"/>
      <c r="T114" s="79" t="s">
        <v>309</v>
      </c>
      <c r="U114" s="79"/>
      <c r="V114" s="82" t="s">
        <v>344</v>
      </c>
      <c r="W114" s="81">
        <v>43719.83255787037</v>
      </c>
      <c r="X114" s="82" t="s">
        <v>397</v>
      </c>
      <c r="Y114" s="79"/>
      <c r="Z114" s="79"/>
      <c r="AA114" s="85" t="s">
        <v>450</v>
      </c>
      <c r="AB114" s="79"/>
      <c r="AC114" s="79" t="b">
        <v>0</v>
      </c>
      <c r="AD114" s="79">
        <v>0</v>
      </c>
      <c r="AE114" s="85" t="s">
        <v>454</v>
      </c>
      <c r="AF114" s="79" t="b">
        <v>0</v>
      </c>
      <c r="AG114" s="79" t="s">
        <v>458</v>
      </c>
      <c r="AH114" s="79"/>
      <c r="AI114" s="85" t="s">
        <v>454</v>
      </c>
      <c r="AJ114" s="79" t="b">
        <v>0</v>
      </c>
      <c r="AK114" s="79">
        <v>0</v>
      </c>
      <c r="AL114" s="85" t="s">
        <v>449</v>
      </c>
      <c r="AM114" s="79" t="s">
        <v>469</v>
      </c>
      <c r="AN114" s="79" t="b">
        <v>0</v>
      </c>
      <c r="AO114" s="85" t="s">
        <v>449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c r="BE114" s="49"/>
      <c r="BF114" s="48"/>
      <c r="BG114" s="49"/>
      <c r="BH114" s="48"/>
      <c r="BI114" s="49"/>
      <c r="BJ114" s="48"/>
      <c r="BK114" s="49"/>
      <c r="BL114" s="48"/>
    </row>
    <row r="115" spans="1:64" ht="15">
      <c r="A115" s="64" t="s">
        <v>245</v>
      </c>
      <c r="B115" s="64" t="s">
        <v>243</v>
      </c>
      <c r="C115" s="65" t="s">
        <v>1263</v>
      </c>
      <c r="D115" s="66">
        <v>3</v>
      </c>
      <c r="E115" s="67" t="s">
        <v>132</v>
      </c>
      <c r="F115" s="68">
        <v>35</v>
      </c>
      <c r="G115" s="65"/>
      <c r="H115" s="69"/>
      <c r="I115" s="70"/>
      <c r="J115" s="70"/>
      <c r="K115" s="34" t="s">
        <v>65</v>
      </c>
      <c r="L115" s="77">
        <v>115</v>
      </c>
      <c r="M115" s="77"/>
      <c r="N115" s="72"/>
      <c r="O115" s="79" t="s">
        <v>260</v>
      </c>
      <c r="P115" s="81">
        <v>43719.83255787037</v>
      </c>
      <c r="Q115" s="79" t="s">
        <v>287</v>
      </c>
      <c r="R115" s="79"/>
      <c r="S115" s="79"/>
      <c r="T115" s="79" t="s">
        <v>309</v>
      </c>
      <c r="U115" s="79"/>
      <c r="V115" s="82" t="s">
        <v>344</v>
      </c>
      <c r="W115" s="81">
        <v>43719.83255787037</v>
      </c>
      <c r="X115" s="82" t="s">
        <v>397</v>
      </c>
      <c r="Y115" s="79"/>
      <c r="Z115" s="79"/>
      <c r="AA115" s="85" t="s">
        <v>450</v>
      </c>
      <c r="AB115" s="79"/>
      <c r="AC115" s="79" t="b">
        <v>0</v>
      </c>
      <c r="AD115" s="79">
        <v>0</v>
      </c>
      <c r="AE115" s="85" t="s">
        <v>454</v>
      </c>
      <c r="AF115" s="79" t="b">
        <v>0</v>
      </c>
      <c r="AG115" s="79" t="s">
        <v>458</v>
      </c>
      <c r="AH115" s="79"/>
      <c r="AI115" s="85" t="s">
        <v>454</v>
      </c>
      <c r="AJ115" s="79" t="b">
        <v>0</v>
      </c>
      <c r="AK115" s="79">
        <v>0</v>
      </c>
      <c r="AL115" s="85" t="s">
        <v>449</v>
      </c>
      <c r="AM115" s="79" t="s">
        <v>469</v>
      </c>
      <c r="AN115" s="79" t="b">
        <v>0</v>
      </c>
      <c r="AO115" s="85" t="s">
        <v>449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v>0</v>
      </c>
      <c r="BE115" s="49">
        <v>0</v>
      </c>
      <c r="BF115" s="48">
        <v>0</v>
      </c>
      <c r="BG115" s="49">
        <v>0</v>
      </c>
      <c r="BH115" s="48">
        <v>0</v>
      </c>
      <c r="BI115" s="49">
        <v>0</v>
      </c>
      <c r="BJ115" s="48">
        <v>14</v>
      </c>
      <c r="BK115" s="49">
        <v>100</v>
      </c>
      <c r="BL115"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ErrorMessage="1" sqref="N2:N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Color" prompt="To select an optional edge color, right-click and select Select Color on the right-click menu." sqref="C3:C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Opacity" prompt="Enter an optional edge opacity between 0 (transparent) and 100 (opaque)." errorTitle="Invalid Edge Opacity" error="The optional edge opacity must be a whole number between 0 and 10." sqref="F3:F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showErrorMessage="1" promptTitle="Vertex 1 Name" prompt="Enter the name of the edge's first vertex." sqref="A3:A115"/>
    <dataValidation allowBlank="1" showInputMessage="1" showErrorMessage="1" promptTitle="Vertex 2 Name" prompt="Enter the name of the edge's second vertex." sqref="B3:B115"/>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5"/>
  </dataValidations>
  <hyperlinks>
    <hyperlink ref="R14" r:id="rId1" display="https://twitter.com/cpjobling/status/1160844125316558848"/>
    <hyperlink ref="R20" r:id="rId2" display="https://nodexlgraphgallery.org/Pages/Graph.aspx?graphID=207335"/>
    <hyperlink ref="R21" r:id="rId3" display="https://nodexlgraphgallery.org/Pages/Graph.aspx?graphID=207335"/>
    <hyperlink ref="R22" r:id="rId4" display="https://nodexlgraphgallery.org/Pages/Graph.aspx?graphID=207335"/>
    <hyperlink ref="R23" r:id="rId5" display="https://nodexlgraphgallery.org/Pages/Graph.aspx?graphID=207335"/>
    <hyperlink ref="R24" r:id="rId6" display="https://nodexlgraphgallery.org/Pages/Graph.aspx?graphID=207335"/>
    <hyperlink ref="R25" r:id="rId7" display="https://nodexlgraphgallery.org/Pages/Graph.aspx?graphID=207335"/>
    <hyperlink ref="R26" r:id="rId8" display="https://nodexlgraphgallery.org/Pages/Graph.aspx?graphID=207335"/>
    <hyperlink ref="R27" r:id="rId9" display="https://nodexlgraphgallery.org/Pages/Graph.aspx?graphID=207335"/>
    <hyperlink ref="R28" r:id="rId10" display="https://nodexlgraphgallery.org/Pages/Graph.aspx?graphID=207335"/>
    <hyperlink ref="R29" r:id="rId11" display="https://nodexlgraphgallery.org/Pages/Graph.aspx?graphID=207335"/>
    <hyperlink ref="R30" r:id="rId12" display="https://nodexlgraphgallery.org/Pages/Graph.aspx?graphID=207335"/>
    <hyperlink ref="R31" r:id="rId13" display="https://nodexlgraphgallery.org/Pages/Graph.aspx?graphID=207335"/>
    <hyperlink ref="R32" r:id="rId14" display="https://nodexlgraphgallery.org/Pages/Graph.aspx?graphID=207335"/>
    <hyperlink ref="R33" r:id="rId15" display="https://nodexlgraphgallery.org/Pages/Graph.aspx?graphID=207335"/>
    <hyperlink ref="R34" r:id="rId16" display="https://nodexlgraphgallery.org/Pages/Graph.aspx?graphID=207335"/>
    <hyperlink ref="R35" r:id="rId17" display="https://nodexlgraphgallery.org/Pages/Graph.aspx?graphID=207335"/>
    <hyperlink ref="R36" r:id="rId18" display="https://nodexlgraphgallery.org/Pages/Graph.aspx?graphID=207335"/>
    <hyperlink ref="R40" r:id="rId19" display="https://twitter.com/i/web/status/1166791535150739464"/>
    <hyperlink ref="R44" r:id="rId20" display="https://nodexlgraphgallery.org/Pages/Graph.aspx?graphID=207335"/>
    <hyperlink ref="R45" r:id="rId21" display="https://nodexlgraphgallery.org/Pages/Graph.aspx?graphID=207335"/>
    <hyperlink ref="R46" r:id="rId22" display="https://nodexlgraphgallery.org/Pages/Graph.aspx?graphID=207335"/>
    <hyperlink ref="R47" r:id="rId23" display="https://nodexlgraphgallery.org/Pages/Graph.aspx?graphID=207335"/>
    <hyperlink ref="R48" r:id="rId24" display="https://nodexlgraphgallery.org/Pages/Graph.aspx?graphID=207335"/>
    <hyperlink ref="R49" r:id="rId25" display="https://nodexlgraphgallery.org/Pages/Graph.aspx?graphID=207335"/>
    <hyperlink ref="R50" r:id="rId26" display="https://nodexlgraphgallery.org/Pages/Graph.aspx?graphID=207335"/>
    <hyperlink ref="R51" r:id="rId27" display="https://nodexlgraphgallery.org/Pages/Graph.aspx?graphID=207335"/>
    <hyperlink ref="R52" r:id="rId28" display="https://nodexlgraphgallery.org/Pages/Graph.aspx?graphID=207335"/>
    <hyperlink ref="R53" r:id="rId29" display="https://nodexlgraphgallery.org/Pages/Graph.aspx?graphID=207335"/>
    <hyperlink ref="R54" r:id="rId30" display="https://nodexlgraphgallery.org/Pages/Graph.aspx?graphID=207335"/>
    <hyperlink ref="R55" r:id="rId31" display="https://nodexlgraphgallery.org/Pages/Graph.aspx?graphID=207335"/>
    <hyperlink ref="R56" r:id="rId32" display="https://nodexlgraphgallery.org/Pages/Graph.aspx?graphID=207335"/>
    <hyperlink ref="R57" r:id="rId33" display="https://nodexlgraphgallery.org/Pages/Graph.aspx?graphID=207335"/>
    <hyperlink ref="R59" r:id="rId34" display="https://nodexlgraphgallery.org/Pages/Graph.aspx?graphID=207335"/>
    <hyperlink ref="R60" r:id="rId35" display="https://nodexlgraphgallery.org/Pages/Graph.aspx?graphID=207335"/>
    <hyperlink ref="R64" r:id="rId36" display="https://nodexlgraphgallery.org/Pages/Graph.aspx?graphID=207335"/>
    <hyperlink ref="R77" r:id="rId37" display="https://twitter.com/i/web/status/1148282106059120642"/>
    <hyperlink ref="R86" r:id="rId38" display="https://twitter.com/i/web/status/1170707169295163394"/>
    <hyperlink ref="R93" r:id="rId39" display="https://twitter.com/suebecks/status/1148283211140784133"/>
    <hyperlink ref="R96" r:id="rId40" display="https://twitter.com/suebecks/status/1148283211140784133"/>
    <hyperlink ref="R99" r:id="rId41" display="https://twitter.com/i/web/status/1151751095447891968"/>
    <hyperlink ref="R100" r:id="rId42" display="https://twitter.com/i/web/status/1170057160384032768"/>
    <hyperlink ref="R102" r:id="rId43" display="https://twitter.com/suebecks/status/1148283211140784133"/>
    <hyperlink ref="R104" r:id="rId44" display="https://twitter.com/i/web/status/1171677963374538752"/>
    <hyperlink ref="R105" r:id="rId45" display="https://twitter.com/i/web/status/1148282459773186048"/>
    <hyperlink ref="R106" r:id="rId46" display="https://twitter.com/i/web/status/1161625424532791303"/>
    <hyperlink ref="R108" r:id="rId47" display="https://twitter.com/i/web/status/1171868053803589633"/>
    <hyperlink ref="R110" r:id="rId48" display="https://twitter.com/i/web/status/1171868053803589633"/>
    <hyperlink ref="U95" r:id="rId49" display="https://pbs.twimg.com/media/D--G2ekXUAIFW0Q.jpg"/>
    <hyperlink ref="V3" r:id="rId50" display="http://pbs.twimg.com/profile_images/1043469466242371584/j2rBwXqA_normal.jpg"/>
    <hyperlink ref="V4" r:id="rId51" display="http://pbs.twimg.com/profile_images/906073851255193600/4Z5Rt6y7_normal.jpg"/>
    <hyperlink ref="V5" r:id="rId52" display="http://pbs.twimg.com/profile_images/509678277087068160/L-dF47si_normal.jpeg"/>
    <hyperlink ref="V6" r:id="rId53" display="http://pbs.twimg.com/profile_images/529205003244695552/km_41chl_normal.jpeg"/>
    <hyperlink ref="V7" r:id="rId54" display="http://pbs.twimg.com/profile_images/1028300264846098432/M51rTf8m_normal.jpg"/>
    <hyperlink ref="V8" r:id="rId55" display="http://pbs.twimg.com/profile_images/1028300264846098432/M51rTf8m_normal.jpg"/>
    <hyperlink ref="V9" r:id="rId56" display="http://pbs.twimg.com/profile_images/1028300264846098432/M51rTf8m_normal.jpg"/>
    <hyperlink ref="V10" r:id="rId57" display="http://pbs.twimg.com/profile_images/1028300264846098432/M51rTf8m_normal.jpg"/>
    <hyperlink ref="V11" r:id="rId58" display="http://pbs.twimg.com/profile_images/1564365669/margyphoto_normal.JPG"/>
    <hyperlink ref="V12" r:id="rId59" display="http://pbs.twimg.com/profile_images/1564365669/margyphoto_normal.JPG"/>
    <hyperlink ref="V13" r:id="rId60" display="http://pbs.twimg.com/profile_images/1564365669/margyphoto_normal.JPG"/>
    <hyperlink ref="V14" r:id="rId61" display="http://pbs.twimg.com/profile_images/754956635450200064/iN-luRsi_normal.jpg"/>
    <hyperlink ref="V15" r:id="rId62" display="http://pbs.twimg.com/profile_images/754956635450200064/iN-luRsi_normal.jpg"/>
    <hyperlink ref="V16" r:id="rId63" display="http://pbs.twimg.com/profile_images/1146866786111033349/LTXiPm9__normal.jpg"/>
    <hyperlink ref="V17" r:id="rId64" display="http://pbs.twimg.com/profile_images/1150853733531750401/1a6cL5aw_normal.jpg"/>
    <hyperlink ref="V18" r:id="rId65" display="http://pbs.twimg.com/profile_images/1156529084651966469/nzyNwoRH_normal.jpg"/>
    <hyperlink ref="V19" r:id="rId66" display="http://pbs.twimg.com/profile_images/324148272/meerkat_normal.jpg"/>
    <hyperlink ref="V20" r:id="rId67" display="http://pbs.twimg.com/profile_images/851863204951142400/QI35SGUJ_normal.jpg"/>
    <hyperlink ref="V21" r:id="rId68" display="http://pbs.twimg.com/profile_images/851863204951142400/QI35SGUJ_normal.jpg"/>
    <hyperlink ref="V22" r:id="rId69" display="http://pbs.twimg.com/profile_images/851863204951142400/QI35SGUJ_normal.jpg"/>
    <hyperlink ref="V23" r:id="rId70" display="http://pbs.twimg.com/profile_images/851863204951142400/QI35SGUJ_normal.jpg"/>
    <hyperlink ref="V24" r:id="rId71" display="http://pbs.twimg.com/profile_images/851863204951142400/QI35SGUJ_normal.jpg"/>
    <hyperlink ref="V25" r:id="rId72" display="http://pbs.twimg.com/profile_images/851863204951142400/QI35SGUJ_normal.jpg"/>
    <hyperlink ref="V26" r:id="rId73" display="http://pbs.twimg.com/profile_images/851863204951142400/QI35SGUJ_normal.jpg"/>
    <hyperlink ref="V27" r:id="rId74" display="http://pbs.twimg.com/profile_images/851863204951142400/QI35SGUJ_normal.jpg"/>
    <hyperlink ref="V28" r:id="rId75" display="http://pbs.twimg.com/profile_images/1047122314276614144/XdsZ7BKr_normal.jpg"/>
    <hyperlink ref="V29" r:id="rId76" display="http://pbs.twimg.com/profile_images/811626867803455488/HfJAYECJ_normal.jpg"/>
    <hyperlink ref="V30" r:id="rId77" display="http://pbs.twimg.com/profile_images/811626867803455488/HfJAYECJ_normal.jpg"/>
    <hyperlink ref="V31" r:id="rId78" display="http://pbs.twimg.com/profile_images/811626867803455488/HfJAYECJ_normal.jpg"/>
    <hyperlink ref="V32" r:id="rId79" display="http://pbs.twimg.com/profile_images/811626867803455488/HfJAYECJ_normal.jpg"/>
    <hyperlink ref="V33" r:id="rId80" display="http://pbs.twimg.com/profile_images/811626867803455488/HfJAYECJ_normal.jpg"/>
    <hyperlink ref="V34" r:id="rId81" display="http://pbs.twimg.com/profile_images/811626867803455488/HfJAYECJ_normal.jpg"/>
    <hyperlink ref="V35" r:id="rId82" display="http://pbs.twimg.com/profile_images/811626867803455488/HfJAYECJ_normal.jpg"/>
    <hyperlink ref="V36" r:id="rId83" display="http://pbs.twimg.com/profile_images/811626867803455488/HfJAYECJ_normal.jpg"/>
    <hyperlink ref="V37" r:id="rId84" display="http://pbs.twimg.com/profile_images/862616430835097601/2ki8W-6__normal.jpg"/>
    <hyperlink ref="V38" r:id="rId85" display="http://pbs.twimg.com/profile_images/862616430835097601/2ki8W-6__normal.jpg"/>
    <hyperlink ref="V39" r:id="rId86" display="http://pbs.twimg.com/profile_images/862616430835097601/2ki8W-6__normal.jpg"/>
    <hyperlink ref="V40" r:id="rId87" display="http://pbs.twimg.com/profile_images/862616430835097601/2ki8W-6__normal.jpg"/>
    <hyperlink ref="V41" r:id="rId88" display="http://pbs.twimg.com/profile_images/1064628081363742721/NVh24-lS_normal.jpg"/>
    <hyperlink ref="V42" r:id="rId89" display="http://pbs.twimg.com/profile_images/1103357355784318976/hBegLP4W_normal.png"/>
    <hyperlink ref="V43" r:id="rId90" display="http://pbs.twimg.com/profile_images/707234049144840195/oOSySzdy_normal.jpg"/>
    <hyperlink ref="V44" r:id="rId91" display="http://pbs.twimg.com/profile_images/707234049144840195/oOSySzdy_normal.jpg"/>
    <hyperlink ref="V45" r:id="rId92" display="http://pbs.twimg.com/profile_images/707234049144840195/oOSySzdy_normal.jpg"/>
    <hyperlink ref="V46" r:id="rId93" display="http://pbs.twimg.com/profile_images/1047122314276614144/XdsZ7BKr_normal.jpg"/>
    <hyperlink ref="V47" r:id="rId94" display="http://pbs.twimg.com/profile_images/1047122314276614144/XdsZ7BKr_normal.jpg"/>
    <hyperlink ref="V48" r:id="rId95" display="http://pbs.twimg.com/profile_images/1047122314276614144/XdsZ7BKr_normal.jpg"/>
    <hyperlink ref="V49" r:id="rId96" display="http://pbs.twimg.com/profile_images/1047122314276614144/XdsZ7BKr_normal.jpg"/>
    <hyperlink ref="V50" r:id="rId97" display="http://pbs.twimg.com/profile_images/1047122314276614144/XdsZ7BKr_normal.jpg"/>
    <hyperlink ref="V51" r:id="rId98" display="http://pbs.twimg.com/profile_images/1047122314276614144/XdsZ7BKr_normal.jpg"/>
    <hyperlink ref="V52" r:id="rId99" display="http://pbs.twimg.com/profile_images/1047122314276614144/XdsZ7BKr_normal.jpg"/>
    <hyperlink ref="V53" r:id="rId100" display="http://pbs.twimg.com/profile_images/707234049144840195/oOSySzdy_normal.jpg"/>
    <hyperlink ref="V54" r:id="rId101" display="http://pbs.twimg.com/profile_images/707234049144840195/oOSySzdy_normal.jpg"/>
    <hyperlink ref="V55" r:id="rId102" display="http://pbs.twimg.com/profile_images/707234049144840195/oOSySzdy_normal.jpg"/>
    <hyperlink ref="V56" r:id="rId103" display="http://pbs.twimg.com/profile_images/707234049144840195/oOSySzdy_normal.jpg"/>
    <hyperlink ref="V57" r:id="rId104" display="http://pbs.twimg.com/profile_images/707234049144840195/oOSySzdy_normal.jpg"/>
    <hyperlink ref="V58" r:id="rId105" display="http://pbs.twimg.com/profile_images/1169988780637528064/ZfOi1CD8_normal.jpg"/>
    <hyperlink ref="V59" r:id="rId106" display="http://pbs.twimg.com/profile_images/707234049144840195/oOSySzdy_normal.jpg"/>
    <hyperlink ref="V60" r:id="rId107" display="http://pbs.twimg.com/profile_images/707234049144840195/oOSySzdy_normal.jpg"/>
    <hyperlink ref="V61" r:id="rId108" display="http://pbs.twimg.com/profile_images/707234049144840195/oOSySzdy_normal.jpg"/>
    <hyperlink ref="V62" r:id="rId109" display="http://pbs.twimg.com/profile_images/707234049144840195/oOSySzdy_normal.jpg"/>
    <hyperlink ref="V63" r:id="rId110" display="http://pbs.twimg.com/profile_images/707234049144840195/oOSySzdy_normal.jpg"/>
    <hyperlink ref="V64" r:id="rId111" display="http://pbs.twimg.com/profile_images/707234049144840195/oOSySzdy_normal.jpg"/>
    <hyperlink ref="V65" r:id="rId112" display="http://pbs.twimg.com/profile_images/707234049144840195/oOSySzdy_normal.jpg"/>
    <hyperlink ref="V66" r:id="rId113" display="http://pbs.twimg.com/profile_images/707234049144840195/oOSySzdy_normal.jpg"/>
    <hyperlink ref="V67" r:id="rId114" display="http://pbs.twimg.com/profile_images/1038181766413078528/IjC4HcVd_normal.jpg"/>
    <hyperlink ref="V68" r:id="rId115" display="http://pbs.twimg.com/profile_images/1038181766413078528/IjC4HcVd_normal.jpg"/>
    <hyperlink ref="V69" r:id="rId116" display="http://pbs.twimg.com/profile_images/444719379/SolsticeLogo_normal.jpg"/>
    <hyperlink ref="V70" r:id="rId117" display="http://pbs.twimg.com/profile_images/444719379/SolsticeLogo_normal.jpg"/>
    <hyperlink ref="V71" r:id="rId118" display="http://pbs.twimg.com/profile_images/378800000746618695/83ceb1ddb5721d653942f9c560d7ee4e_normal.jpeg"/>
    <hyperlink ref="V72" r:id="rId119" display="http://pbs.twimg.com/profile_images/378800000746618695/83ceb1ddb5721d653942f9c560d7ee4e_normal.jpeg"/>
    <hyperlink ref="V73" r:id="rId120" display="http://pbs.twimg.com/profile_images/1168184991479685120/pOXp6hhR_normal.jpg"/>
    <hyperlink ref="V74" r:id="rId121" display="http://pbs.twimg.com/profile_images/1168184991479685120/pOXp6hhR_normal.jpg"/>
    <hyperlink ref="V75" r:id="rId122" display="http://pbs.twimg.com/profile_images/1064628081363742721/NVh24-lS_normal.jpg"/>
    <hyperlink ref="V76" r:id="rId123" display="http://pbs.twimg.com/profile_images/1103357355784318976/hBegLP4W_normal.png"/>
    <hyperlink ref="V77" r:id="rId124" display="http://pbs.twimg.com/profile_images/551160650940956672/IBRXlASR_normal.jpeg"/>
    <hyperlink ref="V78" r:id="rId125" display="http://pbs.twimg.com/profile_images/551160650940956672/IBRXlASR_normal.jpeg"/>
    <hyperlink ref="V79" r:id="rId126" display="http://pbs.twimg.com/profile_images/551160650940956672/IBRXlASR_normal.jpeg"/>
    <hyperlink ref="V80" r:id="rId127" display="http://pbs.twimg.com/profile_images/551160650940956672/IBRXlASR_normal.jpeg"/>
    <hyperlink ref="V81" r:id="rId128" display="http://pbs.twimg.com/profile_images/551160650940956672/IBRXlASR_normal.jpeg"/>
    <hyperlink ref="V82" r:id="rId129" display="http://pbs.twimg.com/profile_images/586457577992491011/rz6qrjfU_normal.jpg"/>
    <hyperlink ref="V83" r:id="rId130" display="http://pbs.twimg.com/profile_images/586457577992491011/rz6qrjfU_normal.jpg"/>
    <hyperlink ref="V84" r:id="rId131" display="http://pbs.twimg.com/profile_images/3230210603/cfc48af828b67bcb8c8f75f46701f929_normal.jpeg"/>
    <hyperlink ref="V85" r:id="rId132" display="http://pbs.twimg.com/profile_images/3230210603/cfc48af828b67bcb8c8f75f46701f929_normal.jpeg"/>
    <hyperlink ref="V86" r:id="rId133" display="http://pbs.twimg.com/profile_images/3230210603/cfc48af828b67bcb8c8f75f46701f929_normal.jpeg"/>
    <hyperlink ref="V87" r:id="rId134" display="http://pbs.twimg.com/profile_images/612231301651935236/MFtCo__b_normal.jpg"/>
    <hyperlink ref="V88" r:id="rId135" display="http://pbs.twimg.com/profile_images/612231301651935236/MFtCo__b_normal.jpg"/>
    <hyperlink ref="V89" r:id="rId136" display="http://pbs.twimg.com/profile_images/1064628081363742721/NVh24-lS_normal.jpg"/>
    <hyperlink ref="V90" r:id="rId137" display="http://pbs.twimg.com/profile_images/1103357355784318976/hBegLP4W_normal.png"/>
    <hyperlink ref="V91" r:id="rId138" display="http://pbs.twimg.com/profile_images/1103357355784318976/hBegLP4W_normal.png"/>
    <hyperlink ref="V92" r:id="rId139" display="http://pbs.twimg.com/profile_images/1103357355784318976/hBegLP4W_normal.png"/>
    <hyperlink ref="V93" r:id="rId140" display="http://pbs.twimg.com/profile_images/878517414471897088/4UzVqIN1_normal.jpg"/>
    <hyperlink ref="V94" r:id="rId141" display="http://pbs.twimg.com/profile_images/1064628081363742721/NVh24-lS_normal.jpg"/>
    <hyperlink ref="V95" r:id="rId142" display="https://pbs.twimg.com/media/D--G2ekXUAIFW0Q.jpg"/>
    <hyperlink ref="V96" r:id="rId143" display="http://pbs.twimg.com/profile_images/878517414471897088/4UzVqIN1_normal.jpg"/>
    <hyperlink ref="V97" r:id="rId144" display="http://pbs.twimg.com/profile_images/986918843061809152/CiDLZ624_normal.jpg"/>
    <hyperlink ref="V98" r:id="rId145" display="http://pbs.twimg.com/profile_images/986918843061809152/CiDLZ624_normal.jpg"/>
    <hyperlink ref="V99" r:id="rId146" display="http://pbs.twimg.com/profile_images/878517414471897088/4UzVqIN1_normal.jpg"/>
    <hyperlink ref="V100" r:id="rId147" display="http://pbs.twimg.com/profile_images/1145739283673899008/ZsFjpWio_normal.jpg"/>
    <hyperlink ref="V101" r:id="rId148" display="http://pbs.twimg.com/profile_images/878517414471897088/4UzVqIN1_normal.jpg"/>
    <hyperlink ref="V102" r:id="rId149" display="http://pbs.twimg.com/profile_images/878517414471897088/4UzVqIN1_normal.jpg"/>
    <hyperlink ref="V103" r:id="rId150" display="http://pbs.twimg.com/profile_images/878517414471897088/4UzVqIN1_normal.jpg"/>
    <hyperlink ref="V104" r:id="rId151" display="http://pbs.twimg.com/profile_images/878517414471897088/4UzVqIN1_normal.jpg"/>
    <hyperlink ref="V105" r:id="rId152" display="http://pbs.twimg.com/profile_images/878517414471897088/4UzVqIN1_normal.jpg"/>
    <hyperlink ref="V106" r:id="rId153" display="http://pbs.twimg.com/profile_images/993876598666551299/03Sna7Dr_normal.jpg"/>
    <hyperlink ref="V107" r:id="rId154" display="http://pbs.twimg.com/profile_images/1045593322012770304/sZ0LVya0_normal.jpg"/>
    <hyperlink ref="V108" r:id="rId155" display="http://pbs.twimg.com/profile_images/915596670959783936/8Hysdkh__normal.jpg"/>
    <hyperlink ref="V109" r:id="rId156" display="http://pbs.twimg.com/profile_images/378800000609415725/19672c718d9873a6c2faba1242b6562d_normal.jpeg"/>
    <hyperlink ref="V110" r:id="rId157" display="http://pbs.twimg.com/profile_images/915596670959783936/8Hysdkh__normal.jpg"/>
    <hyperlink ref="V111" r:id="rId158" display="http://pbs.twimg.com/profile_images/378800000609415725/19672c718d9873a6c2faba1242b6562d_normal.jpeg"/>
    <hyperlink ref="V112" r:id="rId159" display="http://pbs.twimg.com/profile_images/378800000609415725/19672c718d9873a6c2faba1242b6562d_normal.jpeg"/>
    <hyperlink ref="V113" r:id="rId160" display="http://pbs.twimg.com/profile_images/1045593322012770304/sZ0LVya0_normal.jpg"/>
    <hyperlink ref="V114" r:id="rId161" display="http://pbs.twimg.com/profile_images/378800000609415725/19672c718d9873a6c2faba1242b6562d_normal.jpeg"/>
    <hyperlink ref="V115" r:id="rId162" display="http://pbs.twimg.com/profile_images/378800000609415725/19672c718d9873a6c2faba1242b6562d_normal.jpeg"/>
    <hyperlink ref="X3" r:id="rId163" display="https://twitter.com/#!/misstarbuck/status/1148279228594556928"/>
    <hyperlink ref="X4" r:id="rId164" display="https://twitter.com/#!/oliviakellyou/status/1148294541780377602"/>
    <hyperlink ref="X5" r:id="rId165" display="https://twitter.com/#!/bpplibrary/status/1148511118845009920"/>
    <hyperlink ref="X6" r:id="rId166" display="https://twitter.com/#!/dinahturner/status/1148550203038994433"/>
    <hyperlink ref="X7" r:id="rId167" display="https://twitter.com/#!/futurefocusedg1/status/1148562212606414849"/>
    <hyperlink ref="X8" r:id="rId168" display="https://twitter.com/#!/futurefocusedg1/status/1148562212606414849"/>
    <hyperlink ref="X9" r:id="rId169" display="https://twitter.com/#!/futurefocusedg1/status/1148562212606414849"/>
    <hyperlink ref="X10" r:id="rId170" display="https://twitter.com/#!/futurefocusedg1/status/1148562212606414849"/>
    <hyperlink ref="X11" r:id="rId171" display="https://twitter.com/#!/margymaclibrary/status/1148581651238100992"/>
    <hyperlink ref="X12" r:id="rId172" display="https://twitter.com/#!/margymaclibrary/status/1151801479033831428"/>
    <hyperlink ref="X13" r:id="rId173" display="https://twitter.com/#!/margymaclibrary/status/1151801479033831428"/>
    <hyperlink ref="X14" r:id="rId174" display="https://twitter.com/#!/warwicklanguage/status/1161018115364478976"/>
    <hyperlink ref="X15" r:id="rId175" display="https://twitter.com/#!/warwicklanguage/status/1161339893492195329"/>
    <hyperlink ref="X16" r:id="rId176" display="https://twitter.com/#!/cbthomson/status/1161640750100209671"/>
    <hyperlink ref="X17" r:id="rId177" display="https://twitter.com/#!/preater/status/1161646277685366784"/>
    <hyperlink ref="X18" r:id="rId178" display="https://twitter.com/#!/mattcornock/status/1161689000966594560"/>
    <hyperlink ref="X19" r:id="rId179" display="https://twitter.com/#!/jamesclay/status/1161698961591275521"/>
    <hyperlink ref="X20" r:id="rId180" display="https://twitter.com/#!/scalarhumanity/status/1163520725422092288"/>
    <hyperlink ref="X21" r:id="rId181" display="https://twitter.com/#!/scalarhumanity/status/1163520725422092288"/>
    <hyperlink ref="X22" r:id="rId182" display="https://twitter.com/#!/scalarhumanity/status/1163520725422092288"/>
    <hyperlink ref="X23" r:id="rId183" display="https://twitter.com/#!/scalarhumanity/status/1163520725422092288"/>
    <hyperlink ref="X24" r:id="rId184" display="https://twitter.com/#!/scalarhumanity/status/1163520725422092288"/>
    <hyperlink ref="X25" r:id="rId185" display="https://twitter.com/#!/scalarhumanity/status/1163520725422092288"/>
    <hyperlink ref="X26" r:id="rId186" display="https://twitter.com/#!/scalarhumanity/status/1163520725422092288"/>
    <hyperlink ref="X27" r:id="rId187" display="https://twitter.com/#!/scalarhumanity/status/1163520725422092288"/>
    <hyperlink ref="X28" r:id="rId188" display="https://twitter.com/#!/nomadwarmachine/status/1163520439827800065"/>
    <hyperlink ref="X29" r:id="rId189" display="https://twitter.com/#!/edubot_he/status/1163539068766031872"/>
    <hyperlink ref="X30" r:id="rId190" display="https://twitter.com/#!/edubot_he/status/1163539068766031872"/>
    <hyperlink ref="X31" r:id="rId191" display="https://twitter.com/#!/edubot_he/status/1163539068766031872"/>
    <hyperlink ref="X32" r:id="rId192" display="https://twitter.com/#!/edubot_he/status/1163539068766031872"/>
    <hyperlink ref="X33" r:id="rId193" display="https://twitter.com/#!/edubot_he/status/1163539068766031872"/>
    <hyperlink ref="X34" r:id="rId194" display="https://twitter.com/#!/edubot_he/status/1163539068766031872"/>
    <hyperlink ref="X35" r:id="rId195" display="https://twitter.com/#!/edubot_he/status/1163539068766031872"/>
    <hyperlink ref="X36" r:id="rId196" display="https://twitter.com/#!/edubot_he/status/1163539068766031872"/>
    <hyperlink ref="X37" r:id="rId197" display="https://twitter.com/#!/debbaff/status/1148283875124228097"/>
    <hyperlink ref="X38" r:id="rId198" display="https://twitter.com/#!/debbaff/status/1148283875124228097"/>
    <hyperlink ref="X39" r:id="rId199" display="https://twitter.com/#!/debbaff/status/1148283936042360832"/>
    <hyperlink ref="X40" r:id="rId200" display="https://twitter.com/#!/debbaff/status/1166791535150739464"/>
    <hyperlink ref="X41" r:id="rId201" display="https://twitter.com/#!/sarah__wright1/status/1148297898507067393"/>
    <hyperlink ref="X42" r:id="rId202" display="https://twitter.com/#!/belld17/status/1148322361910992896"/>
    <hyperlink ref="X43" r:id="rId203" display="https://twitter.com/#!/scottturneruon/status/1148291819819741186"/>
    <hyperlink ref="X44" r:id="rId204" display="https://twitter.com/#!/scottturneruon/status/1163518763549044738"/>
    <hyperlink ref="X45" r:id="rId205" display="https://twitter.com/#!/scottturneruon/status/1163518763549044738"/>
    <hyperlink ref="X46" r:id="rId206" display="https://twitter.com/#!/nomadwarmachine/status/1163520439827800065"/>
    <hyperlink ref="X47" r:id="rId207" display="https://twitter.com/#!/nomadwarmachine/status/1163520439827800065"/>
    <hyperlink ref="X48" r:id="rId208" display="https://twitter.com/#!/nomadwarmachine/status/1163520439827800065"/>
    <hyperlink ref="X49" r:id="rId209" display="https://twitter.com/#!/nomadwarmachine/status/1163520439827800065"/>
    <hyperlink ref="X50" r:id="rId210" display="https://twitter.com/#!/nomadwarmachine/status/1163520439827800065"/>
    <hyperlink ref="X51" r:id="rId211" display="https://twitter.com/#!/nomadwarmachine/status/1163520439827800065"/>
    <hyperlink ref="X52" r:id="rId212" display="https://twitter.com/#!/nomadwarmachine/status/1163520439827800065"/>
    <hyperlink ref="X53" r:id="rId213" display="https://twitter.com/#!/scottturneruon/status/1163518763549044738"/>
    <hyperlink ref="X54" r:id="rId214" display="https://twitter.com/#!/scottturneruon/status/1163518763549044738"/>
    <hyperlink ref="X55" r:id="rId215" display="https://twitter.com/#!/scottturneruon/status/1163518763549044738"/>
    <hyperlink ref="X56" r:id="rId216" display="https://twitter.com/#!/scottturneruon/status/1163518763549044738"/>
    <hyperlink ref="X57" r:id="rId217" display="https://twitter.com/#!/scottturneruon/status/1163518763549044738"/>
    <hyperlink ref="X58" r:id="rId218" display="https://twitter.com/#!/suebecks/status/1161687705899720705"/>
    <hyperlink ref="X59" r:id="rId219" display="https://twitter.com/#!/scottturneruon/status/1163518763549044738"/>
    <hyperlink ref="X60" r:id="rId220" display="https://twitter.com/#!/scottturneruon/status/1163518763549044738"/>
    <hyperlink ref="X61" r:id="rId221" display="https://twitter.com/#!/scottturneruon/status/1148291819819741186"/>
    <hyperlink ref="X62" r:id="rId222" display="https://twitter.com/#!/scottturneruon/status/1148291819819741186"/>
    <hyperlink ref="X63" r:id="rId223" display="https://twitter.com/#!/scottturneruon/status/1148291819819741186"/>
    <hyperlink ref="X64" r:id="rId224" display="https://twitter.com/#!/scottturneruon/status/1163518763549044738"/>
    <hyperlink ref="X65" r:id="rId225" display="https://twitter.com/#!/scottturneruon/status/1170058097769033730"/>
    <hyperlink ref="X66" r:id="rId226" display="https://twitter.com/#!/scottturneruon/status/1170058097769033730"/>
    <hyperlink ref="X67" r:id="rId227" display="https://twitter.com/#!/kerry_truman/status/1170058345526546433"/>
    <hyperlink ref="X68" r:id="rId228" display="https://twitter.com/#!/kerry_truman/status/1170058345526546433"/>
    <hyperlink ref="X69" r:id="rId229" display="https://twitter.com/#!/solsticecetl/status/1170059765860450309"/>
    <hyperlink ref="X70" r:id="rId230" display="https://twitter.com/#!/solsticecetl/status/1170059765860450309"/>
    <hyperlink ref="X71" r:id="rId231" display="https://twitter.com/#!/13suemckinney/status/1170078378151596032"/>
    <hyperlink ref="X72" r:id="rId232" display="https://twitter.com/#!/13suemckinney/status/1170078378151596032"/>
    <hyperlink ref="X73" r:id="rId233" display="https://twitter.com/#!/kerryedwardsot/status/1170093381848129536"/>
    <hyperlink ref="X74" r:id="rId234" display="https://twitter.com/#!/kerryedwardsot/status/1170093381848129536"/>
    <hyperlink ref="X75" r:id="rId235" display="https://twitter.com/#!/sarah__wright1/status/1148283634878693377"/>
    <hyperlink ref="X76" r:id="rId236" display="https://twitter.com/#!/belld17/status/1148313942470643717"/>
    <hyperlink ref="X77" r:id="rId237" display="https://twitter.com/#!/destech2013/status/1148282106059120642"/>
    <hyperlink ref="X78" r:id="rId238" display="https://twitter.com/#!/destech2013/status/1151809343492370432"/>
    <hyperlink ref="X79" r:id="rId239" display="https://twitter.com/#!/destech2013/status/1151809343492370432"/>
    <hyperlink ref="X80" r:id="rId240" display="https://twitter.com/#!/destech2013/status/1170206688508616705"/>
    <hyperlink ref="X81" r:id="rId241" display="https://twitter.com/#!/destech2013/status/1170206688508616705"/>
    <hyperlink ref="X82" r:id="rId242" display="https://twitter.com/#!/alexgspiers/status/1170237614747738113"/>
    <hyperlink ref="X83" r:id="rId243" display="https://twitter.com/#!/alexgspiers/status/1170237614747738113"/>
    <hyperlink ref="X84" r:id="rId244" display="https://twitter.com/#!/neilwithnell/status/1170230308186333184"/>
    <hyperlink ref="X85" r:id="rId245" display="https://twitter.com/#!/neilwithnell/status/1170230308186333184"/>
    <hyperlink ref="X86" r:id="rId246" display="https://twitter.com/#!/neilwithnell/status/1170707169295163394"/>
    <hyperlink ref="X87" r:id="rId247" display="https://twitter.com/#!/dilla_davis/status/1170959050986725381"/>
    <hyperlink ref="X88" r:id="rId248" display="https://twitter.com/#!/dilla_davis/status/1170959050986725381"/>
    <hyperlink ref="X89" r:id="rId249" display="https://twitter.com/#!/sarah__wright1/status/1148297898507067393"/>
    <hyperlink ref="X90" r:id="rId250" display="https://twitter.com/#!/belld17/status/1148313942470643717"/>
    <hyperlink ref="X91" r:id="rId251" display="https://twitter.com/#!/belld17/status/1148322361910992896"/>
    <hyperlink ref="X92" r:id="rId252" display="https://twitter.com/#!/belld17/status/1148322361910992896"/>
    <hyperlink ref="X93" r:id="rId253" display="https://twitter.com/#!/sfaulknerpando/status/1148290913787142146"/>
    <hyperlink ref="X94" r:id="rId254" display="https://twitter.com/#!/sarah__wright1/status/1148297898507067393"/>
    <hyperlink ref="X95" r:id="rId255" display="https://twitter.com/#!/sfaulknerpando/status/1148284710168289280"/>
    <hyperlink ref="X96" r:id="rId256" display="https://twitter.com/#!/sfaulknerpando/status/1148290913787142146"/>
    <hyperlink ref="X97" r:id="rId257" display="https://twitter.com/#!/chri5rowell/status/1148510969502371840"/>
    <hyperlink ref="X98" r:id="rId258" display="https://twitter.com/#!/chri5rowell/status/1151792770182287360"/>
    <hyperlink ref="X99" r:id="rId259" display="https://twitter.com/#!/sfaulknerpando/status/1151751095447891968"/>
    <hyperlink ref="X100" r:id="rId260" display="https://twitter.com/#!/socmedhe/status/1170057160384032768"/>
    <hyperlink ref="X101" r:id="rId261" display="https://twitter.com/#!/sfaulknerpando/status/1170057552039743492"/>
    <hyperlink ref="X102" r:id="rId262" display="https://twitter.com/#!/sfaulknerpando/status/1148290913787142146"/>
    <hyperlink ref="X103" r:id="rId263" display="https://twitter.com/#!/sfaulknerpando/status/1170057552039743492"/>
    <hyperlink ref="X104" r:id="rId264" display="https://twitter.com/#!/sfaulknerpando/status/1171677963374538752"/>
    <hyperlink ref="X105" r:id="rId265" display="https://twitter.com/#!/sfaulknerpando/status/1148282459773186048"/>
    <hyperlink ref="X106" r:id="rId266" display="https://twitter.com/#!/lawrie/status/1161625424532791303"/>
    <hyperlink ref="X107" r:id="rId267" display="https://twitter.com/#!/cpjobling/status/1161692775307513857"/>
    <hyperlink ref="X108" r:id="rId268" display="https://twitter.com/#!/kiusum/status/1171868053803589633"/>
    <hyperlink ref="X109" r:id="rId269" display="https://twitter.com/#!/racephil/status/1171868726674755584"/>
    <hyperlink ref="X110" r:id="rId270" display="https://twitter.com/#!/kiusum/status/1171868053803589633"/>
    <hyperlink ref="X111" r:id="rId271" display="https://twitter.com/#!/racephil/status/1171868726674755584"/>
    <hyperlink ref="X112" r:id="rId272" display="https://twitter.com/#!/racephil/status/1171868726674755584"/>
    <hyperlink ref="X113" r:id="rId273" display="https://twitter.com/#!/cpjobling/status/1171874048365780992"/>
    <hyperlink ref="X114" r:id="rId274" display="https://twitter.com/#!/racephil/status/1171875780667871234"/>
    <hyperlink ref="X115" r:id="rId275" display="https://twitter.com/#!/racephil/status/1171875780667871234"/>
    <hyperlink ref="AZ14" r:id="rId276" display="https://api.twitter.com/1.1/geo/id/4395381ed28c0501.json"/>
    <hyperlink ref="AZ15" r:id="rId277" display="https://api.twitter.com/1.1/geo/id/4395381ed28c0501.json"/>
  </hyperlinks>
  <printOptions/>
  <pageMargins left="0.7" right="0.7" top="0.75" bottom="0.75" header="0.3" footer="0.3"/>
  <pageSetup horizontalDpi="600" verticalDpi="600" orientation="portrait" r:id="rId281"/>
  <legacyDrawing r:id="rId279"/>
  <tableParts>
    <tablePart r:id="rId28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1189</v>
      </c>
      <c r="B1" s="13" t="s">
        <v>1190</v>
      </c>
      <c r="C1" s="13" t="s">
        <v>1183</v>
      </c>
      <c r="D1" s="13" t="s">
        <v>1184</v>
      </c>
      <c r="E1" s="13" t="s">
        <v>1191</v>
      </c>
      <c r="F1" s="13" t="s">
        <v>144</v>
      </c>
      <c r="G1" s="13" t="s">
        <v>1192</v>
      </c>
      <c r="H1" s="13" t="s">
        <v>1193</v>
      </c>
      <c r="I1" s="13" t="s">
        <v>1194</v>
      </c>
      <c r="J1" s="13" t="s">
        <v>1195</v>
      </c>
      <c r="K1" s="13" t="s">
        <v>1196</v>
      </c>
      <c r="L1" s="13" t="s">
        <v>1197</v>
      </c>
    </row>
    <row r="2" spans="1:12" ht="15">
      <c r="A2" s="84" t="s">
        <v>951</v>
      </c>
      <c r="B2" s="84" t="s">
        <v>952</v>
      </c>
      <c r="C2" s="84">
        <v>12</v>
      </c>
      <c r="D2" s="118">
        <v>0.012307051641713786</v>
      </c>
      <c r="E2" s="118">
        <v>1.6812412373755872</v>
      </c>
      <c r="F2" s="84" t="s">
        <v>1185</v>
      </c>
      <c r="G2" s="84" t="b">
        <v>0</v>
      </c>
      <c r="H2" s="84" t="b">
        <v>0</v>
      </c>
      <c r="I2" s="84" t="b">
        <v>0</v>
      </c>
      <c r="J2" s="84" t="b">
        <v>0</v>
      </c>
      <c r="K2" s="84" t="b">
        <v>0</v>
      </c>
      <c r="L2" s="84" t="b">
        <v>0</v>
      </c>
    </row>
    <row r="3" spans="1:12" ht="15">
      <c r="A3" s="84" t="s">
        <v>946</v>
      </c>
      <c r="B3" s="84" t="s">
        <v>954</v>
      </c>
      <c r="C3" s="84">
        <v>11</v>
      </c>
      <c r="D3" s="118">
        <v>0.011942313241443885</v>
      </c>
      <c r="E3" s="118">
        <v>1.4179998026010059</v>
      </c>
      <c r="F3" s="84" t="s">
        <v>1185</v>
      </c>
      <c r="G3" s="84" t="b">
        <v>0</v>
      </c>
      <c r="H3" s="84" t="b">
        <v>0</v>
      </c>
      <c r="I3" s="84" t="b">
        <v>0</v>
      </c>
      <c r="J3" s="84" t="b">
        <v>0</v>
      </c>
      <c r="K3" s="84" t="b">
        <v>0</v>
      </c>
      <c r="L3" s="84" t="b">
        <v>0</v>
      </c>
    </row>
    <row r="4" spans="1:12" ht="15">
      <c r="A4" s="84" t="s">
        <v>957</v>
      </c>
      <c r="B4" s="84" t="s">
        <v>947</v>
      </c>
      <c r="C4" s="84">
        <v>10</v>
      </c>
      <c r="D4" s="118">
        <v>0.011514719707484721</v>
      </c>
      <c r="E4" s="118">
        <v>1.481668882470383</v>
      </c>
      <c r="F4" s="84" t="s">
        <v>1185</v>
      </c>
      <c r="G4" s="84" t="b">
        <v>0</v>
      </c>
      <c r="H4" s="84" t="b">
        <v>0</v>
      </c>
      <c r="I4" s="84" t="b">
        <v>0</v>
      </c>
      <c r="J4" s="84" t="b">
        <v>0</v>
      </c>
      <c r="K4" s="84" t="b">
        <v>0</v>
      </c>
      <c r="L4" s="84" t="b">
        <v>0</v>
      </c>
    </row>
    <row r="5" spans="1:12" ht="15">
      <c r="A5" s="84" t="s">
        <v>947</v>
      </c>
      <c r="B5" s="84" t="s">
        <v>958</v>
      </c>
      <c r="C5" s="84">
        <v>10</v>
      </c>
      <c r="D5" s="118">
        <v>0.011514719707484721</v>
      </c>
      <c r="E5" s="118">
        <v>1.481668882470383</v>
      </c>
      <c r="F5" s="84" t="s">
        <v>1185</v>
      </c>
      <c r="G5" s="84" t="b">
        <v>0</v>
      </c>
      <c r="H5" s="84" t="b">
        <v>0</v>
      </c>
      <c r="I5" s="84" t="b">
        <v>0</v>
      </c>
      <c r="J5" s="84" t="b">
        <v>0</v>
      </c>
      <c r="K5" s="84" t="b">
        <v>0</v>
      </c>
      <c r="L5" s="84" t="b">
        <v>0</v>
      </c>
    </row>
    <row r="6" spans="1:12" ht="15">
      <c r="A6" s="84" t="s">
        <v>958</v>
      </c>
      <c r="B6" s="84" t="s">
        <v>946</v>
      </c>
      <c r="C6" s="84">
        <v>10</v>
      </c>
      <c r="D6" s="118">
        <v>0.011514719707484721</v>
      </c>
      <c r="E6" s="118">
        <v>1.4179998026010057</v>
      </c>
      <c r="F6" s="84" t="s">
        <v>1185</v>
      </c>
      <c r="G6" s="84" t="b">
        <v>0</v>
      </c>
      <c r="H6" s="84" t="b">
        <v>0</v>
      </c>
      <c r="I6" s="84" t="b">
        <v>0</v>
      </c>
      <c r="J6" s="84" t="b">
        <v>0</v>
      </c>
      <c r="K6" s="84" t="b">
        <v>0</v>
      </c>
      <c r="L6" s="84" t="b">
        <v>0</v>
      </c>
    </row>
    <row r="7" spans="1:12" ht="15">
      <c r="A7" s="84" t="s">
        <v>946</v>
      </c>
      <c r="B7" s="84" t="s">
        <v>959</v>
      </c>
      <c r="C7" s="84">
        <v>10</v>
      </c>
      <c r="D7" s="118">
        <v>0.011514719707484721</v>
      </c>
      <c r="E7" s="118">
        <v>1.4179998026010057</v>
      </c>
      <c r="F7" s="84" t="s">
        <v>1185</v>
      </c>
      <c r="G7" s="84" t="b">
        <v>0</v>
      </c>
      <c r="H7" s="84" t="b">
        <v>0</v>
      </c>
      <c r="I7" s="84" t="b">
        <v>0</v>
      </c>
      <c r="J7" s="84" t="b">
        <v>0</v>
      </c>
      <c r="K7" s="84" t="b">
        <v>0</v>
      </c>
      <c r="L7" s="84" t="b">
        <v>0</v>
      </c>
    </row>
    <row r="8" spans="1:12" ht="15">
      <c r="A8" s="84" t="s">
        <v>959</v>
      </c>
      <c r="B8" s="84" t="s">
        <v>960</v>
      </c>
      <c r="C8" s="84">
        <v>10</v>
      </c>
      <c r="D8" s="118">
        <v>0.011514719707484721</v>
      </c>
      <c r="E8" s="118">
        <v>1.760422483423212</v>
      </c>
      <c r="F8" s="84" t="s">
        <v>1185</v>
      </c>
      <c r="G8" s="84" t="b">
        <v>0</v>
      </c>
      <c r="H8" s="84" t="b">
        <v>0</v>
      </c>
      <c r="I8" s="84" t="b">
        <v>0</v>
      </c>
      <c r="J8" s="84" t="b">
        <v>0</v>
      </c>
      <c r="K8" s="84" t="b">
        <v>0</v>
      </c>
      <c r="L8" s="84" t="b">
        <v>0</v>
      </c>
    </row>
    <row r="9" spans="1:12" ht="15">
      <c r="A9" s="84" t="s">
        <v>960</v>
      </c>
      <c r="B9" s="84" t="s">
        <v>948</v>
      </c>
      <c r="C9" s="84">
        <v>10</v>
      </c>
      <c r="D9" s="118">
        <v>0.011514719707484721</v>
      </c>
      <c r="E9" s="118">
        <v>1.481668882470383</v>
      </c>
      <c r="F9" s="84" t="s">
        <v>1185</v>
      </c>
      <c r="G9" s="84" t="b">
        <v>0</v>
      </c>
      <c r="H9" s="84" t="b">
        <v>0</v>
      </c>
      <c r="I9" s="84" t="b">
        <v>0</v>
      </c>
      <c r="J9" s="84" t="b">
        <v>0</v>
      </c>
      <c r="K9" s="84" t="b">
        <v>0</v>
      </c>
      <c r="L9" s="84" t="b">
        <v>0</v>
      </c>
    </row>
    <row r="10" spans="1:12" ht="15">
      <c r="A10" s="84" t="s">
        <v>948</v>
      </c>
      <c r="B10" s="84" t="s">
        <v>961</v>
      </c>
      <c r="C10" s="84">
        <v>10</v>
      </c>
      <c r="D10" s="118">
        <v>0.011514719707484721</v>
      </c>
      <c r="E10" s="118">
        <v>1.481668882470383</v>
      </c>
      <c r="F10" s="84" t="s">
        <v>1185</v>
      </c>
      <c r="G10" s="84" t="b">
        <v>0</v>
      </c>
      <c r="H10" s="84" t="b">
        <v>0</v>
      </c>
      <c r="I10" s="84" t="b">
        <v>0</v>
      </c>
      <c r="J10" s="84" t="b">
        <v>0</v>
      </c>
      <c r="K10" s="84" t="b">
        <v>0</v>
      </c>
      <c r="L10" s="84" t="b">
        <v>0</v>
      </c>
    </row>
    <row r="11" spans="1:12" ht="15">
      <c r="A11" s="84" t="s">
        <v>961</v>
      </c>
      <c r="B11" s="84" t="s">
        <v>962</v>
      </c>
      <c r="C11" s="84">
        <v>10</v>
      </c>
      <c r="D11" s="118">
        <v>0.011514719707484721</v>
      </c>
      <c r="E11" s="118">
        <v>1.760422483423212</v>
      </c>
      <c r="F11" s="84" t="s">
        <v>1185</v>
      </c>
      <c r="G11" s="84" t="b">
        <v>0</v>
      </c>
      <c r="H11" s="84" t="b">
        <v>0</v>
      </c>
      <c r="I11" s="84" t="b">
        <v>0</v>
      </c>
      <c r="J11" s="84" t="b">
        <v>0</v>
      </c>
      <c r="K11" s="84" t="b">
        <v>0</v>
      </c>
      <c r="L11" s="84" t="b">
        <v>0</v>
      </c>
    </row>
    <row r="12" spans="1:12" ht="15">
      <c r="A12" s="84" t="s">
        <v>962</v>
      </c>
      <c r="B12" s="84" t="s">
        <v>1148</v>
      </c>
      <c r="C12" s="84">
        <v>10</v>
      </c>
      <c r="D12" s="118">
        <v>0.011514719707484721</v>
      </c>
      <c r="E12" s="118">
        <v>1.760422483423212</v>
      </c>
      <c r="F12" s="84" t="s">
        <v>1185</v>
      </c>
      <c r="G12" s="84" t="b">
        <v>0</v>
      </c>
      <c r="H12" s="84" t="b">
        <v>0</v>
      </c>
      <c r="I12" s="84" t="b">
        <v>0</v>
      </c>
      <c r="J12" s="84" t="b">
        <v>0</v>
      </c>
      <c r="K12" s="84" t="b">
        <v>0</v>
      </c>
      <c r="L12" s="84" t="b">
        <v>0</v>
      </c>
    </row>
    <row r="13" spans="1:12" ht="15">
      <c r="A13" s="84" t="s">
        <v>1148</v>
      </c>
      <c r="B13" s="84" t="s">
        <v>256</v>
      </c>
      <c r="C13" s="84">
        <v>10</v>
      </c>
      <c r="D13" s="118">
        <v>0.011514719707484721</v>
      </c>
      <c r="E13" s="118">
        <v>1.760422483423212</v>
      </c>
      <c r="F13" s="84" t="s">
        <v>1185</v>
      </c>
      <c r="G13" s="84" t="b">
        <v>0</v>
      </c>
      <c r="H13" s="84" t="b">
        <v>0</v>
      </c>
      <c r="I13" s="84" t="b">
        <v>0</v>
      </c>
      <c r="J13" s="84" t="b">
        <v>0</v>
      </c>
      <c r="K13" s="84" t="b">
        <v>0</v>
      </c>
      <c r="L13" s="84" t="b">
        <v>0</v>
      </c>
    </row>
    <row r="14" spans="1:12" ht="15">
      <c r="A14" s="84" t="s">
        <v>241</v>
      </c>
      <c r="B14" s="84" t="s">
        <v>957</v>
      </c>
      <c r="C14" s="84">
        <v>9</v>
      </c>
      <c r="D14" s="118">
        <v>0.011017965407715704</v>
      </c>
      <c r="E14" s="118">
        <v>1.760422483423212</v>
      </c>
      <c r="F14" s="84" t="s">
        <v>1185</v>
      </c>
      <c r="G14" s="84" t="b">
        <v>0</v>
      </c>
      <c r="H14" s="84" t="b">
        <v>0</v>
      </c>
      <c r="I14" s="84" t="b">
        <v>0</v>
      </c>
      <c r="J14" s="84" t="b">
        <v>0</v>
      </c>
      <c r="K14" s="84" t="b">
        <v>0</v>
      </c>
      <c r="L14" s="84" t="b">
        <v>0</v>
      </c>
    </row>
    <row r="15" spans="1:12" ht="15">
      <c r="A15" s="84" t="s">
        <v>256</v>
      </c>
      <c r="B15" s="84" t="s">
        <v>1149</v>
      </c>
      <c r="C15" s="84">
        <v>9</v>
      </c>
      <c r="D15" s="118">
        <v>0.011017965407715704</v>
      </c>
      <c r="E15" s="118">
        <v>1.760422483423212</v>
      </c>
      <c r="F15" s="84" t="s">
        <v>1185</v>
      </c>
      <c r="G15" s="84" t="b">
        <v>0</v>
      </c>
      <c r="H15" s="84" t="b">
        <v>0</v>
      </c>
      <c r="I15" s="84" t="b">
        <v>0</v>
      </c>
      <c r="J15" s="84" t="b">
        <v>0</v>
      </c>
      <c r="K15" s="84" t="b">
        <v>0</v>
      </c>
      <c r="L15" s="84" t="b">
        <v>0</v>
      </c>
    </row>
    <row r="16" spans="1:12" ht="15">
      <c r="A16" s="84" t="s">
        <v>1149</v>
      </c>
      <c r="B16" s="84" t="s">
        <v>1150</v>
      </c>
      <c r="C16" s="84">
        <v>9</v>
      </c>
      <c r="D16" s="118">
        <v>0.011017965407715704</v>
      </c>
      <c r="E16" s="118">
        <v>1.806179973983887</v>
      </c>
      <c r="F16" s="84" t="s">
        <v>1185</v>
      </c>
      <c r="G16" s="84" t="b">
        <v>0</v>
      </c>
      <c r="H16" s="84" t="b">
        <v>0</v>
      </c>
      <c r="I16" s="84" t="b">
        <v>0</v>
      </c>
      <c r="J16" s="84" t="b">
        <v>0</v>
      </c>
      <c r="K16" s="84" t="b">
        <v>0</v>
      </c>
      <c r="L16" s="84" t="b">
        <v>0</v>
      </c>
    </row>
    <row r="17" spans="1:12" ht="15">
      <c r="A17" s="84" t="s">
        <v>971</v>
      </c>
      <c r="B17" s="84" t="s">
        <v>972</v>
      </c>
      <c r="C17" s="84">
        <v>7</v>
      </c>
      <c r="D17" s="118">
        <v>0.009784172984269833</v>
      </c>
      <c r="E17" s="118">
        <v>1.9153244434089551</v>
      </c>
      <c r="F17" s="84" t="s">
        <v>1185</v>
      </c>
      <c r="G17" s="84" t="b">
        <v>0</v>
      </c>
      <c r="H17" s="84" t="b">
        <v>0</v>
      </c>
      <c r="I17" s="84" t="b">
        <v>0</v>
      </c>
      <c r="J17" s="84" t="b">
        <v>0</v>
      </c>
      <c r="K17" s="84" t="b">
        <v>0</v>
      </c>
      <c r="L17" s="84" t="b">
        <v>0</v>
      </c>
    </row>
    <row r="18" spans="1:12" ht="15">
      <c r="A18" s="84" t="s">
        <v>972</v>
      </c>
      <c r="B18" s="84" t="s">
        <v>973</v>
      </c>
      <c r="C18" s="84">
        <v>7</v>
      </c>
      <c r="D18" s="118">
        <v>0.009784172984269833</v>
      </c>
      <c r="E18" s="118">
        <v>1.9153244434089551</v>
      </c>
      <c r="F18" s="84" t="s">
        <v>1185</v>
      </c>
      <c r="G18" s="84" t="b">
        <v>0</v>
      </c>
      <c r="H18" s="84" t="b">
        <v>0</v>
      </c>
      <c r="I18" s="84" t="b">
        <v>0</v>
      </c>
      <c r="J18" s="84" t="b">
        <v>0</v>
      </c>
      <c r="K18" s="84" t="b">
        <v>0</v>
      </c>
      <c r="L18" s="84" t="b">
        <v>0</v>
      </c>
    </row>
    <row r="19" spans="1:12" ht="15">
      <c r="A19" s="84" t="s">
        <v>973</v>
      </c>
      <c r="B19" s="84" t="s">
        <v>974</v>
      </c>
      <c r="C19" s="84">
        <v>7</v>
      </c>
      <c r="D19" s="118">
        <v>0.009784172984269833</v>
      </c>
      <c r="E19" s="118">
        <v>1.9153244434089551</v>
      </c>
      <c r="F19" s="84" t="s">
        <v>1185</v>
      </c>
      <c r="G19" s="84" t="b">
        <v>0</v>
      </c>
      <c r="H19" s="84" t="b">
        <v>0</v>
      </c>
      <c r="I19" s="84" t="b">
        <v>0</v>
      </c>
      <c r="J19" s="84" t="b">
        <v>0</v>
      </c>
      <c r="K19" s="84" t="b">
        <v>0</v>
      </c>
      <c r="L19" s="84" t="b">
        <v>0</v>
      </c>
    </row>
    <row r="20" spans="1:12" ht="15">
      <c r="A20" s="84" t="s">
        <v>974</v>
      </c>
      <c r="B20" s="84" t="s">
        <v>975</v>
      </c>
      <c r="C20" s="84">
        <v>7</v>
      </c>
      <c r="D20" s="118">
        <v>0.009784172984269833</v>
      </c>
      <c r="E20" s="118">
        <v>1.9153244434089551</v>
      </c>
      <c r="F20" s="84" t="s">
        <v>1185</v>
      </c>
      <c r="G20" s="84" t="b">
        <v>0</v>
      </c>
      <c r="H20" s="84" t="b">
        <v>0</v>
      </c>
      <c r="I20" s="84" t="b">
        <v>0</v>
      </c>
      <c r="J20" s="84" t="b">
        <v>0</v>
      </c>
      <c r="K20" s="84" t="b">
        <v>0</v>
      </c>
      <c r="L20" s="84" t="b">
        <v>0</v>
      </c>
    </row>
    <row r="21" spans="1:12" ht="15">
      <c r="A21" s="84" t="s">
        <v>975</v>
      </c>
      <c r="B21" s="84" t="s">
        <v>976</v>
      </c>
      <c r="C21" s="84">
        <v>7</v>
      </c>
      <c r="D21" s="118">
        <v>0.009784172984269833</v>
      </c>
      <c r="E21" s="118">
        <v>1.9153244434089551</v>
      </c>
      <c r="F21" s="84" t="s">
        <v>1185</v>
      </c>
      <c r="G21" s="84" t="b">
        <v>0</v>
      </c>
      <c r="H21" s="84" t="b">
        <v>0</v>
      </c>
      <c r="I21" s="84" t="b">
        <v>0</v>
      </c>
      <c r="J21" s="84" t="b">
        <v>0</v>
      </c>
      <c r="K21" s="84" t="b">
        <v>0</v>
      </c>
      <c r="L21" s="84" t="b">
        <v>0</v>
      </c>
    </row>
    <row r="22" spans="1:12" ht="15">
      <c r="A22" s="84" t="s">
        <v>976</v>
      </c>
      <c r="B22" s="84" t="s">
        <v>977</v>
      </c>
      <c r="C22" s="84">
        <v>7</v>
      </c>
      <c r="D22" s="118">
        <v>0.009784172984269833</v>
      </c>
      <c r="E22" s="118">
        <v>1.9153244434089551</v>
      </c>
      <c r="F22" s="84" t="s">
        <v>1185</v>
      </c>
      <c r="G22" s="84" t="b">
        <v>0</v>
      </c>
      <c r="H22" s="84" t="b">
        <v>0</v>
      </c>
      <c r="I22" s="84" t="b">
        <v>0</v>
      </c>
      <c r="J22" s="84" t="b">
        <v>0</v>
      </c>
      <c r="K22" s="84" t="b">
        <v>0</v>
      </c>
      <c r="L22" s="84" t="b">
        <v>0</v>
      </c>
    </row>
    <row r="23" spans="1:12" ht="15">
      <c r="A23" s="84" t="s">
        <v>977</v>
      </c>
      <c r="B23" s="84" t="s">
        <v>978</v>
      </c>
      <c r="C23" s="84">
        <v>7</v>
      </c>
      <c r="D23" s="118">
        <v>0.009784172984269833</v>
      </c>
      <c r="E23" s="118">
        <v>1.9153244434089551</v>
      </c>
      <c r="F23" s="84" t="s">
        <v>1185</v>
      </c>
      <c r="G23" s="84" t="b">
        <v>0</v>
      </c>
      <c r="H23" s="84" t="b">
        <v>0</v>
      </c>
      <c r="I23" s="84" t="b">
        <v>0</v>
      </c>
      <c r="J23" s="84" t="b">
        <v>0</v>
      </c>
      <c r="K23" s="84" t="b">
        <v>0</v>
      </c>
      <c r="L23" s="84" t="b">
        <v>0</v>
      </c>
    </row>
    <row r="24" spans="1:12" ht="15">
      <c r="A24" s="84" t="s">
        <v>978</v>
      </c>
      <c r="B24" s="84" t="s">
        <v>979</v>
      </c>
      <c r="C24" s="84">
        <v>7</v>
      </c>
      <c r="D24" s="118">
        <v>0.009784172984269833</v>
      </c>
      <c r="E24" s="118">
        <v>1.9153244434089551</v>
      </c>
      <c r="F24" s="84" t="s">
        <v>1185</v>
      </c>
      <c r="G24" s="84" t="b">
        <v>0</v>
      </c>
      <c r="H24" s="84" t="b">
        <v>0</v>
      </c>
      <c r="I24" s="84" t="b">
        <v>0</v>
      </c>
      <c r="J24" s="84" t="b">
        <v>0</v>
      </c>
      <c r="K24" s="84" t="b">
        <v>0</v>
      </c>
      <c r="L24" s="84" t="b">
        <v>0</v>
      </c>
    </row>
    <row r="25" spans="1:12" ht="15">
      <c r="A25" s="84" t="s">
        <v>979</v>
      </c>
      <c r="B25" s="84" t="s">
        <v>949</v>
      </c>
      <c r="C25" s="84">
        <v>7</v>
      </c>
      <c r="D25" s="118">
        <v>0.009784172984269833</v>
      </c>
      <c r="E25" s="118">
        <v>1.6142944477449739</v>
      </c>
      <c r="F25" s="84" t="s">
        <v>1185</v>
      </c>
      <c r="G25" s="84" t="b">
        <v>0</v>
      </c>
      <c r="H25" s="84" t="b">
        <v>0</v>
      </c>
      <c r="I25" s="84" t="b">
        <v>0</v>
      </c>
      <c r="J25" s="84" t="b">
        <v>0</v>
      </c>
      <c r="K25" s="84" t="b">
        <v>0</v>
      </c>
      <c r="L25" s="84" t="b">
        <v>0</v>
      </c>
    </row>
    <row r="26" spans="1:12" ht="15">
      <c r="A26" s="84" t="s">
        <v>1151</v>
      </c>
      <c r="B26" s="84" t="s">
        <v>951</v>
      </c>
      <c r="C26" s="84">
        <v>7</v>
      </c>
      <c r="D26" s="118">
        <v>0.009784172984269833</v>
      </c>
      <c r="E26" s="118">
        <v>1.6812412373755872</v>
      </c>
      <c r="F26" s="84" t="s">
        <v>1185</v>
      </c>
      <c r="G26" s="84" t="b">
        <v>1</v>
      </c>
      <c r="H26" s="84" t="b">
        <v>0</v>
      </c>
      <c r="I26" s="84" t="b">
        <v>0</v>
      </c>
      <c r="J26" s="84" t="b">
        <v>0</v>
      </c>
      <c r="K26" s="84" t="b">
        <v>0</v>
      </c>
      <c r="L26" s="84" t="b">
        <v>0</v>
      </c>
    </row>
    <row r="27" spans="1:12" ht="15">
      <c r="A27" s="84" t="s">
        <v>952</v>
      </c>
      <c r="B27" s="84" t="s">
        <v>948</v>
      </c>
      <c r="C27" s="84">
        <v>7</v>
      </c>
      <c r="D27" s="118">
        <v>0.009784172984269833</v>
      </c>
      <c r="E27" s="118">
        <v>1.247585676437015</v>
      </c>
      <c r="F27" s="84" t="s">
        <v>1185</v>
      </c>
      <c r="G27" s="84" t="b">
        <v>0</v>
      </c>
      <c r="H27" s="84" t="b">
        <v>0</v>
      </c>
      <c r="I27" s="84" t="b">
        <v>0</v>
      </c>
      <c r="J27" s="84" t="b">
        <v>0</v>
      </c>
      <c r="K27" s="84" t="b">
        <v>0</v>
      </c>
      <c r="L27" s="84" t="b">
        <v>0</v>
      </c>
    </row>
    <row r="28" spans="1:12" ht="15">
      <c r="A28" s="84" t="s">
        <v>948</v>
      </c>
      <c r="B28" s="84" t="s">
        <v>1152</v>
      </c>
      <c r="C28" s="84">
        <v>7</v>
      </c>
      <c r="D28" s="118">
        <v>0.009784172984269833</v>
      </c>
      <c r="E28" s="118">
        <v>1.4816688824703832</v>
      </c>
      <c r="F28" s="84" t="s">
        <v>1185</v>
      </c>
      <c r="G28" s="84" t="b">
        <v>0</v>
      </c>
      <c r="H28" s="84" t="b">
        <v>0</v>
      </c>
      <c r="I28" s="84" t="b">
        <v>0</v>
      </c>
      <c r="J28" s="84" t="b">
        <v>0</v>
      </c>
      <c r="K28" s="84" t="b">
        <v>0</v>
      </c>
      <c r="L28" s="84" t="b">
        <v>0</v>
      </c>
    </row>
    <row r="29" spans="1:12" ht="15">
      <c r="A29" s="84" t="s">
        <v>1152</v>
      </c>
      <c r="B29" s="84" t="s">
        <v>953</v>
      </c>
      <c r="C29" s="84">
        <v>7</v>
      </c>
      <c r="D29" s="118">
        <v>0.009784172984269833</v>
      </c>
      <c r="E29" s="118">
        <v>1.760422483423212</v>
      </c>
      <c r="F29" s="84" t="s">
        <v>1185</v>
      </c>
      <c r="G29" s="84" t="b">
        <v>0</v>
      </c>
      <c r="H29" s="84" t="b">
        <v>0</v>
      </c>
      <c r="I29" s="84" t="b">
        <v>0</v>
      </c>
      <c r="J29" s="84" t="b">
        <v>1</v>
      </c>
      <c r="K29" s="84" t="b">
        <v>0</v>
      </c>
      <c r="L29" s="84" t="b">
        <v>0</v>
      </c>
    </row>
    <row r="30" spans="1:12" ht="15">
      <c r="A30" s="84" t="s">
        <v>953</v>
      </c>
      <c r="B30" s="84" t="s">
        <v>966</v>
      </c>
      <c r="C30" s="84">
        <v>7</v>
      </c>
      <c r="D30" s="118">
        <v>0.009784172984269833</v>
      </c>
      <c r="E30" s="118">
        <v>1.5641278382792438</v>
      </c>
      <c r="F30" s="84" t="s">
        <v>1185</v>
      </c>
      <c r="G30" s="84" t="b">
        <v>1</v>
      </c>
      <c r="H30" s="84" t="b">
        <v>0</v>
      </c>
      <c r="I30" s="84" t="b">
        <v>0</v>
      </c>
      <c r="J30" s="84" t="b">
        <v>0</v>
      </c>
      <c r="K30" s="84" t="b">
        <v>0</v>
      </c>
      <c r="L30" s="84" t="b">
        <v>0</v>
      </c>
    </row>
    <row r="31" spans="1:12" ht="15">
      <c r="A31" s="84" t="s">
        <v>966</v>
      </c>
      <c r="B31" s="84" t="s">
        <v>1153</v>
      </c>
      <c r="C31" s="84">
        <v>7</v>
      </c>
      <c r="D31" s="118">
        <v>0.009784172984269833</v>
      </c>
      <c r="E31" s="118">
        <v>1.806179973983887</v>
      </c>
      <c r="F31" s="84" t="s">
        <v>1185</v>
      </c>
      <c r="G31" s="84" t="b">
        <v>0</v>
      </c>
      <c r="H31" s="84" t="b">
        <v>0</v>
      </c>
      <c r="I31" s="84" t="b">
        <v>0</v>
      </c>
      <c r="J31" s="84" t="b">
        <v>0</v>
      </c>
      <c r="K31" s="84" t="b">
        <v>0</v>
      </c>
      <c r="L31" s="84" t="b">
        <v>0</v>
      </c>
    </row>
    <row r="32" spans="1:12" ht="15">
      <c r="A32" s="84" t="s">
        <v>1153</v>
      </c>
      <c r="B32" s="84" t="s">
        <v>946</v>
      </c>
      <c r="C32" s="84">
        <v>7</v>
      </c>
      <c r="D32" s="118">
        <v>0.009784172984269833</v>
      </c>
      <c r="E32" s="118">
        <v>1.4179998026010059</v>
      </c>
      <c r="F32" s="84" t="s">
        <v>1185</v>
      </c>
      <c r="G32" s="84" t="b">
        <v>0</v>
      </c>
      <c r="H32" s="84" t="b">
        <v>0</v>
      </c>
      <c r="I32" s="84" t="b">
        <v>0</v>
      </c>
      <c r="J32" s="84" t="b">
        <v>0</v>
      </c>
      <c r="K32" s="84" t="b">
        <v>0</v>
      </c>
      <c r="L32" s="84" t="b">
        <v>0</v>
      </c>
    </row>
    <row r="33" spans="1:12" ht="15">
      <c r="A33" s="84" t="s">
        <v>242</v>
      </c>
      <c r="B33" s="84" t="s">
        <v>971</v>
      </c>
      <c r="C33" s="84">
        <v>6</v>
      </c>
      <c r="D33" s="118">
        <v>0.009025036113359097</v>
      </c>
      <c r="E33" s="118">
        <v>1.760422483423212</v>
      </c>
      <c r="F33" s="84" t="s">
        <v>1185</v>
      </c>
      <c r="G33" s="84" t="b">
        <v>0</v>
      </c>
      <c r="H33" s="84" t="b">
        <v>0</v>
      </c>
      <c r="I33" s="84" t="b">
        <v>0</v>
      </c>
      <c r="J33" s="84" t="b">
        <v>0</v>
      </c>
      <c r="K33" s="84" t="b">
        <v>0</v>
      </c>
      <c r="L33" s="84" t="b">
        <v>0</v>
      </c>
    </row>
    <row r="34" spans="1:12" ht="15">
      <c r="A34" s="84" t="s">
        <v>949</v>
      </c>
      <c r="B34" s="84" t="s">
        <v>267</v>
      </c>
      <c r="C34" s="84">
        <v>6</v>
      </c>
      <c r="D34" s="118">
        <v>0.009025036113359097</v>
      </c>
      <c r="E34" s="118">
        <v>0.9774723501577997</v>
      </c>
      <c r="F34" s="84" t="s">
        <v>1185</v>
      </c>
      <c r="G34" s="84" t="b">
        <v>0</v>
      </c>
      <c r="H34" s="84" t="b">
        <v>0</v>
      </c>
      <c r="I34" s="84" t="b">
        <v>0</v>
      </c>
      <c r="J34" s="84" t="b">
        <v>0</v>
      </c>
      <c r="K34" s="84" t="b">
        <v>0</v>
      </c>
      <c r="L34" s="84" t="b">
        <v>0</v>
      </c>
    </row>
    <row r="35" spans="1:12" ht="15">
      <c r="A35" s="84" t="s">
        <v>267</v>
      </c>
      <c r="B35" s="84" t="s">
        <v>1154</v>
      </c>
      <c r="C35" s="84">
        <v>6</v>
      </c>
      <c r="D35" s="118">
        <v>0.009025036113359097</v>
      </c>
      <c r="E35" s="118">
        <v>1.3986946474056192</v>
      </c>
      <c r="F35" s="84" t="s">
        <v>1185</v>
      </c>
      <c r="G35" s="84" t="b">
        <v>0</v>
      </c>
      <c r="H35" s="84" t="b">
        <v>0</v>
      </c>
      <c r="I35" s="84" t="b">
        <v>0</v>
      </c>
      <c r="J35" s="84" t="b">
        <v>0</v>
      </c>
      <c r="K35" s="84" t="b">
        <v>0</v>
      </c>
      <c r="L35" s="84" t="b">
        <v>0</v>
      </c>
    </row>
    <row r="36" spans="1:12" ht="15">
      <c r="A36" s="84" t="s">
        <v>1156</v>
      </c>
      <c r="B36" s="84" t="s">
        <v>1157</v>
      </c>
      <c r="C36" s="84">
        <v>6</v>
      </c>
      <c r="D36" s="118">
        <v>0.009025036113359097</v>
      </c>
      <c r="E36" s="118">
        <v>1.9822712330395684</v>
      </c>
      <c r="F36" s="84" t="s">
        <v>1185</v>
      </c>
      <c r="G36" s="84" t="b">
        <v>0</v>
      </c>
      <c r="H36" s="84" t="b">
        <v>0</v>
      </c>
      <c r="I36" s="84" t="b">
        <v>0</v>
      </c>
      <c r="J36" s="84" t="b">
        <v>0</v>
      </c>
      <c r="K36" s="84" t="b">
        <v>0</v>
      </c>
      <c r="L36" s="84" t="b">
        <v>0</v>
      </c>
    </row>
    <row r="37" spans="1:12" ht="15">
      <c r="A37" s="84" t="s">
        <v>1157</v>
      </c>
      <c r="B37" s="84" t="s">
        <v>1158</v>
      </c>
      <c r="C37" s="84">
        <v>6</v>
      </c>
      <c r="D37" s="118">
        <v>0.009025036113359097</v>
      </c>
      <c r="E37" s="118">
        <v>1.9822712330395684</v>
      </c>
      <c r="F37" s="84" t="s">
        <v>1185</v>
      </c>
      <c r="G37" s="84" t="b">
        <v>0</v>
      </c>
      <c r="H37" s="84" t="b">
        <v>0</v>
      </c>
      <c r="I37" s="84" t="b">
        <v>0</v>
      </c>
      <c r="J37" s="84" t="b">
        <v>0</v>
      </c>
      <c r="K37" s="84" t="b">
        <v>0</v>
      </c>
      <c r="L37" s="84" t="b">
        <v>0</v>
      </c>
    </row>
    <row r="38" spans="1:12" ht="15">
      <c r="A38" s="84" t="s">
        <v>1158</v>
      </c>
      <c r="B38" s="84" t="s">
        <v>267</v>
      </c>
      <c r="C38" s="84">
        <v>6</v>
      </c>
      <c r="D38" s="118">
        <v>0.009025036113359097</v>
      </c>
      <c r="E38" s="118">
        <v>1.345449135452394</v>
      </c>
      <c r="F38" s="84" t="s">
        <v>1185</v>
      </c>
      <c r="G38" s="84" t="b">
        <v>0</v>
      </c>
      <c r="H38" s="84" t="b">
        <v>0</v>
      </c>
      <c r="I38" s="84" t="b">
        <v>0</v>
      </c>
      <c r="J38" s="84" t="b">
        <v>0</v>
      </c>
      <c r="K38" s="84" t="b">
        <v>0</v>
      </c>
      <c r="L38" s="84" t="b">
        <v>0</v>
      </c>
    </row>
    <row r="39" spans="1:12" ht="15">
      <c r="A39" s="84" t="s">
        <v>239</v>
      </c>
      <c r="B39" s="84" t="s">
        <v>1151</v>
      </c>
      <c r="C39" s="84">
        <v>6</v>
      </c>
      <c r="D39" s="118">
        <v>0.009025036113359097</v>
      </c>
      <c r="E39" s="118">
        <v>1.6464791311163753</v>
      </c>
      <c r="F39" s="84" t="s">
        <v>1185</v>
      </c>
      <c r="G39" s="84" t="b">
        <v>0</v>
      </c>
      <c r="H39" s="84" t="b">
        <v>0</v>
      </c>
      <c r="I39" s="84" t="b">
        <v>0</v>
      </c>
      <c r="J39" s="84" t="b">
        <v>1</v>
      </c>
      <c r="K39" s="84" t="b">
        <v>0</v>
      </c>
      <c r="L39" s="84" t="b">
        <v>0</v>
      </c>
    </row>
    <row r="40" spans="1:12" ht="15">
      <c r="A40" s="84" t="s">
        <v>246</v>
      </c>
      <c r="B40" s="84" t="s">
        <v>1155</v>
      </c>
      <c r="C40" s="84">
        <v>5</v>
      </c>
      <c r="D40" s="118">
        <v>0.008150285097494199</v>
      </c>
      <c r="E40" s="118">
        <v>1.6812412373755872</v>
      </c>
      <c r="F40" s="84" t="s">
        <v>1185</v>
      </c>
      <c r="G40" s="84" t="b">
        <v>0</v>
      </c>
      <c r="H40" s="84" t="b">
        <v>0</v>
      </c>
      <c r="I40" s="84" t="b">
        <v>0</v>
      </c>
      <c r="J40" s="84" t="b">
        <v>1</v>
      </c>
      <c r="K40" s="84" t="b">
        <v>0</v>
      </c>
      <c r="L40" s="84" t="b">
        <v>0</v>
      </c>
    </row>
    <row r="41" spans="1:12" ht="15">
      <c r="A41" s="84" t="s">
        <v>1159</v>
      </c>
      <c r="B41" s="84" t="s">
        <v>1156</v>
      </c>
      <c r="C41" s="84">
        <v>5</v>
      </c>
      <c r="D41" s="118">
        <v>0.008150285097494199</v>
      </c>
      <c r="E41" s="118">
        <v>1.9822712330395684</v>
      </c>
      <c r="F41" s="84" t="s">
        <v>1185</v>
      </c>
      <c r="G41" s="84" t="b">
        <v>1</v>
      </c>
      <c r="H41" s="84" t="b">
        <v>0</v>
      </c>
      <c r="I41" s="84" t="b">
        <v>0</v>
      </c>
      <c r="J41" s="84" t="b">
        <v>0</v>
      </c>
      <c r="K41" s="84" t="b">
        <v>0</v>
      </c>
      <c r="L41" s="84" t="b">
        <v>0</v>
      </c>
    </row>
    <row r="42" spans="1:12" ht="15">
      <c r="A42" s="84" t="s">
        <v>267</v>
      </c>
      <c r="B42" s="84" t="s">
        <v>1160</v>
      </c>
      <c r="C42" s="84">
        <v>5</v>
      </c>
      <c r="D42" s="118">
        <v>0.008150285097494199</v>
      </c>
      <c r="E42" s="118">
        <v>1.3986946474056192</v>
      </c>
      <c r="F42" s="84" t="s">
        <v>1185</v>
      </c>
      <c r="G42" s="84" t="b">
        <v>0</v>
      </c>
      <c r="H42" s="84" t="b">
        <v>0</v>
      </c>
      <c r="I42" s="84" t="b">
        <v>0</v>
      </c>
      <c r="J42" s="84" t="b">
        <v>1</v>
      </c>
      <c r="K42" s="84" t="b">
        <v>0</v>
      </c>
      <c r="L42" s="84" t="b">
        <v>0</v>
      </c>
    </row>
    <row r="43" spans="1:12" ht="15">
      <c r="A43" s="84" t="s">
        <v>1160</v>
      </c>
      <c r="B43" s="84" t="s">
        <v>1161</v>
      </c>
      <c r="C43" s="84">
        <v>5</v>
      </c>
      <c r="D43" s="118">
        <v>0.008150285097494199</v>
      </c>
      <c r="E43" s="118">
        <v>2.061452479087193</v>
      </c>
      <c r="F43" s="84" t="s">
        <v>1185</v>
      </c>
      <c r="G43" s="84" t="b">
        <v>1</v>
      </c>
      <c r="H43" s="84" t="b">
        <v>0</v>
      </c>
      <c r="I43" s="84" t="b">
        <v>0</v>
      </c>
      <c r="J43" s="84" t="b">
        <v>1</v>
      </c>
      <c r="K43" s="84" t="b">
        <v>0</v>
      </c>
      <c r="L43" s="84" t="b">
        <v>0</v>
      </c>
    </row>
    <row r="44" spans="1:12" ht="15">
      <c r="A44" s="84" t="s">
        <v>1161</v>
      </c>
      <c r="B44" s="84" t="s">
        <v>227</v>
      </c>
      <c r="C44" s="84">
        <v>5</v>
      </c>
      <c r="D44" s="118">
        <v>0.008150285097494199</v>
      </c>
      <c r="E44" s="118">
        <v>1.806179973983887</v>
      </c>
      <c r="F44" s="84" t="s">
        <v>1185</v>
      </c>
      <c r="G44" s="84" t="b">
        <v>1</v>
      </c>
      <c r="H44" s="84" t="b">
        <v>0</v>
      </c>
      <c r="I44" s="84" t="b">
        <v>0</v>
      </c>
      <c r="J44" s="84" t="b">
        <v>0</v>
      </c>
      <c r="K44" s="84" t="b">
        <v>0</v>
      </c>
      <c r="L44" s="84" t="b">
        <v>0</v>
      </c>
    </row>
    <row r="45" spans="1:12" ht="15">
      <c r="A45" s="84" t="s">
        <v>227</v>
      </c>
      <c r="B45" s="84" t="s">
        <v>228</v>
      </c>
      <c r="C45" s="84">
        <v>5</v>
      </c>
      <c r="D45" s="118">
        <v>0.008150285097494199</v>
      </c>
      <c r="E45" s="118">
        <v>1.760422483423212</v>
      </c>
      <c r="F45" s="84" t="s">
        <v>1185</v>
      </c>
      <c r="G45" s="84" t="b">
        <v>0</v>
      </c>
      <c r="H45" s="84" t="b">
        <v>0</v>
      </c>
      <c r="I45" s="84" t="b">
        <v>0</v>
      </c>
      <c r="J45" s="84" t="b">
        <v>0</v>
      </c>
      <c r="K45" s="84" t="b">
        <v>0</v>
      </c>
      <c r="L45" s="84" t="b">
        <v>0</v>
      </c>
    </row>
    <row r="46" spans="1:12" ht="15">
      <c r="A46" s="84" t="s">
        <v>228</v>
      </c>
      <c r="B46" s="84" t="s">
        <v>951</v>
      </c>
      <c r="C46" s="84">
        <v>5</v>
      </c>
      <c r="D46" s="118">
        <v>0.008150285097494199</v>
      </c>
      <c r="E46" s="118">
        <v>1.6812412373755872</v>
      </c>
      <c r="F46" s="84" t="s">
        <v>1185</v>
      </c>
      <c r="G46" s="84" t="b">
        <v>0</v>
      </c>
      <c r="H46" s="84" t="b">
        <v>0</v>
      </c>
      <c r="I46" s="84" t="b">
        <v>0</v>
      </c>
      <c r="J46" s="84" t="b">
        <v>0</v>
      </c>
      <c r="K46" s="84" t="b">
        <v>0</v>
      </c>
      <c r="L46" s="84" t="b">
        <v>0</v>
      </c>
    </row>
    <row r="47" spans="1:12" ht="15">
      <c r="A47" s="84" t="s">
        <v>949</v>
      </c>
      <c r="B47" s="84" t="s">
        <v>253</v>
      </c>
      <c r="C47" s="84">
        <v>4</v>
      </c>
      <c r="D47" s="118">
        <v>0.007136507969938485</v>
      </c>
      <c r="E47" s="118">
        <v>1.5173844347369176</v>
      </c>
      <c r="F47" s="84" t="s">
        <v>1185</v>
      </c>
      <c r="G47" s="84" t="b">
        <v>0</v>
      </c>
      <c r="H47" s="84" t="b">
        <v>0</v>
      </c>
      <c r="I47" s="84" t="b">
        <v>0</v>
      </c>
      <c r="J47" s="84" t="b">
        <v>0</v>
      </c>
      <c r="K47" s="84" t="b">
        <v>0</v>
      </c>
      <c r="L47" s="84" t="b">
        <v>0</v>
      </c>
    </row>
    <row r="48" spans="1:12" ht="15">
      <c r="A48" s="84" t="s">
        <v>253</v>
      </c>
      <c r="B48" s="84" t="s">
        <v>251</v>
      </c>
      <c r="C48" s="84">
        <v>4</v>
      </c>
      <c r="D48" s="118">
        <v>0.007136507969938485</v>
      </c>
      <c r="E48" s="118">
        <v>2.061452479087193</v>
      </c>
      <c r="F48" s="84" t="s">
        <v>1185</v>
      </c>
      <c r="G48" s="84" t="b">
        <v>0</v>
      </c>
      <c r="H48" s="84" t="b">
        <v>0</v>
      </c>
      <c r="I48" s="84" t="b">
        <v>0</v>
      </c>
      <c r="J48" s="84" t="b">
        <v>0</v>
      </c>
      <c r="K48" s="84" t="b">
        <v>0</v>
      </c>
      <c r="L48" s="84" t="b">
        <v>0</v>
      </c>
    </row>
    <row r="49" spans="1:12" ht="15">
      <c r="A49" s="84" t="s">
        <v>251</v>
      </c>
      <c r="B49" s="84" t="s">
        <v>230</v>
      </c>
      <c r="C49" s="84">
        <v>4</v>
      </c>
      <c r="D49" s="118">
        <v>0.007136507969938485</v>
      </c>
      <c r="E49" s="118">
        <v>2.1583624920952498</v>
      </c>
      <c r="F49" s="84" t="s">
        <v>1185</v>
      </c>
      <c r="G49" s="84" t="b">
        <v>0</v>
      </c>
      <c r="H49" s="84" t="b">
        <v>0</v>
      </c>
      <c r="I49" s="84" t="b">
        <v>0</v>
      </c>
      <c r="J49" s="84" t="b">
        <v>0</v>
      </c>
      <c r="K49" s="84" t="b">
        <v>0</v>
      </c>
      <c r="L49" s="84" t="b">
        <v>0</v>
      </c>
    </row>
    <row r="50" spans="1:12" ht="15">
      <c r="A50" s="84" t="s">
        <v>230</v>
      </c>
      <c r="B50" s="84" t="s">
        <v>250</v>
      </c>
      <c r="C50" s="84">
        <v>4</v>
      </c>
      <c r="D50" s="118">
        <v>0.007136507969938485</v>
      </c>
      <c r="E50" s="118">
        <v>2.1583624920952498</v>
      </c>
      <c r="F50" s="84" t="s">
        <v>1185</v>
      </c>
      <c r="G50" s="84" t="b">
        <v>0</v>
      </c>
      <c r="H50" s="84" t="b">
        <v>0</v>
      </c>
      <c r="I50" s="84" t="b">
        <v>0</v>
      </c>
      <c r="J50" s="84" t="b">
        <v>0</v>
      </c>
      <c r="K50" s="84" t="b">
        <v>0</v>
      </c>
      <c r="L50" s="84" t="b">
        <v>0</v>
      </c>
    </row>
    <row r="51" spans="1:12" ht="15">
      <c r="A51" s="84" t="s">
        <v>250</v>
      </c>
      <c r="B51" s="84" t="s">
        <v>242</v>
      </c>
      <c r="C51" s="84">
        <v>4</v>
      </c>
      <c r="D51" s="118">
        <v>0.007136507969938485</v>
      </c>
      <c r="E51" s="118">
        <v>2.1583624920952498</v>
      </c>
      <c r="F51" s="84" t="s">
        <v>1185</v>
      </c>
      <c r="G51" s="84" t="b">
        <v>0</v>
      </c>
      <c r="H51" s="84" t="b">
        <v>0</v>
      </c>
      <c r="I51" s="84" t="b">
        <v>0</v>
      </c>
      <c r="J51" s="84" t="b">
        <v>0</v>
      </c>
      <c r="K51" s="84" t="b">
        <v>0</v>
      </c>
      <c r="L51" s="84" t="b">
        <v>0</v>
      </c>
    </row>
    <row r="52" spans="1:12" ht="15">
      <c r="A52" s="84" t="s">
        <v>242</v>
      </c>
      <c r="B52" s="84" t="s">
        <v>249</v>
      </c>
      <c r="C52" s="84">
        <v>4</v>
      </c>
      <c r="D52" s="118">
        <v>0.007136507969938485</v>
      </c>
      <c r="E52" s="118">
        <v>1.760422483423212</v>
      </c>
      <c r="F52" s="84" t="s">
        <v>1185</v>
      </c>
      <c r="G52" s="84" t="b">
        <v>0</v>
      </c>
      <c r="H52" s="84" t="b">
        <v>0</v>
      </c>
      <c r="I52" s="84" t="b">
        <v>0</v>
      </c>
      <c r="J52" s="84" t="b">
        <v>0</v>
      </c>
      <c r="K52" s="84" t="b">
        <v>0</v>
      </c>
      <c r="L52" s="84" t="b">
        <v>0</v>
      </c>
    </row>
    <row r="53" spans="1:12" ht="15">
      <c r="A53" s="84" t="s">
        <v>249</v>
      </c>
      <c r="B53" s="84" t="s">
        <v>248</v>
      </c>
      <c r="C53" s="84">
        <v>4</v>
      </c>
      <c r="D53" s="118">
        <v>0.007136507969938485</v>
      </c>
      <c r="E53" s="118">
        <v>2.1583624920952498</v>
      </c>
      <c r="F53" s="84" t="s">
        <v>1185</v>
      </c>
      <c r="G53" s="84" t="b">
        <v>0</v>
      </c>
      <c r="H53" s="84" t="b">
        <v>0</v>
      </c>
      <c r="I53" s="84" t="b">
        <v>0</v>
      </c>
      <c r="J53" s="84" t="b">
        <v>0</v>
      </c>
      <c r="K53" s="84" t="b">
        <v>0</v>
      </c>
      <c r="L53" s="84" t="b">
        <v>0</v>
      </c>
    </row>
    <row r="54" spans="1:12" ht="15">
      <c r="A54" s="84" t="s">
        <v>953</v>
      </c>
      <c r="B54" s="84" t="s">
        <v>240</v>
      </c>
      <c r="C54" s="84">
        <v>4</v>
      </c>
      <c r="D54" s="118">
        <v>0.007136507969938485</v>
      </c>
      <c r="E54" s="118">
        <v>1.7190297982649871</v>
      </c>
      <c r="F54" s="84" t="s">
        <v>1185</v>
      </c>
      <c r="G54" s="84" t="b">
        <v>1</v>
      </c>
      <c r="H54" s="84" t="b">
        <v>0</v>
      </c>
      <c r="I54" s="84" t="b">
        <v>0</v>
      </c>
      <c r="J54" s="84" t="b">
        <v>0</v>
      </c>
      <c r="K54" s="84" t="b">
        <v>0</v>
      </c>
      <c r="L54" s="84" t="b">
        <v>0</v>
      </c>
    </row>
    <row r="55" spans="1:12" ht="15">
      <c r="A55" s="84" t="s">
        <v>240</v>
      </c>
      <c r="B55" s="84" t="s">
        <v>246</v>
      </c>
      <c r="C55" s="84">
        <v>4</v>
      </c>
      <c r="D55" s="118">
        <v>0.007136507969938485</v>
      </c>
      <c r="E55" s="118">
        <v>1.614294447744974</v>
      </c>
      <c r="F55" s="84" t="s">
        <v>1185</v>
      </c>
      <c r="G55" s="84" t="b">
        <v>0</v>
      </c>
      <c r="H55" s="84" t="b">
        <v>0</v>
      </c>
      <c r="I55" s="84" t="b">
        <v>0</v>
      </c>
      <c r="J55" s="84" t="b">
        <v>0</v>
      </c>
      <c r="K55" s="84" t="b">
        <v>0</v>
      </c>
      <c r="L55" s="84" t="b">
        <v>0</v>
      </c>
    </row>
    <row r="56" spans="1:12" ht="15">
      <c r="A56" s="84" t="s">
        <v>246</v>
      </c>
      <c r="B56" s="84" t="s">
        <v>246</v>
      </c>
      <c r="C56" s="84">
        <v>4</v>
      </c>
      <c r="D56" s="118">
        <v>0.007136507969938485</v>
      </c>
      <c r="E56" s="118">
        <v>1.2163544390729364</v>
      </c>
      <c r="F56" s="84" t="s">
        <v>1185</v>
      </c>
      <c r="G56" s="84" t="b">
        <v>0</v>
      </c>
      <c r="H56" s="84" t="b">
        <v>0</v>
      </c>
      <c r="I56" s="84" t="b">
        <v>0</v>
      </c>
      <c r="J56" s="84" t="b">
        <v>0</v>
      </c>
      <c r="K56" s="84" t="b">
        <v>0</v>
      </c>
      <c r="L56" s="84" t="b">
        <v>0</v>
      </c>
    </row>
    <row r="57" spans="1:12" ht="15">
      <c r="A57" s="84" t="s">
        <v>1155</v>
      </c>
      <c r="B57" s="84" t="s">
        <v>1162</v>
      </c>
      <c r="C57" s="84">
        <v>4</v>
      </c>
      <c r="D57" s="118">
        <v>0.007136507969938485</v>
      </c>
      <c r="E57" s="118">
        <v>1.9822712330395684</v>
      </c>
      <c r="F57" s="84" t="s">
        <v>1185</v>
      </c>
      <c r="G57" s="84" t="b">
        <v>1</v>
      </c>
      <c r="H57" s="84" t="b">
        <v>0</v>
      </c>
      <c r="I57" s="84" t="b">
        <v>0</v>
      </c>
      <c r="J57" s="84" t="b">
        <v>0</v>
      </c>
      <c r="K57" s="84" t="b">
        <v>0</v>
      </c>
      <c r="L57" s="84" t="b">
        <v>0</v>
      </c>
    </row>
    <row r="58" spans="1:12" ht="15">
      <c r="A58" s="84" t="s">
        <v>1162</v>
      </c>
      <c r="B58" s="84" t="s">
        <v>1163</v>
      </c>
      <c r="C58" s="84">
        <v>4</v>
      </c>
      <c r="D58" s="118">
        <v>0.007136507969938485</v>
      </c>
      <c r="E58" s="118">
        <v>2.1583624920952498</v>
      </c>
      <c r="F58" s="84" t="s">
        <v>1185</v>
      </c>
      <c r="G58" s="84" t="b">
        <v>0</v>
      </c>
      <c r="H58" s="84" t="b">
        <v>0</v>
      </c>
      <c r="I58" s="84" t="b">
        <v>0</v>
      </c>
      <c r="J58" s="84" t="b">
        <v>0</v>
      </c>
      <c r="K58" s="84" t="b">
        <v>0</v>
      </c>
      <c r="L58" s="84" t="b">
        <v>0</v>
      </c>
    </row>
    <row r="59" spans="1:12" ht="15">
      <c r="A59" s="84" t="s">
        <v>1163</v>
      </c>
      <c r="B59" s="84" t="s">
        <v>1164</v>
      </c>
      <c r="C59" s="84">
        <v>4</v>
      </c>
      <c r="D59" s="118">
        <v>0.007136507969938485</v>
      </c>
      <c r="E59" s="118">
        <v>2.1583624920952498</v>
      </c>
      <c r="F59" s="84" t="s">
        <v>1185</v>
      </c>
      <c r="G59" s="84" t="b">
        <v>0</v>
      </c>
      <c r="H59" s="84" t="b">
        <v>0</v>
      </c>
      <c r="I59" s="84" t="b">
        <v>0</v>
      </c>
      <c r="J59" s="84" t="b">
        <v>1</v>
      </c>
      <c r="K59" s="84" t="b">
        <v>0</v>
      </c>
      <c r="L59" s="84" t="b">
        <v>0</v>
      </c>
    </row>
    <row r="60" spans="1:12" ht="15">
      <c r="A60" s="84" t="s">
        <v>1164</v>
      </c>
      <c r="B60" s="84" t="s">
        <v>1165</v>
      </c>
      <c r="C60" s="84">
        <v>4</v>
      </c>
      <c r="D60" s="118">
        <v>0.007136507969938485</v>
      </c>
      <c r="E60" s="118">
        <v>2.1583624920952498</v>
      </c>
      <c r="F60" s="84" t="s">
        <v>1185</v>
      </c>
      <c r="G60" s="84" t="b">
        <v>1</v>
      </c>
      <c r="H60" s="84" t="b">
        <v>0</v>
      </c>
      <c r="I60" s="84" t="b">
        <v>0</v>
      </c>
      <c r="J60" s="84" t="b">
        <v>0</v>
      </c>
      <c r="K60" s="84" t="b">
        <v>0</v>
      </c>
      <c r="L60" s="84" t="b">
        <v>0</v>
      </c>
    </row>
    <row r="61" spans="1:12" ht="15">
      <c r="A61" s="84" t="s">
        <v>1165</v>
      </c>
      <c r="B61" s="84" t="s">
        <v>267</v>
      </c>
      <c r="C61" s="84">
        <v>4</v>
      </c>
      <c r="D61" s="118">
        <v>0.007136507969938485</v>
      </c>
      <c r="E61" s="118">
        <v>1.345449135452394</v>
      </c>
      <c r="F61" s="84" t="s">
        <v>1185</v>
      </c>
      <c r="G61" s="84" t="b">
        <v>0</v>
      </c>
      <c r="H61" s="84" t="b">
        <v>0</v>
      </c>
      <c r="I61" s="84" t="b">
        <v>0</v>
      </c>
      <c r="J61" s="84" t="b">
        <v>0</v>
      </c>
      <c r="K61" s="84" t="b">
        <v>0</v>
      </c>
      <c r="L61" s="84" t="b">
        <v>0</v>
      </c>
    </row>
    <row r="62" spans="1:12" ht="15">
      <c r="A62" s="84" t="s">
        <v>227</v>
      </c>
      <c r="B62" s="84" t="s">
        <v>1166</v>
      </c>
      <c r="C62" s="84">
        <v>4</v>
      </c>
      <c r="D62" s="118">
        <v>0.007136507969938485</v>
      </c>
      <c r="E62" s="118">
        <v>1.760422483423212</v>
      </c>
      <c r="F62" s="84" t="s">
        <v>1185</v>
      </c>
      <c r="G62" s="84" t="b">
        <v>0</v>
      </c>
      <c r="H62" s="84" t="b">
        <v>0</v>
      </c>
      <c r="I62" s="84" t="b">
        <v>0</v>
      </c>
      <c r="J62" s="84" t="b">
        <v>0</v>
      </c>
      <c r="K62" s="84" t="b">
        <v>0</v>
      </c>
      <c r="L62" s="84" t="b">
        <v>0</v>
      </c>
    </row>
    <row r="63" spans="1:12" ht="15">
      <c r="A63" s="84" t="s">
        <v>1166</v>
      </c>
      <c r="B63" s="84" t="s">
        <v>1167</v>
      </c>
      <c r="C63" s="84">
        <v>4</v>
      </c>
      <c r="D63" s="118">
        <v>0.007136507969938485</v>
      </c>
      <c r="E63" s="118">
        <v>2.1583624920952498</v>
      </c>
      <c r="F63" s="84" t="s">
        <v>1185</v>
      </c>
      <c r="G63" s="84" t="b">
        <v>0</v>
      </c>
      <c r="H63" s="84" t="b">
        <v>0</v>
      </c>
      <c r="I63" s="84" t="b">
        <v>0</v>
      </c>
      <c r="J63" s="84" t="b">
        <v>0</v>
      </c>
      <c r="K63" s="84" t="b">
        <v>0</v>
      </c>
      <c r="L63" s="84" t="b">
        <v>0</v>
      </c>
    </row>
    <row r="64" spans="1:12" ht="15">
      <c r="A64" s="84" t="s">
        <v>1167</v>
      </c>
      <c r="B64" s="84" t="s">
        <v>946</v>
      </c>
      <c r="C64" s="84">
        <v>4</v>
      </c>
      <c r="D64" s="118">
        <v>0.007136507969938485</v>
      </c>
      <c r="E64" s="118">
        <v>1.4179998026010059</v>
      </c>
      <c r="F64" s="84" t="s">
        <v>1185</v>
      </c>
      <c r="G64" s="84" t="b">
        <v>0</v>
      </c>
      <c r="H64" s="84" t="b">
        <v>0</v>
      </c>
      <c r="I64" s="84" t="b">
        <v>0</v>
      </c>
      <c r="J64" s="84" t="b">
        <v>0</v>
      </c>
      <c r="K64" s="84" t="b">
        <v>0</v>
      </c>
      <c r="L64" s="84" t="b">
        <v>0</v>
      </c>
    </row>
    <row r="65" spans="1:12" ht="15">
      <c r="A65" s="84" t="s">
        <v>954</v>
      </c>
      <c r="B65" s="84" t="s">
        <v>267</v>
      </c>
      <c r="C65" s="84">
        <v>4</v>
      </c>
      <c r="D65" s="118">
        <v>0.007136507969938485</v>
      </c>
      <c r="E65" s="118">
        <v>1.2485391224443376</v>
      </c>
      <c r="F65" s="84" t="s">
        <v>1185</v>
      </c>
      <c r="G65" s="84" t="b">
        <v>0</v>
      </c>
      <c r="H65" s="84" t="b">
        <v>0</v>
      </c>
      <c r="I65" s="84" t="b">
        <v>0</v>
      </c>
      <c r="J65" s="84" t="b">
        <v>0</v>
      </c>
      <c r="K65" s="84" t="b">
        <v>0</v>
      </c>
      <c r="L65" s="84" t="b">
        <v>0</v>
      </c>
    </row>
    <row r="66" spans="1:12" ht="15">
      <c r="A66" s="84" t="s">
        <v>267</v>
      </c>
      <c r="B66" s="84" t="s">
        <v>947</v>
      </c>
      <c r="C66" s="84">
        <v>4</v>
      </c>
      <c r="D66" s="118">
        <v>0.007136507969938485</v>
      </c>
      <c r="E66" s="118">
        <v>0.7220010377807526</v>
      </c>
      <c r="F66" s="84" t="s">
        <v>1185</v>
      </c>
      <c r="G66" s="84" t="b">
        <v>0</v>
      </c>
      <c r="H66" s="84" t="b">
        <v>0</v>
      </c>
      <c r="I66" s="84" t="b">
        <v>0</v>
      </c>
      <c r="J66" s="84" t="b">
        <v>0</v>
      </c>
      <c r="K66" s="84" t="b">
        <v>0</v>
      </c>
      <c r="L66" s="84" t="b">
        <v>0</v>
      </c>
    </row>
    <row r="67" spans="1:12" ht="15">
      <c r="A67" s="84" t="s">
        <v>947</v>
      </c>
      <c r="B67" s="84" t="s">
        <v>1168</v>
      </c>
      <c r="C67" s="84">
        <v>4</v>
      </c>
      <c r="D67" s="118">
        <v>0.007136507969938485</v>
      </c>
      <c r="E67" s="118">
        <v>1.481668882470383</v>
      </c>
      <c r="F67" s="84" t="s">
        <v>1185</v>
      </c>
      <c r="G67" s="84" t="b">
        <v>0</v>
      </c>
      <c r="H67" s="84" t="b">
        <v>0</v>
      </c>
      <c r="I67" s="84" t="b">
        <v>0</v>
      </c>
      <c r="J67" s="84" t="b">
        <v>0</v>
      </c>
      <c r="K67" s="84" t="b">
        <v>0</v>
      </c>
      <c r="L67" s="84" t="b">
        <v>0</v>
      </c>
    </row>
    <row r="68" spans="1:12" ht="15">
      <c r="A68" s="84" t="s">
        <v>1168</v>
      </c>
      <c r="B68" s="84" t="s">
        <v>1169</v>
      </c>
      <c r="C68" s="84">
        <v>4</v>
      </c>
      <c r="D68" s="118">
        <v>0.007136507969938485</v>
      </c>
      <c r="E68" s="118">
        <v>2.1583624920952498</v>
      </c>
      <c r="F68" s="84" t="s">
        <v>1185</v>
      </c>
      <c r="G68" s="84" t="b">
        <v>0</v>
      </c>
      <c r="H68" s="84" t="b">
        <v>0</v>
      </c>
      <c r="I68" s="84" t="b">
        <v>0</v>
      </c>
      <c r="J68" s="84" t="b">
        <v>0</v>
      </c>
      <c r="K68" s="84" t="b">
        <v>0</v>
      </c>
      <c r="L68" s="84" t="b">
        <v>0</v>
      </c>
    </row>
    <row r="69" spans="1:12" ht="15">
      <c r="A69" s="84" t="s">
        <v>239</v>
      </c>
      <c r="B69" s="84" t="s">
        <v>1159</v>
      </c>
      <c r="C69" s="84">
        <v>4</v>
      </c>
      <c r="D69" s="118">
        <v>0.007136507969938485</v>
      </c>
      <c r="E69" s="118">
        <v>1.6464791311163753</v>
      </c>
      <c r="F69" s="84" t="s">
        <v>1185</v>
      </c>
      <c r="G69" s="84" t="b">
        <v>0</v>
      </c>
      <c r="H69" s="84" t="b">
        <v>0</v>
      </c>
      <c r="I69" s="84" t="b">
        <v>0</v>
      </c>
      <c r="J69" s="84" t="b">
        <v>1</v>
      </c>
      <c r="K69" s="84" t="b">
        <v>0</v>
      </c>
      <c r="L69" s="84" t="b">
        <v>0</v>
      </c>
    </row>
    <row r="70" spans="1:12" ht="15">
      <c r="A70" s="84" t="s">
        <v>952</v>
      </c>
      <c r="B70" s="84" t="s">
        <v>246</v>
      </c>
      <c r="C70" s="84">
        <v>4</v>
      </c>
      <c r="D70" s="118">
        <v>0.007136507969938485</v>
      </c>
      <c r="E70" s="118">
        <v>1.1371731930253115</v>
      </c>
      <c r="F70" s="84" t="s">
        <v>1185</v>
      </c>
      <c r="G70" s="84" t="b">
        <v>0</v>
      </c>
      <c r="H70" s="84" t="b">
        <v>0</v>
      </c>
      <c r="I70" s="84" t="b">
        <v>0</v>
      </c>
      <c r="J70" s="84" t="b">
        <v>0</v>
      </c>
      <c r="K70" s="84" t="b">
        <v>0</v>
      </c>
      <c r="L70" s="84" t="b">
        <v>0</v>
      </c>
    </row>
    <row r="71" spans="1:12" ht="15">
      <c r="A71" s="84" t="s">
        <v>239</v>
      </c>
      <c r="B71" s="84" t="s">
        <v>953</v>
      </c>
      <c r="C71" s="84">
        <v>3</v>
      </c>
      <c r="D71" s="118">
        <v>0.005948273202930651</v>
      </c>
      <c r="E71" s="118">
        <v>1.1236003858360377</v>
      </c>
      <c r="F71" s="84" t="s">
        <v>1185</v>
      </c>
      <c r="G71" s="84" t="b">
        <v>0</v>
      </c>
      <c r="H71" s="84" t="b">
        <v>0</v>
      </c>
      <c r="I71" s="84" t="b">
        <v>0</v>
      </c>
      <c r="J71" s="84" t="b">
        <v>1</v>
      </c>
      <c r="K71" s="84" t="b">
        <v>0</v>
      </c>
      <c r="L71" s="84" t="b">
        <v>0</v>
      </c>
    </row>
    <row r="72" spans="1:12" ht="15">
      <c r="A72" s="84" t="s">
        <v>267</v>
      </c>
      <c r="B72" s="84" t="s">
        <v>1171</v>
      </c>
      <c r="C72" s="84">
        <v>3</v>
      </c>
      <c r="D72" s="118">
        <v>0.005948273202930651</v>
      </c>
      <c r="E72" s="118">
        <v>1.3986946474056192</v>
      </c>
      <c r="F72" s="84" t="s">
        <v>1185</v>
      </c>
      <c r="G72" s="84" t="b">
        <v>0</v>
      </c>
      <c r="H72" s="84" t="b">
        <v>0</v>
      </c>
      <c r="I72" s="84" t="b">
        <v>0</v>
      </c>
      <c r="J72" s="84" t="b">
        <v>0</v>
      </c>
      <c r="K72" s="84" t="b">
        <v>0</v>
      </c>
      <c r="L72" s="84" t="b">
        <v>0</v>
      </c>
    </row>
    <row r="73" spans="1:12" ht="15">
      <c r="A73" s="84" t="s">
        <v>235</v>
      </c>
      <c r="B73" s="84" t="s">
        <v>227</v>
      </c>
      <c r="C73" s="84">
        <v>3</v>
      </c>
      <c r="D73" s="118">
        <v>0.005948273202930651</v>
      </c>
      <c r="E73" s="118">
        <v>1.806179973983887</v>
      </c>
      <c r="F73" s="84" t="s">
        <v>1185</v>
      </c>
      <c r="G73" s="84" t="b">
        <v>0</v>
      </c>
      <c r="H73" s="84" t="b">
        <v>0</v>
      </c>
      <c r="I73" s="84" t="b">
        <v>0</v>
      </c>
      <c r="J73" s="84" t="b">
        <v>0</v>
      </c>
      <c r="K73" s="84" t="b">
        <v>0</v>
      </c>
      <c r="L73" s="84" t="b">
        <v>0</v>
      </c>
    </row>
    <row r="74" spans="1:12" ht="15">
      <c r="A74" s="84" t="s">
        <v>1169</v>
      </c>
      <c r="B74" s="84" t="s">
        <v>1172</v>
      </c>
      <c r="C74" s="84">
        <v>3</v>
      </c>
      <c r="D74" s="118">
        <v>0.005948273202930651</v>
      </c>
      <c r="E74" s="118">
        <v>2.1583624920952498</v>
      </c>
      <c r="F74" s="84" t="s">
        <v>1185</v>
      </c>
      <c r="G74" s="84" t="b">
        <v>0</v>
      </c>
      <c r="H74" s="84" t="b">
        <v>0</v>
      </c>
      <c r="I74" s="84" t="b">
        <v>0</v>
      </c>
      <c r="J74" s="84" t="b">
        <v>1</v>
      </c>
      <c r="K74" s="84" t="b">
        <v>0</v>
      </c>
      <c r="L74" s="84" t="b">
        <v>0</v>
      </c>
    </row>
    <row r="75" spans="1:12" ht="15">
      <c r="A75" s="84" t="s">
        <v>229</v>
      </c>
      <c r="B75" s="84" t="s">
        <v>949</v>
      </c>
      <c r="C75" s="84">
        <v>3</v>
      </c>
      <c r="D75" s="118">
        <v>0.005948273202930651</v>
      </c>
      <c r="E75" s="118">
        <v>1.614294447744974</v>
      </c>
      <c r="F75" s="84" t="s">
        <v>1185</v>
      </c>
      <c r="G75" s="84" t="b">
        <v>0</v>
      </c>
      <c r="H75" s="84" t="b">
        <v>0</v>
      </c>
      <c r="I75" s="84" t="b">
        <v>0</v>
      </c>
      <c r="J75" s="84" t="b">
        <v>0</v>
      </c>
      <c r="K75" s="84" t="b">
        <v>0</v>
      </c>
      <c r="L75" s="84" t="b">
        <v>0</v>
      </c>
    </row>
    <row r="76" spans="1:12" ht="15">
      <c r="A76" s="84" t="s">
        <v>248</v>
      </c>
      <c r="B76" s="84" t="s">
        <v>247</v>
      </c>
      <c r="C76" s="84">
        <v>3</v>
      </c>
      <c r="D76" s="118">
        <v>0.005948273202930651</v>
      </c>
      <c r="E76" s="118">
        <v>2.1583624920952498</v>
      </c>
      <c r="F76" s="84" t="s">
        <v>1185</v>
      </c>
      <c r="G76" s="84" t="b">
        <v>0</v>
      </c>
      <c r="H76" s="84" t="b">
        <v>0</v>
      </c>
      <c r="I76" s="84" t="b">
        <v>0</v>
      </c>
      <c r="J76" s="84" t="b">
        <v>0</v>
      </c>
      <c r="K76" s="84" t="b">
        <v>0</v>
      </c>
      <c r="L76" s="84" t="b">
        <v>0</v>
      </c>
    </row>
    <row r="77" spans="1:12" ht="15">
      <c r="A77" s="84" t="s">
        <v>964</v>
      </c>
      <c r="B77" s="84" t="s">
        <v>965</v>
      </c>
      <c r="C77" s="84">
        <v>2</v>
      </c>
      <c r="D77" s="118">
        <v>0.004525424082469978</v>
      </c>
      <c r="E77" s="118">
        <v>2.459392487759231</v>
      </c>
      <c r="F77" s="84" t="s">
        <v>1185</v>
      </c>
      <c r="G77" s="84" t="b">
        <v>0</v>
      </c>
      <c r="H77" s="84" t="b">
        <v>0</v>
      </c>
      <c r="I77" s="84" t="b">
        <v>0</v>
      </c>
      <c r="J77" s="84" t="b">
        <v>0</v>
      </c>
      <c r="K77" s="84" t="b">
        <v>0</v>
      </c>
      <c r="L77" s="84" t="b">
        <v>0</v>
      </c>
    </row>
    <row r="78" spans="1:12" ht="15">
      <c r="A78" s="84" t="s">
        <v>965</v>
      </c>
      <c r="B78" s="84" t="s">
        <v>966</v>
      </c>
      <c r="C78" s="84">
        <v>2</v>
      </c>
      <c r="D78" s="118">
        <v>0.004525424082469978</v>
      </c>
      <c r="E78" s="118">
        <v>1.760422483423212</v>
      </c>
      <c r="F78" s="84" t="s">
        <v>1185</v>
      </c>
      <c r="G78" s="84" t="b">
        <v>0</v>
      </c>
      <c r="H78" s="84" t="b">
        <v>0</v>
      </c>
      <c r="I78" s="84" t="b">
        <v>0</v>
      </c>
      <c r="J78" s="84" t="b">
        <v>0</v>
      </c>
      <c r="K78" s="84" t="b">
        <v>0</v>
      </c>
      <c r="L78" s="84" t="b">
        <v>0</v>
      </c>
    </row>
    <row r="79" spans="1:12" ht="15">
      <c r="A79" s="84" t="s">
        <v>966</v>
      </c>
      <c r="B79" s="84" t="s">
        <v>967</v>
      </c>
      <c r="C79" s="84">
        <v>2</v>
      </c>
      <c r="D79" s="118">
        <v>0.004525424082469978</v>
      </c>
      <c r="E79" s="118">
        <v>1.806179973983887</v>
      </c>
      <c r="F79" s="84" t="s">
        <v>1185</v>
      </c>
      <c r="G79" s="84" t="b">
        <v>0</v>
      </c>
      <c r="H79" s="84" t="b">
        <v>0</v>
      </c>
      <c r="I79" s="84" t="b">
        <v>0</v>
      </c>
      <c r="J79" s="84" t="b">
        <v>0</v>
      </c>
      <c r="K79" s="84" t="b">
        <v>0</v>
      </c>
      <c r="L79" s="84" t="b">
        <v>0</v>
      </c>
    </row>
    <row r="80" spans="1:12" ht="15">
      <c r="A80" s="84" t="s">
        <v>967</v>
      </c>
      <c r="B80" s="84" t="s">
        <v>968</v>
      </c>
      <c r="C80" s="84">
        <v>2</v>
      </c>
      <c r="D80" s="118">
        <v>0.004525424082469978</v>
      </c>
      <c r="E80" s="118">
        <v>2.459392487759231</v>
      </c>
      <c r="F80" s="84" t="s">
        <v>1185</v>
      </c>
      <c r="G80" s="84" t="b">
        <v>0</v>
      </c>
      <c r="H80" s="84" t="b">
        <v>0</v>
      </c>
      <c r="I80" s="84" t="b">
        <v>0</v>
      </c>
      <c r="J80" s="84" t="b">
        <v>0</v>
      </c>
      <c r="K80" s="84" t="b">
        <v>0</v>
      </c>
      <c r="L80" s="84" t="b">
        <v>0</v>
      </c>
    </row>
    <row r="81" spans="1:12" ht="15">
      <c r="A81" s="84" t="s">
        <v>968</v>
      </c>
      <c r="B81" s="84" t="s">
        <v>259</v>
      </c>
      <c r="C81" s="84">
        <v>2</v>
      </c>
      <c r="D81" s="118">
        <v>0.004525424082469978</v>
      </c>
      <c r="E81" s="118">
        <v>2.459392487759231</v>
      </c>
      <c r="F81" s="84" t="s">
        <v>1185</v>
      </c>
      <c r="G81" s="84" t="b">
        <v>0</v>
      </c>
      <c r="H81" s="84" t="b">
        <v>0</v>
      </c>
      <c r="I81" s="84" t="b">
        <v>0</v>
      </c>
      <c r="J81" s="84" t="b">
        <v>0</v>
      </c>
      <c r="K81" s="84" t="b">
        <v>0</v>
      </c>
      <c r="L81" s="84" t="b">
        <v>0</v>
      </c>
    </row>
    <row r="82" spans="1:12" ht="15">
      <c r="A82" s="84" t="s">
        <v>259</v>
      </c>
      <c r="B82" s="84" t="s">
        <v>258</v>
      </c>
      <c r="C82" s="84">
        <v>2</v>
      </c>
      <c r="D82" s="118">
        <v>0.004525424082469978</v>
      </c>
      <c r="E82" s="118">
        <v>2.459392487759231</v>
      </c>
      <c r="F82" s="84" t="s">
        <v>1185</v>
      </c>
      <c r="G82" s="84" t="b">
        <v>0</v>
      </c>
      <c r="H82" s="84" t="b">
        <v>0</v>
      </c>
      <c r="I82" s="84" t="b">
        <v>0</v>
      </c>
      <c r="J82" s="84" t="b">
        <v>0</v>
      </c>
      <c r="K82" s="84" t="b">
        <v>0</v>
      </c>
      <c r="L82" s="84" t="b">
        <v>0</v>
      </c>
    </row>
    <row r="83" spans="1:12" ht="15">
      <c r="A83" s="84" t="s">
        <v>258</v>
      </c>
      <c r="B83" s="84" t="s">
        <v>969</v>
      </c>
      <c r="C83" s="84">
        <v>2</v>
      </c>
      <c r="D83" s="118">
        <v>0.004525424082469978</v>
      </c>
      <c r="E83" s="118">
        <v>2.459392487759231</v>
      </c>
      <c r="F83" s="84" t="s">
        <v>1185</v>
      </c>
      <c r="G83" s="84" t="b">
        <v>0</v>
      </c>
      <c r="H83" s="84" t="b">
        <v>0</v>
      </c>
      <c r="I83" s="84" t="b">
        <v>0</v>
      </c>
      <c r="J83" s="84" t="b">
        <v>0</v>
      </c>
      <c r="K83" s="84" t="b">
        <v>0</v>
      </c>
      <c r="L83" s="84" t="b">
        <v>0</v>
      </c>
    </row>
    <row r="84" spans="1:12" ht="15">
      <c r="A84" s="84" t="s">
        <v>969</v>
      </c>
      <c r="B84" s="84" t="s">
        <v>1173</v>
      </c>
      <c r="C84" s="84">
        <v>2</v>
      </c>
      <c r="D84" s="118">
        <v>0.004525424082469978</v>
      </c>
      <c r="E84" s="118">
        <v>2.459392487759231</v>
      </c>
      <c r="F84" s="84" t="s">
        <v>1185</v>
      </c>
      <c r="G84" s="84" t="b">
        <v>0</v>
      </c>
      <c r="H84" s="84" t="b">
        <v>0</v>
      </c>
      <c r="I84" s="84" t="b">
        <v>0</v>
      </c>
      <c r="J84" s="84" t="b">
        <v>0</v>
      </c>
      <c r="K84" s="84" t="b">
        <v>0</v>
      </c>
      <c r="L84" s="84" t="b">
        <v>0</v>
      </c>
    </row>
    <row r="85" spans="1:12" ht="15">
      <c r="A85" s="84" t="s">
        <v>1173</v>
      </c>
      <c r="B85" s="84" t="s">
        <v>1174</v>
      </c>
      <c r="C85" s="84">
        <v>2</v>
      </c>
      <c r="D85" s="118">
        <v>0.004525424082469978</v>
      </c>
      <c r="E85" s="118">
        <v>2.459392487759231</v>
      </c>
      <c r="F85" s="84" t="s">
        <v>1185</v>
      </c>
      <c r="G85" s="84" t="b">
        <v>0</v>
      </c>
      <c r="H85" s="84" t="b">
        <v>0</v>
      </c>
      <c r="I85" s="84" t="b">
        <v>0</v>
      </c>
      <c r="J85" s="84" t="b">
        <v>0</v>
      </c>
      <c r="K85" s="84" t="b">
        <v>0</v>
      </c>
      <c r="L85" s="84" t="b">
        <v>0</v>
      </c>
    </row>
    <row r="86" spans="1:12" ht="15">
      <c r="A86" s="84" t="s">
        <v>1174</v>
      </c>
      <c r="B86" s="84" t="s">
        <v>947</v>
      </c>
      <c r="C86" s="84">
        <v>2</v>
      </c>
      <c r="D86" s="118">
        <v>0.004525424082469978</v>
      </c>
      <c r="E86" s="118">
        <v>1.481668882470383</v>
      </c>
      <c r="F86" s="84" t="s">
        <v>1185</v>
      </c>
      <c r="G86" s="84" t="b">
        <v>0</v>
      </c>
      <c r="H86" s="84" t="b">
        <v>0</v>
      </c>
      <c r="I86" s="84" t="b">
        <v>0</v>
      </c>
      <c r="J86" s="84" t="b">
        <v>0</v>
      </c>
      <c r="K86" s="84" t="b">
        <v>0</v>
      </c>
      <c r="L86" s="84" t="b">
        <v>0</v>
      </c>
    </row>
    <row r="87" spans="1:12" ht="15">
      <c r="A87" s="84" t="s">
        <v>252</v>
      </c>
      <c r="B87" s="84" t="s">
        <v>1175</v>
      </c>
      <c r="C87" s="84">
        <v>2</v>
      </c>
      <c r="D87" s="118">
        <v>0.004525424082469978</v>
      </c>
      <c r="E87" s="118">
        <v>2.2833012287035497</v>
      </c>
      <c r="F87" s="84" t="s">
        <v>1185</v>
      </c>
      <c r="G87" s="84" t="b">
        <v>0</v>
      </c>
      <c r="H87" s="84" t="b">
        <v>0</v>
      </c>
      <c r="I87" s="84" t="b">
        <v>0</v>
      </c>
      <c r="J87" s="84" t="b">
        <v>0</v>
      </c>
      <c r="K87" s="84" t="b">
        <v>0</v>
      </c>
      <c r="L87" s="84" t="b">
        <v>0</v>
      </c>
    </row>
    <row r="88" spans="1:12" ht="15">
      <c r="A88" s="84" t="s">
        <v>1175</v>
      </c>
      <c r="B88" s="84" t="s">
        <v>1176</v>
      </c>
      <c r="C88" s="84">
        <v>2</v>
      </c>
      <c r="D88" s="118">
        <v>0.004525424082469978</v>
      </c>
      <c r="E88" s="118">
        <v>2.459392487759231</v>
      </c>
      <c r="F88" s="84" t="s">
        <v>1185</v>
      </c>
      <c r="G88" s="84" t="b">
        <v>0</v>
      </c>
      <c r="H88" s="84" t="b">
        <v>0</v>
      </c>
      <c r="I88" s="84" t="b">
        <v>0</v>
      </c>
      <c r="J88" s="84" t="b">
        <v>0</v>
      </c>
      <c r="K88" s="84" t="b">
        <v>0</v>
      </c>
      <c r="L88" s="84" t="b">
        <v>0</v>
      </c>
    </row>
    <row r="89" spans="1:12" ht="15">
      <c r="A89" s="84" t="s">
        <v>1176</v>
      </c>
      <c r="B89" s="84" t="s">
        <v>949</v>
      </c>
      <c r="C89" s="84">
        <v>2</v>
      </c>
      <c r="D89" s="118">
        <v>0.004525424082469978</v>
      </c>
      <c r="E89" s="118">
        <v>1.614294447744974</v>
      </c>
      <c r="F89" s="84" t="s">
        <v>1185</v>
      </c>
      <c r="G89" s="84" t="b">
        <v>0</v>
      </c>
      <c r="H89" s="84" t="b">
        <v>0</v>
      </c>
      <c r="I89" s="84" t="b">
        <v>0</v>
      </c>
      <c r="J89" s="84" t="b">
        <v>0</v>
      </c>
      <c r="K89" s="84" t="b">
        <v>0</v>
      </c>
      <c r="L89" s="84" t="b">
        <v>0</v>
      </c>
    </row>
    <row r="90" spans="1:12" ht="15">
      <c r="A90" s="84" t="s">
        <v>949</v>
      </c>
      <c r="B90" s="84" t="s">
        <v>1177</v>
      </c>
      <c r="C90" s="84">
        <v>2</v>
      </c>
      <c r="D90" s="118">
        <v>0.004525424082469978</v>
      </c>
      <c r="E90" s="118">
        <v>1.614294447744974</v>
      </c>
      <c r="F90" s="84" t="s">
        <v>1185</v>
      </c>
      <c r="G90" s="84" t="b">
        <v>0</v>
      </c>
      <c r="H90" s="84" t="b">
        <v>0</v>
      </c>
      <c r="I90" s="84" t="b">
        <v>0</v>
      </c>
      <c r="J90" s="84" t="b">
        <v>0</v>
      </c>
      <c r="K90" s="84" t="b">
        <v>0</v>
      </c>
      <c r="L90" s="84" t="b">
        <v>0</v>
      </c>
    </row>
    <row r="91" spans="1:12" ht="15">
      <c r="A91" s="84" t="s">
        <v>1177</v>
      </c>
      <c r="B91" s="84" t="s">
        <v>1178</v>
      </c>
      <c r="C91" s="84">
        <v>2</v>
      </c>
      <c r="D91" s="118">
        <v>0.004525424082469978</v>
      </c>
      <c r="E91" s="118">
        <v>2.459392487759231</v>
      </c>
      <c r="F91" s="84" t="s">
        <v>1185</v>
      </c>
      <c r="G91" s="84" t="b">
        <v>0</v>
      </c>
      <c r="H91" s="84" t="b">
        <v>0</v>
      </c>
      <c r="I91" s="84" t="b">
        <v>0</v>
      </c>
      <c r="J91" s="84" t="b">
        <v>0</v>
      </c>
      <c r="K91" s="84" t="b">
        <v>0</v>
      </c>
      <c r="L91" s="84" t="b">
        <v>0</v>
      </c>
    </row>
    <row r="92" spans="1:12" ht="15">
      <c r="A92" s="84" t="s">
        <v>1178</v>
      </c>
      <c r="B92" s="84" t="s">
        <v>267</v>
      </c>
      <c r="C92" s="84">
        <v>2</v>
      </c>
      <c r="D92" s="118">
        <v>0.004525424082469978</v>
      </c>
      <c r="E92" s="118">
        <v>1.345449135452394</v>
      </c>
      <c r="F92" s="84" t="s">
        <v>1185</v>
      </c>
      <c r="G92" s="84" t="b">
        <v>0</v>
      </c>
      <c r="H92" s="84" t="b">
        <v>0</v>
      </c>
      <c r="I92" s="84" t="b">
        <v>0</v>
      </c>
      <c r="J92" s="84" t="b">
        <v>0</v>
      </c>
      <c r="K92" s="84" t="b">
        <v>0</v>
      </c>
      <c r="L92" s="84" t="b">
        <v>0</v>
      </c>
    </row>
    <row r="93" spans="1:12" ht="15">
      <c r="A93" s="84" t="s">
        <v>267</v>
      </c>
      <c r="B93" s="84" t="s">
        <v>1170</v>
      </c>
      <c r="C93" s="84">
        <v>2</v>
      </c>
      <c r="D93" s="118">
        <v>0.004525424082469978</v>
      </c>
      <c r="E93" s="118">
        <v>1.2226033883499379</v>
      </c>
      <c r="F93" s="84" t="s">
        <v>1185</v>
      </c>
      <c r="G93" s="84" t="b">
        <v>0</v>
      </c>
      <c r="H93" s="84" t="b">
        <v>0</v>
      </c>
      <c r="I93" s="84" t="b">
        <v>0</v>
      </c>
      <c r="J93" s="84" t="b">
        <v>0</v>
      </c>
      <c r="K93" s="84" t="b">
        <v>0</v>
      </c>
      <c r="L93" s="84" t="b">
        <v>0</v>
      </c>
    </row>
    <row r="94" spans="1:12" ht="15">
      <c r="A94" s="84" t="s">
        <v>1179</v>
      </c>
      <c r="B94" s="84" t="s">
        <v>1180</v>
      </c>
      <c r="C94" s="84">
        <v>2</v>
      </c>
      <c r="D94" s="118">
        <v>0.004525424082469978</v>
      </c>
      <c r="E94" s="118">
        <v>2.459392487759231</v>
      </c>
      <c r="F94" s="84" t="s">
        <v>1185</v>
      </c>
      <c r="G94" s="84" t="b">
        <v>0</v>
      </c>
      <c r="H94" s="84" t="b">
        <v>0</v>
      </c>
      <c r="I94" s="84" t="b">
        <v>0</v>
      </c>
      <c r="J94" s="84" t="b">
        <v>0</v>
      </c>
      <c r="K94" s="84" t="b">
        <v>0</v>
      </c>
      <c r="L94" s="84" t="b">
        <v>0</v>
      </c>
    </row>
    <row r="95" spans="1:12" ht="15">
      <c r="A95" s="84" t="s">
        <v>1180</v>
      </c>
      <c r="B95" s="84" t="s">
        <v>1181</v>
      </c>
      <c r="C95" s="84">
        <v>2</v>
      </c>
      <c r="D95" s="118">
        <v>0.004525424082469978</v>
      </c>
      <c r="E95" s="118">
        <v>2.459392487759231</v>
      </c>
      <c r="F95" s="84" t="s">
        <v>1185</v>
      </c>
      <c r="G95" s="84" t="b">
        <v>0</v>
      </c>
      <c r="H95" s="84" t="b">
        <v>0</v>
      </c>
      <c r="I95" s="84" t="b">
        <v>0</v>
      </c>
      <c r="J95" s="84" t="b">
        <v>0</v>
      </c>
      <c r="K95" s="84" t="b">
        <v>0</v>
      </c>
      <c r="L95" s="84" t="b">
        <v>0</v>
      </c>
    </row>
    <row r="96" spans="1:12" ht="15">
      <c r="A96" s="84" t="s">
        <v>1181</v>
      </c>
      <c r="B96" s="84" t="s">
        <v>1182</v>
      </c>
      <c r="C96" s="84">
        <v>2</v>
      </c>
      <c r="D96" s="118">
        <v>0.004525424082469978</v>
      </c>
      <c r="E96" s="118">
        <v>2.459392487759231</v>
      </c>
      <c r="F96" s="84" t="s">
        <v>1185</v>
      </c>
      <c r="G96" s="84" t="b">
        <v>0</v>
      </c>
      <c r="H96" s="84" t="b">
        <v>0</v>
      </c>
      <c r="I96" s="84" t="b">
        <v>0</v>
      </c>
      <c r="J96" s="84" t="b">
        <v>1</v>
      </c>
      <c r="K96" s="84" t="b">
        <v>0</v>
      </c>
      <c r="L96" s="84" t="b">
        <v>0</v>
      </c>
    </row>
    <row r="97" spans="1:12" ht="15">
      <c r="A97" s="84" t="s">
        <v>1182</v>
      </c>
      <c r="B97" s="84" t="s">
        <v>947</v>
      </c>
      <c r="C97" s="84">
        <v>2</v>
      </c>
      <c r="D97" s="118">
        <v>0.004525424082469978</v>
      </c>
      <c r="E97" s="118">
        <v>1.481668882470383</v>
      </c>
      <c r="F97" s="84" t="s">
        <v>1185</v>
      </c>
      <c r="G97" s="84" t="b">
        <v>1</v>
      </c>
      <c r="H97" s="84" t="b">
        <v>0</v>
      </c>
      <c r="I97" s="84" t="b">
        <v>0</v>
      </c>
      <c r="J97" s="84" t="b">
        <v>0</v>
      </c>
      <c r="K97" s="84" t="b">
        <v>0</v>
      </c>
      <c r="L97" s="84" t="b">
        <v>0</v>
      </c>
    </row>
    <row r="98" spans="1:12" ht="15">
      <c r="A98" s="84" t="s">
        <v>947</v>
      </c>
      <c r="B98" s="84" t="s">
        <v>948</v>
      </c>
      <c r="C98" s="84">
        <v>2</v>
      </c>
      <c r="D98" s="118">
        <v>0.004525424082469978</v>
      </c>
      <c r="E98" s="118">
        <v>0.5039452771815353</v>
      </c>
      <c r="F98" s="84" t="s">
        <v>1185</v>
      </c>
      <c r="G98" s="84" t="b">
        <v>0</v>
      </c>
      <c r="H98" s="84" t="b">
        <v>0</v>
      </c>
      <c r="I98" s="84" t="b">
        <v>0</v>
      </c>
      <c r="J98" s="84" t="b">
        <v>0</v>
      </c>
      <c r="K98" s="84" t="b">
        <v>0</v>
      </c>
      <c r="L98" s="84" t="b">
        <v>0</v>
      </c>
    </row>
    <row r="99" spans="1:12" ht="15">
      <c r="A99" s="84" t="s">
        <v>948</v>
      </c>
      <c r="B99" s="84" t="s">
        <v>241</v>
      </c>
      <c r="C99" s="84">
        <v>2</v>
      </c>
      <c r="D99" s="118">
        <v>0.004525424082469978</v>
      </c>
      <c r="E99" s="118">
        <v>1.3055776234147018</v>
      </c>
      <c r="F99" s="84" t="s">
        <v>1185</v>
      </c>
      <c r="G99" s="84" t="b">
        <v>0</v>
      </c>
      <c r="H99" s="84" t="b">
        <v>0</v>
      </c>
      <c r="I99" s="84" t="b">
        <v>0</v>
      </c>
      <c r="J99" s="84" t="b">
        <v>0</v>
      </c>
      <c r="K99" s="84" t="b">
        <v>0</v>
      </c>
      <c r="L99" s="84" t="b">
        <v>0</v>
      </c>
    </row>
    <row r="100" spans="1:12" ht="15">
      <c r="A100" s="84" t="s">
        <v>951</v>
      </c>
      <c r="B100" s="84" t="s">
        <v>952</v>
      </c>
      <c r="C100" s="84">
        <v>11</v>
      </c>
      <c r="D100" s="118">
        <v>0.012506725241903324</v>
      </c>
      <c r="E100" s="118">
        <v>1.3963578776621628</v>
      </c>
      <c r="F100" s="84" t="s">
        <v>878</v>
      </c>
      <c r="G100" s="84" t="b">
        <v>0</v>
      </c>
      <c r="H100" s="84" t="b">
        <v>0</v>
      </c>
      <c r="I100" s="84" t="b">
        <v>0</v>
      </c>
      <c r="J100" s="84" t="b">
        <v>0</v>
      </c>
      <c r="K100" s="84" t="b">
        <v>0</v>
      </c>
      <c r="L100" s="84" t="b">
        <v>0</v>
      </c>
    </row>
    <row r="101" spans="1:12" ht="15">
      <c r="A101" s="84" t="s">
        <v>946</v>
      </c>
      <c r="B101" s="84" t="s">
        <v>954</v>
      </c>
      <c r="C101" s="84">
        <v>11</v>
      </c>
      <c r="D101" s="118">
        <v>0.012506725241903324</v>
      </c>
      <c r="E101" s="118">
        <v>1.29162252714215</v>
      </c>
      <c r="F101" s="84" t="s">
        <v>878</v>
      </c>
      <c r="G101" s="84" t="b">
        <v>0</v>
      </c>
      <c r="H101" s="84" t="b">
        <v>0</v>
      </c>
      <c r="I101" s="84" t="b">
        <v>0</v>
      </c>
      <c r="J101" s="84" t="b">
        <v>0</v>
      </c>
      <c r="K101" s="84" t="b">
        <v>0</v>
      </c>
      <c r="L101" s="84" t="b">
        <v>0</v>
      </c>
    </row>
    <row r="102" spans="1:12" ht="15">
      <c r="A102" s="84" t="s">
        <v>1151</v>
      </c>
      <c r="B102" s="84" t="s">
        <v>951</v>
      </c>
      <c r="C102" s="84">
        <v>7</v>
      </c>
      <c r="D102" s="118">
        <v>0.012569773194233035</v>
      </c>
      <c r="E102" s="118">
        <v>1.3963578776621628</v>
      </c>
      <c r="F102" s="84" t="s">
        <v>878</v>
      </c>
      <c r="G102" s="84" t="b">
        <v>1</v>
      </c>
      <c r="H102" s="84" t="b">
        <v>0</v>
      </c>
      <c r="I102" s="84" t="b">
        <v>0</v>
      </c>
      <c r="J102" s="84" t="b">
        <v>0</v>
      </c>
      <c r="K102" s="84" t="b">
        <v>0</v>
      </c>
      <c r="L102" s="84" t="b">
        <v>0</v>
      </c>
    </row>
    <row r="103" spans="1:12" ht="15">
      <c r="A103" s="84" t="s">
        <v>952</v>
      </c>
      <c r="B103" s="84" t="s">
        <v>948</v>
      </c>
      <c r="C103" s="84">
        <v>7</v>
      </c>
      <c r="D103" s="118">
        <v>0.012569773194233035</v>
      </c>
      <c r="E103" s="118">
        <v>1.287213408237095</v>
      </c>
      <c r="F103" s="84" t="s">
        <v>878</v>
      </c>
      <c r="G103" s="84" t="b">
        <v>0</v>
      </c>
      <c r="H103" s="84" t="b">
        <v>0</v>
      </c>
      <c r="I103" s="84" t="b">
        <v>0</v>
      </c>
      <c r="J103" s="84" t="b">
        <v>0</v>
      </c>
      <c r="K103" s="84" t="b">
        <v>0</v>
      </c>
      <c r="L103" s="84" t="b">
        <v>0</v>
      </c>
    </row>
    <row r="104" spans="1:12" ht="15">
      <c r="A104" s="84" t="s">
        <v>948</v>
      </c>
      <c r="B104" s="84" t="s">
        <v>1152</v>
      </c>
      <c r="C104" s="84">
        <v>7</v>
      </c>
      <c r="D104" s="118">
        <v>0.012569773194233035</v>
      </c>
      <c r="E104" s="118">
        <v>1.4835080533810632</v>
      </c>
      <c r="F104" s="84" t="s">
        <v>878</v>
      </c>
      <c r="G104" s="84" t="b">
        <v>0</v>
      </c>
      <c r="H104" s="84" t="b">
        <v>0</v>
      </c>
      <c r="I104" s="84" t="b">
        <v>0</v>
      </c>
      <c r="J104" s="84" t="b">
        <v>0</v>
      </c>
      <c r="K104" s="84" t="b">
        <v>0</v>
      </c>
      <c r="L104" s="84" t="b">
        <v>0</v>
      </c>
    </row>
    <row r="105" spans="1:12" ht="15">
      <c r="A105" s="84" t="s">
        <v>1152</v>
      </c>
      <c r="B105" s="84" t="s">
        <v>953</v>
      </c>
      <c r="C105" s="84">
        <v>7</v>
      </c>
      <c r="D105" s="118">
        <v>0.012569773194233035</v>
      </c>
      <c r="E105" s="118">
        <v>1.437750562820388</v>
      </c>
      <c r="F105" s="84" t="s">
        <v>878</v>
      </c>
      <c r="G105" s="84" t="b">
        <v>0</v>
      </c>
      <c r="H105" s="84" t="b">
        <v>0</v>
      </c>
      <c r="I105" s="84" t="b">
        <v>0</v>
      </c>
      <c r="J105" s="84" t="b">
        <v>1</v>
      </c>
      <c r="K105" s="84" t="b">
        <v>0</v>
      </c>
      <c r="L105" s="84" t="b">
        <v>0</v>
      </c>
    </row>
    <row r="106" spans="1:12" ht="15">
      <c r="A106" s="84" t="s">
        <v>953</v>
      </c>
      <c r="B106" s="84" t="s">
        <v>966</v>
      </c>
      <c r="C106" s="84">
        <v>7</v>
      </c>
      <c r="D106" s="118">
        <v>0.012569773194233035</v>
      </c>
      <c r="E106" s="118">
        <v>1.3383659306844762</v>
      </c>
      <c r="F106" s="84" t="s">
        <v>878</v>
      </c>
      <c r="G106" s="84" t="b">
        <v>1</v>
      </c>
      <c r="H106" s="84" t="b">
        <v>0</v>
      </c>
      <c r="I106" s="84" t="b">
        <v>0</v>
      </c>
      <c r="J106" s="84" t="b">
        <v>0</v>
      </c>
      <c r="K106" s="84" t="b">
        <v>0</v>
      </c>
      <c r="L106" s="84" t="b">
        <v>0</v>
      </c>
    </row>
    <row r="107" spans="1:12" ht="15">
      <c r="A107" s="84" t="s">
        <v>966</v>
      </c>
      <c r="B107" s="84" t="s">
        <v>1153</v>
      </c>
      <c r="C107" s="84">
        <v>7</v>
      </c>
      <c r="D107" s="118">
        <v>0.012569773194233035</v>
      </c>
      <c r="E107" s="118">
        <v>1.592652522806131</v>
      </c>
      <c r="F107" s="84" t="s">
        <v>878</v>
      </c>
      <c r="G107" s="84" t="b">
        <v>0</v>
      </c>
      <c r="H107" s="84" t="b">
        <v>0</v>
      </c>
      <c r="I107" s="84" t="b">
        <v>0</v>
      </c>
      <c r="J107" s="84" t="b">
        <v>0</v>
      </c>
      <c r="K107" s="84" t="b">
        <v>0</v>
      </c>
      <c r="L107" s="84" t="b">
        <v>0</v>
      </c>
    </row>
    <row r="108" spans="1:12" ht="15">
      <c r="A108" s="84" t="s">
        <v>1153</v>
      </c>
      <c r="B108" s="84" t="s">
        <v>946</v>
      </c>
      <c r="C108" s="84">
        <v>7</v>
      </c>
      <c r="D108" s="118">
        <v>0.012569773194233035</v>
      </c>
      <c r="E108" s="118">
        <v>1.29162252714215</v>
      </c>
      <c r="F108" s="84" t="s">
        <v>878</v>
      </c>
      <c r="G108" s="84" t="b">
        <v>0</v>
      </c>
      <c r="H108" s="84" t="b">
        <v>0</v>
      </c>
      <c r="I108" s="84" t="b">
        <v>0</v>
      </c>
      <c r="J108" s="84" t="b">
        <v>0</v>
      </c>
      <c r="K108" s="84" t="b">
        <v>0</v>
      </c>
      <c r="L108" s="84" t="b">
        <v>0</v>
      </c>
    </row>
    <row r="109" spans="1:12" ht="15">
      <c r="A109" s="84" t="s">
        <v>239</v>
      </c>
      <c r="B109" s="84" t="s">
        <v>1151</v>
      </c>
      <c r="C109" s="84">
        <v>6</v>
      </c>
      <c r="D109" s="118">
        <v>0.012122013248214008</v>
      </c>
      <c r="E109" s="118">
        <v>1.358569316772763</v>
      </c>
      <c r="F109" s="84" t="s">
        <v>878</v>
      </c>
      <c r="G109" s="84" t="b">
        <v>0</v>
      </c>
      <c r="H109" s="84" t="b">
        <v>0</v>
      </c>
      <c r="I109" s="84" t="b">
        <v>0</v>
      </c>
      <c r="J109" s="84" t="b">
        <v>1</v>
      </c>
      <c r="K109" s="84" t="b">
        <v>0</v>
      </c>
      <c r="L109" s="84" t="b">
        <v>0</v>
      </c>
    </row>
    <row r="110" spans="1:12" ht="15">
      <c r="A110" s="84" t="s">
        <v>246</v>
      </c>
      <c r="B110" s="84" t="s">
        <v>1155</v>
      </c>
      <c r="C110" s="84">
        <v>5</v>
      </c>
      <c r="D110" s="118">
        <v>0.011430222103617235</v>
      </c>
      <c r="E110" s="118">
        <v>1.358569316772763</v>
      </c>
      <c r="F110" s="84" t="s">
        <v>878</v>
      </c>
      <c r="G110" s="84" t="b">
        <v>0</v>
      </c>
      <c r="H110" s="84" t="b">
        <v>0</v>
      </c>
      <c r="I110" s="84" t="b">
        <v>0</v>
      </c>
      <c r="J110" s="84" t="b">
        <v>1</v>
      </c>
      <c r="K110" s="84" t="b">
        <v>0</v>
      </c>
      <c r="L110" s="84" t="b">
        <v>0</v>
      </c>
    </row>
    <row r="111" spans="1:12" ht="15">
      <c r="A111" s="84" t="s">
        <v>1156</v>
      </c>
      <c r="B111" s="84" t="s">
        <v>1157</v>
      </c>
      <c r="C111" s="84">
        <v>5</v>
      </c>
      <c r="D111" s="118">
        <v>0.011430222103617235</v>
      </c>
      <c r="E111" s="118">
        <v>1.7387805584843692</v>
      </c>
      <c r="F111" s="84" t="s">
        <v>878</v>
      </c>
      <c r="G111" s="84" t="b">
        <v>0</v>
      </c>
      <c r="H111" s="84" t="b">
        <v>0</v>
      </c>
      <c r="I111" s="84" t="b">
        <v>0</v>
      </c>
      <c r="J111" s="84" t="b">
        <v>0</v>
      </c>
      <c r="K111" s="84" t="b">
        <v>0</v>
      </c>
      <c r="L111" s="84" t="b">
        <v>0</v>
      </c>
    </row>
    <row r="112" spans="1:12" ht="15">
      <c r="A112" s="84" t="s">
        <v>1157</v>
      </c>
      <c r="B112" s="84" t="s">
        <v>1158</v>
      </c>
      <c r="C112" s="84">
        <v>5</v>
      </c>
      <c r="D112" s="118">
        <v>0.011430222103617235</v>
      </c>
      <c r="E112" s="118">
        <v>1.7387805584843692</v>
      </c>
      <c r="F112" s="84" t="s">
        <v>878</v>
      </c>
      <c r="G112" s="84" t="b">
        <v>0</v>
      </c>
      <c r="H112" s="84" t="b">
        <v>0</v>
      </c>
      <c r="I112" s="84" t="b">
        <v>0</v>
      </c>
      <c r="J112" s="84" t="b">
        <v>0</v>
      </c>
      <c r="K112" s="84" t="b">
        <v>0</v>
      </c>
      <c r="L112" s="84" t="b">
        <v>0</v>
      </c>
    </row>
    <row r="113" spans="1:12" ht="15">
      <c r="A113" s="84" t="s">
        <v>1158</v>
      </c>
      <c r="B113" s="84" t="s">
        <v>267</v>
      </c>
      <c r="C113" s="84">
        <v>5</v>
      </c>
      <c r="D113" s="118">
        <v>0.011430222103617235</v>
      </c>
      <c r="E113" s="118">
        <v>1.29162252714215</v>
      </c>
      <c r="F113" s="84" t="s">
        <v>878</v>
      </c>
      <c r="G113" s="84" t="b">
        <v>0</v>
      </c>
      <c r="H113" s="84" t="b">
        <v>0</v>
      </c>
      <c r="I113" s="84" t="b">
        <v>0</v>
      </c>
      <c r="J113" s="84" t="b">
        <v>0</v>
      </c>
      <c r="K113" s="84" t="b">
        <v>0</v>
      </c>
      <c r="L113" s="84" t="b">
        <v>0</v>
      </c>
    </row>
    <row r="114" spans="1:12" ht="15">
      <c r="A114" s="84" t="s">
        <v>953</v>
      </c>
      <c r="B114" s="84" t="s">
        <v>240</v>
      </c>
      <c r="C114" s="84">
        <v>4</v>
      </c>
      <c r="D114" s="118">
        <v>0.010444983226626089</v>
      </c>
      <c r="E114" s="118">
        <v>1.3963578776621628</v>
      </c>
      <c r="F114" s="84" t="s">
        <v>878</v>
      </c>
      <c r="G114" s="84" t="b">
        <v>1</v>
      </c>
      <c r="H114" s="84" t="b">
        <v>0</v>
      </c>
      <c r="I114" s="84" t="b">
        <v>0</v>
      </c>
      <c r="J114" s="84" t="b">
        <v>0</v>
      </c>
      <c r="K114" s="84" t="b">
        <v>0</v>
      </c>
      <c r="L114" s="84" t="b">
        <v>0</v>
      </c>
    </row>
    <row r="115" spans="1:12" ht="15">
      <c r="A115" s="84" t="s">
        <v>240</v>
      </c>
      <c r="B115" s="84" t="s">
        <v>246</v>
      </c>
      <c r="C115" s="84">
        <v>4</v>
      </c>
      <c r="D115" s="118">
        <v>0.010444983226626089</v>
      </c>
      <c r="E115" s="118">
        <v>1.3238072105135512</v>
      </c>
      <c r="F115" s="84" t="s">
        <v>878</v>
      </c>
      <c r="G115" s="84" t="b">
        <v>0</v>
      </c>
      <c r="H115" s="84" t="b">
        <v>0</v>
      </c>
      <c r="I115" s="84" t="b">
        <v>0</v>
      </c>
      <c r="J115" s="84" t="b">
        <v>0</v>
      </c>
      <c r="K115" s="84" t="b">
        <v>0</v>
      </c>
      <c r="L115" s="84" t="b">
        <v>0</v>
      </c>
    </row>
    <row r="116" spans="1:12" ht="15">
      <c r="A116" s="84" t="s">
        <v>246</v>
      </c>
      <c r="B116" s="84" t="s">
        <v>246</v>
      </c>
      <c r="C116" s="84">
        <v>4</v>
      </c>
      <c r="D116" s="118">
        <v>0.010444983226626089</v>
      </c>
      <c r="E116" s="118">
        <v>0.9258672018415136</v>
      </c>
      <c r="F116" s="84" t="s">
        <v>878</v>
      </c>
      <c r="G116" s="84" t="b">
        <v>0</v>
      </c>
      <c r="H116" s="84" t="b">
        <v>0</v>
      </c>
      <c r="I116" s="84" t="b">
        <v>0</v>
      </c>
      <c r="J116" s="84" t="b">
        <v>0</v>
      </c>
      <c r="K116" s="84" t="b">
        <v>0</v>
      </c>
      <c r="L116" s="84" t="b">
        <v>0</v>
      </c>
    </row>
    <row r="117" spans="1:12" ht="15">
      <c r="A117" s="84" t="s">
        <v>1155</v>
      </c>
      <c r="B117" s="84" t="s">
        <v>1162</v>
      </c>
      <c r="C117" s="84">
        <v>4</v>
      </c>
      <c r="D117" s="118">
        <v>0.010444983226626089</v>
      </c>
      <c r="E117" s="118">
        <v>1.6595993124367443</v>
      </c>
      <c r="F117" s="84" t="s">
        <v>878</v>
      </c>
      <c r="G117" s="84" t="b">
        <v>1</v>
      </c>
      <c r="H117" s="84" t="b">
        <v>0</v>
      </c>
      <c r="I117" s="84" t="b">
        <v>0</v>
      </c>
      <c r="J117" s="84" t="b">
        <v>0</v>
      </c>
      <c r="K117" s="84" t="b">
        <v>0</v>
      </c>
      <c r="L117" s="84" t="b">
        <v>0</v>
      </c>
    </row>
    <row r="118" spans="1:12" ht="15">
      <c r="A118" s="84" t="s">
        <v>1162</v>
      </c>
      <c r="B118" s="84" t="s">
        <v>1163</v>
      </c>
      <c r="C118" s="84">
        <v>4</v>
      </c>
      <c r="D118" s="118">
        <v>0.010444983226626089</v>
      </c>
      <c r="E118" s="118">
        <v>1.8356905714924256</v>
      </c>
      <c r="F118" s="84" t="s">
        <v>878</v>
      </c>
      <c r="G118" s="84" t="b">
        <v>0</v>
      </c>
      <c r="H118" s="84" t="b">
        <v>0</v>
      </c>
      <c r="I118" s="84" t="b">
        <v>0</v>
      </c>
      <c r="J118" s="84" t="b">
        <v>0</v>
      </c>
      <c r="K118" s="84" t="b">
        <v>0</v>
      </c>
      <c r="L118" s="84" t="b">
        <v>0</v>
      </c>
    </row>
    <row r="119" spans="1:12" ht="15">
      <c r="A119" s="84" t="s">
        <v>1163</v>
      </c>
      <c r="B119" s="84" t="s">
        <v>1164</v>
      </c>
      <c r="C119" s="84">
        <v>4</v>
      </c>
      <c r="D119" s="118">
        <v>0.010444983226626089</v>
      </c>
      <c r="E119" s="118">
        <v>1.8356905714924256</v>
      </c>
      <c r="F119" s="84" t="s">
        <v>878</v>
      </c>
      <c r="G119" s="84" t="b">
        <v>0</v>
      </c>
      <c r="H119" s="84" t="b">
        <v>0</v>
      </c>
      <c r="I119" s="84" t="b">
        <v>0</v>
      </c>
      <c r="J119" s="84" t="b">
        <v>1</v>
      </c>
      <c r="K119" s="84" t="b">
        <v>0</v>
      </c>
      <c r="L119" s="84" t="b">
        <v>0</v>
      </c>
    </row>
    <row r="120" spans="1:12" ht="15">
      <c r="A120" s="84" t="s">
        <v>1164</v>
      </c>
      <c r="B120" s="84" t="s">
        <v>1165</v>
      </c>
      <c r="C120" s="84">
        <v>4</v>
      </c>
      <c r="D120" s="118">
        <v>0.010444983226626089</v>
      </c>
      <c r="E120" s="118">
        <v>1.8356905714924256</v>
      </c>
      <c r="F120" s="84" t="s">
        <v>878</v>
      </c>
      <c r="G120" s="84" t="b">
        <v>1</v>
      </c>
      <c r="H120" s="84" t="b">
        <v>0</v>
      </c>
      <c r="I120" s="84" t="b">
        <v>0</v>
      </c>
      <c r="J120" s="84" t="b">
        <v>0</v>
      </c>
      <c r="K120" s="84" t="b">
        <v>0</v>
      </c>
      <c r="L120" s="84" t="b">
        <v>0</v>
      </c>
    </row>
    <row r="121" spans="1:12" ht="15">
      <c r="A121" s="84" t="s">
        <v>1165</v>
      </c>
      <c r="B121" s="84" t="s">
        <v>267</v>
      </c>
      <c r="C121" s="84">
        <v>4</v>
      </c>
      <c r="D121" s="118">
        <v>0.010444983226626089</v>
      </c>
      <c r="E121" s="118">
        <v>1.29162252714215</v>
      </c>
      <c r="F121" s="84" t="s">
        <v>878</v>
      </c>
      <c r="G121" s="84" t="b">
        <v>0</v>
      </c>
      <c r="H121" s="84" t="b">
        <v>0</v>
      </c>
      <c r="I121" s="84" t="b">
        <v>0</v>
      </c>
      <c r="J121" s="84" t="b">
        <v>0</v>
      </c>
      <c r="K121" s="84" t="b">
        <v>0</v>
      </c>
      <c r="L121" s="84" t="b">
        <v>0</v>
      </c>
    </row>
    <row r="122" spans="1:12" ht="15">
      <c r="A122" s="84" t="s">
        <v>1159</v>
      </c>
      <c r="B122" s="84" t="s">
        <v>1156</v>
      </c>
      <c r="C122" s="84">
        <v>4</v>
      </c>
      <c r="D122" s="118">
        <v>0.010444983226626089</v>
      </c>
      <c r="E122" s="118">
        <v>1.7387805584843692</v>
      </c>
      <c r="F122" s="84" t="s">
        <v>878</v>
      </c>
      <c r="G122" s="84" t="b">
        <v>1</v>
      </c>
      <c r="H122" s="84" t="b">
        <v>0</v>
      </c>
      <c r="I122" s="84" t="b">
        <v>0</v>
      </c>
      <c r="J122" s="84" t="b">
        <v>0</v>
      </c>
      <c r="K122" s="84" t="b">
        <v>0</v>
      </c>
      <c r="L122" s="84" t="b">
        <v>0</v>
      </c>
    </row>
    <row r="123" spans="1:12" ht="15">
      <c r="A123" s="84" t="s">
        <v>267</v>
      </c>
      <c r="B123" s="84" t="s">
        <v>1160</v>
      </c>
      <c r="C123" s="84">
        <v>4</v>
      </c>
      <c r="D123" s="118">
        <v>0.010444983226626089</v>
      </c>
      <c r="E123" s="118">
        <v>1.3238072105135512</v>
      </c>
      <c r="F123" s="84" t="s">
        <v>878</v>
      </c>
      <c r="G123" s="84" t="b">
        <v>0</v>
      </c>
      <c r="H123" s="84" t="b">
        <v>0</v>
      </c>
      <c r="I123" s="84" t="b">
        <v>0</v>
      </c>
      <c r="J123" s="84" t="b">
        <v>1</v>
      </c>
      <c r="K123" s="84" t="b">
        <v>0</v>
      </c>
      <c r="L123" s="84" t="b">
        <v>0</v>
      </c>
    </row>
    <row r="124" spans="1:12" ht="15">
      <c r="A124" s="84" t="s">
        <v>1160</v>
      </c>
      <c r="B124" s="84" t="s">
        <v>1161</v>
      </c>
      <c r="C124" s="84">
        <v>4</v>
      </c>
      <c r="D124" s="118">
        <v>0.010444983226626089</v>
      </c>
      <c r="E124" s="118">
        <v>1.8356905714924256</v>
      </c>
      <c r="F124" s="84" t="s">
        <v>878</v>
      </c>
      <c r="G124" s="84" t="b">
        <v>1</v>
      </c>
      <c r="H124" s="84" t="b">
        <v>0</v>
      </c>
      <c r="I124" s="84" t="b">
        <v>0</v>
      </c>
      <c r="J124" s="84" t="b">
        <v>1</v>
      </c>
      <c r="K124" s="84" t="b">
        <v>0</v>
      </c>
      <c r="L124" s="84" t="b">
        <v>0</v>
      </c>
    </row>
    <row r="125" spans="1:12" ht="15">
      <c r="A125" s="84" t="s">
        <v>1161</v>
      </c>
      <c r="B125" s="84" t="s">
        <v>227</v>
      </c>
      <c r="C125" s="84">
        <v>4</v>
      </c>
      <c r="D125" s="118">
        <v>0.010444983226626089</v>
      </c>
      <c r="E125" s="118">
        <v>1.5346605758284444</v>
      </c>
      <c r="F125" s="84" t="s">
        <v>878</v>
      </c>
      <c r="G125" s="84" t="b">
        <v>1</v>
      </c>
      <c r="H125" s="84" t="b">
        <v>0</v>
      </c>
      <c r="I125" s="84" t="b">
        <v>0</v>
      </c>
      <c r="J125" s="84" t="b">
        <v>0</v>
      </c>
      <c r="K125" s="84" t="b">
        <v>0</v>
      </c>
      <c r="L125" s="84" t="b">
        <v>0</v>
      </c>
    </row>
    <row r="126" spans="1:12" ht="15">
      <c r="A126" s="84" t="s">
        <v>227</v>
      </c>
      <c r="B126" s="84" t="s">
        <v>228</v>
      </c>
      <c r="C126" s="84">
        <v>4</v>
      </c>
      <c r="D126" s="118">
        <v>0.010444983226626089</v>
      </c>
      <c r="E126" s="118">
        <v>1.4835080533810632</v>
      </c>
      <c r="F126" s="84" t="s">
        <v>878</v>
      </c>
      <c r="G126" s="84" t="b">
        <v>0</v>
      </c>
      <c r="H126" s="84" t="b">
        <v>0</v>
      </c>
      <c r="I126" s="84" t="b">
        <v>0</v>
      </c>
      <c r="J126" s="84" t="b">
        <v>0</v>
      </c>
      <c r="K126" s="84" t="b">
        <v>0</v>
      </c>
      <c r="L126" s="84" t="b">
        <v>0</v>
      </c>
    </row>
    <row r="127" spans="1:12" ht="15">
      <c r="A127" s="84" t="s">
        <v>228</v>
      </c>
      <c r="B127" s="84" t="s">
        <v>951</v>
      </c>
      <c r="C127" s="84">
        <v>4</v>
      </c>
      <c r="D127" s="118">
        <v>0.010444983226626089</v>
      </c>
      <c r="E127" s="118">
        <v>1.3963578776621628</v>
      </c>
      <c r="F127" s="84" t="s">
        <v>878</v>
      </c>
      <c r="G127" s="84" t="b">
        <v>0</v>
      </c>
      <c r="H127" s="84" t="b">
        <v>0</v>
      </c>
      <c r="I127" s="84" t="b">
        <v>0</v>
      </c>
      <c r="J127" s="84" t="b">
        <v>0</v>
      </c>
      <c r="K127" s="84" t="b">
        <v>0</v>
      </c>
      <c r="L127" s="84" t="b">
        <v>0</v>
      </c>
    </row>
    <row r="128" spans="1:12" ht="15">
      <c r="A128" s="84" t="s">
        <v>227</v>
      </c>
      <c r="B128" s="84" t="s">
        <v>1166</v>
      </c>
      <c r="C128" s="84">
        <v>4</v>
      </c>
      <c r="D128" s="118">
        <v>0.010444983226626089</v>
      </c>
      <c r="E128" s="118">
        <v>1.4835080533810632</v>
      </c>
      <c r="F128" s="84" t="s">
        <v>878</v>
      </c>
      <c r="G128" s="84" t="b">
        <v>0</v>
      </c>
      <c r="H128" s="84" t="b">
        <v>0</v>
      </c>
      <c r="I128" s="84" t="b">
        <v>0</v>
      </c>
      <c r="J128" s="84" t="b">
        <v>0</v>
      </c>
      <c r="K128" s="84" t="b">
        <v>0</v>
      </c>
      <c r="L128" s="84" t="b">
        <v>0</v>
      </c>
    </row>
    <row r="129" spans="1:12" ht="15">
      <c r="A129" s="84" t="s">
        <v>1166</v>
      </c>
      <c r="B129" s="84" t="s">
        <v>1167</v>
      </c>
      <c r="C129" s="84">
        <v>4</v>
      </c>
      <c r="D129" s="118">
        <v>0.010444983226626089</v>
      </c>
      <c r="E129" s="118">
        <v>1.8356905714924256</v>
      </c>
      <c r="F129" s="84" t="s">
        <v>878</v>
      </c>
      <c r="G129" s="84" t="b">
        <v>0</v>
      </c>
      <c r="H129" s="84" t="b">
        <v>0</v>
      </c>
      <c r="I129" s="84" t="b">
        <v>0</v>
      </c>
      <c r="J129" s="84" t="b">
        <v>0</v>
      </c>
      <c r="K129" s="84" t="b">
        <v>0</v>
      </c>
      <c r="L129" s="84" t="b">
        <v>0</v>
      </c>
    </row>
    <row r="130" spans="1:12" ht="15">
      <c r="A130" s="84" t="s">
        <v>1167</v>
      </c>
      <c r="B130" s="84" t="s">
        <v>946</v>
      </c>
      <c r="C130" s="84">
        <v>4</v>
      </c>
      <c r="D130" s="118">
        <v>0.010444983226626089</v>
      </c>
      <c r="E130" s="118">
        <v>1.29162252714215</v>
      </c>
      <c r="F130" s="84" t="s">
        <v>878</v>
      </c>
      <c r="G130" s="84" t="b">
        <v>0</v>
      </c>
      <c r="H130" s="84" t="b">
        <v>0</v>
      </c>
      <c r="I130" s="84" t="b">
        <v>0</v>
      </c>
      <c r="J130" s="84" t="b">
        <v>0</v>
      </c>
      <c r="K130" s="84" t="b">
        <v>0</v>
      </c>
      <c r="L130" s="84" t="b">
        <v>0</v>
      </c>
    </row>
    <row r="131" spans="1:12" ht="15">
      <c r="A131" s="84" t="s">
        <v>954</v>
      </c>
      <c r="B131" s="84" t="s">
        <v>267</v>
      </c>
      <c r="C131" s="84">
        <v>4</v>
      </c>
      <c r="D131" s="118">
        <v>0.010444983226626089</v>
      </c>
      <c r="E131" s="118">
        <v>1.1947125141340935</v>
      </c>
      <c r="F131" s="84" t="s">
        <v>878</v>
      </c>
      <c r="G131" s="84" t="b">
        <v>0</v>
      </c>
      <c r="H131" s="84" t="b">
        <v>0</v>
      </c>
      <c r="I131" s="84" t="b">
        <v>0</v>
      </c>
      <c r="J131" s="84" t="b">
        <v>0</v>
      </c>
      <c r="K131" s="84" t="b">
        <v>0</v>
      </c>
      <c r="L131" s="84" t="b">
        <v>0</v>
      </c>
    </row>
    <row r="132" spans="1:12" ht="15">
      <c r="A132" s="84" t="s">
        <v>267</v>
      </c>
      <c r="B132" s="84" t="s">
        <v>947</v>
      </c>
      <c r="C132" s="84">
        <v>4</v>
      </c>
      <c r="D132" s="118">
        <v>0.010444983226626089</v>
      </c>
      <c r="E132" s="118">
        <v>1.0807691618272568</v>
      </c>
      <c r="F132" s="84" t="s">
        <v>878</v>
      </c>
      <c r="G132" s="84" t="b">
        <v>0</v>
      </c>
      <c r="H132" s="84" t="b">
        <v>0</v>
      </c>
      <c r="I132" s="84" t="b">
        <v>0</v>
      </c>
      <c r="J132" s="84" t="b">
        <v>0</v>
      </c>
      <c r="K132" s="84" t="b">
        <v>0</v>
      </c>
      <c r="L132" s="84" t="b">
        <v>0</v>
      </c>
    </row>
    <row r="133" spans="1:12" ht="15">
      <c r="A133" s="84" t="s">
        <v>947</v>
      </c>
      <c r="B133" s="84" t="s">
        <v>1168</v>
      </c>
      <c r="C133" s="84">
        <v>4</v>
      </c>
      <c r="D133" s="118">
        <v>0.010444983226626089</v>
      </c>
      <c r="E133" s="118">
        <v>1.592652522806131</v>
      </c>
      <c r="F133" s="84" t="s">
        <v>878</v>
      </c>
      <c r="G133" s="84" t="b">
        <v>0</v>
      </c>
      <c r="H133" s="84" t="b">
        <v>0</v>
      </c>
      <c r="I133" s="84" t="b">
        <v>0</v>
      </c>
      <c r="J133" s="84" t="b">
        <v>0</v>
      </c>
      <c r="K133" s="84" t="b">
        <v>0</v>
      </c>
      <c r="L133" s="84" t="b">
        <v>0</v>
      </c>
    </row>
    <row r="134" spans="1:12" ht="15">
      <c r="A134" s="84" t="s">
        <v>1168</v>
      </c>
      <c r="B134" s="84" t="s">
        <v>1169</v>
      </c>
      <c r="C134" s="84">
        <v>4</v>
      </c>
      <c r="D134" s="118">
        <v>0.010444983226626089</v>
      </c>
      <c r="E134" s="118">
        <v>1.8356905714924256</v>
      </c>
      <c r="F134" s="84" t="s">
        <v>878</v>
      </c>
      <c r="G134" s="84" t="b">
        <v>0</v>
      </c>
      <c r="H134" s="84" t="b">
        <v>0</v>
      </c>
      <c r="I134" s="84" t="b">
        <v>0</v>
      </c>
      <c r="J134" s="84" t="b">
        <v>0</v>
      </c>
      <c r="K134" s="84" t="b">
        <v>0</v>
      </c>
      <c r="L134" s="84" t="b">
        <v>0</v>
      </c>
    </row>
    <row r="135" spans="1:12" ht="15">
      <c r="A135" s="84" t="s">
        <v>239</v>
      </c>
      <c r="B135" s="84" t="s">
        <v>953</v>
      </c>
      <c r="C135" s="84">
        <v>3</v>
      </c>
      <c r="D135" s="118">
        <v>0.009091509936160504</v>
      </c>
      <c r="E135" s="118">
        <v>0.8356905714924256</v>
      </c>
      <c r="F135" s="84" t="s">
        <v>878</v>
      </c>
      <c r="G135" s="84" t="b">
        <v>0</v>
      </c>
      <c r="H135" s="84" t="b">
        <v>0</v>
      </c>
      <c r="I135" s="84" t="b">
        <v>0</v>
      </c>
      <c r="J135" s="84" t="b">
        <v>1</v>
      </c>
      <c r="K135" s="84" t="b">
        <v>0</v>
      </c>
      <c r="L135" s="84" t="b">
        <v>0</v>
      </c>
    </row>
    <row r="136" spans="1:12" ht="15">
      <c r="A136" s="84" t="s">
        <v>267</v>
      </c>
      <c r="B136" s="84" t="s">
        <v>1171</v>
      </c>
      <c r="C136" s="84">
        <v>3</v>
      </c>
      <c r="D136" s="118">
        <v>0.009091509936160504</v>
      </c>
      <c r="E136" s="118">
        <v>1.3238072105135512</v>
      </c>
      <c r="F136" s="84" t="s">
        <v>878</v>
      </c>
      <c r="G136" s="84" t="b">
        <v>0</v>
      </c>
      <c r="H136" s="84" t="b">
        <v>0</v>
      </c>
      <c r="I136" s="84" t="b">
        <v>0</v>
      </c>
      <c r="J136" s="84" t="b">
        <v>0</v>
      </c>
      <c r="K136" s="84" t="b">
        <v>0</v>
      </c>
      <c r="L136" s="84" t="b">
        <v>0</v>
      </c>
    </row>
    <row r="137" spans="1:12" ht="15">
      <c r="A137" s="84" t="s">
        <v>235</v>
      </c>
      <c r="B137" s="84" t="s">
        <v>227</v>
      </c>
      <c r="C137" s="84">
        <v>3</v>
      </c>
      <c r="D137" s="118">
        <v>0.009091509936160504</v>
      </c>
      <c r="E137" s="118">
        <v>1.5346605758284444</v>
      </c>
      <c r="F137" s="84" t="s">
        <v>878</v>
      </c>
      <c r="G137" s="84" t="b">
        <v>0</v>
      </c>
      <c r="H137" s="84" t="b">
        <v>0</v>
      </c>
      <c r="I137" s="84" t="b">
        <v>0</v>
      </c>
      <c r="J137" s="84" t="b">
        <v>0</v>
      </c>
      <c r="K137" s="84" t="b">
        <v>0</v>
      </c>
      <c r="L137" s="84" t="b">
        <v>0</v>
      </c>
    </row>
    <row r="138" spans="1:12" ht="15">
      <c r="A138" s="84" t="s">
        <v>1169</v>
      </c>
      <c r="B138" s="84" t="s">
        <v>1172</v>
      </c>
      <c r="C138" s="84">
        <v>3</v>
      </c>
      <c r="D138" s="118">
        <v>0.009091509936160504</v>
      </c>
      <c r="E138" s="118">
        <v>1.8356905714924256</v>
      </c>
      <c r="F138" s="84" t="s">
        <v>878</v>
      </c>
      <c r="G138" s="84" t="b">
        <v>0</v>
      </c>
      <c r="H138" s="84" t="b">
        <v>0</v>
      </c>
      <c r="I138" s="84" t="b">
        <v>0</v>
      </c>
      <c r="J138" s="84" t="b">
        <v>1</v>
      </c>
      <c r="K138" s="84" t="b">
        <v>0</v>
      </c>
      <c r="L138" s="84" t="b">
        <v>0</v>
      </c>
    </row>
    <row r="139" spans="1:12" ht="15">
      <c r="A139" s="84" t="s">
        <v>239</v>
      </c>
      <c r="B139" s="84" t="s">
        <v>1159</v>
      </c>
      <c r="C139" s="84">
        <v>3</v>
      </c>
      <c r="D139" s="118">
        <v>0.009091509936160504</v>
      </c>
      <c r="E139" s="118">
        <v>1.358569316772763</v>
      </c>
      <c r="F139" s="84" t="s">
        <v>878</v>
      </c>
      <c r="G139" s="84" t="b">
        <v>0</v>
      </c>
      <c r="H139" s="84" t="b">
        <v>0</v>
      </c>
      <c r="I139" s="84" t="b">
        <v>0</v>
      </c>
      <c r="J139" s="84" t="b">
        <v>1</v>
      </c>
      <c r="K139" s="84" t="b">
        <v>0</v>
      </c>
      <c r="L139" s="84" t="b">
        <v>0</v>
      </c>
    </row>
    <row r="140" spans="1:12" ht="15">
      <c r="A140" s="84" t="s">
        <v>952</v>
      </c>
      <c r="B140" s="84" t="s">
        <v>246</v>
      </c>
      <c r="C140" s="84">
        <v>3</v>
      </c>
      <c r="D140" s="118">
        <v>0.009091509936160504</v>
      </c>
      <c r="E140" s="118">
        <v>0.7595357800749886</v>
      </c>
      <c r="F140" s="84" t="s">
        <v>878</v>
      </c>
      <c r="G140" s="84" t="b">
        <v>0</v>
      </c>
      <c r="H140" s="84" t="b">
        <v>0</v>
      </c>
      <c r="I140" s="84" t="b">
        <v>0</v>
      </c>
      <c r="J140" s="84" t="b">
        <v>0</v>
      </c>
      <c r="K140" s="84" t="b">
        <v>0</v>
      </c>
      <c r="L140" s="84" t="b">
        <v>0</v>
      </c>
    </row>
    <row r="141" spans="1:12" ht="15">
      <c r="A141" s="84" t="s">
        <v>241</v>
      </c>
      <c r="B141" s="84" t="s">
        <v>957</v>
      </c>
      <c r="C141" s="84">
        <v>2</v>
      </c>
      <c r="D141" s="118">
        <v>0.007242827154682046</v>
      </c>
      <c r="E141" s="118">
        <v>1.9606293081007256</v>
      </c>
      <c r="F141" s="84" t="s">
        <v>878</v>
      </c>
      <c r="G141" s="84" t="b">
        <v>0</v>
      </c>
      <c r="H141" s="84" t="b">
        <v>0</v>
      </c>
      <c r="I141" s="84" t="b">
        <v>0</v>
      </c>
      <c r="J141" s="84" t="b">
        <v>0</v>
      </c>
      <c r="K141" s="84" t="b">
        <v>0</v>
      </c>
      <c r="L141" s="84" t="b">
        <v>0</v>
      </c>
    </row>
    <row r="142" spans="1:12" ht="15">
      <c r="A142" s="84" t="s">
        <v>957</v>
      </c>
      <c r="B142" s="84" t="s">
        <v>947</v>
      </c>
      <c r="C142" s="84">
        <v>2</v>
      </c>
      <c r="D142" s="118">
        <v>0.007242827154682046</v>
      </c>
      <c r="E142" s="118">
        <v>1.592652522806131</v>
      </c>
      <c r="F142" s="84" t="s">
        <v>878</v>
      </c>
      <c r="G142" s="84" t="b">
        <v>0</v>
      </c>
      <c r="H142" s="84" t="b">
        <v>0</v>
      </c>
      <c r="I142" s="84" t="b">
        <v>0</v>
      </c>
      <c r="J142" s="84" t="b">
        <v>0</v>
      </c>
      <c r="K142" s="84" t="b">
        <v>0</v>
      </c>
      <c r="L142" s="84" t="b">
        <v>0</v>
      </c>
    </row>
    <row r="143" spans="1:12" ht="15">
      <c r="A143" s="84" t="s">
        <v>947</v>
      </c>
      <c r="B143" s="84" t="s">
        <v>958</v>
      </c>
      <c r="C143" s="84">
        <v>2</v>
      </c>
      <c r="D143" s="118">
        <v>0.007242827154682046</v>
      </c>
      <c r="E143" s="118">
        <v>1.592652522806131</v>
      </c>
      <c r="F143" s="84" t="s">
        <v>878</v>
      </c>
      <c r="G143" s="84" t="b">
        <v>0</v>
      </c>
      <c r="H143" s="84" t="b">
        <v>0</v>
      </c>
      <c r="I143" s="84" t="b">
        <v>0</v>
      </c>
      <c r="J143" s="84" t="b">
        <v>0</v>
      </c>
      <c r="K143" s="84" t="b">
        <v>0</v>
      </c>
      <c r="L143" s="84" t="b">
        <v>0</v>
      </c>
    </row>
    <row r="144" spans="1:12" ht="15">
      <c r="A144" s="84" t="s">
        <v>958</v>
      </c>
      <c r="B144" s="84" t="s">
        <v>946</v>
      </c>
      <c r="C144" s="84">
        <v>2</v>
      </c>
      <c r="D144" s="118">
        <v>0.007242827154682046</v>
      </c>
      <c r="E144" s="118">
        <v>1.29162252714215</v>
      </c>
      <c r="F144" s="84" t="s">
        <v>878</v>
      </c>
      <c r="G144" s="84" t="b">
        <v>0</v>
      </c>
      <c r="H144" s="84" t="b">
        <v>0</v>
      </c>
      <c r="I144" s="84" t="b">
        <v>0</v>
      </c>
      <c r="J144" s="84" t="b">
        <v>0</v>
      </c>
      <c r="K144" s="84" t="b">
        <v>0</v>
      </c>
      <c r="L144" s="84" t="b">
        <v>0</v>
      </c>
    </row>
    <row r="145" spans="1:12" ht="15">
      <c r="A145" s="84" t="s">
        <v>946</v>
      </c>
      <c r="B145" s="84" t="s">
        <v>959</v>
      </c>
      <c r="C145" s="84">
        <v>2</v>
      </c>
      <c r="D145" s="118">
        <v>0.007242827154682046</v>
      </c>
      <c r="E145" s="118">
        <v>1.29162252714215</v>
      </c>
      <c r="F145" s="84" t="s">
        <v>878</v>
      </c>
      <c r="G145" s="84" t="b">
        <v>0</v>
      </c>
      <c r="H145" s="84" t="b">
        <v>0</v>
      </c>
      <c r="I145" s="84" t="b">
        <v>0</v>
      </c>
      <c r="J145" s="84" t="b">
        <v>0</v>
      </c>
      <c r="K145" s="84" t="b">
        <v>0</v>
      </c>
      <c r="L145" s="84" t="b">
        <v>0</v>
      </c>
    </row>
    <row r="146" spans="1:12" ht="15">
      <c r="A146" s="84" t="s">
        <v>959</v>
      </c>
      <c r="B146" s="84" t="s">
        <v>960</v>
      </c>
      <c r="C146" s="84">
        <v>2</v>
      </c>
      <c r="D146" s="118">
        <v>0.007242827154682046</v>
      </c>
      <c r="E146" s="118">
        <v>2.1367205671564067</v>
      </c>
      <c r="F146" s="84" t="s">
        <v>878</v>
      </c>
      <c r="G146" s="84" t="b">
        <v>0</v>
      </c>
      <c r="H146" s="84" t="b">
        <v>0</v>
      </c>
      <c r="I146" s="84" t="b">
        <v>0</v>
      </c>
      <c r="J146" s="84" t="b">
        <v>0</v>
      </c>
      <c r="K146" s="84" t="b">
        <v>0</v>
      </c>
      <c r="L146" s="84" t="b">
        <v>0</v>
      </c>
    </row>
    <row r="147" spans="1:12" ht="15">
      <c r="A147" s="84" t="s">
        <v>960</v>
      </c>
      <c r="B147" s="84" t="s">
        <v>948</v>
      </c>
      <c r="C147" s="84">
        <v>2</v>
      </c>
      <c r="D147" s="118">
        <v>0.007242827154682046</v>
      </c>
      <c r="E147" s="118">
        <v>1.4835080533810632</v>
      </c>
      <c r="F147" s="84" t="s">
        <v>878</v>
      </c>
      <c r="G147" s="84" t="b">
        <v>0</v>
      </c>
      <c r="H147" s="84" t="b">
        <v>0</v>
      </c>
      <c r="I147" s="84" t="b">
        <v>0</v>
      </c>
      <c r="J147" s="84" t="b">
        <v>0</v>
      </c>
      <c r="K147" s="84" t="b">
        <v>0</v>
      </c>
      <c r="L147" s="84" t="b">
        <v>0</v>
      </c>
    </row>
    <row r="148" spans="1:12" ht="15">
      <c r="A148" s="84" t="s">
        <v>948</v>
      </c>
      <c r="B148" s="84" t="s">
        <v>961</v>
      </c>
      <c r="C148" s="84">
        <v>2</v>
      </c>
      <c r="D148" s="118">
        <v>0.007242827154682046</v>
      </c>
      <c r="E148" s="118">
        <v>1.4835080533810632</v>
      </c>
      <c r="F148" s="84" t="s">
        <v>878</v>
      </c>
      <c r="G148" s="84" t="b">
        <v>0</v>
      </c>
      <c r="H148" s="84" t="b">
        <v>0</v>
      </c>
      <c r="I148" s="84" t="b">
        <v>0</v>
      </c>
      <c r="J148" s="84" t="b">
        <v>0</v>
      </c>
      <c r="K148" s="84" t="b">
        <v>0</v>
      </c>
      <c r="L148" s="84" t="b">
        <v>0</v>
      </c>
    </row>
    <row r="149" spans="1:12" ht="15">
      <c r="A149" s="84" t="s">
        <v>961</v>
      </c>
      <c r="B149" s="84" t="s">
        <v>962</v>
      </c>
      <c r="C149" s="84">
        <v>2</v>
      </c>
      <c r="D149" s="118">
        <v>0.007242827154682046</v>
      </c>
      <c r="E149" s="118">
        <v>2.1367205671564067</v>
      </c>
      <c r="F149" s="84" t="s">
        <v>878</v>
      </c>
      <c r="G149" s="84" t="b">
        <v>0</v>
      </c>
      <c r="H149" s="84" t="b">
        <v>0</v>
      </c>
      <c r="I149" s="84" t="b">
        <v>0</v>
      </c>
      <c r="J149" s="84" t="b">
        <v>0</v>
      </c>
      <c r="K149" s="84" t="b">
        <v>0</v>
      </c>
      <c r="L149" s="84" t="b">
        <v>0</v>
      </c>
    </row>
    <row r="150" spans="1:12" ht="15">
      <c r="A150" s="84" t="s">
        <v>962</v>
      </c>
      <c r="B150" s="84" t="s">
        <v>1148</v>
      </c>
      <c r="C150" s="84">
        <v>2</v>
      </c>
      <c r="D150" s="118">
        <v>0.007242827154682046</v>
      </c>
      <c r="E150" s="118">
        <v>2.1367205671564067</v>
      </c>
      <c r="F150" s="84" t="s">
        <v>878</v>
      </c>
      <c r="G150" s="84" t="b">
        <v>0</v>
      </c>
      <c r="H150" s="84" t="b">
        <v>0</v>
      </c>
      <c r="I150" s="84" t="b">
        <v>0</v>
      </c>
      <c r="J150" s="84" t="b">
        <v>0</v>
      </c>
      <c r="K150" s="84" t="b">
        <v>0</v>
      </c>
      <c r="L150" s="84" t="b">
        <v>0</v>
      </c>
    </row>
    <row r="151" spans="1:12" ht="15">
      <c r="A151" s="84" t="s">
        <v>1148</v>
      </c>
      <c r="B151" s="84" t="s">
        <v>256</v>
      </c>
      <c r="C151" s="84">
        <v>2</v>
      </c>
      <c r="D151" s="118">
        <v>0.007242827154682046</v>
      </c>
      <c r="E151" s="118">
        <v>2.1367205671564067</v>
      </c>
      <c r="F151" s="84" t="s">
        <v>878</v>
      </c>
      <c r="G151" s="84" t="b">
        <v>0</v>
      </c>
      <c r="H151" s="84" t="b">
        <v>0</v>
      </c>
      <c r="I151" s="84" t="b">
        <v>0</v>
      </c>
      <c r="J151" s="84" t="b">
        <v>0</v>
      </c>
      <c r="K151" s="84" t="b">
        <v>0</v>
      </c>
      <c r="L151" s="84" t="b">
        <v>0</v>
      </c>
    </row>
    <row r="152" spans="1:12" ht="15">
      <c r="A152" s="84" t="s">
        <v>256</v>
      </c>
      <c r="B152" s="84" t="s">
        <v>1149</v>
      </c>
      <c r="C152" s="84">
        <v>2</v>
      </c>
      <c r="D152" s="118">
        <v>0.007242827154682046</v>
      </c>
      <c r="E152" s="118">
        <v>2.1367205671564067</v>
      </c>
      <c r="F152" s="84" t="s">
        <v>878</v>
      </c>
      <c r="G152" s="84" t="b">
        <v>0</v>
      </c>
      <c r="H152" s="84" t="b">
        <v>0</v>
      </c>
      <c r="I152" s="84" t="b">
        <v>0</v>
      </c>
      <c r="J152" s="84" t="b">
        <v>0</v>
      </c>
      <c r="K152" s="84" t="b">
        <v>0</v>
      </c>
      <c r="L152" s="84" t="b">
        <v>0</v>
      </c>
    </row>
    <row r="153" spans="1:12" ht="15">
      <c r="A153" s="84" t="s">
        <v>1149</v>
      </c>
      <c r="B153" s="84" t="s">
        <v>1150</v>
      </c>
      <c r="C153" s="84">
        <v>2</v>
      </c>
      <c r="D153" s="118">
        <v>0.007242827154682046</v>
      </c>
      <c r="E153" s="118">
        <v>2.1367205671564067</v>
      </c>
      <c r="F153" s="84" t="s">
        <v>878</v>
      </c>
      <c r="G153" s="84" t="b">
        <v>0</v>
      </c>
      <c r="H153" s="84" t="b">
        <v>0</v>
      </c>
      <c r="I153" s="84" t="b">
        <v>0</v>
      </c>
      <c r="J153" s="84" t="b">
        <v>0</v>
      </c>
      <c r="K153" s="84" t="b">
        <v>0</v>
      </c>
      <c r="L153" s="84" t="b">
        <v>0</v>
      </c>
    </row>
    <row r="154" spans="1:12" ht="15">
      <c r="A154" s="84" t="s">
        <v>949</v>
      </c>
      <c r="B154" s="84" t="s">
        <v>253</v>
      </c>
      <c r="C154" s="84">
        <v>4</v>
      </c>
      <c r="D154" s="118">
        <v>0.010453249405862128</v>
      </c>
      <c r="E154" s="118">
        <v>1.0594371878518676</v>
      </c>
      <c r="F154" s="84" t="s">
        <v>879</v>
      </c>
      <c r="G154" s="84" t="b">
        <v>0</v>
      </c>
      <c r="H154" s="84" t="b">
        <v>0</v>
      </c>
      <c r="I154" s="84" t="b">
        <v>0</v>
      </c>
      <c r="J154" s="84" t="b">
        <v>0</v>
      </c>
      <c r="K154" s="84" t="b">
        <v>0</v>
      </c>
      <c r="L154" s="84" t="b">
        <v>0</v>
      </c>
    </row>
    <row r="155" spans="1:12" ht="15">
      <c r="A155" s="84" t="s">
        <v>253</v>
      </c>
      <c r="B155" s="84" t="s">
        <v>251</v>
      </c>
      <c r="C155" s="84">
        <v>4</v>
      </c>
      <c r="D155" s="118">
        <v>0.010453249405862128</v>
      </c>
      <c r="E155" s="118">
        <v>1.235528446907549</v>
      </c>
      <c r="F155" s="84" t="s">
        <v>879</v>
      </c>
      <c r="G155" s="84" t="b">
        <v>0</v>
      </c>
      <c r="H155" s="84" t="b">
        <v>0</v>
      </c>
      <c r="I155" s="84" t="b">
        <v>0</v>
      </c>
      <c r="J155" s="84" t="b">
        <v>0</v>
      </c>
      <c r="K155" s="84" t="b">
        <v>0</v>
      </c>
      <c r="L155" s="84" t="b">
        <v>0</v>
      </c>
    </row>
    <row r="156" spans="1:12" ht="15">
      <c r="A156" s="84" t="s">
        <v>251</v>
      </c>
      <c r="B156" s="84" t="s">
        <v>230</v>
      </c>
      <c r="C156" s="84">
        <v>4</v>
      </c>
      <c r="D156" s="118">
        <v>0.010453249405862128</v>
      </c>
      <c r="E156" s="118">
        <v>1.3324384599156054</v>
      </c>
      <c r="F156" s="84" t="s">
        <v>879</v>
      </c>
      <c r="G156" s="84" t="b">
        <v>0</v>
      </c>
      <c r="H156" s="84" t="b">
        <v>0</v>
      </c>
      <c r="I156" s="84" t="b">
        <v>0</v>
      </c>
      <c r="J156" s="84" t="b">
        <v>0</v>
      </c>
      <c r="K156" s="84" t="b">
        <v>0</v>
      </c>
      <c r="L156" s="84" t="b">
        <v>0</v>
      </c>
    </row>
    <row r="157" spans="1:12" ht="15">
      <c r="A157" s="84" t="s">
        <v>230</v>
      </c>
      <c r="B157" s="84" t="s">
        <v>250</v>
      </c>
      <c r="C157" s="84">
        <v>4</v>
      </c>
      <c r="D157" s="118">
        <v>0.010453249405862128</v>
      </c>
      <c r="E157" s="118">
        <v>1.3324384599156054</v>
      </c>
      <c r="F157" s="84" t="s">
        <v>879</v>
      </c>
      <c r="G157" s="84" t="b">
        <v>0</v>
      </c>
      <c r="H157" s="84" t="b">
        <v>0</v>
      </c>
      <c r="I157" s="84" t="b">
        <v>0</v>
      </c>
      <c r="J157" s="84" t="b">
        <v>0</v>
      </c>
      <c r="K157" s="84" t="b">
        <v>0</v>
      </c>
      <c r="L157" s="84" t="b">
        <v>0</v>
      </c>
    </row>
    <row r="158" spans="1:12" ht="15">
      <c r="A158" s="84" t="s">
        <v>250</v>
      </c>
      <c r="B158" s="84" t="s">
        <v>242</v>
      </c>
      <c r="C158" s="84">
        <v>4</v>
      </c>
      <c r="D158" s="118">
        <v>0.010453249405862128</v>
      </c>
      <c r="E158" s="118">
        <v>1.3324384599156054</v>
      </c>
      <c r="F158" s="84" t="s">
        <v>879</v>
      </c>
      <c r="G158" s="84" t="b">
        <v>0</v>
      </c>
      <c r="H158" s="84" t="b">
        <v>0</v>
      </c>
      <c r="I158" s="84" t="b">
        <v>0</v>
      </c>
      <c r="J158" s="84" t="b">
        <v>0</v>
      </c>
      <c r="K158" s="84" t="b">
        <v>0</v>
      </c>
      <c r="L158" s="84" t="b">
        <v>0</v>
      </c>
    </row>
    <row r="159" spans="1:12" ht="15">
      <c r="A159" s="84" t="s">
        <v>242</v>
      </c>
      <c r="B159" s="84" t="s">
        <v>249</v>
      </c>
      <c r="C159" s="84">
        <v>4</v>
      </c>
      <c r="D159" s="118">
        <v>0.010453249405862128</v>
      </c>
      <c r="E159" s="118">
        <v>1.235528446907549</v>
      </c>
      <c r="F159" s="84" t="s">
        <v>879</v>
      </c>
      <c r="G159" s="84" t="b">
        <v>0</v>
      </c>
      <c r="H159" s="84" t="b">
        <v>0</v>
      </c>
      <c r="I159" s="84" t="b">
        <v>0</v>
      </c>
      <c r="J159" s="84" t="b">
        <v>0</v>
      </c>
      <c r="K159" s="84" t="b">
        <v>0</v>
      </c>
      <c r="L159" s="84" t="b">
        <v>0</v>
      </c>
    </row>
    <row r="160" spans="1:12" ht="15">
      <c r="A160" s="84" t="s">
        <v>249</v>
      </c>
      <c r="B160" s="84" t="s">
        <v>248</v>
      </c>
      <c r="C160" s="84">
        <v>4</v>
      </c>
      <c r="D160" s="118">
        <v>0.010453249405862128</v>
      </c>
      <c r="E160" s="118">
        <v>1.3324384599156054</v>
      </c>
      <c r="F160" s="84" t="s">
        <v>879</v>
      </c>
      <c r="G160" s="84" t="b">
        <v>0</v>
      </c>
      <c r="H160" s="84" t="b">
        <v>0</v>
      </c>
      <c r="I160" s="84" t="b">
        <v>0</v>
      </c>
      <c r="J160" s="84" t="b">
        <v>0</v>
      </c>
      <c r="K160" s="84" t="b">
        <v>0</v>
      </c>
      <c r="L160" s="84" t="b">
        <v>0</v>
      </c>
    </row>
    <row r="161" spans="1:12" ht="15">
      <c r="A161" s="84" t="s">
        <v>229</v>
      </c>
      <c r="B161" s="84" t="s">
        <v>949</v>
      </c>
      <c r="C161" s="84">
        <v>3</v>
      </c>
      <c r="D161" s="118">
        <v>0.011870218880470788</v>
      </c>
      <c r="E161" s="118">
        <v>1.235528446907549</v>
      </c>
      <c r="F161" s="84" t="s">
        <v>879</v>
      </c>
      <c r="G161" s="84" t="b">
        <v>0</v>
      </c>
      <c r="H161" s="84" t="b">
        <v>0</v>
      </c>
      <c r="I161" s="84" t="b">
        <v>0</v>
      </c>
      <c r="J161" s="84" t="b">
        <v>0</v>
      </c>
      <c r="K161" s="84" t="b">
        <v>0</v>
      </c>
      <c r="L161" s="84" t="b">
        <v>0</v>
      </c>
    </row>
    <row r="162" spans="1:12" ht="15">
      <c r="A162" s="84" t="s">
        <v>248</v>
      </c>
      <c r="B162" s="84" t="s">
        <v>247</v>
      </c>
      <c r="C162" s="84">
        <v>3</v>
      </c>
      <c r="D162" s="118">
        <v>0.011870218880470788</v>
      </c>
      <c r="E162" s="118">
        <v>1.3324384599156054</v>
      </c>
      <c r="F162" s="84" t="s">
        <v>879</v>
      </c>
      <c r="G162" s="84" t="b">
        <v>0</v>
      </c>
      <c r="H162" s="84" t="b">
        <v>0</v>
      </c>
      <c r="I162" s="84" t="b">
        <v>0</v>
      </c>
      <c r="J162" s="84" t="b">
        <v>0</v>
      </c>
      <c r="K162" s="84" t="b">
        <v>0</v>
      </c>
      <c r="L162" s="84" t="b">
        <v>0</v>
      </c>
    </row>
    <row r="163" spans="1:12" ht="15">
      <c r="A163" s="84" t="s">
        <v>957</v>
      </c>
      <c r="B163" s="84" t="s">
        <v>947</v>
      </c>
      <c r="C163" s="84">
        <v>7</v>
      </c>
      <c r="D163" s="118">
        <v>0.006882984558337625</v>
      </c>
      <c r="E163" s="118">
        <v>1.0543576623225925</v>
      </c>
      <c r="F163" s="84" t="s">
        <v>880</v>
      </c>
      <c r="G163" s="84" t="b">
        <v>0</v>
      </c>
      <c r="H163" s="84" t="b">
        <v>0</v>
      </c>
      <c r="I163" s="84" t="b">
        <v>0</v>
      </c>
      <c r="J163" s="84" t="b">
        <v>0</v>
      </c>
      <c r="K163" s="84" t="b">
        <v>0</v>
      </c>
      <c r="L163" s="84" t="b">
        <v>0</v>
      </c>
    </row>
    <row r="164" spans="1:12" ht="15">
      <c r="A164" s="84" t="s">
        <v>947</v>
      </c>
      <c r="B164" s="84" t="s">
        <v>958</v>
      </c>
      <c r="C164" s="84">
        <v>7</v>
      </c>
      <c r="D164" s="118">
        <v>0.006882984558337625</v>
      </c>
      <c r="E164" s="118">
        <v>1.0543576623225925</v>
      </c>
      <c r="F164" s="84" t="s">
        <v>880</v>
      </c>
      <c r="G164" s="84" t="b">
        <v>0</v>
      </c>
      <c r="H164" s="84" t="b">
        <v>0</v>
      </c>
      <c r="I164" s="84" t="b">
        <v>0</v>
      </c>
      <c r="J164" s="84" t="b">
        <v>0</v>
      </c>
      <c r="K164" s="84" t="b">
        <v>0</v>
      </c>
      <c r="L164" s="84" t="b">
        <v>0</v>
      </c>
    </row>
    <row r="165" spans="1:12" ht="15">
      <c r="A165" s="84" t="s">
        <v>958</v>
      </c>
      <c r="B165" s="84" t="s">
        <v>946</v>
      </c>
      <c r="C165" s="84">
        <v>7</v>
      </c>
      <c r="D165" s="118">
        <v>0.006882984558337625</v>
      </c>
      <c r="E165" s="118">
        <v>1.1635021317476606</v>
      </c>
      <c r="F165" s="84" t="s">
        <v>880</v>
      </c>
      <c r="G165" s="84" t="b">
        <v>0</v>
      </c>
      <c r="H165" s="84" t="b">
        <v>0</v>
      </c>
      <c r="I165" s="84" t="b">
        <v>0</v>
      </c>
      <c r="J165" s="84" t="b">
        <v>0</v>
      </c>
      <c r="K165" s="84" t="b">
        <v>0</v>
      </c>
      <c r="L165" s="84" t="b">
        <v>0</v>
      </c>
    </row>
    <row r="166" spans="1:12" ht="15">
      <c r="A166" s="84" t="s">
        <v>946</v>
      </c>
      <c r="B166" s="84" t="s">
        <v>959</v>
      </c>
      <c r="C166" s="84">
        <v>7</v>
      </c>
      <c r="D166" s="118">
        <v>0.006882984558337625</v>
      </c>
      <c r="E166" s="118">
        <v>1.1635021317476606</v>
      </c>
      <c r="F166" s="84" t="s">
        <v>880</v>
      </c>
      <c r="G166" s="84" t="b">
        <v>0</v>
      </c>
      <c r="H166" s="84" t="b">
        <v>0</v>
      </c>
      <c r="I166" s="84" t="b">
        <v>0</v>
      </c>
      <c r="J166" s="84" t="b">
        <v>0</v>
      </c>
      <c r="K166" s="84" t="b">
        <v>0</v>
      </c>
      <c r="L166" s="84" t="b">
        <v>0</v>
      </c>
    </row>
    <row r="167" spans="1:12" ht="15">
      <c r="A167" s="84" t="s">
        <v>959</v>
      </c>
      <c r="B167" s="84" t="s">
        <v>960</v>
      </c>
      <c r="C167" s="84">
        <v>7</v>
      </c>
      <c r="D167" s="118">
        <v>0.006882984558337625</v>
      </c>
      <c r="E167" s="118">
        <v>1.1635021317476606</v>
      </c>
      <c r="F167" s="84" t="s">
        <v>880</v>
      </c>
      <c r="G167" s="84" t="b">
        <v>0</v>
      </c>
      <c r="H167" s="84" t="b">
        <v>0</v>
      </c>
      <c r="I167" s="84" t="b">
        <v>0</v>
      </c>
      <c r="J167" s="84" t="b">
        <v>0</v>
      </c>
      <c r="K167" s="84" t="b">
        <v>0</v>
      </c>
      <c r="L167" s="84" t="b">
        <v>0</v>
      </c>
    </row>
    <row r="168" spans="1:12" ht="15">
      <c r="A168" s="84" t="s">
        <v>960</v>
      </c>
      <c r="B168" s="84" t="s">
        <v>948</v>
      </c>
      <c r="C168" s="84">
        <v>7</v>
      </c>
      <c r="D168" s="118">
        <v>0.006882984558337625</v>
      </c>
      <c r="E168" s="118">
        <v>1.0543576623225925</v>
      </c>
      <c r="F168" s="84" t="s">
        <v>880</v>
      </c>
      <c r="G168" s="84" t="b">
        <v>0</v>
      </c>
      <c r="H168" s="84" t="b">
        <v>0</v>
      </c>
      <c r="I168" s="84" t="b">
        <v>0</v>
      </c>
      <c r="J168" s="84" t="b">
        <v>0</v>
      </c>
      <c r="K168" s="84" t="b">
        <v>0</v>
      </c>
      <c r="L168" s="84" t="b">
        <v>0</v>
      </c>
    </row>
    <row r="169" spans="1:12" ht="15">
      <c r="A169" s="84" t="s">
        <v>948</v>
      </c>
      <c r="B169" s="84" t="s">
        <v>961</v>
      </c>
      <c r="C169" s="84">
        <v>7</v>
      </c>
      <c r="D169" s="118">
        <v>0.006882984558337625</v>
      </c>
      <c r="E169" s="118">
        <v>1.0543576623225925</v>
      </c>
      <c r="F169" s="84" t="s">
        <v>880</v>
      </c>
      <c r="G169" s="84" t="b">
        <v>0</v>
      </c>
      <c r="H169" s="84" t="b">
        <v>0</v>
      </c>
      <c r="I169" s="84" t="b">
        <v>0</v>
      </c>
      <c r="J169" s="84" t="b">
        <v>0</v>
      </c>
      <c r="K169" s="84" t="b">
        <v>0</v>
      </c>
      <c r="L169" s="84" t="b">
        <v>0</v>
      </c>
    </row>
    <row r="170" spans="1:12" ht="15">
      <c r="A170" s="84" t="s">
        <v>961</v>
      </c>
      <c r="B170" s="84" t="s">
        <v>962</v>
      </c>
      <c r="C170" s="84">
        <v>7</v>
      </c>
      <c r="D170" s="118">
        <v>0.006882984558337625</v>
      </c>
      <c r="E170" s="118">
        <v>1.1635021317476606</v>
      </c>
      <c r="F170" s="84" t="s">
        <v>880</v>
      </c>
      <c r="G170" s="84" t="b">
        <v>0</v>
      </c>
      <c r="H170" s="84" t="b">
        <v>0</v>
      </c>
      <c r="I170" s="84" t="b">
        <v>0</v>
      </c>
      <c r="J170" s="84" t="b">
        <v>0</v>
      </c>
      <c r="K170" s="84" t="b">
        <v>0</v>
      </c>
      <c r="L170" s="84" t="b">
        <v>0</v>
      </c>
    </row>
    <row r="171" spans="1:12" ht="15">
      <c r="A171" s="84" t="s">
        <v>962</v>
      </c>
      <c r="B171" s="84" t="s">
        <v>1148</v>
      </c>
      <c r="C171" s="84">
        <v>7</v>
      </c>
      <c r="D171" s="118">
        <v>0.006882984558337625</v>
      </c>
      <c r="E171" s="118">
        <v>1.1635021317476606</v>
      </c>
      <c r="F171" s="84" t="s">
        <v>880</v>
      </c>
      <c r="G171" s="84" t="b">
        <v>0</v>
      </c>
      <c r="H171" s="84" t="b">
        <v>0</v>
      </c>
      <c r="I171" s="84" t="b">
        <v>0</v>
      </c>
      <c r="J171" s="84" t="b">
        <v>0</v>
      </c>
      <c r="K171" s="84" t="b">
        <v>0</v>
      </c>
      <c r="L171" s="84" t="b">
        <v>0</v>
      </c>
    </row>
    <row r="172" spans="1:12" ht="15">
      <c r="A172" s="84" t="s">
        <v>1148</v>
      </c>
      <c r="B172" s="84" t="s">
        <v>256</v>
      </c>
      <c r="C172" s="84">
        <v>7</v>
      </c>
      <c r="D172" s="118">
        <v>0.006882984558337625</v>
      </c>
      <c r="E172" s="118">
        <v>1.1635021317476606</v>
      </c>
      <c r="F172" s="84" t="s">
        <v>880</v>
      </c>
      <c r="G172" s="84" t="b">
        <v>0</v>
      </c>
      <c r="H172" s="84" t="b">
        <v>0</v>
      </c>
      <c r="I172" s="84" t="b">
        <v>0</v>
      </c>
      <c r="J172" s="84" t="b">
        <v>0</v>
      </c>
      <c r="K172" s="84" t="b">
        <v>0</v>
      </c>
      <c r="L172" s="84" t="b">
        <v>0</v>
      </c>
    </row>
    <row r="173" spans="1:12" ht="15">
      <c r="A173" s="84" t="s">
        <v>241</v>
      </c>
      <c r="B173" s="84" t="s">
        <v>957</v>
      </c>
      <c r="C173" s="84">
        <v>6</v>
      </c>
      <c r="D173" s="118">
        <v>0.009518446435442229</v>
      </c>
      <c r="E173" s="118">
        <v>1.2304489213782739</v>
      </c>
      <c r="F173" s="84" t="s">
        <v>880</v>
      </c>
      <c r="G173" s="84" t="b">
        <v>0</v>
      </c>
      <c r="H173" s="84" t="b">
        <v>0</v>
      </c>
      <c r="I173" s="84" t="b">
        <v>0</v>
      </c>
      <c r="J173" s="84" t="b">
        <v>0</v>
      </c>
      <c r="K173" s="84" t="b">
        <v>0</v>
      </c>
      <c r="L173" s="84" t="b">
        <v>0</v>
      </c>
    </row>
    <row r="174" spans="1:12" ht="15">
      <c r="A174" s="84" t="s">
        <v>256</v>
      </c>
      <c r="B174" s="84" t="s">
        <v>1149</v>
      </c>
      <c r="C174" s="84">
        <v>6</v>
      </c>
      <c r="D174" s="118">
        <v>0.009518446435442229</v>
      </c>
      <c r="E174" s="118">
        <v>1.1635021317476606</v>
      </c>
      <c r="F174" s="84" t="s">
        <v>880</v>
      </c>
      <c r="G174" s="84" t="b">
        <v>0</v>
      </c>
      <c r="H174" s="84" t="b">
        <v>0</v>
      </c>
      <c r="I174" s="84" t="b">
        <v>0</v>
      </c>
      <c r="J174" s="84" t="b">
        <v>0</v>
      </c>
      <c r="K174" s="84" t="b">
        <v>0</v>
      </c>
      <c r="L174" s="84" t="b">
        <v>0</v>
      </c>
    </row>
    <row r="175" spans="1:12" ht="15">
      <c r="A175" s="84" t="s">
        <v>1149</v>
      </c>
      <c r="B175" s="84" t="s">
        <v>1150</v>
      </c>
      <c r="C175" s="84">
        <v>6</v>
      </c>
      <c r="D175" s="118">
        <v>0.009518446435442229</v>
      </c>
      <c r="E175" s="118">
        <v>1.2304489213782739</v>
      </c>
      <c r="F175" s="84" t="s">
        <v>880</v>
      </c>
      <c r="G175" s="84" t="b">
        <v>0</v>
      </c>
      <c r="H175" s="84" t="b">
        <v>0</v>
      </c>
      <c r="I175" s="84" t="b">
        <v>0</v>
      </c>
      <c r="J175" s="84" t="b">
        <v>0</v>
      </c>
      <c r="K175" s="84" t="b">
        <v>0</v>
      </c>
      <c r="L175" s="84" t="b">
        <v>0</v>
      </c>
    </row>
    <row r="176" spans="1:12" ht="15">
      <c r="A176" s="84" t="s">
        <v>1179</v>
      </c>
      <c r="B176" s="84" t="s">
        <v>1180</v>
      </c>
      <c r="C176" s="84">
        <v>2</v>
      </c>
      <c r="D176" s="118">
        <v>0.011769594842798986</v>
      </c>
      <c r="E176" s="118">
        <v>1.7075701760979363</v>
      </c>
      <c r="F176" s="84" t="s">
        <v>880</v>
      </c>
      <c r="G176" s="84" t="b">
        <v>0</v>
      </c>
      <c r="H176" s="84" t="b">
        <v>0</v>
      </c>
      <c r="I176" s="84" t="b">
        <v>0</v>
      </c>
      <c r="J176" s="84" t="b">
        <v>0</v>
      </c>
      <c r="K176" s="84" t="b">
        <v>0</v>
      </c>
      <c r="L176" s="84" t="b">
        <v>0</v>
      </c>
    </row>
    <row r="177" spans="1:12" ht="15">
      <c r="A177" s="84" t="s">
        <v>1180</v>
      </c>
      <c r="B177" s="84" t="s">
        <v>1181</v>
      </c>
      <c r="C177" s="84">
        <v>2</v>
      </c>
      <c r="D177" s="118">
        <v>0.011769594842798986</v>
      </c>
      <c r="E177" s="118">
        <v>1.7075701760979363</v>
      </c>
      <c r="F177" s="84" t="s">
        <v>880</v>
      </c>
      <c r="G177" s="84" t="b">
        <v>0</v>
      </c>
      <c r="H177" s="84" t="b">
        <v>0</v>
      </c>
      <c r="I177" s="84" t="b">
        <v>0</v>
      </c>
      <c r="J177" s="84" t="b">
        <v>0</v>
      </c>
      <c r="K177" s="84" t="b">
        <v>0</v>
      </c>
      <c r="L177" s="84" t="b">
        <v>0</v>
      </c>
    </row>
    <row r="178" spans="1:12" ht="15">
      <c r="A178" s="84" t="s">
        <v>1181</v>
      </c>
      <c r="B178" s="84" t="s">
        <v>1182</v>
      </c>
      <c r="C178" s="84">
        <v>2</v>
      </c>
      <c r="D178" s="118">
        <v>0.011769594842798986</v>
      </c>
      <c r="E178" s="118">
        <v>1.7075701760979363</v>
      </c>
      <c r="F178" s="84" t="s">
        <v>880</v>
      </c>
      <c r="G178" s="84" t="b">
        <v>0</v>
      </c>
      <c r="H178" s="84" t="b">
        <v>0</v>
      </c>
      <c r="I178" s="84" t="b">
        <v>0</v>
      </c>
      <c r="J178" s="84" t="b">
        <v>1</v>
      </c>
      <c r="K178" s="84" t="b">
        <v>0</v>
      </c>
      <c r="L178" s="84" t="b">
        <v>0</v>
      </c>
    </row>
    <row r="179" spans="1:12" ht="15">
      <c r="A179" s="84" t="s">
        <v>1182</v>
      </c>
      <c r="B179" s="84" t="s">
        <v>947</v>
      </c>
      <c r="C179" s="84">
        <v>2</v>
      </c>
      <c r="D179" s="118">
        <v>0.011769594842798986</v>
      </c>
      <c r="E179" s="118">
        <v>1.0543576623225925</v>
      </c>
      <c r="F179" s="84" t="s">
        <v>880</v>
      </c>
      <c r="G179" s="84" t="b">
        <v>1</v>
      </c>
      <c r="H179" s="84" t="b">
        <v>0</v>
      </c>
      <c r="I179" s="84" t="b">
        <v>0</v>
      </c>
      <c r="J179" s="84" t="b">
        <v>0</v>
      </c>
      <c r="K179" s="84" t="b">
        <v>0</v>
      </c>
      <c r="L179" s="84" t="b">
        <v>0</v>
      </c>
    </row>
    <row r="180" spans="1:12" ht="15">
      <c r="A180" s="84" t="s">
        <v>947</v>
      </c>
      <c r="B180" s="84" t="s">
        <v>948</v>
      </c>
      <c r="C180" s="84">
        <v>2</v>
      </c>
      <c r="D180" s="118">
        <v>0.011769594842798986</v>
      </c>
      <c r="E180" s="118">
        <v>0.4011451485472489</v>
      </c>
      <c r="F180" s="84" t="s">
        <v>880</v>
      </c>
      <c r="G180" s="84" t="b">
        <v>0</v>
      </c>
      <c r="H180" s="84" t="b">
        <v>0</v>
      </c>
      <c r="I180" s="84" t="b">
        <v>0</v>
      </c>
      <c r="J180" s="84" t="b">
        <v>0</v>
      </c>
      <c r="K180" s="84" t="b">
        <v>0</v>
      </c>
      <c r="L180" s="84" t="b">
        <v>0</v>
      </c>
    </row>
    <row r="181" spans="1:12" ht="15">
      <c r="A181" s="84" t="s">
        <v>948</v>
      </c>
      <c r="B181" s="84" t="s">
        <v>241</v>
      </c>
      <c r="C181" s="84">
        <v>2</v>
      </c>
      <c r="D181" s="118">
        <v>0.011769594842798986</v>
      </c>
      <c r="E181" s="118">
        <v>1.0543576623225925</v>
      </c>
      <c r="F181" s="84" t="s">
        <v>880</v>
      </c>
      <c r="G181" s="84" t="b">
        <v>0</v>
      </c>
      <c r="H181" s="84" t="b">
        <v>0</v>
      </c>
      <c r="I181" s="84" t="b">
        <v>0</v>
      </c>
      <c r="J181" s="84" t="b">
        <v>0</v>
      </c>
      <c r="K181" s="84" t="b">
        <v>0</v>
      </c>
      <c r="L181" s="84" t="b">
        <v>0</v>
      </c>
    </row>
    <row r="182" spans="1:12" ht="15">
      <c r="A182" s="84" t="s">
        <v>964</v>
      </c>
      <c r="B182" s="84" t="s">
        <v>965</v>
      </c>
      <c r="C182" s="84">
        <v>2</v>
      </c>
      <c r="D182" s="118">
        <v>0.014212143166858485</v>
      </c>
      <c r="E182" s="118">
        <v>1.4065401804339552</v>
      </c>
      <c r="F182" s="84" t="s">
        <v>881</v>
      </c>
      <c r="G182" s="84" t="b">
        <v>0</v>
      </c>
      <c r="H182" s="84" t="b">
        <v>0</v>
      </c>
      <c r="I182" s="84" t="b">
        <v>0</v>
      </c>
      <c r="J182" s="84" t="b">
        <v>0</v>
      </c>
      <c r="K182" s="84" t="b">
        <v>0</v>
      </c>
      <c r="L182" s="84" t="b">
        <v>0</v>
      </c>
    </row>
    <row r="183" spans="1:12" ht="15">
      <c r="A183" s="84" t="s">
        <v>965</v>
      </c>
      <c r="B183" s="84" t="s">
        <v>966</v>
      </c>
      <c r="C183" s="84">
        <v>2</v>
      </c>
      <c r="D183" s="118">
        <v>0.014212143166858485</v>
      </c>
      <c r="E183" s="118">
        <v>1.4065401804339552</v>
      </c>
      <c r="F183" s="84" t="s">
        <v>881</v>
      </c>
      <c r="G183" s="84" t="b">
        <v>0</v>
      </c>
      <c r="H183" s="84" t="b">
        <v>0</v>
      </c>
      <c r="I183" s="84" t="b">
        <v>0</v>
      </c>
      <c r="J183" s="84" t="b">
        <v>0</v>
      </c>
      <c r="K183" s="84" t="b">
        <v>0</v>
      </c>
      <c r="L183" s="84" t="b">
        <v>0</v>
      </c>
    </row>
    <row r="184" spans="1:12" ht="15">
      <c r="A184" s="84" t="s">
        <v>966</v>
      </c>
      <c r="B184" s="84" t="s">
        <v>967</v>
      </c>
      <c r="C184" s="84">
        <v>2</v>
      </c>
      <c r="D184" s="118">
        <v>0.014212143166858485</v>
      </c>
      <c r="E184" s="118">
        <v>1.4065401804339552</v>
      </c>
      <c r="F184" s="84" t="s">
        <v>881</v>
      </c>
      <c r="G184" s="84" t="b">
        <v>0</v>
      </c>
      <c r="H184" s="84" t="b">
        <v>0</v>
      </c>
      <c r="I184" s="84" t="b">
        <v>0</v>
      </c>
      <c r="J184" s="84" t="b">
        <v>0</v>
      </c>
      <c r="K184" s="84" t="b">
        <v>0</v>
      </c>
      <c r="L184" s="84" t="b">
        <v>0</v>
      </c>
    </row>
    <row r="185" spans="1:12" ht="15">
      <c r="A185" s="84" t="s">
        <v>967</v>
      </c>
      <c r="B185" s="84" t="s">
        <v>968</v>
      </c>
      <c r="C185" s="84">
        <v>2</v>
      </c>
      <c r="D185" s="118">
        <v>0.014212143166858485</v>
      </c>
      <c r="E185" s="118">
        <v>1.4065401804339552</v>
      </c>
      <c r="F185" s="84" t="s">
        <v>881</v>
      </c>
      <c r="G185" s="84" t="b">
        <v>0</v>
      </c>
      <c r="H185" s="84" t="b">
        <v>0</v>
      </c>
      <c r="I185" s="84" t="b">
        <v>0</v>
      </c>
      <c r="J185" s="84" t="b">
        <v>0</v>
      </c>
      <c r="K185" s="84" t="b">
        <v>0</v>
      </c>
      <c r="L185" s="84" t="b">
        <v>0</v>
      </c>
    </row>
    <row r="186" spans="1:12" ht="15">
      <c r="A186" s="84" t="s">
        <v>968</v>
      </c>
      <c r="B186" s="84" t="s">
        <v>259</v>
      </c>
      <c r="C186" s="84">
        <v>2</v>
      </c>
      <c r="D186" s="118">
        <v>0.014212143166858485</v>
      </c>
      <c r="E186" s="118">
        <v>1.4065401804339552</v>
      </c>
      <c r="F186" s="84" t="s">
        <v>881</v>
      </c>
      <c r="G186" s="84" t="b">
        <v>0</v>
      </c>
      <c r="H186" s="84" t="b">
        <v>0</v>
      </c>
      <c r="I186" s="84" t="b">
        <v>0</v>
      </c>
      <c r="J186" s="84" t="b">
        <v>0</v>
      </c>
      <c r="K186" s="84" t="b">
        <v>0</v>
      </c>
      <c r="L186" s="84" t="b">
        <v>0</v>
      </c>
    </row>
    <row r="187" spans="1:12" ht="15">
      <c r="A187" s="84" t="s">
        <v>259</v>
      </c>
      <c r="B187" s="84" t="s">
        <v>258</v>
      </c>
      <c r="C187" s="84">
        <v>2</v>
      </c>
      <c r="D187" s="118">
        <v>0.014212143166858485</v>
      </c>
      <c r="E187" s="118">
        <v>1.4065401804339552</v>
      </c>
      <c r="F187" s="84" t="s">
        <v>881</v>
      </c>
      <c r="G187" s="84" t="b">
        <v>0</v>
      </c>
      <c r="H187" s="84" t="b">
        <v>0</v>
      </c>
      <c r="I187" s="84" t="b">
        <v>0</v>
      </c>
      <c r="J187" s="84" t="b">
        <v>0</v>
      </c>
      <c r="K187" s="84" t="b">
        <v>0</v>
      </c>
      <c r="L187" s="84" t="b">
        <v>0</v>
      </c>
    </row>
    <row r="188" spans="1:12" ht="15">
      <c r="A188" s="84" t="s">
        <v>258</v>
      </c>
      <c r="B188" s="84" t="s">
        <v>969</v>
      </c>
      <c r="C188" s="84">
        <v>2</v>
      </c>
      <c r="D188" s="118">
        <v>0.014212143166858485</v>
      </c>
      <c r="E188" s="118">
        <v>1.4065401804339552</v>
      </c>
      <c r="F188" s="84" t="s">
        <v>881</v>
      </c>
      <c r="G188" s="84" t="b">
        <v>0</v>
      </c>
      <c r="H188" s="84" t="b">
        <v>0</v>
      </c>
      <c r="I188" s="84" t="b">
        <v>0</v>
      </c>
      <c r="J188" s="84" t="b">
        <v>0</v>
      </c>
      <c r="K188" s="84" t="b">
        <v>0</v>
      </c>
      <c r="L188" s="84" t="b">
        <v>0</v>
      </c>
    </row>
    <row r="189" spans="1:12" ht="15">
      <c r="A189" s="84" t="s">
        <v>969</v>
      </c>
      <c r="B189" s="84" t="s">
        <v>1173</v>
      </c>
      <c r="C189" s="84">
        <v>2</v>
      </c>
      <c r="D189" s="118">
        <v>0.014212143166858485</v>
      </c>
      <c r="E189" s="118">
        <v>1.4065401804339552</v>
      </c>
      <c r="F189" s="84" t="s">
        <v>881</v>
      </c>
      <c r="G189" s="84" t="b">
        <v>0</v>
      </c>
      <c r="H189" s="84" t="b">
        <v>0</v>
      </c>
      <c r="I189" s="84" t="b">
        <v>0</v>
      </c>
      <c r="J189" s="84" t="b">
        <v>0</v>
      </c>
      <c r="K189" s="84" t="b">
        <v>0</v>
      </c>
      <c r="L189" s="84" t="b">
        <v>0</v>
      </c>
    </row>
    <row r="190" spans="1:12" ht="15">
      <c r="A190" s="84" t="s">
        <v>1173</v>
      </c>
      <c r="B190" s="84" t="s">
        <v>1174</v>
      </c>
      <c r="C190" s="84">
        <v>2</v>
      </c>
      <c r="D190" s="118">
        <v>0.014212143166858485</v>
      </c>
      <c r="E190" s="118">
        <v>1.4065401804339552</v>
      </c>
      <c r="F190" s="84" t="s">
        <v>881</v>
      </c>
      <c r="G190" s="84" t="b">
        <v>0</v>
      </c>
      <c r="H190" s="84" t="b">
        <v>0</v>
      </c>
      <c r="I190" s="84" t="b">
        <v>0</v>
      </c>
      <c r="J190" s="84" t="b">
        <v>0</v>
      </c>
      <c r="K190" s="84" t="b">
        <v>0</v>
      </c>
      <c r="L190" s="84" t="b">
        <v>0</v>
      </c>
    </row>
    <row r="191" spans="1:12" ht="15">
      <c r="A191" s="84" t="s">
        <v>1174</v>
      </c>
      <c r="B191" s="84" t="s">
        <v>947</v>
      </c>
      <c r="C191" s="84">
        <v>2</v>
      </c>
      <c r="D191" s="118">
        <v>0.014212143166858485</v>
      </c>
      <c r="E191" s="118">
        <v>1.4065401804339552</v>
      </c>
      <c r="F191" s="84" t="s">
        <v>881</v>
      </c>
      <c r="G191" s="84" t="b">
        <v>0</v>
      </c>
      <c r="H191" s="84" t="b">
        <v>0</v>
      </c>
      <c r="I191" s="84" t="b">
        <v>0</v>
      </c>
      <c r="J191" s="84" t="b">
        <v>0</v>
      </c>
      <c r="K191" s="84" t="b">
        <v>0</v>
      </c>
      <c r="L191" s="84" t="b">
        <v>0</v>
      </c>
    </row>
    <row r="192" spans="1:12" ht="15">
      <c r="A192" s="84" t="s">
        <v>252</v>
      </c>
      <c r="B192" s="84" t="s">
        <v>1175</v>
      </c>
      <c r="C192" s="84">
        <v>2</v>
      </c>
      <c r="D192" s="118">
        <v>0.014212143166858485</v>
      </c>
      <c r="E192" s="118">
        <v>1.4065401804339552</v>
      </c>
      <c r="F192" s="84" t="s">
        <v>881</v>
      </c>
      <c r="G192" s="84" t="b">
        <v>0</v>
      </c>
      <c r="H192" s="84" t="b">
        <v>0</v>
      </c>
      <c r="I192" s="84" t="b">
        <v>0</v>
      </c>
      <c r="J192" s="84" t="b">
        <v>0</v>
      </c>
      <c r="K192" s="84" t="b">
        <v>0</v>
      </c>
      <c r="L192" s="84" t="b">
        <v>0</v>
      </c>
    </row>
    <row r="193" spans="1:12" ht="15">
      <c r="A193" s="84" t="s">
        <v>1175</v>
      </c>
      <c r="B193" s="84" t="s">
        <v>1176</v>
      </c>
      <c r="C193" s="84">
        <v>2</v>
      </c>
      <c r="D193" s="118">
        <v>0.014212143166858485</v>
      </c>
      <c r="E193" s="118">
        <v>1.4065401804339552</v>
      </c>
      <c r="F193" s="84" t="s">
        <v>881</v>
      </c>
      <c r="G193" s="84" t="b">
        <v>0</v>
      </c>
      <c r="H193" s="84" t="b">
        <v>0</v>
      </c>
      <c r="I193" s="84" t="b">
        <v>0</v>
      </c>
      <c r="J193" s="84" t="b">
        <v>0</v>
      </c>
      <c r="K193" s="84" t="b">
        <v>0</v>
      </c>
      <c r="L193" s="84" t="b">
        <v>0</v>
      </c>
    </row>
    <row r="194" spans="1:12" ht="15">
      <c r="A194" s="84" t="s">
        <v>1176</v>
      </c>
      <c r="B194" s="84" t="s">
        <v>949</v>
      </c>
      <c r="C194" s="84">
        <v>2</v>
      </c>
      <c r="D194" s="118">
        <v>0.014212143166858485</v>
      </c>
      <c r="E194" s="118">
        <v>1.2304489213782739</v>
      </c>
      <c r="F194" s="84" t="s">
        <v>881</v>
      </c>
      <c r="G194" s="84" t="b">
        <v>0</v>
      </c>
      <c r="H194" s="84" t="b">
        <v>0</v>
      </c>
      <c r="I194" s="84" t="b">
        <v>0</v>
      </c>
      <c r="J194" s="84" t="b">
        <v>0</v>
      </c>
      <c r="K194" s="84" t="b">
        <v>0</v>
      </c>
      <c r="L194" s="84" t="b">
        <v>0</v>
      </c>
    </row>
    <row r="195" spans="1:12" ht="15">
      <c r="A195" s="84" t="s">
        <v>949</v>
      </c>
      <c r="B195" s="84" t="s">
        <v>1177</v>
      </c>
      <c r="C195" s="84">
        <v>2</v>
      </c>
      <c r="D195" s="118">
        <v>0.014212143166858485</v>
      </c>
      <c r="E195" s="118">
        <v>1.2304489213782739</v>
      </c>
      <c r="F195" s="84" t="s">
        <v>881</v>
      </c>
      <c r="G195" s="84" t="b">
        <v>0</v>
      </c>
      <c r="H195" s="84" t="b">
        <v>0</v>
      </c>
      <c r="I195" s="84" t="b">
        <v>0</v>
      </c>
      <c r="J195" s="84" t="b">
        <v>0</v>
      </c>
      <c r="K195" s="84" t="b">
        <v>0</v>
      </c>
      <c r="L195" s="84" t="b">
        <v>0</v>
      </c>
    </row>
    <row r="196" spans="1:12" ht="15">
      <c r="A196" s="84" t="s">
        <v>1177</v>
      </c>
      <c r="B196" s="84" t="s">
        <v>1178</v>
      </c>
      <c r="C196" s="84">
        <v>2</v>
      </c>
      <c r="D196" s="118">
        <v>0.014212143166858485</v>
      </c>
      <c r="E196" s="118">
        <v>1.4065401804339552</v>
      </c>
      <c r="F196" s="84" t="s">
        <v>881</v>
      </c>
      <c r="G196" s="84" t="b">
        <v>0</v>
      </c>
      <c r="H196" s="84" t="b">
        <v>0</v>
      </c>
      <c r="I196" s="84" t="b">
        <v>0</v>
      </c>
      <c r="J196" s="84" t="b">
        <v>0</v>
      </c>
      <c r="K196" s="84" t="b">
        <v>0</v>
      </c>
      <c r="L196" s="84" t="b">
        <v>0</v>
      </c>
    </row>
    <row r="197" spans="1:12" ht="15">
      <c r="A197" s="84" t="s">
        <v>1178</v>
      </c>
      <c r="B197" s="84" t="s">
        <v>267</v>
      </c>
      <c r="C197" s="84">
        <v>2</v>
      </c>
      <c r="D197" s="118">
        <v>0.014212143166858485</v>
      </c>
      <c r="E197" s="118">
        <v>1.105510184769974</v>
      </c>
      <c r="F197" s="84" t="s">
        <v>881</v>
      </c>
      <c r="G197" s="84" t="b">
        <v>0</v>
      </c>
      <c r="H197" s="84" t="b">
        <v>0</v>
      </c>
      <c r="I197" s="84" t="b">
        <v>0</v>
      </c>
      <c r="J197" s="84" t="b">
        <v>0</v>
      </c>
      <c r="K197" s="84" t="b">
        <v>0</v>
      </c>
      <c r="L197" s="84" t="b">
        <v>0</v>
      </c>
    </row>
    <row r="198" spans="1:12" ht="15">
      <c r="A198" s="84" t="s">
        <v>267</v>
      </c>
      <c r="B198" s="84" t="s">
        <v>1170</v>
      </c>
      <c r="C198" s="84">
        <v>2</v>
      </c>
      <c r="D198" s="118">
        <v>0.014212143166858485</v>
      </c>
      <c r="E198" s="118">
        <v>1.2304489213782739</v>
      </c>
      <c r="F198" s="84" t="s">
        <v>881</v>
      </c>
      <c r="G198" s="84" t="b">
        <v>0</v>
      </c>
      <c r="H198" s="84" t="b">
        <v>0</v>
      </c>
      <c r="I198" s="84" t="b">
        <v>0</v>
      </c>
      <c r="J198" s="84" t="b">
        <v>0</v>
      </c>
      <c r="K198" s="84" t="b">
        <v>0</v>
      </c>
      <c r="L198" s="84" t="b">
        <v>0</v>
      </c>
    </row>
    <row r="199" spans="1:12" ht="15">
      <c r="A199" s="84" t="s">
        <v>971</v>
      </c>
      <c r="B199" s="84" t="s">
        <v>972</v>
      </c>
      <c r="C199" s="84">
        <v>5</v>
      </c>
      <c r="D199" s="118">
        <v>0</v>
      </c>
      <c r="E199" s="118">
        <v>1.0569048513364727</v>
      </c>
      <c r="F199" s="84" t="s">
        <v>882</v>
      </c>
      <c r="G199" s="84" t="b">
        <v>0</v>
      </c>
      <c r="H199" s="84" t="b">
        <v>0</v>
      </c>
      <c r="I199" s="84" t="b">
        <v>0</v>
      </c>
      <c r="J199" s="84" t="b">
        <v>0</v>
      </c>
      <c r="K199" s="84" t="b">
        <v>0</v>
      </c>
      <c r="L199" s="84" t="b">
        <v>0</v>
      </c>
    </row>
    <row r="200" spans="1:12" ht="15">
      <c r="A200" s="84" t="s">
        <v>972</v>
      </c>
      <c r="B200" s="84" t="s">
        <v>973</v>
      </c>
      <c r="C200" s="84">
        <v>5</v>
      </c>
      <c r="D200" s="118">
        <v>0</v>
      </c>
      <c r="E200" s="118">
        <v>1.0569048513364727</v>
      </c>
      <c r="F200" s="84" t="s">
        <v>882</v>
      </c>
      <c r="G200" s="84" t="b">
        <v>0</v>
      </c>
      <c r="H200" s="84" t="b">
        <v>0</v>
      </c>
      <c r="I200" s="84" t="b">
        <v>0</v>
      </c>
      <c r="J200" s="84" t="b">
        <v>0</v>
      </c>
      <c r="K200" s="84" t="b">
        <v>0</v>
      </c>
      <c r="L200" s="84" t="b">
        <v>0</v>
      </c>
    </row>
    <row r="201" spans="1:12" ht="15">
      <c r="A201" s="84" t="s">
        <v>973</v>
      </c>
      <c r="B201" s="84" t="s">
        <v>974</v>
      </c>
      <c r="C201" s="84">
        <v>5</v>
      </c>
      <c r="D201" s="118">
        <v>0</v>
      </c>
      <c r="E201" s="118">
        <v>1.0569048513364727</v>
      </c>
      <c r="F201" s="84" t="s">
        <v>882</v>
      </c>
      <c r="G201" s="84" t="b">
        <v>0</v>
      </c>
      <c r="H201" s="84" t="b">
        <v>0</v>
      </c>
      <c r="I201" s="84" t="b">
        <v>0</v>
      </c>
      <c r="J201" s="84" t="b">
        <v>0</v>
      </c>
      <c r="K201" s="84" t="b">
        <v>0</v>
      </c>
      <c r="L201" s="84" t="b">
        <v>0</v>
      </c>
    </row>
    <row r="202" spans="1:12" ht="15">
      <c r="A202" s="84" t="s">
        <v>974</v>
      </c>
      <c r="B202" s="84" t="s">
        <v>975</v>
      </c>
      <c r="C202" s="84">
        <v>5</v>
      </c>
      <c r="D202" s="118">
        <v>0</v>
      </c>
      <c r="E202" s="118">
        <v>1.0569048513364727</v>
      </c>
      <c r="F202" s="84" t="s">
        <v>882</v>
      </c>
      <c r="G202" s="84" t="b">
        <v>0</v>
      </c>
      <c r="H202" s="84" t="b">
        <v>0</v>
      </c>
      <c r="I202" s="84" t="b">
        <v>0</v>
      </c>
      <c r="J202" s="84" t="b">
        <v>0</v>
      </c>
      <c r="K202" s="84" t="b">
        <v>0</v>
      </c>
      <c r="L202" s="84" t="b">
        <v>0</v>
      </c>
    </row>
    <row r="203" spans="1:12" ht="15">
      <c r="A203" s="84" t="s">
        <v>975</v>
      </c>
      <c r="B203" s="84" t="s">
        <v>976</v>
      </c>
      <c r="C203" s="84">
        <v>5</v>
      </c>
      <c r="D203" s="118">
        <v>0</v>
      </c>
      <c r="E203" s="118">
        <v>1.0569048513364727</v>
      </c>
      <c r="F203" s="84" t="s">
        <v>882</v>
      </c>
      <c r="G203" s="84" t="b">
        <v>0</v>
      </c>
      <c r="H203" s="84" t="b">
        <v>0</v>
      </c>
      <c r="I203" s="84" t="b">
        <v>0</v>
      </c>
      <c r="J203" s="84" t="b">
        <v>0</v>
      </c>
      <c r="K203" s="84" t="b">
        <v>0</v>
      </c>
      <c r="L203" s="84" t="b">
        <v>0</v>
      </c>
    </row>
    <row r="204" spans="1:12" ht="15">
      <c r="A204" s="84" t="s">
        <v>976</v>
      </c>
      <c r="B204" s="84" t="s">
        <v>977</v>
      </c>
      <c r="C204" s="84">
        <v>5</v>
      </c>
      <c r="D204" s="118">
        <v>0</v>
      </c>
      <c r="E204" s="118">
        <v>1.0569048513364727</v>
      </c>
      <c r="F204" s="84" t="s">
        <v>882</v>
      </c>
      <c r="G204" s="84" t="b">
        <v>0</v>
      </c>
      <c r="H204" s="84" t="b">
        <v>0</v>
      </c>
      <c r="I204" s="84" t="b">
        <v>0</v>
      </c>
      <c r="J204" s="84" t="b">
        <v>0</v>
      </c>
      <c r="K204" s="84" t="b">
        <v>0</v>
      </c>
      <c r="L204" s="84" t="b">
        <v>0</v>
      </c>
    </row>
    <row r="205" spans="1:12" ht="15">
      <c r="A205" s="84" t="s">
        <v>977</v>
      </c>
      <c r="B205" s="84" t="s">
        <v>978</v>
      </c>
      <c r="C205" s="84">
        <v>5</v>
      </c>
      <c r="D205" s="118">
        <v>0</v>
      </c>
      <c r="E205" s="118">
        <v>1.0569048513364727</v>
      </c>
      <c r="F205" s="84" t="s">
        <v>882</v>
      </c>
      <c r="G205" s="84" t="b">
        <v>0</v>
      </c>
      <c r="H205" s="84" t="b">
        <v>0</v>
      </c>
      <c r="I205" s="84" t="b">
        <v>0</v>
      </c>
      <c r="J205" s="84" t="b">
        <v>0</v>
      </c>
      <c r="K205" s="84" t="b">
        <v>0</v>
      </c>
      <c r="L205" s="84" t="b">
        <v>0</v>
      </c>
    </row>
    <row r="206" spans="1:12" ht="15">
      <c r="A206" s="84" t="s">
        <v>978</v>
      </c>
      <c r="B206" s="84" t="s">
        <v>979</v>
      </c>
      <c r="C206" s="84">
        <v>5</v>
      </c>
      <c r="D206" s="118">
        <v>0</v>
      </c>
      <c r="E206" s="118">
        <v>1.0569048513364727</v>
      </c>
      <c r="F206" s="84" t="s">
        <v>882</v>
      </c>
      <c r="G206" s="84" t="b">
        <v>0</v>
      </c>
      <c r="H206" s="84" t="b">
        <v>0</v>
      </c>
      <c r="I206" s="84" t="b">
        <v>0</v>
      </c>
      <c r="J206" s="84" t="b">
        <v>0</v>
      </c>
      <c r="K206" s="84" t="b">
        <v>0</v>
      </c>
      <c r="L206" s="84" t="b">
        <v>0</v>
      </c>
    </row>
    <row r="207" spans="1:12" ht="15">
      <c r="A207" s="84" t="s">
        <v>979</v>
      </c>
      <c r="B207" s="84" t="s">
        <v>949</v>
      </c>
      <c r="C207" s="84">
        <v>5</v>
      </c>
      <c r="D207" s="118">
        <v>0</v>
      </c>
      <c r="E207" s="118">
        <v>1.0569048513364727</v>
      </c>
      <c r="F207" s="84" t="s">
        <v>882</v>
      </c>
      <c r="G207" s="84" t="b">
        <v>0</v>
      </c>
      <c r="H207" s="84" t="b">
        <v>0</v>
      </c>
      <c r="I207" s="84" t="b">
        <v>0</v>
      </c>
      <c r="J207" s="84" t="b">
        <v>0</v>
      </c>
      <c r="K207" s="84" t="b">
        <v>0</v>
      </c>
      <c r="L207" s="84" t="b">
        <v>0</v>
      </c>
    </row>
    <row r="208" spans="1:12" ht="15">
      <c r="A208" s="84" t="s">
        <v>242</v>
      </c>
      <c r="B208" s="84" t="s">
        <v>971</v>
      </c>
      <c r="C208" s="84">
        <v>4</v>
      </c>
      <c r="D208" s="118">
        <v>0.006252258903745575</v>
      </c>
      <c r="E208" s="118">
        <v>1.153814864344529</v>
      </c>
      <c r="F208" s="84" t="s">
        <v>882</v>
      </c>
      <c r="G208" s="84" t="b">
        <v>0</v>
      </c>
      <c r="H208" s="84" t="b">
        <v>0</v>
      </c>
      <c r="I208" s="84" t="b">
        <v>0</v>
      </c>
      <c r="J208" s="84" t="b">
        <v>0</v>
      </c>
      <c r="K208" s="84" t="b">
        <v>0</v>
      </c>
      <c r="L208" s="84" t="b">
        <v>0</v>
      </c>
    </row>
    <row r="209" spans="1:12" ht="15">
      <c r="A209" s="84" t="s">
        <v>949</v>
      </c>
      <c r="B209" s="84" t="s">
        <v>267</v>
      </c>
      <c r="C209" s="84">
        <v>4</v>
      </c>
      <c r="D209" s="118">
        <v>0.006252258903745575</v>
      </c>
      <c r="E209" s="118">
        <v>1.153814864344529</v>
      </c>
      <c r="F209" s="84" t="s">
        <v>882</v>
      </c>
      <c r="G209" s="84" t="b">
        <v>0</v>
      </c>
      <c r="H209" s="84" t="b">
        <v>0</v>
      </c>
      <c r="I209" s="84" t="b">
        <v>0</v>
      </c>
      <c r="J209" s="84" t="b">
        <v>0</v>
      </c>
      <c r="K209" s="84" t="b">
        <v>0</v>
      </c>
      <c r="L209" s="84" t="b">
        <v>0</v>
      </c>
    </row>
    <row r="210" spans="1:12" ht="15">
      <c r="A210" s="84" t="s">
        <v>267</v>
      </c>
      <c r="B210" s="84" t="s">
        <v>1154</v>
      </c>
      <c r="C210" s="84">
        <v>4</v>
      </c>
      <c r="D210" s="118">
        <v>0.006252258903745575</v>
      </c>
      <c r="E210" s="118">
        <v>1.153814864344529</v>
      </c>
      <c r="F210" s="84" t="s">
        <v>882</v>
      </c>
      <c r="G210" s="84" t="b">
        <v>0</v>
      </c>
      <c r="H210" s="84" t="b">
        <v>0</v>
      </c>
      <c r="I210" s="84" t="b">
        <v>0</v>
      </c>
      <c r="J210" s="84" t="b">
        <v>0</v>
      </c>
      <c r="K210" s="84" t="b">
        <v>0</v>
      </c>
      <c r="L21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1209</v>
      </c>
      <c r="B2" s="122" t="s">
        <v>1210</v>
      </c>
      <c r="C2" s="119" t="s">
        <v>1211</v>
      </c>
    </row>
    <row r="3" spans="1:3" ht="15">
      <c r="A3" s="121" t="s">
        <v>878</v>
      </c>
      <c r="B3" s="121" t="s">
        <v>878</v>
      </c>
      <c r="C3" s="34">
        <v>33</v>
      </c>
    </row>
    <row r="4" spans="1:3" ht="15">
      <c r="A4" s="121" t="s">
        <v>878</v>
      </c>
      <c r="B4" s="121" t="s">
        <v>880</v>
      </c>
      <c r="C4" s="34">
        <v>5</v>
      </c>
    </row>
    <row r="5" spans="1:3" ht="15">
      <c r="A5" s="121" t="s">
        <v>878</v>
      </c>
      <c r="B5" s="121" t="s">
        <v>881</v>
      </c>
      <c r="C5" s="34">
        <v>1</v>
      </c>
    </row>
    <row r="6" spans="1:3" ht="15">
      <c r="A6" s="121" t="s">
        <v>879</v>
      </c>
      <c r="B6" s="121" t="s">
        <v>878</v>
      </c>
      <c r="C6" s="34">
        <v>4</v>
      </c>
    </row>
    <row r="7" spans="1:3" ht="15">
      <c r="A7" s="121" t="s">
        <v>879</v>
      </c>
      <c r="B7" s="121" t="s">
        <v>879</v>
      </c>
      <c r="C7" s="34">
        <v>30</v>
      </c>
    </row>
    <row r="8" spans="1:3" ht="15">
      <c r="A8" s="121" t="s">
        <v>879</v>
      </c>
      <c r="B8" s="121" t="s">
        <v>880</v>
      </c>
      <c r="C8" s="34">
        <v>2</v>
      </c>
    </row>
    <row r="9" spans="1:3" ht="15">
      <c r="A9" s="121" t="s">
        <v>879</v>
      </c>
      <c r="B9" s="121" t="s">
        <v>882</v>
      </c>
      <c r="C9" s="34">
        <v>5</v>
      </c>
    </row>
    <row r="10" spans="1:3" ht="15">
      <c r="A10" s="121" t="s">
        <v>880</v>
      </c>
      <c r="B10" s="121" t="s">
        <v>880</v>
      </c>
      <c r="C10" s="34">
        <v>16</v>
      </c>
    </row>
    <row r="11" spans="1:3" ht="15">
      <c r="A11" s="121" t="s">
        <v>881</v>
      </c>
      <c r="B11" s="121" t="s">
        <v>881</v>
      </c>
      <c r="C11" s="34">
        <v>8</v>
      </c>
    </row>
    <row r="12" spans="1:3" ht="15">
      <c r="A12" s="121" t="s">
        <v>881</v>
      </c>
      <c r="B12" s="121" t="s">
        <v>882</v>
      </c>
      <c r="C12" s="34">
        <v>1</v>
      </c>
    </row>
    <row r="13" spans="1:3" ht="15">
      <c r="A13" s="121" t="s">
        <v>882</v>
      </c>
      <c r="B13" s="121" t="s">
        <v>882</v>
      </c>
      <c r="C13" s="34">
        <v>5</v>
      </c>
    </row>
    <row r="14" spans="1:3" ht="15">
      <c r="A14" s="121" t="s">
        <v>883</v>
      </c>
      <c r="B14" s="121" t="s">
        <v>883</v>
      </c>
      <c r="C14"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1217</v>
      </c>
      <c r="B1" s="13" t="s">
        <v>17</v>
      </c>
    </row>
    <row r="2" spans="1:2" ht="15">
      <c r="A2" s="78" t="s">
        <v>1218</v>
      </c>
      <c r="B2" s="78" t="s">
        <v>1224</v>
      </c>
    </row>
    <row r="3" spans="1:2" ht="15">
      <c r="A3" s="78" t="s">
        <v>1219</v>
      </c>
      <c r="B3" s="78" t="s">
        <v>1225</v>
      </c>
    </row>
    <row r="4" spans="1:2" ht="15">
      <c r="A4" s="78" t="s">
        <v>1220</v>
      </c>
      <c r="B4" s="78" t="s">
        <v>1226</v>
      </c>
    </row>
    <row r="5" spans="1:2" ht="15">
      <c r="A5" s="78" t="s">
        <v>1221</v>
      </c>
      <c r="B5" s="78" t="s">
        <v>1227</v>
      </c>
    </row>
    <row r="6" spans="1:2" ht="15">
      <c r="A6" s="78" t="s">
        <v>1222</v>
      </c>
      <c r="B6" s="78" t="s">
        <v>1228</v>
      </c>
    </row>
    <row r="7" spans="1:2" ht="15">
      <c r="A7" s="78" t="s">
        <v>1223</v>
      </c>
      <c r="B7" s="78" t="s">
        <v>1225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877</v>
      </c>
      <c r="BB2" s="13" t="s">
        <v>891</v>
      </c>
      <c r="BC2" s="13" t="s">
        <v>892</v>
      </c>
      <c r="BD2" s="119" t="s">
        <v>1198</v>
      </c>
      <c r="BE2" s="119" t="s">
        <v>1199</v>
      </c>
      <c r="BF2" s="119" t="s">
        <v>1200</v>
      </c>
      <c r="BG2" s="119" t="s">
        <v>1201</v>
      </c>
      <c r="BH2" s="119" t="s">
        <v>1202</v>
      </c>
      <c r="BI2" s="119" t="s">
        <v>1203</v>
      </c>
      <c r="BJ2" s="119" t="s">
        <v>1204</v>
      </c>
      <c r="BK2" s="119" t="s">
        <v>1205</v>
      </c>
      <c r="BL2" s="119" t="s">
        <v>1206</v>
      </c>
    </row>
    <row r="3" spans="1:64" ht="15" customHeight="1">
      <c r="A3" s="64" t="s">
        <v>212</v>
      </c>
      <c r="B3" s="64" t="s">
        <v>212</v>
      </c>
      <c r="C3" s="65"/>
      <c r="D3" s="66"/>
      <c r="E3" s="67"/>
      <c r="F3" s="68"/>
      <c r="G3" s="65"/>
      <c r="H3" s="69"/>
      <c r="I3" s="70"/>
      <c r="J3" s="70"/>
      <c r="K3" s="34" t="s">
        <v>65</v>
      </c>
      <c r="L3" s="71">
        <v>3</v>
      </c>
      <c r="M3" s="71"/>
      <c r="N3" s="72"/>
      <c r="O3" s="78" t="s">
        <v>176</v>
      </c>
      <c r="P3" s="80">
        <v>43654.71847222222</v>
      </c>
      <c r="Q3" s="78" t="s">
        <v>262</v>
      </c>
      <c r="R3" s="78"/>
      <c r="S3" s="78"/>
      <c r="T3" s="78" t="s">
        <v>241</v>
      </c>
      <c r="U3" s="78"/>
      <c r="V3" s="83" t="s">
        <v>311</v>
      </c>
      <c r="W3" s="80">
        <v>43654.71847222222</v>
      </c>
      <c r="X3" s="83" t="s">
        <v>345</v>
      </c>
      <c r="Y3" s="78"/>
      <c r="Z3" s="78"/>
      <c r="AA3" s="84" t="s">
        <v>398</v>
      </c>
      <c r="AB3" s="78"/>
      <c r="AC3" s="78" t="b">
        <v>0</v>
      </c>
      <c r="AD3" s="78">
        <v>0</v>
      </c>
      <c r="AE3" s="84" t="s">
        <v>454</v>
      </c>
      <c r="AF3" s="78" t="b">
        <v>0</v>
      </c>
      <c r="AG3" s="78" t="s">
        <v>458</v>
      </c>
      <c r="AH3" s="78"/>
      <c r="AI3" s="84" t="s">
        <v>454</v>
      </c>
      <c r="AJ3" s="78" t="b">
        <v>0</v>
      </c>
      <c r="AK3" s="78">
        <v>0</v>
      </c>
      <c r="AL3" s="84" t="s">
        <v>454</v>
      </c>
      <c r="AM3" s="78" t="s">
        <v>467</v>
      </c>
      <c r="AN3" s="78" t="b">
        <v>0</v>
      </c>
      <c r="AO3" s="84" t="s">
        <v>398</v>
      </c>
      <c r="AP3" s="78" t="s">
        <v>176</v>
      </c>
      <c r="AQ3" s="78">
        <v>0</v>
      </c>
      <c r="AR3" s="78">
        <v>0</v>
      </c>
      <c r="AS3" s="78"/>
      <c r="AT3" s="78"/>
      <c r="AU3" s="78"/>
      <c r="AV3" s="78"/>
      <c r="AW3" s="78"/>
      <c r="AX3" s="78"/>
      <c r="AY3" s="78"/>
      <c r="AZ3" s="78"/>
      <c r="BA3">
        <v>1</v>
      </c>
      <c r="BB3" s="78" t="str">
        <f>REPLACE(INDEX(GroupVertices[Group],MATCH(Edges25[[#This Row],[Vertex 1]],GroupVertices[Vertex],0)),1,1,"")</f>
        <v>6</v>
      </c>
      <c r="BC3" s="78" t="str">
        <f>REPLACE(INDEX(GroupVertices[Group],MATCH(Edges25[[#This Row],[Vertex 2]],GroupVertices[Vertex],0)),1,1,"")</f>
        <v>6</v>
      </c>
      <c r="BD3" s="48">
        <v>0</v>
      </c>
      <c r="BE3" s="49">
        <v>0</v>
      </c>
      <c r="BF3" s="48">
        <v>0</v>
      </c>
      <c r="BG3" s="49">
        <v>0</v>
      </c>
      <c r="BH3" s="48">
        <v>0</v>
      </c>
      <c r="BI3" s="49">
        <v>0</v>
      </c>
      <c r="BJ3" s="48">
        <v>11</v>
      </c>
      <c r="BK3" s="49">
        <v>100</v>
      </c>
      <c r="BL3" s="48">
        <v>11</v>
      </c>
    </row>
    <row r="4" spans="1:64" ht="15" customHeight="1">
      <c r="A4" s="64" t="s">
        <v>213</v>
      </c>
      <c r="B4" s="64" t="s">
        <v>239</v>
      </c>
      <c r="C4" s="65"/>
      <c r="D4" s="66"/>
      <c r="E4" s="67"/>
      <c r="F4" s="68"/>
      <c r="G4" s="65"/>
      <c r="H4" s="69"/>
      <c r="I4" s="70"/>
      <c r="J4" s="70"/>
      <c r="K4" s="34" t="s">
        <v>65</v>
      </c>
      <c r="L4" s="77">
        <v>4</v>
      </c>
      <c r="M4" s="77"/>
      <c r="N4" s="72"/>
      <c r="O4" s="79" t="s">
        <v>260</v>
      </c>
      <c r="P4" s="81">
        <v>43654.760729166665</v>
      </c>
      <c r="Q4" s="79" t="s">
        <v>263</v>
      </c>
      <c r="R4" s="79"/>
      <c r="S4" s="79"/>
      <c r="T4" s="79" t="s">
        <v>302</v>
      </c>
      <c r="U4" s="79"/>
      <c r="V4" s="82" t="s">
        <v>312</v>
      </c>
      <c r="W4" s="81">
        <v>43654.760729166665</v>
      </c>
      <c r="X4" s="82" t="s">
        <v>346</v>
      </c>
      <c r="Y4" s="79"/>
      <c r="Z4" s="79"/>
      <c r="AA4" s="85" t="s">
        <v>399</v>
      </c>
      <c r="AB4" s="79"/>
      <c r="AC4" s="79" t="b">
        <v>0</v>
      </c>
      <c r="AD4" s="79">
        <v>0</v>
      </c>
      <c r="AE4" s="85" t="s">
        <v>454</v>
      </c>
      <c r="AF4" s="79" t="b">
        <v>0</v>
      </c>
      <c r="AG4" s="79" t="s">
        <v>458</v>
      </c>
      <c r="AH4" s="79"/>
      <c r="AI4" s="85" t="s">
        <v>454</v>
      </c>
      <c r="AJ4" s="79" t="b">
        <v>0</v>
      </c>
      <c r="AK4" s="79">
        <v>5</v>
      </c>
      <c r="AL4" s="85" t="s">
        <v>444</v>
      </c>
      <c r="AM4" s="79" t="s">
        <v>468</v>
      </c>
      <c r="AN4" s="79" t="b">
        <v>0</v>
      </c>
      <c r="AO4" s="85" t="s">
        <v>444</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2</v>
      </c>
      <c r="BE4" s="49">
        <v>11.11111111111111</v>
      </c>
      <c r="BF4" s="48">
        <v>0</v>
      </c>
      <c r="BG4" s="49">
        <v>0</v>
      </c>
      <c r="BH4" s="48">
        <v>0</v>
      </c>
      <c r="BI4" s="49">
        <v>0</v>
      </c>
      <c r="BJ4" s="48">
        <v>16</v>
      </c>
      <c r="BK4" s="49">
        <v>88.88888888888889</v>
      </c>
      <c r="BL4" s="48">
        <v>18</v>
      </c>
    </row>
    <row r="5" spans="1:64" ht="15">
      <c r="A5" s="64" t="s">
        <v>214</v>
      </c>
      <c r="B5" s="64" t="s">
        <v>239</v>
      </c>
      <c r="C5" s="65"/>
      <c r="D5" s="66"/>
      <c r="E5" s="67"/>
      <c r="F5" s="68"/>
      <c r="G5" s="65"/>
      <c r="H5" s="69"/>
      <c r="I5" s="70"/>
      <c r="J5" s="70"/>
      <c r="K5" s="34" t="s">
        <v>65</v>
      </c>
      <c r="L5" s="77">
        <v>5</v>
      </c>
      <c r="M5" s="77"/>
      <c r="N5" s="72"/>
      <c r="O5" s="79" t="s">
        <v>260</v>
      </c>
      <c r="P5" s="81">
        <v>43655.35836805555</v>
      </c>
      <c r="Q5" s="79" t="s">
        <v>263</v>
      </c>
      <c r="R5" s="79"/>
      <c r="S5" s="79"/>
      <c r="T5" s="79" t="s">
        <v>302</v>
      </c>
      <c r="U5" s="79"/>
      <c r="V5" s="82" t="s">
        <v>313</v>
      </c>
      <c r="W5" s="81">
        <v>43655.35836805555</v>
      </c>
      <c r="X5" s="82" t="s">
        <v>347</v>
      </c>
      <c r="Y5" s="79"/>
      <c r="Z5" s="79"/>
      <c r="AA5" s="85" t="s">
        <v>400</v>
      </c>
      <c r="AB5" s="79"/>
      <c r="AC5" s="79" t="b">
        <v>0</v>
      </c>
      <c r="AD5" s="79">
        <v>0</v>
      </c>
      <c r="AE5" s="85" t="s">
        <v>454</v>
      </c>
      <c r="AF5" s="79" t="b">
        <v>0</v>
      </c>
      <c r="AG5" s="79" t="s">
        <v>458</v>
      </c>
      <c r="AH5" s="79"/>
      <c r="AI5" s="85" t="s">
        <v>454</v>
      </c>
      <c r="AJ5" s="79" t="b">
        <v>0</v>
      </c>
      <c r="AK5" s="79">
        <v>5</v>
      </c>
      <c r="AL5" s="85" t="s">
        <v>444</v>
      </c>
      <c r="AM5" s="79" t="s">
        <v>467</v>
      </c>
      <c r="AN5" s="79" t="b">
        <v>0</v>
      </c>
      <c r="AO5" s="85" t="s">
        <v>444</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2</v>
      </c>
      <c r="BE5" s="49">
        <v>11.11111111111111</v>
      </c>
      <c r="BF5" s="48">
        <v>0</v>
      </c>
      <c r="BG5" s="49">
        <v>0</v>
      </c>
      <c r="BH5" s="48">
        <v>0</v>
      </c>
      <c r="BI5" s="49">
        <v>0</v>
      </c>
      <c r="BJ5" s="48">
        <v>16</v>
      </c>
      <c r="BK5" s="49">
        <v>88.88888888888889</v>
      </c>
      <c r="BL5" s="48">
        <v>18</v>
      </c>
    </row>
    <row r="6" spans="1:64" ht="15">
      <c r="A6" s="64" t="s">
        <v>215</v>
      </c>
      <c r="B6" s="64" t="s">
        <v>239</v>
      </c>
      <c r="C6" s="65"/>
      <c r="D6" s="66"/>
      <c r="E6" s="67"/>
      <c r="F6" s="68"/>
      <c r="G6" s="65"/>
      <c r="H6" s="69"/>
      <c r="I6" s="70"/>
      <c r="J6" s="70"/>
      <c r="K6" s="34" t="s">
        <v>65</v>
      </c>
      <c r="L6" s="77">
        <v>6</v>
      </c>
      <c r="M6" s="77"/>
      <c r="N6" s="72"/>
      <c r="O6" s="79" t="s">
        <v>260</v>
      </c>
      <c r="P6" s="81">
        <v>43655.46622685185</v>
      </c>
      <c r="Q6" s="79" t="s">
        <v>263</v>
      </c>
      <c r="R6" s="79"/>
      <c r="S6" s="79"/>
      <c r="T6" s="79" t="s">
        <v>302</v>
      </c>
      <c r="U6" s="79"/>
      <c r="V6" s="82" t="s">
        <v>314</v>
      </c>
      <c r="W6" s="81">
        <v>43655.46622685185</v>
      </c>
      <c r="X6" s="82" t="s">
        <v>348</v>
      </c>
      <c r="Y6" s="79"/>
      <c r="Z6" s="79"/>
      <c r="AA6" s="85" t="s">
        <v>401</v>
      </c>
      <c r="AB6" s="79"/>
      <c r="AC6" s="79" t="b">
        <v>0</v>
      </c>
      <c r="AD6" s="79">
        <v>0</v>
      </c>
      <c r="AE6" s="85" t="s">
        <v>454</v>
      </c>
      <c r="AF6" s="79" t="b">
        <v>0</v>
      </c>
      <c r="AG6" s="79" t="s">
        <v>458</v>
      </c>
      <c r="AH6" s="79"/>
      <c r="AI6" s="85" t="s">
        <v>454</v>
      </c>
      <c r="AJ6" s="79" t="b">
        <v>0</v>
      </c>
      <c r="AK6" s="79">
        <v>5</v>
      </c>
      <c r="AL6" s="85" t="s">
        <v>444</v>
      </c>
      <c r="AM6" s="79" t="s">
        <v>469</v>
      </c>
      <c r="AN6" s="79" t="b">
        <v>0</v>
      </c>
      <c r="AO6" s="85" t="s">
        <v>444</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2</v>
      </c>
      <c r="BE6" s="49">
        <v>11.11111111111111</v>
      </c>
      <c r="BF6" s="48">
        <v>0</v>
      </c>
      <c r="BG6" s="49">
        <v>0</v>
      </c>
      <c r="BH6" s="48">
        <v>0</v>
      </c>
      <c r="BI6" s="49">
        <v>0</v>
      </c>
      <c r="BJ6" s="48">
        <v>16</v>
      </c>
      <c r="BK6" s="49">
        <v>88.88888888888889</v>
      </c>
      <c r="BL6" s="48">
        <v>18</v>
      </c>
    </row>
    <row r="7" spans="1:64" ht="15">
      <c r="A7" s="64" t="s">
        <v>216</v>
      </c>
      <c r="B7" s="64" t="s">
        <v>246</v>
      </c>
      <c r="C7" s="65"/>
      <c r="D7" s="66"/>
      <c r="E7" s="67"/>
      <c r="F7" s="68"/>
      <c r="G7" s="65"/>
      <c r="H7" s="69"/>
      <c r="I7" s="70"/>
      <c r="J7" s="70"/>
      <c r="K7" s="34" t="s">
        <v>65</v>
      </c>
      <c r="L7" s="77">
        <v>7</v>
      </c>
      <c r="M7" s="77"/>
      <c r="N7" s="72"/>
      <c r="O7" s="79" t="s">
        <v>260</v>
      </c>
      <c r="P7" s="81">
        <v>43655.49936342592</v>
      </c>
      <c r="Q7" s="79" t="s">
        <v>264</v>
      </c>
      <c r="R7" s="79"/>
      <c r="S7" s="79"/>
      <c r="T7" s="79" t="s">
        <v>303</v>
      </c>
      <c r="U7" s="79"/>
      <c r="V7" s="82" t="s">
        <v>315</v>
      </c>
      <c r="W7" s="81">
        <v>43655.49936342592</v>
      </c>
      <c r="X7" s="82" t="s">
        <v>349</v>
      </c>
      <c r="Y7" s="79"/>
      <c r="Z7" s="79"/>
      <c r="AA7" s="85" t="s">
        <v>402</v>
      </c>
      <c r="AB7" s="79"/>
      <c r="AC7" s="79" t="b">
        <v>0</v>
      </c>
      <c r="AD7" s="79">
        <v>0</v>
      </c>
      <c r="AE7" s="85" t="s">
        <v>454</v>
      </c>
      <c r="AF7" s="79" t="b">
        <v>1</v>
      </c>
      <c r="AG7" s="79" t="s">
        <v>458</v>
      </c>
      <c r="AH7" s="79"/>
      <c r="AI7" s="85" t="s">
        <v>460</v>
      </c>
      <c r="AJ7" s="79" t="b">
        <v>0</v>
      </c>
      <c r="AK7" s="79">
        <v>0</v>
      </c>
      <c r="AL7" s="85" t="s">
        <v>436</v>
      </c>
      <c r="AM7" s="79" t="s">
        <v>467</v>
      </c>
      <c r="AN7" s="79" t="b">
        <v>0</v>
      </c>
      <c r="AO7" s="85" t="s">
        <v>436</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239</v>
      </c>
      <c r="C8" s="65"/>
      <c r="D8" s="66"/>
      <c r="E8" s="67"/>
      <c r="F8" s="68"/>
      <c r="G8" s="65"/>
      <c r="H8" s="69"/>
      <c r="I8" s="70"/>
      <c r="J8" s="70"/>
      <c r="K8" s="34" t="s">
        <v>65</v>
      </c>
      <c r="L8" s="77">
        <v>11</v>
      </c>
      <c r="M8" s="77"/>
      <c r="N8" s="72"/>
      <c r="O8" s="79" t="s">
        <v>260</v>
      </c>
      <c r="P8" s="81">
        <v>43655.55299768518</v>
      </c>
      <c r="Q8" s="79" t="s">
        <v>263</v>
      </c>
      <c r="R8" s="79"/>
      <c r="S8" s="79"/>
      <c r="T8" s="79" t="s">
        <v>302</v>
      </c>
      <c r="U8" s="79"/>
      <c r="V8" s="82" t="s">
        <v>316</v>
      </c>
      <c r="W8" s="81">
        <v>43655.55299768518</v>
      </c>
      <c r="X8" s="82" t="s">
        <v>350</v>
      </c>
      <c r="Y8" s="79"/>
      <c r="Z8" s="79"/>
      <c r="AA8" s="85" t="s">
        <v>403</v>
      </c>
      <c r="AB8" s="79"/>
      <c r="AC8" s="79" t="b">
        <v>0</v>
      </c>
      <c r="AD8" s="79">
        <v>0</v>
      </c>
      <c r="AE8" s="85" t="s">
        <v>454</v>
      </c>
      <c r="AF8" s="79" t="b">
        <v>0</v>
      </c>
      <c r="AG8" s="79" t="s">
        <v>458</v>
      </c>
      <c r="AH8" s="79"/>
      <c r="AI8" s="85" t="s">
        <v>454</v>
      </c>
      <c r="AJ8" s="79" t="b">
        <v>0</v>
      </c>
      <c r="AK8" s="79">
        <v>6</v>
      </c>
      <c r="AL8" s="85" t="s">
        <v>444</v>
      </c>
      <c r="AM8" s="79" t="s">
        <v>469</v>
      </c>
      <c r="AN8" s="79" t="b">
        <v>0</v>
      </c>
      <c r="AO8" s="85" t="s">
        <v>444</v>
      </c>
      <c r="AP8" s="79" t="s">
        <v>176</v>
      </c>
      <c r="AQ8" s="79">
        <v>0</v>
      </c>
      <c r="AR8" s="79">
        <v>0</v>
      </c>
      <c r="AS8" s="79"/>
      <c r="AT8" s="79"/>
      <c r="AU8" s="79"/>
      <c r="AV8" s="79"/>
      <c r="AW8" s="79"/>
      <c r="AX8" s="79"/>
      <c r="AY8" s="79"/>
      <c r="AZ8" s="79"/>
      <c r="BA8">
        <v>2</v>
      </c>
      <c r="BB8" s="78" t="str">
        <f>REPLACE(INDEX(GroupVertices[Group],MATCH(Edges25[[#This Row],[Vertex 1]],GroupVertices[Vertex],0)),1,1,"")</f>
        <v>1</v>
      </c>
      <c r="BC8" s="78" t="str">
        <f>REPLACE(INDEX(GroupVertices[Group],MATCH(Edges25[[#This Row],[Vertex 2]],GroupVertices[Vertex],0)),1,1,"")</f>
        <v>1</v>
      </c>
      <c r="BD8" s="48">
        <v>2</v>
      </c>
      <c r="BE8" s="49">
        <v>11.11111111111111</v>
      </c>
      <c r="BF8" s="48">
        <v>0</v>
      </c>
      <c r="BG8" s="49">
        <v>0</v>
      </c>
      <c r="BH8" s="48">
        <v>0</v>
      </c>
      <c r="BI8" s="49">
        <v>0</v>
      </c>
      <c r="BJ8" s="48">
        <v>16</v>
      </c>
      <c r="BK8" s="49">
        <v>88.88888888888889</v>
      </c>
      <c r="BL8" s="48">
        <v>18</v>
      </c>
    </row>
    <row r="9" spans="1:64" ht="15">
      <c r="A9" s="64" t="s">
        <v>217</v>
      </c>
      <c r="B9" s="64" t="s">
        <v>240</v>
      </c>
      <c r="C9" s="65"/>
      <c r="D9" s="66"/>
      <c r="E9" s="67"/>
      <c r="F9" s="68"/>
      <c r="G9" s="65"/>
      <c r="H9" s="69"/>
      <c r="I9" s="70"/>
      <c r="J9" s="70"/>
      <c r="K9" s="34" t="s">
        <v>65</v>
      </c>
      <c r="L9" s="77">
        <v>12</v>
      </c>
      <c r="M9" s="77"/>
      <c r="N9" s="72"/>
      <c r="O9" s="79" t="s">
        <v>260</v>
      </c>
      <c r="P9" s="81">
        <v>43664.43803240741</v>
      </c>
      <c r="Q9" s="79" t="s">
        <v>265</v>
      </c>
      <c r="R9" s="79"/>
      <c r="S9" s="79"/>
      <c r="T9" s="79" t="s">
        <v>241</v>
      </c>
      <c r="U9" s="79"/>
      <c r="V9" s="82" t="s">
        <v>316</v>
      </c>
      <c r="W9" s="81">
        <v>43664.43803240741</v>
      </c>
      <c r="X9" s="82" t="s">
        <v>351</v>
      </c>
      <c r="Y9" s="79"/>
      <c r="Z9" s="79"/>
      <c r="AA9" s="85" t="s">
        <v>404</v>
      </c>
      <c r="AB9" s="79"/>
      <c r="AC9" s="79" t="b">
        <v>0</v>
      </c>
      <c r="AD9" s="79">
        <v>0</v>
      </c>
      <c r="AE9" s="85" t="s">
        <v>454</v>
      </c>
      <c r="AF9" s="79" t="b">
        <v>1</v>
      </c>
      <c r="AG9" s="79" t="s">
        <v>458</v>
      </c>
      <c r="AH9" s="79"/>
      <c r="AI9" s="85" t="s">
        <v>461</v>
      </c>
      <c r="AJ9" s="79" t="b">
        <v>0</v>
      </c>
      <c r="AK9" s="79">
        <v>0</v>
      </c>
      <c r="AL9" s="85" t="s">
        <v>440</v>
      </c>
      <c r="AM9" s="79" t="s">
        <v>469</v>
      </c>
      <c r="AN9" s="79" t="b">
        <v>0</v>
      </c>
      <c r="AO9" s="85" t="s">
        <v>440</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3</v>
      </c>
      <c r="BE9" s="49">
        <v>15.789473684210526</v>
      </c>
      <c r="BF9" s="48">
        <v>0</v>
      </c>
      <c r="BG9" s="49">
        <v>0</v>
      </c>
      <c r="BH9" s="48">
        <v>0</v>
      </c>
      <c r="BI9" s="49">
        <v>0</v>
      </c>
      <c r="BJ9" s="48">
        <v>16</v>
      </c>
      <c r="BK9" s="49">
        <v>84.21052631578948</v>
      </c>
      <c r="BL9" s="48">
        <v>19</v>
      </c>
    </row>
    <row r="10" spans="1:64" ht="15">
      <c r="A10" s="64" t="s">
        <v>218</v>
      </c>
      <c r="B10" s="64" t="s">
        <v>218</v>
      </c>
      <c r="C10" s="65"/>
      <c r="D10" s="66"/>
      <c r="E10" s="67"/>
      <c r="F10" s="68"/>
      <c r="G10" s="65"/>
      <c r="H10" s="69"/>
      <c r="I10" s="70"/>
      <c r="J10" s="70"/>
      <c r="K10" s="34" t="s">
        <v>65</v>
      </c>
      <c r="L10" s="77">
        <v>14</v>
      </c>
      <c r="M10" s="77"/>
      <c r="N10" s="72"/>
      <c r="O10" s="79" t="s">
        <v>176</v>
      </c>
      <c r="P10" s="81">
        <v>43689.87111111111</v>
      </c>
      <c r="Q10" s="79" t="s">
        <v>266</v>
      </c>
      <c r="R10" s="82" t="s">
        <v>288</v>
      </c>
      <c r="S10" s="79" t="s">
        <v>300</v>
      </c>
      <c r="T10" s="79" t="s">
        <v>241</v>
      </c>
      <c r="U10" s="79"/>
      <c r="V10" s="82" t="s">
        <v>317</v>
      </c>
      <c r="W10" s="81">
        <v>43689.87111111111</v>
      </c>
      <c r="X10" s="82" t="s">
        <v>352</v>
      </c>
      <c r="Y10" s="79"/>
      <c r="Z10" s="79"/>
      <c r="AA10" s="85" t="s">
        <v>405</v>
      </c>
      <c r="AB10" s="79"/>
      <c r="AC10" s="79" t="b">
        <v>0</v>
      </c>
      <c r="AD10" s="79">
        <v>0</v>
      </c>
      <c r="AE10" s="85" t="s">
        <v>454</v>
      </c>
      <c r="AF10" s="79" t="b">
        <v>1</v>
      </c>
      <c r="AG10" s="79" t="s">
        <v>459</v>
      </c>
      <c r="AH10" s="79"/>
      <c r="AI10" s="85" t="s">
        <v>462</v>
      </c>
      <c r="AJ10" s="79" t="b">
        <v>0</v>
      </c>
      <c r="AK10" s="79">
        <v>0</v>
      </c>
      <c r="AL10" s="85" t="s">
        <v>454</v>
      </c>
      <c r="AM10" s="79" t="s">
        <v>468</v>
      </c>
      <c r="AN10" s="79" t="b">
        <v>0</v>
      </c>
      <c r="AO10" s="85" t="s">
        <v>405</v>
      </c>
      <c r="AP10" s="79" t="s">
        <v>176</v>
      </c>
      <c r="AQ10" s="79">
        <v>0</v>
      </c>
      <c r="AR10" s="79">
        <v>0</v>
      </c>
      <c r="AS10" s="79" t="s">
        <v>476</v>
      </c>
      <c r="AT10" s="79" t="s">
        <v>478</v>
      </c>
      <c r="AU10" s="79" t="s">
        <v>479</v>
      </c>
      <c r="AV10" s="79" t="s">
        <v>480</v>
      </c>
      <c r="AW10" s="79" t="s">
        <v>481</v>
      </c>
      <c r="AX10" s="79" t="s">
        <v>482</v>
      </c>
      <c r="AY10" s="79" t="s">
        <v>483</v>
      </c>
      <c r="AZ10" s="82" t="s">
        <v>484</v>
      </c>
      <c r="BA10">
        <v>2</v>
      </c>
      <c r="BB10" s="78" t="str">
        <f>REPLACE(INDEX(GroupVertices[Group],MATCH(Edges25[[#This Row],[Vertex 1]],GroupVertices[Vertex],0)),1,1,"")</f>
        <v>6</v>
      </c>
      <c r="BC10" s="78" t="str">
        <f>REPLACE(INDEX(GroupVertices[Group],MATCH(Edges25[[#This Row],[Vertex 2]],GroupVertices[Vertex],0)),1,1,"")</f>
        <v>6</v>
      </c>
      <c r="BD10" s="48">
        <v>0</v>
      </c>
      <c r="BE10" s="49">
        <v>0</v>
      </c>
      <c r="BF10" s="48">
        <v>0</v>
      </c>
      <c r="BG10" s="49">
        <v>0</v>
      </c>
      <c r="BH10" s="48">
        <v>0</v>
      </c>
      <c r="BI10" s="49">
        <v>0</v>
      </c>
      <c r="BJ10" s="48">
        <v>1</v>
      </c>
      <c r="BK10" s="49">
        <v>100</v>
      </c>
      <c r="BL10" s="48">
        <v>1</v>
      </c>
    </row>
    <row r="11" spans="1:64" ht="15">
      <c r="A11" s="64" t="s">
        <v>218</v>
      </c>
      <c r="B11" s="64" t="s">
        <v>218</v>
      </c>
      <c r="C11" s="65"/>
      <c r="D11" s="66"/>
      <c r="E11" s="67"/>
      <c r="F11" s="68"/>
      <c r="G11" s="65"/>
      <c r="H11" s="69"/>
      <c r="I11" s="70"/>
      <c r="J11" s="70"/>
      <c r="K11" s="34" t="s">
        <v>65</v>
      </c>
      <c r="L11" s="77">
        <v>15</v>
      </c>
      <c r="M11" s="77"/>
      <c r="N11" s="72"/>
      <c r="O11" s="79" t="s">
        <v>176</v>
      </c>
      <c r="P11" s="81">
        <v>43690.759039351855</v>
      </c>
      <c r="Q11" s="79" t="s">
        <v>267</v>
      </c>
      <c r="R11" s="79"/>
      <c r="S11" s="79"/>
      <c r="T11" s="79" t="s">
        <v>241</v>
      </c>
      <c r="U11" s="79"/>
      <c r="V11" s="82" t="s">
        <v>317</v>
      </c>
      <c r="W11" s="81">
        <v>43690.759039351855</v>
      </c>
      <c r="X11" s="82" t="s">
        <v>353</v>
      </c>
      <c r="Y11" s="79"/>
      <c r="Z11" s="79"/>
      <c r="AA11" s="85" t="s">
        <v>406</v>
      </c>
      <c r="AB11" s="79"/>
      <c r="AC11" s="79" t="b">
        <v>0</v>
      </c>
      <c r="AD11" s="79">
        <v>0</v>
      </c>
      <c r="AE11" s="85" t="s">
        <v>454</v>
      </c>
      <c r="AF11" s="79" t="b">
        <v>1</v>
      </c>
      <c r="AG11" s="79" t="s">
        <v>459</v>
      </c>
      <c r="AH11" s="79"/>
      <c r="AI11" s="85" t="s">
        <v>463</v>
      </c>
      <c r="AJ11" s="79" t="b">
        <v>0</v>
      </c>
      <c r="AK11" s="79">
        <v>0</v>
      </c>
      <c r="AL11" s="85" t="s">
        <v>454</v>
      </c>
      <c r="AM11" s="79" t="s">
        <v>468</v>
      </c>
      <c r="AN11" s="79" t="b">
        <v>0</v>
      </c>
      <c r="AO11" s="85" t="s">
        <v>406</v>
      </c>
      <c r="AP11" s="79" t="s">
        <v>176</v>
      </c>
      <c r="AQ11" s="79">
        <v>0</v>
      </c>
      <c r="AR11" s="79">
        <v>0</v>
      </c>
      <c r="AS11" s="79" t="s">
        <v>477</v>
      </c>
      <c r="AT11" s="79" t="s">
        <v>478</v>
      </c>
      <c r="AU11" s="79" t="s">
        <v>479</v>
      </c>
      <c r="AV11" s="79" t="s">
        <v>480</v>
      </c>
      <c r="AW11" s="79" t="s">
        <v>481</v>
      </c>
      <c r="AX11" s="79" t="s">
        <v>482</v>
      </c>
      <c r="AY11" s="79" t="s">
        <v>483</v>
      </c>
      <c r="AZ11" s="82" t="s">
        <v>484</v>
      </c>
      <c r="BA11">
        <v>2</v>
      </c>
      <c r="BB11" s="78" t="str">
        <f>REPLACE(INDEX(GroupVertices[Group],MATCH(Edges25[[#This Row],[Vertex 1]],GroupVertices[Vertex],0)),1,1,"")</f>
        <v>6</v>
      </c>
      <c r="BC11" s="78" t="str">
        <f>REPLACE(INDEX(GroupVertices[Group],MATCH(Edges25[[#This Row],[Vertex 2]],GroupVertices[Vertex],0)),1,1,"")</f>
        <v>6</v>
      </c>
      <c r="BD11" s="48">
        <v>0</v>
      </c>
      <c r="BE11" s="49">
        <v>0</v>
      </c>
      <c r="BF11" s="48">
        <v>0</v>
      </c>
      <c r="BG11" s="49">
        <v>0</v>
      </c>
      <c r="BH11" s="48">
        <v>0</v>
      </c>
      <c r="BI11" s="49">
        <v>0</v>
      </c>
      <c r="BJ11" s="48">
        <v>1</v>
      </c>
      <c r="BK11" s="49">
        <v>100</v>
      </c>
      <c r="BL11" s="48">
        <v>1</v>
      </c>
    </row>
    <row r="12" spans="1:64" ht="15">
      <c r="A12" s="64" t="s">
        <v>219</v>
      </c>
      <c r="B12" s="64" t="s">
        <v>242</v>
      </c>
      <c r="C12" s="65"/>
      <c r="D12" s="66"/>
      <c r="E12" s="67"/>
      <c r="F12" s="68"/>
      <c r="G12" s="65"/>
      <c r="H12" s="69"/>
      <c r="I12" s="70"/>
      <c r="J12" s="70"/>
      <c r="K12" s="34" t="s">
        <v>65</v>
      </c>
      <c r="L12" s="77">
        <v>16</v>
      </c>
      <c r="M12" s="77"/>
      <c r="N12" s="72"/>
      <c r="O12" s="79" t="s">
        <v>260</v>
      </c>
      <c r="P12" s="81">
        <v>43691.58924768519</v>
      </c>
      <c r="Q12" s="79" t="s">
        <v>268</v>
      </c>
      <c r="R12" s="79"/>
      <c r="S12" s="79"/>
      <c r="T12" s="79" t="s">
        <v>304</v>
      </c>
      <c r="U12" s="79"/>
      <c r="V12" s="82" t="s">
        <v>318</v>
      </c>
      <c r="W12" s="81">
        <v>43691.58924768519</v>
      </c>
      <c r="X12" s="82" t="s">
        <v>354</v>
      </c>
      <c r="Y12" s="79"/>
      <c r="Z12" s="79"/>
      <c r="AA12" s="85" t="s">
        <v>407</v>
      </c>
      <c r="AB12" s="79"/>
      <c r="AC12" s="79" t="b">
        <v>0</v>
      </c>
      <c r="AD12" s="79">
        <v>0</v>
      </c>
      <c r="AE12" s="85" t="s">
        <v>454</v>
      </c>
      <c r="AF12" s="79" t="b">
        <v>0</v>
      </c>
      <c r="AG12" s="79" t="s">
        <v>458</v>
      </c>
      <c r="AH12" s="79"/>
      <c r="AI12" s="85" t="s">
        <v>454</v>
      </c>
      <c r="AJ12" s="79" t="b">
        <v>0</v>
      </c>
      <c r="AK12" s="79">
        <v>0</v>
      </c>
      <c r="AL12" s="85" t="s">
        <v>445</v>
      </c>
      <c r="AM12" s="79" t="s">
        <v>470</v>
      </c>
      <c r="AN12" s="79" t="b">
        <v>0</v>
      </c>
      <c r="AO12" s="85" t="s">
        <v>445</v>
      </c>
      <c r="AP12" s="79" t="s">
        <v>176</v>
      </c>
      <c r="AQ12" s="79">
        <v>0</v>
      </c>
      <c r="AR12" s="79">
        <v>0</v>
      </c>
      <c r="AS12" s="79"/>
      <c r="AT12" s="79"/>
      <c r="AU12" s="79"/>
      <c r="AV12" s="79"/>
      <c r="AW12" s="79"/>
      <c r="AX12" s="79"/>
      <c r="AY12" s="79"/>
      <c r="AZ12" s="79"/>
      <c r="BA12">
        <v>1</v>
      </c>
      <c r="BB12" s="78" t="str">
        <f>REPLACE(INDEX(GroupVertices[Group],MATCH(Edges25[[#This Row],[Vertex 1]],GroupVertices[Vertex],0)),1,1,"")</f>
        <v>5</v>
      </c>
      <c r="BC12" s="78" t="str">
        <f>REPLACE(INDEX(GroupVertices[Group],MATCH(Edges25[[#This Row],[Vertex 2]],GroupVertices[Vertex],0)),1,1,"")</f>
        <v>5</v>
      </c>
      <c r="BD12" s="48">
        <v>0</v>
      </c>
      <c r="BE12" s="49">
        <v>0</v>
      </c>
      <c r="BF12" s="48">
        <v>0</v>
      </c>
      <c r="BG12" s="49">
        <v>0</v>
      </c>
      <c r="BH12" s="48">
        <v>0</v>
      </c>
      <c r="BI12" s="49">
        <v>0</v>
      </c>
      <c r="BJ12" s="48">
        <v>21</v>
      </c>
      <c r="BK12" s="49">
        <v>100</v>
      </c>
      <c r="BL12" s="48">
        <v>21</v>
      </c>
    </row>
    <row r="13" spans="1:64" ht="15">
      <c r="A13" s="64" t="s">
        <v>220</v>
      </c>
      <c r="B13" s="64" t="s">
        <v>242</v>
      </c>
      <c r="C13" s="65"/>
      <c r="D13" s="66"/>
      <c r="E13" s="67"/>
      <c r="F13" s="68"/>
      <c r="G13" s="65"/>
      <c r="H13" s="69"/>
      <c r="I13" s="70"/>
      <c r="J13" s="70"/>
      <c r="K13" s="34" t="s">
        <v>65</v>
      </c>
      <c r="L13" s="77">
        <v>17</v>
      </c>
      <c r="M13" s="77"/>
      <c r="N13" s="72"/>
      <c r="O13" s="79" t="s">
        <v>260</v>
      </c>
      <c r="P13" s="81">
        <v>43691.60450231482</v>
      </c>
      <c r="Q13" s="79" t="s">
        <v>268</v>
      </c>
      <c r="R13" s="79"/>
      <c r="S13" s="79"/>
      <c r="T13" s="79" t="s">
        <v>304</v>
      </c>
      <c r="U13" s="79"/>
      <c r="V13" s="82" t="s">
        <v>319</v>
      </c>
      <c r="W13" s="81">
        <v>43691.60450231482</v>
      </c>
      <c r="X13" s="82" t="s">
        <v>355</v>
      </c>
      <c r="Y13" s="79"/>
      <c r="Z13" s="79"/>
      <c r="AA13" s="85" t="s">
        <v>408</v>
      </c>
      <c r="AB13" s="79"/>
      <c r="AC13" s="79" t="b">
        <v>0</v>
      </c>
      <c r="AD13" s="79">
        <v>0</v>
      </c>
      <c r="AE13" s="85" t="s">
        <v>454</v>
      </c>
      <c r="AF13" s="79" t="b">
        <v>0</v>
      </c>
      <c r="AG13" s="79" t="s">
        <v>458</v>
      </c>
      <c r="AH13" s="79"/>
      <c r="AI13" s="85" t="s">
        <v>454</v>
      </c>
      <c r="AJ13" s="79" t="b">
        <v>0</v>
      </c>
      <c r="AK13" s="79">
        <v>0</v>
      </c>
      <c r="AL13" s="85" t="s">
        <v>445</v>
      </c>
      <c r="AM13" s="79" t="s">
        <v>471</v>
      </c>
      <c r="AN13" s="79" t="b">
        <v>0</v>
      </c>
      <c r="AO13" s="85" t="s">
        <v>445</v>
      </c>
      <c r="AP13" s="79" t="s">
        <v>176</v>
      </c>
      <c r="AQ13" s="79">
        <v>0</v>
      </c>
      <c r="AR13" s="79">
        <v>0</v>
      </c>
      <c r="AS13" s="79"/>
      <c r="AT13" s="79"/>
      <c r="AU13" s="79"/>
      <c r="AV13" s="79"/>
      <c r="AW13" s="79"/>
      <c r="AX13" s="79"/>
      <c r="AY13" s="79"/>
      <c r="AZ13" s="79"/>
      <c r="BA13">
        <v>1</v>
      </c>
      <c r="BB13" s="78" t="str">
        <f>REPLACE(INDEX(GroupVertices[Group],MATCH(Edges25[[#This Row],[Vertex 1]],GroupVertices[Vertex],0)),1,1,"")</f>
        <v>5</v>
      </c>
      <c r="BC13" s="78" t="str">
        <f>REPLACE(INDEX(GroupVertices[Group],MATCH(Edges25[[#This Row],[Vertex 2]],GroupVertices[Vertex],0)),1,1,"")</f>
        <v>5</v>
      </c>
      <c r="BD13" s="48">
        <v>0</v>
      </c>
      <c r="BE13" s="49">
        <v>0</v>
      </c>
      <c r="BF13" s="48">
        <v>0</v>
      </c>
      <c r="BG13" s="49">
        <v>0</v>
      </c>
      <c r="BH13" s="48">
        <v>0</v>
      </c>
      <c r="BI13" s="49">
        <v>0</v>
      </c>
      <c r="BJ13" s="48">
        <v>21</v>
      </c>
      <c r="BK13" s="49">
        <v>100</v>
      </c>
      <c r="BL13" s="48">
        <v>21</v>
      </c>
    </row>
    <row r="14" spans="1:64" ht="15">
      <c r="A14" s="64" t="s">
        <v>221</v>
      </c>
      <c r="B14" s="64" t="s">
        <v>242</v>
      </c>
      <c r="C14" s="65"/>
      <c r="D14" s="66"/>
      <c r="E14" s="67"/>
      <c r="F14" s="68"/>
      <c r="G14" s="65"/>
      <c r="H14" s="69"/>
      <c r="I14" s="70"/>
      <c r="J14" s="70"/>
      <c r="K14" s="34" t="s">
        <v>65</v>
      </c>
      <c r="L14" s="77">
        <v>18</v>
      </c>
      <c r="M14" s="77"/>
      <c r="N14" s="72"/>
      <c r="O14" s="79" t="s">
        <v>260</v>
      </c>
      <c r="P14" s="81">
        <v>43691.722395833334</v>
      </c>
      <c r="Q14" s="79" t="s">
        <v>268</v>
      </c>
      <c r="R14" s="79"/>
      <c r="S14" s="79"/>
      <c r="T14" s="79" t="s">
        <v>304</v>
      </c>
      <c r="U14" s="79"/>
      <c r="V14" s="82" t="s">
        <v>320</v>
      </c>
      <c r="W14" s="81">
        <v>43691.722395833334</v>
      </c>
      <c r="X14" s="82" t="s">
        <v>356</v>
      </c>
      <c r="Y14" s="79"/>
      <c r="Z14" s="79"/>
      <c r="AA14" s="85" t="s">
        <v>409</v>
      </c>
      <c r="AB14" s="79"/>
      <c r="AC14" s="79" t="b">
        <v>0</v>
      </c>
      <c r="AD14" s="79">
        <v>0</v>
      </c>
      <c r="AE14" s="85" t="s">
        <v>454</v>
      </c>
      <c r="AF14" s="79" t="b">
        <v>0</v>
      </c>
      <c r="AG14" s="79" t="s">
        <v>458</v>
      </c>
      <c r="AH14" s="79"/>
      <c r="AI14" s="85" t="s">
        <v>454</v>
      </c>
      <c r="AJ14" s="79" t="b">
        <v>0</v>
      </c>
      <c r="AK14" s="79">
        <v>0</v>
      </c>
      <c r="AL14" s="85" t="s">
        <v>445</v>
      </c>
      <c r="AM14" s="79" t="s">
        <v>468</v>
      </c>
      <c r="AN14" s="79" t="b">
        <v>0</v>
      </c>
      <c r="AO14" s="85" t="s">
        <v>445</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v>0</v>
      </c>
      <c r="BE14" s="49">
        <v>0</v>
      </c>
      <c r="BF14" s="48">
        <v>0</v>
      </c>
      <c r="BG14" s="49">
        <v>0</v>
      </c>
      <c r="BH14" s="48">
        <v>0</v>
      </c>
      <c r="BI14" s="49">
        <v>0</v>
      </c>
      <c r="BJ14" s="48">
        <v>21</v>
      </c>
      <c r="BK14" s="49">
        <v>100</v>
      </c>
      <c r="BL14" s="48">
        <v>21</v>
      </c>
    </row>
    <row r="15" spans="1:64" ht="15">
      <c r="A15" s="64" t="s">
        <v>222</v>
      </c>
      <c r="B15" s="64" t="s">
        <v>242</v>
      </c>
      <c r="C15" s="65"/>
      <c r="D15" s="66"/>
      <c r="E15" s="67"/>
      <c r="F15" s="68"/>
      <c r="G15" s="65"/>
      <c r="H15" s="69"/>
      <c r="I15" s="70"/>
      <c r="J15" s="70"/>
      <c r="K15" s="34" t="s">
        <v>65</v>
      </c>
      <c r="L15" s="77">
        <v>19</v>
      </c>
      <c r="M15" s="77"/>
      <c r="N15" s="72"/>
      <c r="O15" s="79" t="s">
        <v>260</v>
      </c>
      <c r="P15" s="81">
        <v>43691.74988425926</v>
      </c>
      <c r="Q15" s="79" t="s">
        <v>268</v>
      </c>
      <c r="R15" s="79"/>
      <c r="S15" s="79"/>
      <c r="T15" s="79" t="s">
        <v>304</v>
      </c>
      <c r="U15" s="79"/>
      <c r="V15" s="82" t="s">
        <v>321</v>
      </c>
      <c r="W15" s="81">
        <v>43691.74988425926</v>
      </c>
      <c r="X15" s="82" t="s">
        <v>357</v>
      </c>
      <c r="Y15" s="79"/>
      <c r="Z15" s="79"/>
      <c r="AA15" s="85" t="s">
        <v>410</v>
      </c>
      <c r="AB15" s="79"/>
      <c r="AC15" s="79" t="b">
        <v>0</v>
      </c>
      <c r="AD15" s="79">
        <v>0</v>
      </c>
      <c r="AE15" s="85" t="s">
        <v>454</v>
      </c>
      <c r="AF15" s="79" t="b">
        <v>0</v>
      </c>
      <c r="AG15" s="79" t="s">
        <v>458</v>
      </c>
      <c r="AH15" s="79"/>
      <c r="AI15" s="85" t="s">
        <v>454</v>
      </c>
      <c r="AJ15" s="79" t="b">
        <v>0</v>
      </c>
      <c r="AK15" s="79">
        <v>6</v>
      </c>
      <c r="AL15" s="85" t="s">
        <v>445</v>
      </c>
      <c r="AM15" s="79" t="s">
        <v>469</v>
      </c>
      <c r="AN15" s="79" t="b">
        <v>0</v>
      </c>
      <c r="AO15" s="85" t="s">
        <v>445</v>
      </c>
      <c r="AP15" s="79" t="s">
        <v>176</v>
      </c>
      <c r="AQ15" s="79">
        <v>0</v>
      </c>
      <c r="AR15" s="79">
        <v>0</v>
      </c>
      <c r="AS15" s="79"/>
      <c r="AT15" s="79"/>
      <c r="AU15" s="79"/>
      <c r="AV15" s="79"/>
      <c r="AW15" s="79"/>
      <c r="AX15" s="79"/>
      <c r="AY15" s="79"/>
      <c r="AZ15" s="79"/>
      <c r="BA15">
        <v>1</v>
      </c>
      <c r="BB15" s="78" t="str">
        <f>REPLACE(INDEX(GroupVertices[Group],MATCH(Edges25[[#This Row],[Vertex 1]],GroupVertices[Vertex],0)),1,1,"")</f>
        <v>5</v>
      </c>
      <c r="BC15" s="78" t="str">
        <f>REPLACE(INDEX(GroupVertices[Group],MATCH(Edges25[[#This Row],[Vertex 2]],GroupVertices[Vertex],0)),1,1,"")</f>
        <v>5</v>
      </c>
      <c r="BD15" s="48">
        <v>0</v>
      </c>
      <c r="BE15" s="49">
        <v>0</v>
      </c>
      <c r="BF15" s="48">
        <v>0</v>
      </c>
      <c r="BG15" s="49">
        <v>0</v>
      </c>
      <c r="BH15" s="48">
        <v>0</v>
      </c>
      <c r="BI15" s="49">
        <v>0</v>
      </c>
      <c r="BJ15" s="48">
        <v>21</v>
      </c>
      <c r="BK15" s="49">
        <v>100</v>
      </c>
      <c r="BL15" s="48">
        <v>21</v>
      </c>
    </row>
    <row r="16" spans="1:64" ht="15">
      <c r="A16" s="64" t="s">
        <v>223</v>
      </c>
      <c r="B16" s="64" t="s">
        <v>247</v>
      </c>
      <c r="C16" s="65"/>
      <c r="D16" s="66"/>
      <c r="E16" s="67"/>
      <c r="F16" s="68"/>
      <c r="G16" s="65"/>
      <c r="H16" s="69"/>
      <c r="I16" s="70"/>
      <c r="J16" s="70"/>
      <c r="K16" s="34" t="s">
        <v>65</v>
      </c>
      <c r="L16" s="77">
        <v>20</v>
      </c>
      <c r="M16" s="77"/>
      <c r="N16" s="72"/>
      <c r="O16" s="79" t="s">
        <v>260</v>
      </c>
      <c r="P16" s="81">
        <v>43696.77699074074</v>
      </c>
      <c r="Q16" s="79" t="s">
        <v>269</v>
      </c>
      <c r="R16" s="82" t="s">
        <v>289</v>
      </c>
      <c r="S16" s="79" t="s">
        <v>301</v>
      </c>
      <c r="T16" s="79" t="s">
        <v>252</v>
      </c>
      <c r="U16" s="79"/>
      <c r="V16" s="82" t="s">
        <v>322</v>
      </c>
      <c r="W16" s="81">
        <v>43696.77699074074</v>
      </c>
      <c r="X16" s="82" t="s">
        <v>358</v>
      </c>
      <c r="Y16" s="79"/>
      <c r="Z16" s="79"/>
      <c r="AA16" s="85" t="s">
        <v>411</v>
      </c>
      <c r="AB16" s="79"/>
      <c r="AC16" s="79" t="b">
        <v>0</v>
      </c>
      <c r="AD16" s="79">
        <v>0</v>
      </c>
      <c r="AE16" s="85" t="s">
        <v>454</v>
      </c>
      <c r="AF16" s="79" t="b">
        <v>0</v>
      </c>
      <c r="AG16" s="79" t="s">
        <v>458</v>
      </c>
      <c r="AH16" s="79"/>
      <c r="AI16" s="85" t="s">
        <v>454</v>
      </c>
      <c r="AJ16" s="79" t="b">
        <v>0</v>
      </c>
      <c r="AK16" s="79">
        <v>3</v>
      </c>
      <c r="AL16" s="85" t="s">
        <v>420</v>
      </c>
      <c r="AM16" s="79" t="s">
        <v>472</v>
      </c>
      <c r="AN16" s="79" t="b">
        <v>0</v>
      </c>
      <c r="AO16" s="85" t="s">
        <v>420</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c r="BE16" s="49"/>
      <c r="BF16" s="48"/>
      <c r="BG16" s="49"/>
      <c r="BH16" s="48"/>
      <c r="BI16" s="49"/>
      <c r="BJ16" s="48"/>
      <c r="BK16" s="49"/>
      <c r="BL16" s="48"/>
    </row>
    <row r="17" spans="1:64" ht="15">
      <c r="A17" s="64" t="s">
        <v>224</v>
      </c>
      <c r="B17" s="64" t="s">
        <v>247</v>
      </c>
      <c r="C17" s="65"/>
      <c r="D17" s="66"/>
      <c r="E17" s="67"/>
      <c r="F17" s="68"/>
      <c r="G17" s="65"/>
      <c r="H17" s="69"/>
      <c r="I17" s="70"/>
      <c r="J17" s="70"/>
      <c r="K17" s="34" t="s">
        <v>65</v>
      </c>
      <c r="L17" s="77">
        <v>28</v>
      </c>
      <c r="M17" s="77"/>
      <c r="N17" s="72"/>
      <c r="O17" s="79" t="s">
        <v>260</v>
      </c>
      <c r="P17" s="81">
        <v>43696.7762037037</v>
      </c>
      <c r="Q17" s="79" t="s">
        <v>269</v>
      </c>
      <c r="R17" s="82" t="s">
        <v>289</v>
      </c>
      <c r="S17" s="79" t="s">
        <v>301</v>
      </c>
      <c r="T17" s="79" t="s">
        <v>252</v>
      </c>
      <c r="U17" s="79"/>
      <c r="V17" s="82" t="s">
        <v>323</v>
      </c>
      <c r="W17" s="81">
        <v>43696.7762037037</v>
      </c>
      <c r="X17" s="82" t="s">
        <v>359</v>
      </c>
      <c r="Y17" s="79"/>
      <c r="Z17" s="79"/>
      <c r="AA17" s="85" t="s">
        <v>412</v>
      </c>
      <c r="AB17" s="79"/>
      <c r="AC17" s="79" t="b">
        <v>0</v>
      </c>
      <c r="AD17" s="79">
        <v>0</v>
      </c>
      <c r="AE17" s="85" t="s">
        <v>454</v>
      </c>
      <c r="AF17" s="79" t="b">
        <v>0</v>
      </c>
      <c r="AG17" s="79" t="s">
        <v>458</v>
      </c>
      <c r="AH17" s="79"/>
      <c r="AI17" s="85" t="s">
        <v>454</v>
      </c>
      <c r="AJ17" s="79" t="b">
        <v>0</v>
      </c>
      <c r="AK17" s="79">
        <v>3</v>
      </c>
      <c r="AL17" s="85" t="s">
        <v>420</v>
      </c>
      <c r="AM17" s="79" t="s">
        <v>473</v>
      </c>
      <c r="AN17" s="79" t="b">
        <v>0</v>
      </c>
      <c r="AO17" s="85" t="s">
        <v>420</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c r="BE17" s="49"/>
      <c r="BF17" s="48"/>
      <c r="BG17" s="49"/>
      <c r="BH17" s="48"/>
      <c r="BI17" s="49"/>
      <c r="BJ17" s="48"/>
      <c r="BK17" s="49"/>
      <c r="BL17" s="48"/>
    </row>
    <row r="18" spans="1:64" ht="15">
      <c r="A18" s="64" t="s">
        <v>225</v>
      </c>
      <c r="B18" s="64" t="s">
        <v>247</v>
      </c>
      <c r="C18" s="65"/>
      <c r="D18" s="66"/>
      <c r="E18" s="67"/>
      <c r="F18" s="68"/>
      <c r="G18" s="65"/>
      <c r="H18" s="69"/>
      <c r="I18" s="70"/>
      <c r="J18" s="70"/>
      <c r="K18" s="34" t="s">
        <v>65</v>
      </c>
      <c r="L18" s="77">
        <v>29</v>
      </c>
      <c r="M18" s="77"/>
      <c r="N18" s="72"/>
      <c r="O18" s="79" t="s">
        <v>260</v>
      </c>
      <c r="P18" s="81">
        <v>43696.82761574074</v>
      </c>
      <c r="Q18" s="79" t="s">
        <v>269</v>
      </c>
      <c r="R18" s="82" t="s">
        <v>289</v>
      </c>
      <c r="S18" s="79" t="s">
        <v>301</v>
      </c>
      <c r="T18" s="79" t="s">
        <v>252</v>
      </c>
      <c r="U18" s="79"/>
      <c r="V18" s="82" t="s">
        <v>324</v>
      </c>
      <c r="W18" s="81">
        <v>43696.82761574074</v>
      </c>
      <c r="X18" s="82" t="s">
        <v>360</v>
      </c>
      <c r="Y18" s="79"/>
      <c r="Z18" s="79"/>
      <c r="AA18" s="85" t="s">
        <v>413</v>
      </c>
      <c r="AB18" s="79"/>
      <c r="AC18" s="79" t="b">
        <v>0</v>
      </c>
      <c r="AD18" s="79">
        <v>0</v>
      </c>
      <c r="AE18" s="85" t="s">
        <v>454</v>
      </c>
      <c r="AF18" s="79" t="b">
        <v>0</v>
      </c>
      <c r="AG18" s="79" t="s">
        <v>458</v>
      </c>
      <c r="AH18" s="79"/>
      <c r="AI18" s="85" t="s">
        <v>454</v>
      </c>
      <c r="AJ18" s="79" t="b">
        <v>0</v>
      </c>
      <c r="AK18" s="79">
        <v>3</v>
      </c>
      <c r="AL18" s="85" t="s">
        <v>420</v>
      </c>
      <c r="AM18" s="79" t="s">
        <v>474</v>
      </c>
      <c r="AN18" s="79" t="b">
        <v>0</v>
      </c>
      <c r="AO18" s="85" t="s">
        <v>420</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c r="BE18" s="49"/>
      <c r="BF18" s="48"/>
      <c r="BG18" s="49"/>
      <c r="BH18" s="48"/>
      <c r="BI18" s="49"/>
      <c r="BJ18" s="48"/>
      <c r="BK18" s="49"/>
      <c r="BL18" s="48"/>
    </row>
    <row r="19" spans="1:64" ht="15">
      <c r="A19" s="64" t="s">
        <v>226</v>
      </c>
      <c r="B19" s="64" t="s">
        <v>227</v>
      </c>
      <c r="C19" s="65"/>
      <c r="D19" s="66"/>
      <c r="E19" s="67"/>
      <c r="F19" s="68"/>
      <c r="G19" s="65"/>
      <c r="H19" s="69"/>
      <c r="I19" s="70"/>
      <c r="J19" s="70"/>
      <c r="K19" s="34" t="s">
        <v>65</v>
      </c>
      <c r="L19" s="77">
        <v>37</v>
      </c>
      <c r="M19" s="77"/>
      <c r="N19" s="72"/>
      <c r="O19" s="79" t="s">
        <v>260</v>
      </c>
      <c r="P19" s="81">
        <v>43654.7312962963</v>
      </c>
      <c r="Q19" s="79" t="s">
        <v>270</v>
      </c>
      <c r="R19" s="79"/>
      <c r="S19" s="79"/>
      <c r="T19" s="79" t="s">
        <v>241</v>
      </c>
      <c r="U19" s="79"/>
      <c r="V19" s="82" t="s">
        <v>325</v>
      </c>
      <c r="W19" s="81">
        <v>43654.7312962963</v>
      </c>
      <c r="X19" s="82" t="s">
        <v>361</v>
      </c>
      <c r="Y19" s="79"/>
      <c r="Z19" s="79"/>
      <c r="AA19" s="85" t="s">
        <v>414</v>
      </c>
      <c r="AB19" s="79"/>
      <c r="AC19" s="79" t="b">
        <v>0</v>
      </c>
      <c r="AD19" s="79">
        <v>0</v>
      </c>
      <c r="AE19" s="85" t="s">
        <v>454</v>
      </c>
      <c r="AF19" s="79" t="b">
        <v>0</v>
      </c>
      <c r="AG19" s="79" t="s">
        <v>458</v>
      </c>
      <c r="AH19" s="79"/>
      <c r="AI19" s="85" t="s">
        <v>454</v>
      </c>
      <c r="AJ19" s="79" t="b">
        <v>0</v>
      </c>
      <c r="AK19" s="79">
        <v>0</v>
      </c>
      <c r="AL19" s="85" t="s">
        <v>429</v>
      </c>
      <c r="AM19" s="79" t="s">
        <v>469</v>
      </c>
      <c r="AN19" s="79" t="b">
        <v>0</v>
      </c>
      <c r="AO19" s="85" t="s">
        <v>429</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226</v>
      </c>
      <c r="B20" s="64" t="s">
        <v>239</v>
      </c>
      <c r="C20" s="65"/>
      <c r="D20" s="66"/>
      <c r="E20" s="67"/>
      <c r="F20" s="68"/>
      <c r="G20" s="65"/>
      <c r="H20" s="69"/>
      <c r="I20" s="70"/>
      <c r="J20" s="70"/>
      <c r="K20" s="34" t="s">
        <v>65</v>
      </c>
      <c r="L20" s="77">
        <v>39</v>
      </c>
      <c r="M20" s="77"/>
      <c r="N20" s="72"/>
      <c r="O20" s="79" t="s">
        <v>260</v>
      </c>
      <c r="P20" s="81">
        <v>43654.731469907405</v>
      </c>
      <c r="Q20" s="79" t="s">
        <v>263</v>
      </c>
      <c r="R20" s="79"/>
      <c r="S20" s="79"/>
      <c r="T20" s="79" t="s">
        <v>302</v>
      </c>
      <c r="U20" s="79"/>
      <c r="V20" s="82" t="s">
        <v>325</v>
      </c>
      <c r="W20" s="81">
        <v>43654.731469907405</v>
      </c>
      <c r="X20" s="82" t="s">
        <v>362</v>
      </c>
      <c r="Y20" s="79"/>
      <c r="Z20" s="79"/>
      <c r="AA20" s="85" t="s">
        <v>415</v>
      </c>
      <c r="AB20" s="79"/>
      <c r="AC20" s="79" t="b">
        <v>0</v>
      </c>
      <c r="AD20" s="79">
        <v>0</v>
      </c>
      <c r="AE20" s="85" t="s">
        <v>454</v>
      </c>
      <c r="AF20" s="79" t="b">
        <v>0</v>
      </c>
      <c r="AG20" s="79" t="s">
        <v>458</v>
      </c>
      <c r="AH20" s="79"/>
      <c r="AI20" s="85" t="s">
        <v>454</v>
      </c>
      <c r="AJ20" s="79" t="b">
        <v>0</v>
      </c>
      <c r="AK20" s="79">
        <v>5</v>
      </c>
      <c r="AL20" s="85" t="s">
        <v>444</v>
      </c>
      <c r="AM20" s="79" t="s">
        <v>469</v>
      </c>
      <c r="AN20" s="79" t="b">
        <v>0</v>
      </c>
      <c r="AO20" s="85" t="s">
        <v>444</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2</v>
      </c>
      <c r="BE20" s="49">
        <v>11.11111111111111</v>
      </c>
      <c r="BF20" s="48">
        <v>0</v>
      </c>
      <c r="BG20" s="49">
        <v>0</v>
      </c>
      <c r="BH20" s="48">
        <v>0</v>
      </c>
      <c r="BI20" s="49">
        <v>0</v>
      </c>
      <c r="BJ20" s="48">
        <v>16</v>
      </c>
      <c r="BK20" s="49">
        <v>88.88888888888889</v>
      </c>
      <c r="BL20" s="48">
        <v>18</v>
      </c>
    </row>
    <row r="21" spans="1:64" ht="15">
      <c r="A21" s="64" t="s">
        <v>226</v>
      </c>
      <c r="B21" s="64" t="s">
        <v>252</v>
      </c>
      <c r="C21" s="65"/>
      <c r="D21" s="66"/>
      <c r="E21" s="67"/>
      <c r="F21" s="68"/>
      <c r="G21" s="65"/>
      <c r="H21" s="69"/>
      <c r="I21" s="70"/>
      <c r="J21" s="70"/>
      <c r="K21" s="34" t="s">
        <v>65</v>
      </c>
      <c r="L21" s="77">
        <v>40</v>
      </c>
      <c r="M21" s="77"/>
      <c r="N21" s="72"/>
      <c r="O21" s="79" t="s">
        <v>261</v>
      </c>
      <c r="P21" s="81">
        <v>43705.802708333336</v>
      </c>
      <c r="Q21" s="79" t="s">
        <v>271</v>
      </c>
      <c r="R21" s="82" t="s">
        <v>290</v>
      </c>
      <c r="S21" s="79" t="s">
        <v>300</v>
      </c>
      <c r="T21" s="79" t="s">
        <v>305</v>
      </c>
      <c r="U21" s="79"/>
      <c r="V21" s="82" t="s">
        <v>325</v>
      </c>
      <c r="W21" s="81">
        <v>43705.802708333336</v>
      </c>
      <c r="X21" s="82" t="s">
        <v>363</v>
      </c>
      <c r="Y21" s="79"/>
      <c r="Z21" s="79"/>
      <c r="AA21" s="85" t="s">
        <v>416</v>
      </c>
      <c r="AB21" s="85" t="s">
        <v>451</v>
      </c>
      <c r="AC21" s="79" t="b">
        <v>0</v>
      </c>
      <c r="AD21" s="79">
        <v>0</v>
      </c>
      <c r="AE21" s="85" t="s">
        <v>455</v>
      </c>
      <c r="AF21" s="79" t="b">
        <v>0</v>
      </c>
      <c r="AG21" s="79" t="s">
        <v>458</v>
      </c>
      <c r="AH21" s="79"/>
      <c r="AI21" s="85" t="s">
        <v>454</v>
      </c>
      <c r="AJ21" s="79" t="b">
        <v>0</v>
      </c>
      <c r="AK21" s="79">
        <v>0</v>
      </c>
      <c r="AL21" s="85" t="s">
        <v>454</v>
      </c>
      <c r="AM21" s="79" t="s">
        <v>470</v>
      </c>
      <c r="AN21" s="79" t="b">
        <v>1</v>
      </c>
      <c r="AO21" s="85" t="s">
        <v>451</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4</v>
      </c>
      <c r="BD21" s="48">
        <v>2</v>
      </c>
      <c r="BE21" s="49">
        <v>10.526315789473685</v>
      </c>
      <c r="BF21" s="48">
        <v>0</v>
      </c>
      <c r="BG21" s="49">
        <v>0</v>
      </c>
      <c r="BH21" s="48">
        <v>0</v>
      </c>
      <c r="BI21" s="49">
        <v>0</v>
      </c>
      <c r="BJ21" s="48">
        <v>17</v>
      </c>
      <c r="BK21" s="49">
        <v>89.47368421052632</v>
      </c>
      <c r="BL21" s="48">
        <v>19</v>
      </c>
    </row>
    <row r="22" spans="1:64" ht="15">
      <c r="A22" s="64" t="s">
        <v>227</v>
      </c>
      <c r="B22" s="64" t="s">
        <v>246</v>
      </c>
      <c r="C22" s="65"/>
      <c r="D22" s="66"/>
      <c r="E22" s="67"/>
      <c r="F22" s="68"/>
      <c r="G22" s="65"/>
      <c r="H22" s="69"/>
      <c r="I22" s="70"/>
      <c r="J22" s="70"/>
      <c r="K22" s="34" t="s">
        <v>65</v>
      </c>
      <c r="L22" s="77">
        <v>41</v>
      </c>
      <c r="M22" s="77"/>
      <c r="N22" s="72"/>
      <c r="O22" s="79" t="s">
        <v>260</v>
      </c>
      <c r="P22" s="81">
        <v>43654.77</v>
      </c>
      <c r="Q22" s="79" t="s">
        <v>264</v>
      </c>
      <c r="R22" s="79"/>
      <c r="S22" s="79"/>
      <c r="T22" s="79" t="s">
        <v>303</v>
      </c>
      <c r="U22" s="79"/>
      <c r="V22" s="82" t="s">
        <v>326</v>
      </c>
      <c r="W22" s="81">
        <v>43654.77</v>
      </c>
      <c r="X22" s="82" t="s">
        <v>364</v>
      </c>
      <c r="Y22" s="79"/>
      <c r="Z22" s="79"/>
      <c r="AA22" s="85" t="s">
        <v>417</v>
      </c>
      <c r="AB22" s="79"/>
      <c r="AC22" s="79" t="b">
        <v>0</v>
      </c>
      <c r="AD22" s="79">
        <v>0</v>
      </c>
      <c r="AE22" s="85" t="s">
        <v>454</v>
      </c>
      <c r="AF22" s="79" t="b">
        <v>1</v>
      </c>
      <c r="AG22" s="79" t="s">
        <v>458</v>
      </c>
      <c r="AH22" s="79"/>
      <c r="AI22" s="85" t="s">
        <v>460</v>
      </c>
      <c r="AJ22" s="79" t="b">
        <v>0</v>
      </c>
      <c r="AK22" s="79">
        <v>0</v>
      </c>
      <c r="AL22" s="85" t="s">
        <v>436</v>
      </c>
      <c r="AM22" s="79" t="s">
        <v>468</v>
      </c>
      <c r="AN22" s="79" t="b">
        <v>0</v>
      </c>
      <c r="AO22" s="85" t="s">
        <v>436</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c r="BE22" s="49"/>
      <c r="BF22" s="48"/>
      <c r="BG22" s="49"/>
      <c r="BH22" s="48"/>
      <c r="BI22" s="49"/>
      <c r="BJ22" s="48"/>
      <c r="BK22" s="49"/>
      <c r="BL22" s="48"/>
    </row>
    <row r="23" spans="1:64" ht="15">
      <c r="A23" s="64" t="s">
        <v>228</v>
      </c>
      <c r="B23" s="64" t="s">
        <v>246</v>
      </c>
      <c r="C23" s="65"/>
      <c r="D23" s="66"/>
      <c r="E23" s="67"/>
      <c r="F23" s="68"/>
      <c r="G23" s="65"/>
      <c r="H23" s="69"/>
      <c r="I23" s="70"/>
      <c r="J23" s="70"/>
      <c r="K23" s="34" t="s">
        <v>65</v>
      </c>
      <c r="L23" s="77">
        <v>42</v>
      </c>
      <c r="M23" s="77"/>
      <c r="N23" s="72"/>
      <c r="O23" s="79" t="s">
        <v>260</v>
      </c>
      <c r="P23" s="81">
        <v>43654.8375</v>
      </c>
      <c r="Q23" s="79" t="s">
        <v>264</v>
      </c>
      <c r="R23" s="79"/>
      <c r="S23" s="79"/>
      <c r="T23" s="79" t="s">
        <v>303</v>
      </c>
      <c r="U23" s="79"/>
      <c r="V23" s="82" t="s">
        <v>327</v>
      </c>
      <c r="W23" s="81">
        <v>43654.8375</v>
      </c>
      <c r="X23" s="82" t="s">
        <v>365</v>
      </c>
      <c r="Y23" s="79"/>
      <c r="Z23" s="79"/>
      <c r="AA23" s="85" t="s">
        <v>418</v>
      </c>
      <c r="AB23" s="79"/>
      <c r="AC23" s="79" t="b">
        <v>0</v>
      </c>
      <c r="AD23" s="79">
        <v>0</v>
      </c>
      <c r="AE23" s="85" t="s">
        <v>454</v>
      </c>
      <c r="AF23" s="79" t="b">
        <v>1</v>
      </c>
      <c r="AG23" s="79" t="s">
        <v>458</v>
      </c>
      <c r="AH23" s="79"/>
      <c r="AI23" s="85" t="s">
        <v>460</v>
      </c>
      <c r="AJ23" s="79" t="b">
        <v>0</v>
      </c>
      <c r="AK23" s="79">
        <v>0</v>
      </c>
      <c r="AL23" s="85" t="s">
        <v>436</v>
      </c>
      <c r="AM23" s="79" t="s">
        <v>471</v>
      </c>
      <c r="AN23" s="79" t="b">
        <v>0</v>
      </c>
      <c r="AO23" s="85" t="s">
        <v>436</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c r="BE23" s="49"/>
      <c r="BF23" s="48"/>
      <c r="BG23" s="49"/>
      <c r="BH23" s="48"/>
      <c r="BI23" s="49"/>
      <c r="BJ23" s="48"/>
      <c r="BK23" s="49"/>
      <c r="BL23" s="48"/>
    </row>
    <row r="24" spans="1:64" ht="15">
      <c r="A24" s="64" t="s">
        <v>229</v>
      </c>
      <c r="B24" s="64" t="s">
        <v>246</v>
      </c>
      <c r="C24" s="65"/>
      <c r="D24" s="66"/>
      <c r="E24" s="67"/>
      <c r="F24" s="68"/>
      <c r="G24" s="65"/>
      <c r="H24" s="69"/>
      <c r="I24" s="70"/>
      <c r="J24" s="70"/>
      <c r="K24" s="34" t="s">
        <v>65</v>
      </c>
      <c r="L24" s="77">
        <v>43</v>
      </c>
      <c r="M24" s="77"/>
      <c r="N24" s="72"/>
      <c r="O24" s="79" t="s">
        <v>260</v>
      </c>
      <c r="P24" s="81">
        <v>43654.753217592595</v>
      </c>
      <c r="Q24" s="79" t="s">
        <v>264</v>
      </c>
      <c r="R24" s="79"/>
      <c r="S24" s="79"/>
      <c r="T24" s="79" t="s">
        <v>303</v>
      </c>
      <c r="U24" s="79"/>
      <c r="V24" s="82" t="s">
        <v>328</v>
      </c>
      <c r="W24" s="81">
        <v>43654.753217592595</v>
      </c>
      <c r="X24" s="82" t="s">
        <v>366</v>
      </c>
      <c r="Y24" s="79"/>
      <c r="Z24" s="79"/>
      <c r="AA24" s="85" t="s">
        <v>419</v>
      </c>
      <c r="AB24" s="79"/>
      <c r="AC24" s="79" t="b">
        <v>0</v>
      </c>
      <c r="AD24" s="79">
        <v>0</v>
      </c>
      <c r="AE24" s="85" t="s">
        <v>454</v>
      </c>
      <c r="AF24" s="79" t="b">
        <v>1</v>
      </c>
      <c r="AG24" s="79" t="s">
        <v>458</v>
      </c>
      <c r="AH24" s="79"/>
      <c r="AI24" s="85" t="s">
        <v>460</v>
      </c>
      <c r="AJ24" s="79" t="b">
        <v>0</v>
      </c>
      <c r="AK24" s="79">
        <v>4</v>
      </c>
      <c r="AL24" s="85" t="s">
        <v>436</v>
      </c>
      <c r="AM24" s="79" t="s">
        <v>467</v>
      </c>
      <c r="AN24" s="79" t="b">
        <v>0</v>
      </c>
      <c r="AO24" s="85" t="s">
        <v>436</v>
      </c>
      <c r="AP24" s="79" t="s">
        <v>176</v>
      </c>
      <c r="AQ24" s="79">
        <v>0</v>
      </c>
      <c r="AR24" s="79">
        <v>0</v>
      </c>
      <c r="AS24" s="79"/>
      <c r="AT24" s="79"/>
      <c r="AU24" s="79"/>
      <c r="AV24" s="79"/>
      <c r="AW24" s="79"/>
      <c r="AX24" s="79"/>
      <c r="AY24" s="79"/>
      <c r="AZ24" s="79"/>
      <c r="BA24">
        <v>1</v>
      </c>
      <c r="BB24" s="78" t="str">
        <f>REPLACE(INDEX(GroupVertices[Group],MATCH(Edges25[[#This Row],[Vertex 1]],GroupVertices[Vertex],0)),1,1,"")</f>
        <v>2</v>
      </c>
      <c r="BC24" s="78" t="str">
        <f>REPLACE(INDEX(GroupVertices[Group],MATCH(Edges25[[#This Row],[Vertex 2]],GroupVertices[Vertex],0)),1,1,"")</f>
        <v>1</v>
      </c>
      <c r="BD24" s="48"/>
      <c r="BE24" s="49"/>
      <c r="BF24" s="48"/>
      <c r="BG24" s="49"/>
      <c r="BH24" s="48"/>
      <c r="BI24" s="49"/>
      <c r="BJ24" s="48"/>
      <c r="BK24" s="49"/>
      <c r="BL24" s="48"/>
    </row>
    <row r="25" spans="1:64" ht="15">
      <c r="A25" s="64" t="s">
        <v>229</v>
      </c>
      <c r="B25" s="64" t="s">
        <v>253</v>
      </c>
      <c r="C25" s="65"/>
      <c r="D25" s="66"/>
      <c r="E25" s="67"/>
      <c r="F25" s="68"/>
      <c r="G25" s="65"/>
      <c r="H25" s="69"/>
      <c r="I25" s="70"/>
      <c r="J25" s="70"/>
      <c r="K25" s="34" t="s">
        <v>65</v>
      </c>
      <c r="L25" s="77">
        <v>44</v>
      </c>
      <c r="M25" s="77"/>
      <c r="N25" s="72"/>
      <c r="O25" s="79" t="s">
        <v>260</v>
      </c>
      <c r="P25" s="81">
        <v>43696.771585648145</v>
      </c>
      <c r="Q25" s="79" t="s">
        <v>272</v>
      </c>
      <c r="R25" s="82" t="s">
        <v>289</v>
      </c>
      <c r="S25" s="79" t="s">
        <v>301</v>
      </c>
      <c r="T25" s="79" t="s">
        <v>306</v>
      </c>
      <c r="U25" s="79"/>
      <c r="V25" s="82" t="s">
        <v>328</v>
      </c>
      <c r="W25" s="81">
        <v>43696.771585648145</v>
      </c>
      <c r="X25" s="82" t="s">
        <v>367</v>
      </c>
      <c r="Y25" s="79"/>
      <c r="Z25" s="79"/>
      <c r="AA25" s="85" t="s">
        <v>420</v>
      </c>
      <c r="AB25" s="79"/>
      <c r="AC25" s="79" t="b">
        <v>0</v>
      </c>
      <c r="AD25" s="79">
        <v>9</v>
      </c>
      <c r="AE25" s="85" t="s">
        <v>454</v>
      </c>
      <c r="AF25" s="79" t="b">
        <v>0</v>
      </c>
      <c r="AG25" s="79" t="s">
        <v>458</v>
      </c>
      <c r="AH25" s="79"/>
      <c r="AI25" s="85" t="s">
        <v>454</v>
      </c>
      <c r="AJ25" s="79" t="b">
        <v>0</v>
      </c>
      <c r="AK25" s="79">
        <v>3</v>
      </c>
      <c r="AL25" s="85" t="s">
        <v>454</v>
      </c>
      <c r="AM25" s="79" t="s">
        <v>467</v>
      </c>
      <c r="AN25" s="79" t="b">
        <v>0</v>
      </c>
      <c r="AO25" s="85" t="s">
        <v>420</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c r="BE25" s="49"/>
      <c r="BF25" s="48"/>
      <c r="BG25" s="49"/>
      <c r="BH25" s="48"/>
      <c r="BI25" s="49"/>
      <c r="BJ25" s="48"/>
      <c r="BK25" s="49"/>
      <c r="BL25" s="48"/>
    </row>
    <row r="26" spans="1:64" ht="15">
      <c r="A26" s="64" t="s">
        <v>230</v>
      </c>
      <c r="B26" s="64" t="s">
        <v>242</v>
      </c>
      <c r="C26" s="65"/>
      <c r="D26" s="66"/>
      <c r="E26" s="67"/>
      <c r="F26" s="68"/>
      <c r="G26" s="65"/>
      <c r="H26" s="69"/>
      <c r="I26" s="70"/>
      <c r="J26" s="70"/>
      <c r="K26" s="34" t="s">
        <v>65</v>
      </c>
      <c r="L26" s="77">
        <v>58</v>
      </c>
      <c r="M26" s="77"/>
      <c r="N26" s="72"/>
      <c r="O26" s="79" t="s">
        <v>260</v>
      </c>
      <c r="P26" s="81">
        <v>43691.718819444446</v>
      </c>
      <c r="Q26" s="79" t="s">
        <v>268</v>
      </c>
      <c r="R26" s="79"/>
      <c r="S26" s="79"/>
      <c r="T26" s="79" t="s">
        <v>304</v>
      </c>
      <c r="U26" s="79"/>
      <c r="V26" s="82" t="s">
        <v>329</v>
      </c>
      <c r="W26" s="81">
        <v>43691.718819444446</v>
      </c>
      <c r="X26" s="82" t="s">
        <v>368</v>
      </c>
      <c r="Y26" s="79"/>
      <c r="Z26" s="79"/>
      <c r="AA26" s="85" t="s">
        <v>421</v>
      </c>
      <c r="AB26" s="79"/>
      <c r="AC26" s="79" t="b">
        <v>0</v>
      </c>
      <c r="AD26" s="79">
        <v>0</v>
      </c>
      <c r="AE26" s="85" t="s">
        <v>454</v>
      </c>
      <c r="AF26" s="79" t="b">
        <v>0</v>
      </c>
      <c r="AG26" s="79" t="s">
        <v>458</v>
      </c>
      <c r="AH26" s="79"/>
      <c r="AI26" s="85" t="s">
        <v>454</v>
      </c>
      <c r="AJ26" s="79" t="b">
        <v>0</v>
      </c>
      <c r="AK26" s="79">
        <v>0</v>
      </c>
      <c r="AL26" s="85" t="s">
        <v>445</v>
      </c>
      <c r="AM26" s="79" t="s">
        <v>473</v>
      </c>
      <c r="AN26" s="79" t="b">
        <v>0</v>
      </c>
      <c r="AO26" s="85" t="s">
        <v>445</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5</v>
      </c>
      <c r="BD26" s="48">
        <v>0</v>
      </c>
      <c r="BE26" s="49">
        <v>0</v>
      </c>
      <c r="BF26" s="48">
        <v>0</v>
      </c>
      <c r="BG26" s="49">
        <v>0</v>
      </c>
      <c r="BH26" s="48">
        <v>0</v>
      </c>
      <c r="BI26" s="49">
        <v>0</v>
      </c>
      <c r="BJ26" s="48">
        <v>21</v>
      </c>
      <c r="BK26" s="49">
        <v>100</v>
      </c>
      <c r="BL26" s="48">
        <v>21</v>
      </c>
    </row>
    <row r="27" spans="1:64" ht="15">
      <c r="A27" s="64" t="s">
        <v>229</v>
      </c>
      <c r="B27" s="64" t="s">
        <v>256</v>
      </c>
      <c r="C27" s="65"/>
      <c r="D27" s="66"/>
      <c r="E27" s="67"/>
      <c r="F27" s="68"/>
      <c r="G27" s="65"/>
      <c r="H27" s="69"/>
      <c r="I27" s="70"/>
      <c r="J27" s="70"/>
      <c r="K27" s="34" t="s">
        <v>65</v>
      </c>
      <c r="L27" s="77">
        <v>65</v>
      </c>
      <c r="M27" s="77"/>
      <c r="N27" s="72"/>
      <c r="O27" s="79" t="s">
        <v>260</v>
      </c>
      <c r="P27" s="81">
        <v>43714.81670138889</v>
      </c>
      <c r="Q27" s="79" t="s">
        <v>273</v>
      </c>
      <c r="R27" s="79"/>
      <c r="S27" s="79"/>
      <c r="T27" s="79" t="s">
        <v>302</v>
      </c>
      <c r="U27" s="79"/>
      <c r="V27" s="82" t="s">
        <v>328</v>
      </c>
      <c r="W27" s="81">
        <v>43714.81670138889</v>
      </c>
      <c r="X27" s="82" t="s">
        <v>369</v>
      </c>
      <c r="Y27" s="79"/>
      <c r="Z27" s="79"/>
      <c r="AA27" s="85" t="s">
        <v>422</v>
      </c>
      <c r="AB27" s="79"/>
      <c r="AC27" s="79" t="b">
        <v>0</v>
      </c>
      <c r="AD27" s="79">
        <v>0</v>
      </c>
      <c r="AE27" s="85" t="s">
        <v>454</v>
      </c>
      <c r="AF27" s="79" t="b">
        <v>1</v>
      </c>
      <c r="AG27" s="79" t="s">
        <v>458</v>
      </c>
      <c r="AH27" s="79"/>
      <c r="AI27" s="85" t="s">
        <v>464</v>
      </c>
      <c r="AJ27" s="79" t="b">
        <v>0</v>
      </c>
      <c r="AK27" s="79">
        <v>0</v>
      </c>
      <c r="AL27" s="85" t="s">
        <v>441</v>
      </c>
      <c r="AM27" s="79" t="s">
        <v>469</v>
      </c>
      <c r="AN27" s="79" t="b">
        <v>0</v>
      </c>
      <c r="AO27" s="85" t="s">
        <v>441</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3</v>
      </c>
      <c r="BD27" s="48"/>
      <c r="BE27" s="49"/>
      <c r="BF27" s="48"/>
      <c r="BG27" s="49"/>
      <c r="BH27" s="48"/>
      <c r="BI27" s="49"/>
      <c r="BJ27" s="48"/>
      <c r="BK27" s="49"/>
      <c r="BL27" s="48"/>
    </row>
    <row r="28" spans="1:64" ht="15">
      <c r="A28" s="64" t="s">
        <v>231</v>
      </c>
      <c r="B28" s="64" t="s">
        <v>256</v>
      </c>
      <c r="C28" s="65"/>
      <c r="D28" s="66"/>
      <c r="E28" s="67"/>
      <c r="F28" s="68"/>
      <c r="G28" s="65"/>
      <c r="H28" s="69"/>
      <c r="I28" s="70"/>
      <c r="J28" s="70"/>
      <c r="K28" s="34" t="s">
        <v>65</v>
      </c>
      <c r="L28" s="77">
        <v>67</v>
      </c>
      <c r="M28" s="77"/>
      <c r="N28" s="72"/>
      <c r="O28" s="79" t="s">
        <v>260</v>
      </c>
      <c r="P28" s="81">
        <v>43714.81738425926</v>
      </c>
      <c r="Q28" s="79" t="s">
        <v>273</v>
      </c>
      <c r="R28" s="79"/>
      <c r="S28" s="79"/>
      <c r="T28" s="79" t="s">
        <v>302</v>
      </c>
      <c r="U28" s="79"/>
      <c r="V28" s="82" t="s">
        <v>330</v>
      </c>
      <c r="W28" s="81">
        <v>43714.81738425926</v>
      </c>
      <c r="X28" s="82" t="s">
        <v>370</v>
      </c>
      <c r="Y28" s="79"/>
      <c r="Z28" s="79"/>
      <c r="AA28" s="85" t="s">
        <v>423</v>
      </c>
      <c r="AB28" s="79"/>
      <c r="AC28" s="79" t="b">
        <v>0</v>
      </c>
      <c r="AD28" s="79">
        <v>0</v>
      </c>
      <c r="AE28" s="85" t="s">
        <v>454</v>
      </c>
      <c r="AF28" s="79" t="b">
        <v>1</v>
      </c>
      <c r="AG28" s="79" t="s">
        <v>458</v>
      </c>
      <c r="AH28" s="79"/>
      <c r="AI28" s="85" t="s">
        <v>464</v>
      </c>
      <c r="AJ28" s="79" t="b">
        <v>0</v>
      </c>
      <c r="AK28" s="79">
        <v>0</v>
      </c>
      <c r="AL28" s="85" t="s">
        <v>441</v>
      </c>
      <c r="AM28" s="79" t="s">
        <v>469</v>
      </c>
      <c r="AN28" s="79" t="b">
        <v>0</v>
      </c>
      <c r="AO28" s="85" t="s">
        <v>441</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c r="BE28" s="49"/>
      <c r="BF28" s="48"/>
      <c r="BG28" s="49"/>
      <c r="BH28" s="48"/>
      <c r="BI28" s="49"/>
      <c r="BJ28" s="48"/>
      <c r="BK28" s="49"/>
      <c r="BL28" s="48"/>
    </row>
    <row r="29" spans="1:64" ht="15">
      <c r="A29" s="64" t="s">
        <v>232</v>
      </c>
      <c r="B29" s="64" t="s">
        <v>256</v>
      </c>
      <c r="C29" s="65"/>
      <c r="D29" s="66"/>
      <c r="E29" s="67"/>
      <c r="F29" s="68"/>
      <c r="G29" s="65"/>
      <c r="H29" s="69"/>
      <c r="I29" s="70"/>
      <c r="J29" s="70"/>
      <c r="K29" s="34" t="s">
        <v>65</v>
      </c>
      <c r="L29" s="77">
        <v>69</v>
      </c>
      <c r="M29" s="77"/>
      <c r="N29" s="72"/>
      <c r="O29" s="79" t="s">
        <v>260</v>
      </c>
      <c r="P29" s="81">
        <v>43714.82130787037</v>
      </c>
      <c r="Q29" s="79" t="s">
        <v>273</v>
      </c>
      <c r="R29" s="79"/>
      <c r="S29" s="79"/>
      <c r="T29" s="79" t="s">
        <v>302</v>
      </c>
      <c r="U29" s="79"/>
      <c r="V29" s="82" t="s">
        <v>331</v>
      </c>
      <c r="W29" s="81">
        <v>43714.82130787037</v>
      </c>
      <c r="X29" s="82" t="s">
        <v>371</v>
      </c>
      <c r="Y29" s="79"/>
      <c r="Z29" s="79"/>
      <c r="AA29" s="85" t="s">
        <v>424</v>
      </c>
      <c r="AB29" s="79"/>
      <c r="AC29" s="79" t="b">
        <v>0</v>
      </c>
      <c r="AD29" s="79">
        <v>0</v>
      </c>
      <c r="AE29" s="85" t="s">
        <v>454</v>
      </c>
      <c r="AF29" s="79" t="b">
        <v>1</v>
      </c>
      <c r="AG29" s="79" t="s">
        <v>458</v>
      </c>
      <c r="AH29" s="79"/>
      <c r="AI29" s="85" t="s">
        <v>464</v>
      </c>
      <c r="AJ29" s="79" t="b">
        <v>0</v>
      </c>
      <c r="AK29" s="79">
        <v>0</v>
      </c>
      <c r="AL29" s="85" t="s">
        <v>441</v>
      </c>
      <c r="AM29" s="79" t="s">
        <v>473</v>
      </c>
      <c r="AN29" s="79" t="b">
        <v>0</v>
      </c>
      <c r="AO29" s="85" t="s">
        <v>441</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c r="BE29" s="49"/>
      <c r="BF29" s="48"/>
      <c r="BG29" s="49"/>
      <c r="BH29" s="48"/>
      <c r="BI29" s="49"/>
      <c r="BJ29" s="48"/>
      <c r="BK29" s="49"/>
      <c r="BL29" s="48"/>
    </row>
    <row r="30" spans="1:64" ht="15">
      <c r="A30" s="64" t="s">
        <v>233</v>
      </c>
      <c r="B30" s="64" t="s">
        <v>256</v>
      </c>
      <c r="C30" s="65"/>
      <c r="D30" s="66"/>
      <c r="E30" s="67"/>
      <c r="F30" s="68"/>
      <c r="G30" s="65"/>
      <c r="H30" s="69"/>
      <c r="I30" s="70"/>
      <c r="J30" s="70"/>
      <c r="K30" s="34" t="s">
        <v>65</v>
      </c>
      <c r="L30" s="77">
        <v>71</v>
      </c>
      <c r="M30" s="77"/>
      <c r="N30" s="72"/>
      <c r="O30" s="79" t="s">
        <v>260</v>
      </c>
      <c r="P30" s="81">
        <v>43714.87267361111</v>
      </c>
      <c r="Q30" s="79" t="s">
        <v>273</v>
      </c>
      <c r="R30" s="79"/>
      <c r="S30" s="79"/>
      <c r="T30" s="79" t="s">
        <v>302</v>
      </c>
      <c r="U30" s="79"/>
      <c r="V30" s="82" t="s">
        <v>332</v>
      </c>
      <c r="W30" s="81">
        <v>43714.87267361111</v>
      </c>
      <c r="X30" s="82" t="s">
        <v>372</v>
      </c>
      <c r="Y30" s="79"/>
      <c r="Z30" s="79"/>
      <c r="AA30" s="85" t="s">
        <v>425</v>
      </c>
      <c r="AB30" s="79"/>
      <c r="AC30" s="79" t="b">
        <v>0</v>
      </c>
      <c r="AD30" s="79">
        <v>0</v>
      </c>
      <c r="AE30" s="85" t="s">
        <v>454</v>
      </c>
      <c r="AF30" s="79" t="b">
        <v>1</v>
      </c>
      <c r="AG30" s="79" t="s">
        <v>458</v>
      </c>
      <c r="AH30" s="79"/>
      <c r="AI30" s="85" t="s">
        <v>464</v>
      </c>
      <c r="AJ30" s="79" t="b">
        <v>0</v>
      </c>
      <c r="AK30" s="79">
        <v>0</v>
      </c>
      <c r="AL30" s="85" t="s">
        <v>441</v>
      </c>
      <c r="AM30" s="79" t="s">
        <v>469</v>
      </c>
      <c r="AN30" s="79" t="b">
        <v>0</v>
      </c>
      <c r="AO30" s="85" t="s">
        <v>441</v>
      </c>
      <c r="AP30" s="79" t="s">
        <v>176</v>
      </c>
      <c r="AQ30" s="79">
        <v>0</v>
      </c>
      <c r="AR30" s="79">
        <v>0</v>
      </c>
      <c r="AS30" s="79"/>
      <c r="AT30" s="79"/>
      <c r="AU30" s="79"/>
      <c r="AV30" s="79"/>
      <c r="AW30" s="79"/>
      <c r="AX30" s="79"/>
      <c r="AY30" s="79"/>
      <c r="AZ30" s="79"/>
      <c r="BA30">
        <v>1</v>
      </c>
      <c r="BB30" s="78" t="str">
        <f>REPLACE(INDEX(GroupVertices[Group],MATCH(Edges25[[#This Row],[Vertex 1]],GroupVertices[Vertex],0)),1,1,"")</f>
        <v>3</v>
      </c>
      <c r="BC30" s="78" t="str">
        <f>REPLACE(INDEX(GroupVertices[Group],MATCH(Edges25[[#This Row],[Vertex 2]],GroupVertices[Vertex],0)),1,1,"")</f>
        <v>3</v>
      </c>
      <c r="BD30" s="48"/>
      <c r="BE30" s="49"/>
      <c r="BF30" s="48"/>
      <c r="BG30" s="49"/>
      <c r="BH30" s="48"/>
      <c r="BI30" s="49"/>
      <c r="BJ30" s="48"/>
      <c r="BK30" s="49"/>
      <c r="BL30" s="48"/>
    </row>
    <row r="31" spans="1:64" ht="15">
      <c r="A31" s="64" t="s">
        <v>234</v>
      </c>
      <c r="B31" s="64" t="s">
        <v>256</v>
      </c>
      <c r="C31" s="65"/>
      <c r="D31" s="66"/>
      <c r="E31" s="67"/>
      <c r="F31" s="68"/>
      <c r="G31" s="65"/>
      <c r="H31" s="69"/>
      <c r="I31" s="70"/>
      <c r="J31" s="70"/>
      <c r="K31" s="34" t="s">
        <v>65</v>
      </c>
      <c r="L31" s="77">
        <v>73</v>
      </c>
      <c r="M31" s="77"/>
      <c r="N31" s="72"/>
      <c r="O31" s="79" t="s">
        <v>260</v>
      </c>
      <c r="P31" s="81">
        <v>43714.91407407408</v>
      </c>
      <c r="Q31" s="79" t="s">
        <v>273</v>
      </c>
      <c r="R31" s="79"/>
      <c r="S31" s="79"/>
      <c r="T31" s="79" t="s">
        <v>302</v>
      </c>
      <c r="U31" s="79"/>
      <c r="V31" s="82" t="s">
        <v>333</v>
      </c>
      <c r="W31" s="81">
        <v>43714.91407407408</v>
      </c>
      <c r="X31" s="82" t="s">
        <v>373</v>
      </c>
      <c r="Y31" s="79"/>
      <c r="Z31" s="79"/>
      <c r="AA31" s="85" t="s">
        <v>426</v>
      </c>
      <c r="AB31" s="79"/>
      <c r="AC31" s="79" t="b">
        <v>0</v>
      </c>
      <c r="AD31" s="79">
        <v>0</v>
      </c>
      <c r="AE31" s="85" t="s">
        <v>454</v>
      </c>
      <c r="AF31" s="79" t="b">
        <v>1</v>
      </c>
      <c r="AG31" s="79" t="s">
        <v>458</v>
      </c>
      <c r="AH31" s="79"/>
      <c r="AI31" s="85" t="s">
        <v>464</v>
      </c>
      <c r="AJ31" s="79" t="b">
        <v>0</v>
      </c>
      <c r="AK31" s="79">
        <v>0</v>
      </c>
      <c r="AL31" s="85" t="s">
        <v>441</v>
      </c>
      <c r="AM31" s="79" t="s">
        <v>469</v>
      </c>
      <c r="AN31" s="79" t="b">
        <v>0</v>
      </c>
      <c r="AO31" s="85" t="s">
        <v>441</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3</v>
      </c>
      <c r="BD31" s="48"/>
      <c r="BE31" s="49"/>
      <c r="BF31" s="48"/>
      <c r="BG31" s="49"/>
      <c r="BH31" s="48"/>
      <c r="BI31" s="49"/>
      <c r="BJ31" s="48"/>
      <c r="BK31" s="49"/>
      <c r="BL31" s="48"/>
    </row>
    <row r="32" spans="1:64" ht="15">
      <c r="A32" s="64" t="s">
        <v>227</v>
      </c>
      <c r="B32" s="64" t="s">
        <v>235</v>
      </c>
      <c r="C32" s="65"/>
      <c r="D32" s="66"/>
      <c r="E32" s="67"/>
      <c r="F32" s="68"/>
      <c r="G32" s="65"/>
      <c r="H32" s="69"/>
      <c r="I32" s="70"/>
      <c r="J32" s="70"/>
      <c r="K32" s="34" t="s">
        <v>66</v>
      </c>
      <c r="L32" s="77">
        <v>75</v>
      </c>
      <c r="M32" s="77"/>
      <c r="N32" s="72"/>
      <c r="O32" s="79" t="s">
        <v>260</v>
      </c>
      <c r="P32" s="81">
        <v>43654.73063657407</v>
      </c>
      <c r="Q32" s="79" t="s">
        <v>270</v>
      </c>
      <c r="R32" s="79"/>
      <c r="S32" s="79"/>
      <c r="T32" s="79" t="s">
        <v>241</v>
      </c>
      <c r="U32" s="79"/>
      <c r="V32" s="82" t="s">
        <v>326</v>
      </c>
      <c r="W32" s="81">
        <v>43654.73063657407</v>
      </c>
      <c r="X32" s="82" t="s">
        <v>374</v>
      </c>
      <c r="Y32" s="79"/>
      <c r="Z32" s="79"/>
      <c r="AA32" s="85" t="s">
        <v>427</v>
      </c>
      <c r="AB32" s="79"/>
      <c r="AC32" s="79" t="b">
        <v>0</v>
      </c>
      <c r="AD32" s="79">
        <v>0</v>
      </c>
      <c r="AE32" s="85" t="s">
        <v>454</v>
      </c>
      <c r="AF32" s="79" t="b">
        <v>0</v>
      </c>
      <c r="AG32" s="79" t="s">
        <v>458</v>
      </c>
      <c r="AH32" s="79"/>
      <c r="AI32" s="85" t="s">
        <v>454</v>
      </c>
      <c r="AJ32" s="79" t="b">
        <v>0</v>
      </c>
      <c r="AK32" s="79">
        <v>0</v>
      </c>
      <c r="AL32" s="85" t="s">
        <v>429</v>
      </c>
      <c r="AM32" s="79" t="s">
        <v>471</v>
      </c>
      <c r="AN32" s="79" t="b">
        <v>0</v>
      </c>
      <c r="AO32" s="85" t="s">
        <v>429</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5</v>
      </c>
      <c r="BF32" s="48">
        <v>0</v>
      </c>
      <c r="BG32" s="49">
        <v>0</v>
      </c>
      <c r="BH32" s="48">
        <v>0</v>
      </c>
      <c r="BI32" s="49">
        <v>0</v>
      </c>
      <c r="BJ32" s="48">
        <v>19</v>
      </c>
      <c r="BK32" s="49">
        <v>95</v>
      </c>
      <c r="BL32" s="48">
        <v>20</v>
      </c>
    </row>
    <row r="33" spans="1:64" ht="15">
      <c r="A33" s="64" t="s">
        <v>228</v>
      </c>
      <c r="B33" s="64" t="s">
        <v>235</v>
      </c>
      <c r="C33" s="65"/>
      <c r="D33" s="66"/>
      <c r="E33" s="67"/>
      <c r="F33" s="68"/>
      <c r="G33" s="65"/>
      <c r="H33" s="69"/>
      <c r="I33" s="70"/>
      <c r="J33" s="70"/>
      <c r="K33" s="34" t="s">
        <v>65</v>
      </c>
      <c r="L33" s="77">
        <v>76</v>
      </c>
      <c r="M33" s="77"/>
      <c r="N33" s="72"/>
      <c r="O33" s="79" t="s">
        <v>260</v>
      </c>
      <c r="P33" s="81">
        <v>43654.81427083333</v>
      </c>
      <c r="Q33" s="79" t="s">
        <v>270</v>
      </c>
      <c r="R33" s="79"/>
      <c r="S33" s="79"/>
      <c r="T33" s="79" t="s">
        <v>241</v>
      </c>
      <c r="U33" s="79"/>
      <c r="V33" s="82" t="s">
        <v>327</v>
      </c>
      <c r="W33" s="81">
        <v>43654.81427083333</v>
      </c>
      <c r="X33" s="82" t="s">
        <v>375</v>
      </c>
      <c r="Y33" s="79"/>
      <c r="Z33" s="79"/>
      <c r="AA33" s="85" t="s">
        <v>428</v>
      </c>
      <c r="AB33" s="79"/>
      <c r="AC33" s="79" t="b">
        <v>0</v>
      </c>
      <c r="AD33" s="79">
        <v>0</v>
      </c>
      <c r="AE33" s="85" t="s">
        <v>454</v>
      </c>
      <c r="AF33" s="79" t="b">
        <v>0</v>
      </c>
      <c r="AG33" s="79" t="s">
        <v>458</v>
      </c>
      <c r="AH33" s="79"/>
      <c r="AI33" s="85" t="s">
        <v>454</v>
      </c>
      <c r="AJ33" s="79" t="b">
        <v>0</v>
      </c>
      <c r="AK33" s="79">
        <v>0</v>
      </c>
      <c r="AL33" s="85" t="s">
        <v>429</v>
      </c>
      <c r="AM33" s="79" t="s">
        <v>468</v>
      </c>
      <c r="AN33" s="79" t="b">
        <v>0</v>
      </c>
      <c r="AO33" s="85" t="s">
        <v>429</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5</v>
      </c>
      <c r="BF33" s="48">
        <v>0</v>
      </c>
      <c r="BG33" s="49">
        <v>0</v>
      </c>
      <c r="BH33" s="48">
        <v>0</v>
      </c>
      <c r="BI33" s="49">
        <v>0</v>
      </c>
      <c r="BJ33" s="48">
        <v>19</v>
      </c>
      <c r="BK33" s="49">
        <v>95</v>
      </c>
      <c r="BL33" s="48">
        <v>20</v>
      </c>
    </row>
    <row r="34" spans="1:64" ht="15">
      <c r="A34" s="64" t="s">
        <v>235</v>
      </c>
      <c r="B34" s="64" t="s">
        <v>227</v>
      </c>
      <c r="C34" s="65"/>
      <c r="D34" s="66"/>
      <c r="E34" s="67"/>
      <c r="F34" s="68"/>
      <c r="G34" s="65"/>
      <c r="H34" s="69"/>
      <c r="I34" s="70"/>
      <c r="J34" s="70"/>
      <c r="K34" s="34" t="s">
        <v>66</v>
      </c>
      <c r="L34" s="77">
        <v>77</v>
      </c>
      <c r="M34" s="77"/>
      <c r="N34" s="72"/>
      <c r="O34" s="79" t="s">
        <v>261</v>
      </c>
      <c r="P34" s="81">
        <v>43654.72641203704</v>
      </c>
      <c r="Q34" s="79" t="s">
        <v>274</v>
      </c>
      <c r="R34" s="82" t="s">
        <v>291</v>
      </c>
      <c r="S34" s="79" t="s">
        <v>300</v>
      </c>
      <c r="T34" s="79" t="s">
        <v>241</v>
      </c>
      <c r="U34" s="79"/>
      <c r="V34" s="82" t="s">
        <v>334</v>
      </c>
      <c r="W34" s="81">
        <v>43654.72641203704</v>
      </c>
      <c r="X34" s="82" t="s">
        <v>376</v>
      </c>
      <c r="Y34" s="79"/>
      <c r="Z34" s="79"/>
      <c r="AA34" s="85" t="s">
        <v>429</v>
      </c>
      <c r="AB34" s="79"/>
      <c r="AC34" s="79" t="b">
        <v>0</v>
      </c>
      <c r="AD34" s="79">
        <v>0</v>
      </c>
      <c r="AE34" s="85" t="s">
        <v>456</v>
      </c>
      <c r="AF34" s="79" t="b">
        <v>0</v>
      </c>
      <c r="AG34" s="79" t="s">
        <v>458</v>
      </c>
      <c r="AH34" s="79"/>
      <c r="AI34" s="85" t="s">
        <v>454</v>
      </c>
      <c r="AJ34" s="79" t="b">
        <v>0</v>
      </c>
      <c r="AK34" s="79">
        <v>0</v>
      </c>
      <c r="AL34" s="85" t="s">
        <v>454</v>
      </c>
      <c r="AM34" s="79" t="s">
        <v>467</v>
      </c>
      <c r="AN34" s="79" t="b">
        <v>1</v>
      </c>
      <c r="AO34" s="85" t="s">
        <v>429</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18</v>
      </c>
      <c r="BK34" s="49">
        <v>100</v>
      </c>
      <c r="BL34" s="48">
        <v>18</v>
      </c>
    </row>
    <row r="35" spans="1:64" ht="15">
      <c r="A35" s="64" t="s">
        <v>235</v>
      </c>
      <c r="B35" s="64" t="s">
        <v>240</v>
      </c>
      <c r="C35" s="65"/>
      <c r="D35" s="66"/>
      <c r="E35" s="67"/>
      <c r="F35" s="68"/>
      <c r="G35" s="65"/>
      <c r="H35" s="69"/>
      <c r="I35" s="70"/>
      <c r="J35" s="70"/>
      <c r="K35" s="34" t="s">
        <v>65</v>
      </c>
      <c r="L35" s="77">
        <v>78</v>
      </c>
      <c r="M35" s="77"/>
      <c r="N35" s="72"/>
      <c r="O35" s="79" t="s">
        <v>260</v>
      </c>
      <c r="P35" s="81">
        <v>43664.4597337963</v>
      </c>
      <c r="Q35" s="79" t="s">
        <v>265</v>
      </c>
      <c r="R35" s="79"/>
      <c r="S35" s="79"/>
      <c r="T35" s="79" t="s">
        <v>241</v>
      </c>
      <c r="U35" s="79"/>
      <c r="V35" s="82" t="s">
        <v>334</v>
      </c>
      <c r="W35" s="81">
        <v>43664.4597337963</v>
      </c>
      <c r="X35" s="82" t="s">
        <v>377</v>
      </c>
      <c r="Y35" s="79"/>
      <c r="Z35" s="79"/>
      <c r="AA35" s="85" t="s">
        <v>430</v>
      </c>
      <c r="AB35" s="79"/>
      <c r="AC35" s="79" t="b">
        <v>0</v>
      </c>
      <c r="AD35" s="79">
        <v>0</v>
      </c>
      <c r="AE35" s="85" t="s">
        <v>454</v>
      </c>
      <c r="AF35" s="79" t="b">
        <v>1</v>
      </c>
      <c r="AG35" s="79" t="s">
        <v>458</v>
      </c>
      <c r="AH35" s="79"/>
      <c r="AI35" s="85" t="s">
        <v>461</v>
      </c>
      <c r="AJ35" s="79" t="b">
        <v>0</v>
      </c>
      <c r="AK35" s="79">
        <v>3</v>
      </c>
      <c r="AL35" s="85" t="s">
        <v>440</v>
      </c>
      <c r="AM35" s="79" t="s">
        <v>473</v>
      </c>
      <c r="AN35" s="79" t="b">
        <v>0</v>
      </c>
      <c r="AO35" s="85" t="s">
        <v>440</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235</v>
      </c>
      <c r="B36" s="64" t="s">
        <v>256</v>
      </c>
      <c r="C36" s="65"/>
      <c r="D36" s="66"/>
      <c r="E36" s="67"/>
      <c r="F36" s="68"/>
      <c r="G36" s="65"/>
      <c r="H36" s="69"/>
      <c r="I36" s="70"/>
      <c r="J36" s="70"/>
      <c r="K36" s="34" t="s">
        <v>65</v>
      </c>
      <c r="L36" s="77">
        <v>80</v>
      </c>
      <c r="M36" s="77"/>
      <c r="N36" s="72"/>
      <c r="O36" s="79" t="s">
        <v>260</v>
      </c>
      <c r="P36" s="81">
        <v>43715.22673611111</v>
      </c>
      <c r="Q36" s="79" t="s">
        <v>273</v>
      </c>
      <c r="R36" s="79"/>
      <c r="S36" s="79"/>
      <c r="T36" s="79" t="s">
        <v>302</v>
      </c>
      <c r="U36" s="79"/>
      <c r="V36" s="82" t="s">
        <v>334</v>
      </c>
      <c r="W36" s="81">
        <v>43715.22673611111</v>
      </c>
      <c r="X36" s="82" t="s">
        <v>378</v>
      </c>
      <c r="Y36" s="79"/>
      <c r="Z36" s="79"/>
      <c r="AA36" s="85" t="s">
        <v>431</v>
      </c>
      <c r="AB36" s="79"/>
      <c r="AC36" s="79" t="b">
        <v>0</v>
      </c>
      <c r="AD36" s="79">
        <v>0</v>
      </c>
      <c r="AE36" s="85" t="s">
        <v>454</v>
      </c>
      <c r="AF36" s="79" t="b">
        <v>1</v>
      </c>
      <c r="AG36" s="79" t="s">
        <v>458</v>
      </c>
      <c r="AH36" s="79"/>
      <c r="AI36" s="85" t="s">
        <v>464</v>
      </c>
      <c r="AJ36" s="79" t="b">
        <v>0</v>
      </c>
      <c r="AK36" s="79">
        <v>0</v>
      </c>
      <c r="AL36" s="85" t="s">
        <v>441</v>
      </c>
      <c r="AM36" s="79" t="s">
        <v>473</v>
      </c>
      <c r="AN36" s="79" t="b">
        <v>0</v>
      </c>
      <c r="AO36" s="85" t="s">
        <v>441</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3</v>
      </c>
      <c r="BD36" s="48"/>
      <c r="BE36" s="49"/>
      <c r="BF36" s="48"/>
      <c r="BG36" s="49"/>
      <c r="BH36" s="48"/>
      <c r="BI36" s="49"/>
      <c r="BJ36" s="48"/>
      <c r="BK36" s="49"/>
      <c r="BL36" s="48"/>
    </row>
    <row r="37" spans="1:64" ht="15">
      <c r="A37" s="64" t="s">
        <v>236</v>
      </c>
      <c r="B37" s="64" t="s">
        <v>256</v>
      </c>
      <c r="C37" s="65"/>
      <c r="D37" s="66"/>
      <c r="E37" s="67"/>
      <c r="F37" s="68"/>
      <c r="G37" s="65"/>
      <c r="H37" s="69"/>
      <c r="I37" s="70"/>
      <c r="J37" s="70"/>
      <c r="K37" s="34" t="s">
        <v>65</v>
      </c>
      <c r="L37" s="77">
        <v>82</v>
      </c>
      <c r="M37" s="77"/>
      <c r="N37" s="72"/>
      <c r="O37" s="79" t="s">
        <v>260</v>
      </c>
      <c r="P37" s="81">
        <v>43715.31207175926</v>
      </c>
      <c r="Q37" s="79" t="s">
        <v>273</v>
      </c>
      <c r="R37" s="79"/>
      <c r="S37" s="79"/>
      <c r="T37" s="79" t="s">
        <v>302</v>
      </c>
      <c r="U37" s="79"/>
      <c r="V37" s="82" t="s">
        <v>335</v>
      </c>
      <c r="W37" s="81">
        <v>43715.31207175926</v>
      </c>
      <c r="X37" s="82" t="s">
        <v>379</v>
      </c>
      <c r="Y37" s="79"/>
      <c r="Z37" s="79"/>
      <c r="AA37" s="85" t="s">
        <v>432</v>
      </c>
      <c r="AB37" s="79"/>
      <c r="AC37" s="79" t="b">
        <v>0</v>
      </c>
      <c r="AD37" s="79">
        <v>0</v>
      </c>
      <c r="AE37" s="85" t="s">
        <v>454</v>
      </c>
      <c r="AF37" s="79" t="b">
        <v>1</v>
      </c>
      <c r="AG37" s="79" t="s">
        <v>458</v>
      </c>
      <c r="AH37" s="79"/>
      <c r="AI37" s="85" t="s">
        <v>464</v>
      </c>
      <c r="AJ37" s="79" t="b">
        <v>0</v>
      </c>
      <c r="AK37" s="79">
        <v>0</v>
      </c>
      <c r="AL37" s="85" t="s">
        <v>441</v>
      </c>
      <c r="AM37" s="79" t="s">
        <v>471</v>
      </c>
      <c r="AN37" s="79" t="b">
        <v>0</v>
      </c>
      <c r="AO37" s="85" t="s">
        <v>441</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c r="BE37" s="49"/>
      <c r="BF37" s="48"/>
      <c r="BG37" s="49"/>
      <c r="BH37" s="48"/>
      <c r="BI37" s="49"/>
      <c r="BJ37" s="48"/>
      <c r="BK37" s="49"/>
      <c r="BL37" s="48"/>
    </row>
    <row r="38" spans="1:64" ht="15">
      <c r="A38" s="64" t="s">
        <v>237</v>
      </c>
      <c r="B38" s="64" t="s">
        <v>256</v>
      </c>
      <c r="C38" s="65"/>
      <c r="D38" s="66"/>
      <c r="E38" s="67"/>
      <c r="F38" s="68"/>
      <c r="G38" s="65"/>
      <c r="H38" s="69"/>
      <c r="I38" s="70"/>
      <c r="J38" s="70"/>
      <c r="K38" s="34" t="s">
        <v>65</v>
      </c>
      <c r="L38" s="77">
        <v>84</v>
      </c>
      <c r="M38" s="77"/>
      <c r="N38" s="72"/>
      <c r="O38" s="79" t="s">
        <v>260</v>
      </c>
      <c r="P38" s="81">
        <v>43715.291909722226</v>
      </c>
      <c r="Q38" s="79" t="s">
        <v>273</v>
      </c>
      <c r="R38" s="79"/>
      <c r="S38" s="79"/>
      <c r="T38" s="79" t="s">
        <v>302</v>
      </c>
      <c r="U38" s="79"/>
      <c r="V38" s="82" t="s">
        <v>336</v>
      </c>
      <c r="W38" s="81">
        <v>43715.291909722226</v>
      </c>
      <c r="X38" s="82" t="s">
        <v>380</v>
      </c>
      <c r="Y38" s="79"/>
      <c r="Z38" s="79"/>
      <c r="AA38" s="85" t="s">
        <v>433</v>
      </c>
      <c r="AB38" s="79"/>
      <c r="AC38" s="79" t="b">
        <v>0</v>
      </c>
      <c r="AD38" s="79">
        <v>0</v>
      </c>
      <c r="AE38" s="85" t="s">
        <v>454</v>
      </c>
      <c r="AF38" s="79" t="b">
        <v>1</v>
      </c>
      <c r="AG38" s="79" t="s">
        <v>458</v>
      </c>
      <c r="AH38" s="79"/>
      <c r="AI38" s="85" t="s">
        <v>464</v>
      </c>
      <c r="AJ38" s="79" t="b">
        <v>0</v>
      </c>
      <c r="AK38" s="79">
        <v>0</v>
      </c>
      <c r="AL38" s="85" t="s">
        <v>441</v>
      </c>
      <c r="AM38" s="79" t="s">
        <v>469</v>
      </c>
      <c r="AN38" s="79" t="b">
        <v>0</v>
      </c>
      <c r="AO38" s="85" t="s">
        <v>441</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c r="BE38" s="49"/>
      <c r="BF38" s="48"/>
      <c r="BG38" s="49"/>
      <c r="BH38" s="48"/>
      <c r="BI38" s="49"/>
      <c r="BJ38" s="48"/>
      <c r="BK38" s="49"/>
      <c r="BL38" s="48"/>
    </row>
    <row r="39" spans="1:64" ht="15">
      <c r="A39" s="64" t="s">
        <v>237</v>
      </c>
      <c r="B39" s="64" t="s">
        <v>241</v>
      </c>
      <c r="C39" s="65"/>
      <c r="D39" s="66"/>
      <c r="E39" s="67"/>
      <c r="F39" s="68"/>
      <c r="G39" s="65"/>
      <c r="H39" s="69"/>
      <c r="I39" s="70"/>
      <c r="J39" s="70"/>
      <c r="K39" s="34" t="s">
        <v>65</v>
      </c>
      <c r="L39" s="77">
        <v>86</v>
      </c>
      <c r="M39" s="77"/>
      <c r="N39" s="72"/>
      <c r="O39" s="79" t="s">
        <v>260</v>
      </c>
      <c r="P39" s="81">
        <v>43716.60780092593</v>
      </c>
      <c r="Q39" s="79" t="s">
        <v>275</v>
      </c>
      <c r="R39" s="82" t="s">
        <v>292</v>
      </c>
      <c r="S39" s="79" t="s">
        <v>300</v>
      </c>
      <c r="T39" s="79" t="s">
        <v>302</v>
      </c>
      <c r="U39" s="79"/>
      <c r="V39" s="82" t="s">
        <v>336</v>
      </c>
      <c r="W39" s="81">
        <v>43716.60780092593</v>
      </c>
      <c r="X39" s="82" t="s">
        <v>381</v>
      </c>
      <c r="Y39" s="79"/>
      <c r="Z39" s="79"/>
      <c r="AA39" s="85" t="s">
        <v>434</v>
      </c>
      <c r="AB39" s="79"/>
      <c r="AC39" s="79" t="b">
        <v>0</v>
      </c>
      <c r="AD39" s="79">
        <v>0</v>
      </c>
      <c r="AE39" s="85" t="s">
        <v>454</v>
      </c>
      <c r="AF39" s="79" t="b">
        <v>1</v>
      </c>
      <c r="AG39" s="79" t="s">
        <v>458</v>
      </c>
      <c r="AH39" s="79"/>
      <c r="AI39" s="85" t="s">
        <v>465</v>
      </c>
      <c r="AJ39" s="79" t="b">
        <v>0</v>
      </c>
      <c r="AK39" s="79">
        <v>0</v>
      </c>
      <c r="AL39" s="85" t="s">
        <v>454</v>
      </c>
      <c r="AM39" s="79" t="s">
        <v>469</v>
      </c>
      <c r="AN39" s="79" t="b">
        <v>1</v>
      </c>
      <c r="AO39" s="85" t="s">
        <v>434</v>
      </c>
      <c r="AP39" s="79" t="s">
        <v>176</v>
      </c>
      <c r="AQ39" s="79">
        <v>0</v>
      </c>
      <c r="AR39" s="79">
        <v>0</v>
      </c>
      <c r="AS39" s="79"/>
      <c r="AT39" s="79"/>
      <c r="AU39" s="79"/>
      <c r="AV39" s="79"/>
      <c r="AW39" s="79"/>
      <c r="AX39" s="79"/>
      <c r="AY39" s="79"/>
      <c r="AZ39" s="79"/>
      <c r="BA39">
        <v>2</v>
      </c>
      <c r="BB39" s="78" t="str">
        <f>REPLACE(INDEX(GroupVertices[Group],MATCH(Edges25[[#This Row],[Vertex 1]],GroupVertices[Vertex],0)),1,1,"")</f>
        <v>3</v>
      </c>
      <c r="BC39" s="78" t="str">
        <f>REPLACE(INDEX(GroupVertices[Group],MATCH(Edges25[[#This Row],[Vertex 2]],GroupVertices[Vertex],0)),1,1,"")</f>
        <v>3</v>
      </c>
      <c r="BD39" s="48">
        <v>1</v>
      </c>
      <c r="BE39" s="49">
        <v>5.882352941176471</v>
      </c>
      <c r="BF39" s="48">
        <v>0</v>
      </c>
      <c r="BG39" s="49">
        <v>0</v>
      </c>
      <c r="BH39" s="48">
        <v>0</v>
      </c>
      <c r="BI39" s="49">
        <v>0</v>
      </c>
      <c r="BJ39" s="48">
        <v>16</v>
      </c>
      <c r="BK39" s="49">
        <v>94.11764705882354</v>
      </c>
      <c r="BL39" s="48">
        <v>17</v>
      </c>
    </row>
    <row r="40" spans="1:64" ht="15">
      <c r="A40" s="64" t="s">
        <v>238</v>
      </c>
      <c r="B40" s="64" t="s">
        <v>237</v>
      </c>
      <c r="C40" s="65"/>
      <c r="D40" s="66"/>
      <c r="E40" s="67"/>
      <c r="F40" s="68"/>
      <c r="G40" s="65"/>
      <c r="H40" s="69"/>
      <c r="I40" s="70"/>
      <c r="J40" s="70"/>
      <c r="K40" s="34" t="s">
        <v>65</v>
      </c>
      <c r="L40" s="77">
        <v>87</v>
      </c>
      <c r="M40" s="77"/>
      <c r="N40" s="72"/>
      <c r="O40" s="79" t="s">
        <v>260</v>
      </c>
      <c r="P40" s="81">
        <v>43717.3028587963</v>
      </c>
      <c r="Q40" s="79" t="s">
        <v>276</v>
      </c>
      <c r="R40" s="79"/>
      <c r="S40" s="79"/>
      <c r="T40" s="79" t="s">
        <v>302</v>
      </c>
      <c r="U40" s="79"/>
      <c r="V40" s="82" t="s">
        <v>337</v>
      </c>
      <c r="W40" s="81">
        <v>43717.3028587963</v>
      </c>
      <c r="X40" s="82" t="s">
        <v>382</v>
      </c>
      <c r="Y40" s="79"/>
      <c r="Z40" s="79"/>
      <c r="AA40" s="85" t="s">
        <v>435</v>
      </c>
      <c r="AB40" s="79"/>
      <c r="AC40" s="79" t="b">
        <v>0</v>
      </c>
      <c r="AD40" s="79">
        <v>0</v>
      </c>
      <c r="AE40" s="85" t="s">
        <v>454</v>
      </c>
      <c r="AF40" s="79" t="b">
        <v>1</v>
      </c>
      <c r="AG40" s="79" t="s">
        <v>458</v>
      </c>
      <c r="AH40" s="79"/>
      <c r="AI40" s="85" t="s">
        <v>465</v>
      </c>
      <c r="AJ40" s="79" t="b">
        <v>0</v>
      </c>
      <c r="AK40" s="79">
        <v>0</v>
      </c>
      <c r="AL40" s="85" t="s">
        <v>434</v>
      </c>
      <c r="AM40" s="79" t="s">
        <v>473</v>
      </c>
      <c r="AN40" s="79" t="b">
        <v>0</v>
      </c>
      <c r="AO40" s="85" t="s">
        <v>434</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c r="BE40" s="49"/>
      <c r="BF40" s="48"/>
      <c r="BG40" s="49"/>
      <c r="BH40" s="48"/>
      <c r="BI40" s="49"/>
      <c r="BJ40" s="48"/>
      <c r="BK40" s="49"/>
      <c r="BL40" s="48"/>
    </row>
    <row r="41" spans="1:64" ht="15">
      <c r="A41" s="64" t="s">
        <v>239</v>
      </c>
      <c r="B41" s="64" t="s">
        <v>228</v>
      </c>
      <c r="C41" s="65"/>
      <c r="D41" s="66"/>
      <c r="E41" s="67"/>
      <c r="F41" s="68"/>
      <c r="G41" s="65"/>
      <c r="H41" s="69"/>
      <c r="I41" s="70"/>
      <c r="J41" s="70"/>
      <c r="K41" s="34" t="s">
        <v>66</v>
      </c>
      <c r="L41" s="77">
        <v>93</v>
      </c>
      <c r="M41" s="77"/>
      <c r="N41" s="72"/>
      <c r="O41" s="79" t="s">
        <v>260</v>
      </c>
      <c r="P41" s="81">
        <v>43654.75071759259</v>
      </c>
      <c r="Q41" s="79" t="s">
        <v>277</v>
      </c>
      <c r="R41" s="82" t="s">
        <v>293</v>
      </c>
      <c r="S41" s="79" t="s">
        <v>300</v>
      </c>
      <c r="T41" s="79" t="s">
        <v>303</v>
      </c>
      <c r="U41" s="79"/>
      <c r="V41" s="82" t="s">
        <v>338</v>
      </c>
      <c r="W41" s="81">
        <v>43654.75071759259</v>
      </c>
      <c r="X41" s="82" t="s">
        <v>383</v>
      </c>
      <c r="Y41" s="79"/>
      <c r="Z41" s="79"/>
      <c r="AA41" s="85" t="s">
        <v>436</v>
      </c>
      <c r="AB41" s="79"/>
      <c r="AC41" s="79" t="b">
        <v>0</v>
      </c>
      <c r="AD41" s="79">
        <v>6</v>
      </c>
      <c r="AE41" s="85" t="s">
        <v>454</v>
      </c>
      <c r="AF41" s="79" t="b">
        <v>1</v>
      </c>
      <c r="AG41" s="79" t="s">
        <v>458</v>
      </c>
      <c r="AH41" s="79"/>
      <c r="AI41" s="85" t="s">
        <v>460</v>
      </c>
      <c r="AJ41" s="79" t="b">
        <v>0</v>
      </c>
      <c r="AK41" s="79">
        <v>4</v>
      </c>
      <c r="AL41" s="85" t="s">
        <v>454</v>
      </c>
      <c r="AM41" s="79" t="s">
        <v>469</v>
      </c>
      <c r="AN41" s="79" t="b">
        <v>0</v>
      </c>
      <c r="AO41" s="85" t="s">
        <v>436</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239</v>
      </c>
      <c r="B42" s="64" t="s">
        <v>227</v>
      </c>
      <c r="C42" s="65"/>
      <c r="D42" s="66"/>
      <c r="E42" s="67"/>
      <c r="F42" s="68"/>
      <c r="G42" s="65"/>
      <c r="H42" s="69"/>
      <c r="I42" s="70"/>
      <c r="J42" s="70"/>
      <c r="K42" s="34" t="s">
        <v>66</v>
      </c>
      <c r="L42" s="77">
        <v>95</v>
      </c>
      <c r="M42" s="77"/>
      <c r="N42" s="72"/>
      <c r="O42" s="79" t="s">
        <v>260</v>
      </c>
      <c r="P42" s="81">
        <v>43654.73359953704</v>
      </c>
      <c r="Q42" s="79" t="s">
        <v>278</v>
      </c>
      <c r="R42" s="79"/>
      <c r="S42" s="79"/>
      <c r="T42" s="79" t="s">
        <v>307</v>
      </c>
      <c r="U42" s="82" t="s">
        <v>310</v>
      </c>
      <c r="V42" s="82" t="s">
        <v>310</v>
      </c>
      <c r="W42" s="81">
        <v>43654.73359953704</v>
      </c>
      <c r="X42" s="82" t="s">
        <v>384</v>
      </c>
      <c r="Y42" s="79"/>
      <c r="Z42" s="79"/>
      <c r="AA42" s="85" t="s">
        <v>437</v>
      </c>
      <c r="AB42" s="79"/>
      <c r="AC42" s="79" t="b">
        <v>0</v>
      </c>
      <c r="AD42" s="79">
        <v>2</v>
      </c>
      <c r="AE42" s="85" t="s">
        <v>454</v>
      </c>
      <c r="AF42" s="79" t="b">
        <v>0</v>
      </c>
      <c r="AG42" s="79" t="s">
        <v>458</v>
      </c>
      <c r="AH42" s="79"/>
      <c r="AI42" s="85" t="s">
        <v>454</v>
      </c>
      <c r="AJ42" s="79" t="b">
        <v>0</v>
      </c>
      <c r="AK42" s="79">
        <v>0</v>
      </c>
      <c r="AL42" s="85" t="s">
        <v>454</v>
      </c>
      <c r="AM42" s="79" t="s">
        <v>469</v>
      </c>
      <c r="AN42" s="79" t="b">
        <v>0</v>
      </c>
      <c r="AO42" s="85" t="s">
        <v>437</v>
      </c>
      <c r="AP42" s="79" t="s">
        <v>176</v>
      </c>
      <c r="AQ42" s="79">
        <v>0</v>
      </c>
      <c r="AR42" s="79">
        <v>0</v>
      </c>
      <c r="AS42" s="79"/>
      <c r="AT42" s="79"/>
      <c r="AU42" s="79"/>
      <c r="AV42" s="79"/>
      <c r="AW42" s="79"/>
      <c r="AX42" s="79"/>
      <c r="AY42" s="79"/>
      <c r="AZ42" s="79"/>
      <c r="BA42">
        <v>2</v>
      </c>
      <c r="BB42" s="78" t="str">
        <f>REPLACE(INDEX(GroupVertices[Group],MATCH(Edges25[[#This Row],[Vertex 1]],GroupVertices[Vertex],0)),1,1,"")</f>
        <v>1</v>
      </c>
      <c r="BC42" s="78" t="str">
        <f>REPLACE(INDEX(GroupVertices[Group],MATCH(Edges25[[#This Row],[Vertex 2]],GroupVertices[Vertex],0)),1,1,"")</f>
        <v>1</v>
      </c>
      <c r="BD42" s="48">
        <v>2</v>
      </c>
      <c r="BE42" s="49">
        <v>4.444444444444445</v>
      </c>
      <c r="BF42" s="48">
        <v>1</v>
      </c>
      <c r="BG42" s="49">
        <v>2.2222222222222223</v>
      </c>
      <c r="BH42" s="48">
        <v>0</v>
      </c>
      <c r="BI42" s="49">
        <v>0</v>
      </c>
      <c r="BJ42" s="48">
        <v>42</v>
      </c>
      <c r="BK42" s="49">
        <v>93.33333333333333</v>
      </c>
      <c r="BL42" s="48">
        <v>45</v>
      </c>
    </row>
    <row r="43" spans="1:64" ht="15">
      <c r="A43" s="64" t="s">
        <v>240</v>
      </c>
      <c r="B43" s="64" t="s">
        <v>239</v>
      </c>
      <c r="C43" s="65"/>
      <c r="D43" s="66"/>
      <c r="E43" s="67"/>
      <c r="F43" s="68"/>
      <c r="G43" s="65"/>
      <c r="H43" s="69"/>
      <c r="I43" s="70"/>
      <c r="J43" s="70"/>
      <c r="K43" s="34" t="s">
        <v>66</v>
      </c>
      <c r="L43" s="77">
        <v>97</v>
      </c>
      <c r="M43" s="77"/>
      <c r="N43" s="72"/>
      <c r="O43" s="79" t="s">
        <v>260</v>
      </c>
      <c r="P43" s="81">
        <v>43655.35796296296</v>
      </c>
      <c r="Q43" s="79" t="s">
        <v>263</v>
      </c>
      <c r="R43" s="79"/>
      <c r="S43" s="79"/>
      <c r="T43" s="79" t="s">
        <v>302</v>
      </c>
      <c r="U43" s="79"/>
      <c r="V43" s="82" t="s">
        <v>339</v>
      </c>
      <c r="W43" s="81">
        <v>43655.35796296296</v>
      </c>
      <c r="X43" s="82" t="s">
        <v>385</v>
      </c>
      <c r="Y43" s="79"/>
      <c r="Z43" s="79"/>
      <c r="AA43" s="85" t="s">
        <v>438</v>
      </c>
      <c r="AB43" s="79"/>
      <c r="AC43" s="79" t="b">
        <v>0</v>
      </c>
      <c r="AD43" s="79">
        <v>0</v>
      </c>
      <c r="AE43" s="85" t="s">
        <v>454</v>
      </c>
      <c r="AF43" s="79" t="b">
        <v>0</v>
      </c>
      <c r="AG43" s="79" t="s">
        <v>458</v>
      </c>
      <c r="AH43" s="79"/>
      <c r="AI43" s="85" t="s">
        <v>454</v>
      </c>
      <c r="AJ43" s="79" t="b">
        <v>0</v>
      </c>
      <c r="AK43" s="79">
        <v>5</v>
      </c>
      <c r="AL43" s="85" t="s">
        <v>444</v>
      </c>
      <c r="AM43" s="79" t="s">
        <v>468</v>
      </c>
      <c r="AN43" s="79" t="b">
        <v>0</v>
      </c>
      <c r="AO43" s="85" t="s">
        <v>444</v>
      </c>
      <c r="AP43" s="79" t="s">
        <v>176</v>
      </c>
      <c r="AQ43" s="79">
        <v>0</v>
      </c>
      <c r="AR43" s="79">
        <v>0</v>
      </c>
      <c r="AS43" s="79"/>
      <c r="AT43" s="79"/>
      <c r="AU43" s="79"/>
      <c r="AV43" s="79"/>
      <c r="AW43" s="79"/>
      <c r="AX43" s="79"/>
      <c r="AY43" s="79"/>
      <c r="AZ43" s="79"/>
      <c r="BA43">
        <v>2</v>
      </c>
      <c r="BB43" s="78" t="str">
        <f>REPLACE(INDEX(GroupVertices[Group],MATCH(Edges25[[#This Row],[Vertex 1]],GroupVertices[Vertex],0)),1,1,"")</f>
        <v>1</v>
      </c>
      <c r="BC43" s="78" t="str">
        <f>REPLACE(INDEX(GroupVertices[Group],MATCH(Edges25[[#This Row],[Vertex 2]],GroupVertices[Vertex],0)),1,1,"")</f>
        <v>1</v>
      </c>
      <c r="BD43" s="48">
        <v>2</v>
      </c>
      <c r="BE43" s="49">
        <v>11.11111111111111</v>
      </c>
      <c r="BF43" s="48">
        <v>0</v>
      </c>
      <c r="BG43" s="49">
        <v>0</v>
      </c>
      <c r="BH43" s="48">
        <v>0</v>
      </c>
      <c r="BI43" s="49">
        <v>0</v>
      </c>
      <c r="BJ43" s="48">
        <v>16</v>
      </c>
      <c r="BK43" s="49">
        <v>88.88888888888889</v>
      </c>
      <c r="BL43" s="48">
        <v>18</v>
      </c>
    </row>
    <row r="44" spans="1:64" ht="15">
      <c r="A44" s="64" t="s">
        <v>240</v>
      </c>
      <c r="B44" s="64" t="s">
        <v>239</v>
      </c>
      <c r="C44" s="65"/>
      <c r="D44" s="66"/>
      <c r="E44" s="67"/>
      <c r="F44" s="68"/>
      <c r="G44" s="65"/>
      <c r="H44" s="69"/>
      <c r="I44" s="70"/>
      <c r="J44" s="70"/>
      <c r="K44" s="34" t="s">
        <v>66</v>
      </c>
      <c r="L44" s="77">
        <v>98</v>
      </c>
      <c r="M44" s="77"/>
      <c r="N44" s="72"/>
      <c r="O44" s="79" t="s">
        <v>260</v>
      </c>
      <c r="P44" s="81">
        <v>43664.41400462963</v>
      </c>
      <c r="Q44" s="79" t="s">
        <v>265</v>
      </c>
      <c r="R44" s="79"/>
      <c r="S44" s="79"/>
      <c r="T44" s="79" t="s">
        <v>241</v>
      </c>
      <c r="U44" s="79"/>
      <c r="V44" s="82" t="s">
        <v>339</v>
      </c>
      <c r="W44" s="81">
        <v>43664.41400462963</v>
      </c>
      <c r="X44" s="82" t="s">
        <v>386</v>
      </c>
      <c r="Y44" s="79"/>
      <c r="Z44" s="79"/>
      <c r="AA44" s="85" t="s">
        <v>439</v>
      </c>
      <c r="AB44" s="79"/>
      <c r="AC44" s="79" t="b">
        <v>0</v>
      </c>
      <c r="AD44" s="79">
        <v>0</v>
      </c>
      <c r="AE44" s="85" t="s">
        <v>454</v>
      </c>
      <c r="AF44" s="79" t="b">
        <v>1</v>
      </c>
      <c r="AG44" s="79" t="s">
        <v>458</v>
      </c>
      <c r="AH44" s="79"/>
      <c r="AI44" s="85" t="s">
        <v>461</v>
      </c>
      <c r="AJ44" s="79" t="b">
        <v>0</v>
      </c>
      <c r="AK44" s="79">
        <v>0</v>
      </c>
      <c r="AL44" s="85" t="s">
        <v>440</v>
      </c>
      <c r="AM44" s="79" t="s">
        <v>468</v>
      </c>
      <c r="AN44" s="79" t="b">
        <v>0</v>
      </c>
      <c r="AO44" s="85" t="s">
        <v>440</v>
      </c>
      <c r="AP44" s="79" t="s">
        <v>176</v>
      </c>
      <c r="AQ44" s="79">
        <v>0</v>
      </c>
      <c r="AR44" s="79">
        <v>0</v>
      </c>
      <c r="AS44" s="79"/>
      <c r="AT44" s="79"/>
      <c r="AU44" s="79"/>
      <c r="AV44" s="79"/>
      <c r="AW44" s="79"/>
      <c r="AX44" s="79"/>
      <c r="AY44" s="79"/>
      <c r="AZ44" s="79"/>
      <c r="BA44">
        <v>2</v>
      </c>
      <c r="BB44" s="78" t="str">
        <f>REPLACE(INDEX(GroupVertices[Group],MATCH(Edges25[[#This Row],[Vertex 1]],GroupVertices[Vertex],0)),1,1,"")</f>
        <v>1</v>
      </c>
      <c r="BC44" s="78" t="str">
        <f>REPLACE(INDEX(GroupVertices[Group],MATCH(Edges25[[#This Row],[Vertex 2]],GroupVertices[Vertex],0)),1,1,"")</f>
        <v>1</v>
      </c>
      <c r="BD44" s="48">
        <v>3</v>
      </c>
      <c r="BE44" s="49">
        <v>15.789473684210526</v>
      </c>
      <c r="BF44" s="48">
        <v>0</v>
      </c>
      <c r="BG44" s="49">
        <v>0</v>
      </c>
      <c r="BH44" s="48">
        <v>0</v>
      </c>
      <c r="BI44" s="49">
        <v>0</v>
      </c>
      <c r="BJ44" s="48">
        <v>16</v>
      </c>
      <c r="BK44" s="49">
        <v>84.21052631578948</v>
      </c>
      <c r="BL44" s="48">
        <v>19</v>
      </c>
    </row>
    <row r="45" spans="1:64" ht="15">
      <c r="A45" s="64" t="s">
        <v>239</v>
      </c>
      <c r="B45" s="64" t="s">
        <v>240</v>
      </c>
      <c r="C45" s="65"/>
      <c r="D45" s="66"/>
      <c r="E45" s="67"/>
      <c r="F45" s="68"/>
      <c r="G45" s="65"/>
      <c r="H45" s="69"/>
      <c r="I45" s="70"/>
      <c r="J45" s="70"/>
      <c r="K45" s="34" t="s">
        <v>66</v>
      </c>
      <c r="L45" s="77">
        <v>99</v>
      </c>
      <c r="M45" s="77"/>
      <c r="N45" s="72"/>
      <c r="O45" s="79" t="s">
        <v>260</v>
      </c>
      <c r="P45" s="81">
        <v>43664.29900462963</v>
      </c>
      <c r="Q45" s="79" t="s">
        <v>279</v>
      </c>
      <c r="R45" s="82" t="s">
        <v>294</v>
      </c>
      <c r="S45" s="79" t="s">
        <v>300</v>
      </c>
      <c r="T45" s="79" t="s">
        <v>241</v>
      </c>
      <c r="U45" s="79"/>
      <c r="V45" s="82" t="s">
        <v>338</v>
      </c>
      <c r="W45" s="81">
        <v>43664.29900462963</v>
      </c>
      <c r="X45" s="82" t="s">
        <v>387</v>
      </c>
      <c r="Y45" s="79"/>
      <c r="Z45" s="79"/>
      <c r="AA45" s="85" t="s">
        <v>440</v>
      </c>
      <c r="AB45" s="79"/>
      <c r="AC45" s="79" t="b">
        <v>0</v>
      </c>
      <c r="AD45" s="79">
        <v>0</v>
      </c>
      <c r="AE45" s="85" t="s">
        <v>454</v>
      </c>
      <c r="AF45" s="79" t="b">
        <v>1</v>
      </c>
      <c r="AG45" s="79" t="s">
        <v>458</v>
      </c>
      <c r="AH45" s="79"/>
      <c r="AI45" s="85" t="s">
        <v>461</v>
      </c>
      <c r="AJ45" s="79" t="b">
        <v>0</v>
      </c>
      <c r="AK45" s="79">
        <v>0</v>
      </c>
      <c r="AL45" s="85" t="s">
        <v>454</v>
      </c>
      <c r="AM45" s="79" t="s">
        <v>469</v>
      </c>
      <c r="AN45" s="79" t="b">
        <v>1</v>
      </c>
      <c r="AO45" s="85" t="s">
        <v>440</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3</v>
      </c>
      <c r="BE45" s="49">
        <v>17.647058823529413</v>
      </c>
      <c r="BF45" s="48">
        <v>0</v>
      </c>
      <c r="BG45" s="49">
        <v>0</v>
      </c>
      <c r="BH45" s="48">
        <v>0</v>
      </c>
      <c r="BI45" s="49">
        <v>0</v>
      </c>
      <c r="BJ45" s="48">
        <v>14</v>
      </c>
      <c r="BK45" s="49">
        <v>82.3529411764706</v>
      </c>
      <c r="BL45" s="48">
        <v>17</v>
      </c>
    </row>
    <row r="46" spans="1:64" ht="15">
      <c r="A46" s="64" t="s">
        <v>241</v>
      </c>
      <c r="B46" s="64" t="s">
        <v>256</v>
      </c>
      <c r="C46" s="65"/>
      <c r="D46" s="66"/>
      <c r="E46" s="67"/>
      <c r="F46" s="68"/>
      <c r="G46" s="65"/>
      <c r="H46" s="69"/>
      <c r="I46" s="70"/>
      <c r="J46" s="70"/>
      <c r="K46" s="34" t="s">
        <v>65</v>
      </c>
      <c r="L46" s="77">
        <v>100</v>
      </c>
      <c r="M46" s="77"/>
      <c r="N46" s="72"/>
      <c r="O46" s="79" t="s">
        <v>260</v>
      </c>
      <c r="P46" s="81">
        <v>43714.81412037037</v>
      </c>
      <c r="Q46" s="79" t="s">
        <v>280</v>
      </c>
      <c r="R46" s="82" t="s">
        <v>295</v>
      </c>
      <c r="S46" s="79" t="s">
        <v>300</v>
      </c>
      <c r="T46" s="79" t="s">
        <v>302</v>
      </c>
      <c r="U46" s="79"/>
      <c r="V46" s="82" t="s">
        <v>340</v>
      </c>
      <c r="W46" s="81">
        <v>43714.81412037037</v>
      </c>
      <c r="X46" s="82" t="s">
        <v>388</v>
      </c>
      <c r="Y46" s="79"/>
      <c r="Z46" s="79"/>
      <c r="AA46" s="85" t="s">
        <v>441</v>
      </c>
      <c r="AB46" s="79"/>
      <c r="AC46" s="79" t="b">
        <v>0</v>
      </c>
      <c r="AD46" s="79">
        <v>0</v>
      </c>
      <c r="AE46" s="85" t="s">
        <v>454</v>
      </c>
      <c r="AF46" s="79" t="b">
        <v>1</v>
      </c>
      <c r="AG46" s="79" t="s">
        <v>458</v>
      </c>
      <c r="AH46" s="79"/>
      <c r="AI46" s="85" t="s">
        <v>464</v>
      </c>
      <c r="AJ46" s="79" t="b">
        <v>0</v>
      </c>
      <c r="AK46" s="79">
        <v>0</v>
      </c>
      <c r="AL46" s="85" t="s">
        <v>454</v>
      </c>
      <c r="AM46" s="79" t="s">
        <v>473</v>
      </c>
      <c r="AN46" s="79" t="b">
        <v>1</v>
      </c>
      <c r="AO46" s="85" t="s">
        <v>441</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v>0</v>
      </c>
      <c r="BE46" s="49">
        <v>0</v>
      </c>
      <c r="BF46" s="48">
        <v>0</v>
      </c>
      <c r="BG46" s="49">
        <v>0</v>
      </c>
      <c r="BH46" s="48">
        <v>0</v>
      </c>
      <c r="BI46" s="49">
        <v>0</v>
      </c>
      <c r="BJ46" s="48">
        <v>17</v>
      </c>
      <c r="BK46" s="49">
        <v>100</v>
      </c>
      <c r="BL46" s="48">
        <v>17</v>
      </c>
    </row>
    <row r="47" spans="1:64" ht="15">
      <c r="A47" s="64" t="s">
        <v>239</v>
      </c>
      <c r="B47" s="64" t="s">
        <v>256</v>
      </c>
      <c r="C47" s="65"/>
      <c r="D47" s="66"/>
      <c r="E47" s="67"/>
      <c r="F47" s="68"/>
      <c r="G47" s="65"/>
      <c r="H47" s="69"/>
      <c r="I47" s="70"/>
      <c r="J47" s="70"/>
      <c r="K47" s="34" t="s">
        <v>65</v>
      </c>
      <c r="L47" s="77">
        <v>101</v>
      </c>
      <c r="M47" s="77"/>
      <c r="N47" s="72"/>
      <c r="O47" s="79" t="s">
        <v>260</v>
      </c>
      <c r="P47" s="81">
        <v>43714.81519675926</v>
      </c>
      <c r="Q47" s="79" t="s">
        <v>273</v>
      </c>
      <c r="R47" s="79"/>
      <c r="S47" s="79"/>
      <c r="T47" s="79" t="s">
        <v>302</v>
      </c>
      <c r="U47" s="79"/>
      <c r="V47" s="82" t="s">
        <v>338</v>
      </c>
      <c r="W47" s="81">
        <v>43714.81519675926</v>
      </c>
      <c r="X47" s="82" t="s">
        <v>389</v>
      </c>
      <c r="Y47" s="79"/>
      <c r="Z47" s="79"/>
      <c r="AA47" s="85" t="s">
        <v>442</v>
      </c>
      <c r="AB47" s="79"/>
      <c r="AC47" s="79" t="b">
        <v>0</v>
      </c>
      <c r="AD47" s="79">
        <v>0</v>
      </c>
      <c r="AE47" s="85" t="s">
        <v>454</v>
      </c>
      <c r="AF47" s="79" t="b">
        <v>1</v>
      </c>
      <c r="AG47" s="79" t="s">
        <v>458</v>
      </c>
      <c r="AH47" s="79"/>
      <c r="AI47" s="85" t="s">
        <v>464</v>
      </c>
      <c r="AJ47" s="79" t="b">
        <v>0</v>
      </c>
      <c r="AK47" s="79">
        <v>0</v>
      </c>
      <c r="AL47" s="85" t="s">
        <v>441</v>
      </c>
      <c r="AM47" s="79" t="s">
        <v>469</v>
      </c>
      <c r="AN47" s="79" t="b">
        <v>0</v>
      </c>
      <c r="AO47" s="85" t="s">
        <v>441</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3</v>
      </c>
      <c r="BD47" s="48"/>
      <c r="BE47" s="49"/>
      <c r="BF47" s="48"/>
      <c r="BG47" s="49"/>
      <c r="BH47" s="48"/>
      <c r="BI47" s="49"/>
      <c r="BJ47" s="48"/>
      <c r="BK47" s="49"/>
      <c r="BL47" s="48"/>
    </row>
    <row r="48" spans="1:64" ht="15">
      <c r="A48" s="64" t="s">
        <v>239</v>
      </c>
      <c r="B48" s="64" t="s">
        <v>257</v>
      </c>
      <c r="C48" s="65"/>
      <c r="D48" s="66"/>
      <c r="E48" s="67"/>
      <c r="F48" s="68"/>
      <c r="G48" s="65"/>
      <c r="H48" s="69"/>
      <c r="I48" s="70"/>
      <c r="J48" s="70"/>
      <c r="K48" s="34" t="s">
        <v>65</v>
      </c>
      <c r="L48" s="77">
        <v>104</v>
      </c>
      <c r="M48" s="77"/>
      <c r="N48" s="72"/>
      <c r="O48" s="79" t="s">
        <v>261</v>
      </c>
      <c r="P48" s="81">
        <v>43719.286678240744</v>
      </c>
      <c r="Q48" s="79" t="s">
        <v>281</v>
      </c>
      <c r="R48" s="82" t="s">
        <v>296</v>
      </c>
      <c r="S48" s="79" t="s">
        <v>300</v>
      </c>
      <c r="T48" s="79"/>
      <c r="U48" s="79"/>
      <c r="V48" s="82" t="s">
        <v>338</v>
      </c>
      <c r="W48" s="81">
        <v>43719.286678240744</v>
      </c>
      <c r="X48" s="82" t="s">
        <v>390</v>
      </c>
      <c r="Y48" s="79"/>
      <c r="Z48" s="79"/>
      <c r="AA48" s="85" t="s">
        <v>443</v>
      </c>
      <c r="AB48" s="85" t="s">
        <v>452</v>
      </c>
      <c r="AC48" s="79" t="b">
        <v>0</v>
      </c>
      <c r="AD48" s="79">
        <v>0</v>
      </c>
      <c r="AE48" s="85" t="s">
        <v>457</v>
      </c>
      <c r="AF48" s="79" t="b">
        <v>0</v>
      </c>
      <c r="AG48" s="79" t="s">
        <v>458</v>
      </c>
      <c r="AH48" s="79"/>
      <c r="AI48" s="85" t="s">
        <v>454</v>
      </c>
      <c r="AJ48" s="79" t="b">
        <v>0</v>
      </c>
      <c r="AK48" s="79">
        <v>0</v>
      </c>
      <c r="AL48" s="85" t="s">
        <v>454</v>
      </c>
      <c r="AM48" s="79" t="s">
        <v>469</v>
      </c>
      <c r="AN48" s="79" t="b">
        <v>1</v>
      </c>
      <c r="AO48" s="85" t="s">
        <v>452</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5</v>
      </c>
      <c r="BF48" s="48">
        <v>0</v>
      </c>
      <c r="BG48" s="49">
        <v>0</v>
      </c>
      <c r="BH48" s="48">
        <v>0</v>
      </c>
      <c r="BI48" s="49">
        <v>0</v>
      </c>
      <c r="BJ48" s="48">
        <v>19</v>
      </c>
      <c r="BK48" s="49">
        <v>95</v>
      </c>
      <c r="BL48" s="48">
        <v>20</v>
      </c>
    </row>
    <row r="49" spans="1:64" ht="15">
      <c r="A49" s="64" t="s">
        <v>239</v>
      </c>
      <c r="B49" s="64" t="s">
        <v>239</v>
      </c>
      <c r="C49" s="65"/>
      <c r="D49" s="66"/>
      <c r="E49" s="67"/>
      <c r="F49" s="68"/>
      <c r="G49" s="65"/>
      <c r="H49" s="69"/>
      <c r="I49" s="70"/>
      <c r="J49" s="70"/>
      <c r="K49" s="34" t="s">
        <v>65</v>
      </c>
      <c r="L49" s="77">
        <v>105</v>
      </c>
      <c r="M49" s="77"/>
      <c r="N49" s="72"/>
      <c r="O49" s="79" t="s">
        <v>176</v>
      </c>
      <c r="P49" s="81">
        <v>43654.72739583333</v>
      </c>
      <c r="Q49" s="79" t="s">
        <v>282</v>
      </c>
      <c r="R49" s="82" t="s">
        <v>297</v>
      </c>
      <c r="S49" s="79" t="s">
        <v>300</v>
      </c>
      <c r="T49" s="79" t="s">
        <v>302</v>
      </c>
      <c r="U49" s="79"/>
      <c r="V49" s="82" t="s">
        <v>338</v>
      </c>
      <c r="W49" s="81">
        <v>43654.72739583333</v>
      </c>
      <c r="X49" s="82" t="s">
        <v>391</v>
      </c>
      <c r="Y49" s="79"/>
      <c r="Z49" s="79"/>
      <c r="AA49" s="85" t="s">
        <v>444</v>
      </c>
      <c r="AB49" s="79"/>
      <c r="AC49" s="79" t="b">
        <v>0</v>
      </c>
      <c r="AD49" s="79">
        <v>0</v>
      </c>
      <c r="AE49" s="85" t="s">
        <v>454</v>
      </c>
      <c r="AF49" s="79" t="b">
        <v>0</v>
      </c>
      <c r="AG49" s="79" t="s">
        <v>458</v>
      </c>
      <c r="AH49" s="79"/>
      <c r="AI49" s="85" t="s">
        <v>454</v>
      </c>
      <c r="AJ49" s="79" t="b">
        <v>0</v>
      </c>
      <c r="AK49" s="79">
        <v>0</v>
      </c>
      <c r="AL49" s="85" t="s">
        <v>454</v>
      </c>
      <c r="AM49" s="79" t="s">
        <v>469</v>
      </c>
      <c r="AN49" s="79" t="b">
        <v>1</v>
      </c>
      <c r="AO49" s="85" t="s">
        <v>444</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2</v>
      </c>
      <c r="BE49" s="49">
        <v>13.333333333333334</v>
      </c>
      <c r="BF49" s="48">
        <v>0</v>
      </c>
      <c r="BG49" s="49">
        <v>0</v>
      </c>
      <c r="BH49" s="48">
        <v>0</v>
      </c>
      <c r="BI49" s="49">
        <v>0</v>
      </c>
      <c r="BJ49" s="48">
        <v>13</v>
      </c>
      <c r="BK49" s="49">
        <v>86.66666666666667</v>
      </c>
      <c r="BL49" s="48">
        <v>15</v>
      </c>
    </row>
    <row r="50" spans="1:64" ht="15">
      <c r="A50" s="64" t="s">
        <v>242</v>
      </c>
      <c r="B50" s="64" t="s">
        <v>242</v>
      </c>
      <c r="C50" s="65"/>
      <c r="D50" s="66"/>
      <c r="E50" s="67"/>
      <c r="F50" s="68"/>
      <c r="G50" s="65"/>
      <c r="H50" s="69"/>
      <c r="I50" s="70"/>
      <c r="J50" s="70"/>
      <c r="K50" s="34" t="s">
        <v>65</v>
      </c>
      <c r="L50" s="77">
        <v>106</v>
      </c>
      <c r="M50" s="77"/>
      <c r="N50" s="72"/>
      <c r="O50" s="79" t="s">
        <v>176</v>
      </c>
      <c r="P50" s="81">
        <v>43691.546956018516</v>
      </c>
      <c r="Q50" s="79" t="s">
        <v>283</v>
      </c>
      <c r="R50" s="82" t="s">
        <v>298</v>
      </c>
      <c r="S50" s="79" t="s">
        <v>300</v>
      </c>
      <c r="T50" s="79" t="s">
        <v>252</v>
      </c>
      <c r="U50" s="79"/>
      <c r="V50" s="82" t="s">
        <v>341</v>
      </c>
      <c r="W50" s="81">
        <v>43691.546956018516</v>
      </c>
      <c r="X50" s="82" t="s">
        <v>392</v>
      </c>
      <c r="Y50" s="79"/>
      <c r="Z50" s="79"/>
      <c r="AA50" s="85" t="s">
        <v>445</v>
      </c>
      <c r="AB50" s="79"/>
      <c r="AC50" s="79" t="b">
        <v>0</v>
      </c>
      <c r="AD50" s="79">
        <v>0</v>
      </c>
      <c r="AE50" s="85" t="s">
        <v>454</v>
      </c>
      <c r="AF50" s="79" t="b">
        <v>0</v>
      </c>
      <c r="AG50" s="79" t="s">
        <v>458</v>
      </c>
      <c r="AH50" s="79"/>
      <c r="AI50" s="85" t="s">
        <v>454</v>
      </c>
      <c r="AJ50" s="79" t="b">
        <v>0</v>
      </c>
      <c r="AK50" s="79">
        <v>0</v>
      </c>
      <c r="AL50" s="85" t="s">
        <v>454</v>
      </c>
      <c r="AM50" s="79" t="s">
        <v>473</v>
      </c>
      <c r="AN50" s="79" t="b">
        <v>1</v>
      </c>
      <c r="AO50" s="85" t="s">
        <v>445</v>
      </c>
      <c r="AP50" s="79" t="s">
        <v>176</v>
      </c>
      <c r="AQ50" s="79">
        <v>0</v>
      </c>
      <c r="AR50" s="79">
        <v>0</v>
      </c>
      <c r="AS50" s="79"/>
      <c r="AT50" s="79"/>
      <c r="AU50" s="79"/>
      <c r="AV50" s="79"/>
      <c r="AW50" s="79"/>
      <c r="AX50" s="79"/>
      <c r="AY50" s="79"/>
      <c r="AZ50" s="79"/>
      <c r="BA50">
        <v>1</v>
      </c>
      <c r="BB50" s="78" t="str">
        <f>REPLACE(INDEX(GroupVertices[Group],MATCH(Edges25[[#This Row],[Vertex 1]],GroupVertices[Vertex],0)),1,1,"")</f>
        <v>5</v>
      </c>
      <c r="BC50" s="78" t="str">
        <f>REPLACE(INDEX(GroupVertices[Group],MATCH(Edges25[[#This Row],[Vertex 2]],GroupVertices[Vertex],0)),1,1,"")</f>
        <v>5</v>
      </c>
      <c r="BD50" s="48">
        <v>0</v>
      </c>
      <c r="BE50" s="49">
        <v>0</v>
      </c>
      <c r="BF50" s="48">
        <v>0</v>
      </c>
      <c r="BG50" s="49">
        <v>0</v>
      </c>
      <c r="BH50" s="48">
        <v>0</v>
      </c>
      <c r="BI50" s="49">
        <v>0</v>
      </c>
      <c r="BJ50" s="48">
        <v>17</v>
      </c>
      <c r="BK50" s="49">
        <v>100</v>
      </c>
      <c r="BL50" s="48">
        <v>17</v>
      </c>
    </row>
    <row r="51" spans="1:64" ht="15">
      <c r="A51" s="64" t="s">
        <v>243</v>
      </c>
      <c r="B51" s="64" t="s">
        <v>242</v>
      </c>
      <c r="C51" s="65"/>
      <c r="D51" s="66"/>
      <c r="E51" s="67"/>
      <c r="F51" s="68"/>
      <c r="G51" s="65"/>
      <c r="H51" s="69"/>
      <c r="I51" s="70"/>
      <c r="J51" s="70"/>
      <c r="K51" s="34" t="s">
        <v>65</v>
      </c>
      <c r="L51" s="77">
        <v>107</v>
      </c>
      <c r="M51" s="77"/>
      <c r="N51" s="72"/>
      <c r="O51" s="79" t="s">
        <v>260</v>
      </c>
      <c r="P51" s="81">
        <v>43691.7328125</v>
      </c>
      <c r="Q51" s="79" t="s">
        <v>268</v>
      </c>
      <c r="R51" s="79"/>
      <c r="S51" s="79"/>
      <c r="T51" s="79" t="s">
        <v>304</v>
      </c>
      <c r="U51" s="79"/>
      <c r="V51" s="82" t="s">
        <v>342</v>
      </c>
      <c r="W51" s="81">
        <v>43691.7328125</v>
      </c>
      <c r="X51" s="82" t="s">
        <v>393</v>
      </c>
      <c r="Y51" s="79"/>
      <c r="Z51" s="79"/>
      <c r="AA51" s="85" t="s">
        <v>446</v>
      </c>
      <c r="AB51" s="79"/>
      <c r="AC51" s="79" t="b">
        <v>0</v>
      </c>
      <c r="AD51" s="79">
        <v>0</v>
      </c>
      <c r="AE51" s="85" t="s">
        <v>454</v>
      </c>
      <c r="AF51" s="79" t="b">
        <v>0</v>
      </c>
      <c r="AG51" s="79" t="s">
        <v>458</v>
      </c>
      <c r="AH51" s="79"/>
      <c r="AI51" s="85" t="s">
        <v>454</v>
      </c>
      <c r="AJ51" s="79" t="b">
        <v>0</v>
      </c>
      <c r="AK51" s="79">
        <v>0</v>
      </c>
      <c r="AL51" s="85" t="s">
        <v>445</v>
      </c>
      <c r="AM51" s="79" t="s">
        <v>469</v>
      </c>
      <c r="AN51" s="79" t="b">
        <v>0</v>
      </c>
      <c r="AO51" s="85" t="s">
        <v>445</v>
      </c>
      <c r="AP51" s="79" t="s">
        <v>176</v>
      </c>
      <c r="AQ51" s="79">
        <v>0</v>
      </c>
      <c r="AR51" s="79">
        <v>0</v>
      </c>
      <c r="AS51" s="79"/>
      <c r="AT51" s="79"/>
      <c r="AU51" s="79"/>
      <c r="AV51" s="79"/>
      <c r="AW51" s="79"/>
      <c r="AX51" s="79"/>
      <c r="AY51" s="79"/>
      <c r="AZ51" s="79"/>
      <c r="BA51">
        <v>1</v>
      </c>
      <c r="BB51" s="78" t="str">
        <f>REPLACE(INDEX(GroupVertices[Group],MATCH(Edges25[[#This Row],[Vertex 1]],GroupVertices[Vertex],0)),1,1,"")</f>
        <v>4</v>
      </c>
      <c r="BC51" s="78" t="str">
        <f>REPLACE(INDEX(GroupVertices[Group],MATCH(Edges25[[#This Row],[Vertex 2]],GroupVertices[Vertex],0)),1,1,"")</f>
        <v>5</v>
      </c>
      <c r="BD51" s="48">
        <v>0</v>
      </c>
      <c r="BE51" s="49">
        <v>0</v>
      </c>
      <c r="BF51" s="48">
        <v>0</v>
      </c>
      <c r="BG51" s="49">
        <v>0</v>
      </c>
      <c r="BH51" s="48">
        <v>0</v>
      </c>
      <c r="BI51" s="49">
        <v>0</v>
      </c>
      <c r="BJ51" s="48">
        <v>21</v>
      </c>
      <c r="BK51" s="49">
        <v>100</v>
      </c>
      <c r="BL51" s="48">
        <v>21</v>
      </c>
    </row>
    <row r="52" spans="1:64" ht="15">
      <c r="A52" s="64" t="s">
        <v>244</v>
      </c>
      <c r="B52" s="64" t="s">
        <v>258</v>
      </c>
      <c r="C52" s="65"/>
      <c r="D52" s="66"/>
      <c r="E52" s="67"/>
      <c r="F52" s="68"/>
      <c r="G52" s="65"/>
      <c r="H52" s="69"/>
      <c r="I52" s="70"/>
      <c r="J52" s="70"/>
      <c r="K52" s="34" t="s">
        <v>65</v>
      </c>
      <c r="L52" s="77">
        <v>108</v>
      </c>
      <c r="M52" s="77"/>
      <c r="N52" s="72"/>
      <c r="O52" s="79" t="s">
        <v>260</v>
      </c>
      <c r="P52" s="81">
        <v>43719.81122685185</v>
      </c>
      <c r="Q52" s="79" t="s">
        <v>284</v>
      </c>
      <c r="R52" s="82" t="s">
        <v>299</v>
      </c>
      <c r="S52" s="79" t="s">
        <v>300</v>
      </c>
      <c r="T52" s="79" t="s">
        <v>308</v>
      </c>
      <c r="U52" s="79"/>
      <c r="V52" s="82" t="s">
        <v>343</v>
      </c>
      <c r="W52" s="81">
        <v>43719.81122685185</v>
      </c>
      <c r="X52" s="82" t="s">
        <v>394</v>
      </c>
      <c r="Y52" s="79"/>
      <c r="Z52" s="79"/>
      <c r="AA52" s="85" t="s">
        <v>447</v>
      </c>
      <c r="AB52" s="79"/>
      <c r="AC52" s="79" t="b">
        <v>0</v>
      </c>
      <c r="AD52" s="79">
        <v>3</v>
      </c>
      <c r="AE52" s="85" t="s">
        <v>454</v>
      </c>
      <c r="AF52" s="79" t="b">
        <v>1</v>
      </c>
      <c r="AG52" s="79" t="s">
        <v>458</v>
      </c>
      <c r="AH52" s="79"/>
      <c r="AI52" s="85" t="s">
        <v>466</v>
      </c>
      <c r="AJ52" s="79" t="b">
        <v>0</v>
      </c>
      <c r="AK52" s="79">
        <v>2</v>
      </c>
      <c r="AL52" s="85" t="s">
        <v>454</v>
      </c>
      <c r="AM52" s="79" t="s">
        <v>468</v>
      </c>
      <c r="AN52" s="79" t="b">
        <v>1</v>
      </c>
      <c r="AO52" s="85" t="s">
        <v>447</v>
      </c>
      <c r="AP52" s="79" t="s">
        <v>475</v>
      </c>
      <c r="AQ52" s="79">
        <v>0</v>
      </c>
      <c r="AR52" s="79">
        <v>0</v>
      </c>
      <c r="AS52" s="79"/>
      <c r="AT52" s="79"/>
      <c r="AU52" s="79"/>
      <c r="AV52" s="79"/>
      <c r="AW52" s="79"/>
      <c r="AX52" s="79"/>
      <c r="AY52" s="79"/>
      <c r="AZ52" s="79"/>
      <c r="BA52">
        <v>1</v>
      </c>
      <c r="BB52" s="78" t="str">
        <f>REPLACE(INDEX(GroupVertices[Group],MATCH(Edges25[[#This Row],[Vertex 1]],GroupVertices[Vertex],0)),1,1,"")</f>
        <v>4</v>
      </c>
      <c r="BC52" s="78" t="str">
        <f>REPLACE(INDEX(GroupVertices[Group],MATCH(Edges25[[#This Row],[Vertex 2]],GroupVertices[Vertex],0)),1,1,"")</f>
        <v>4</v>
      </c>
      <c r="BD52" s="48"/>
      <c r="BE52" s="49"/>
      <c r="BF52" s="48"/>
      <c r="BG52" s="49"/>
      <c r="BH52" s="48"/>
      <c r="BI52" s="49"/>
      <c r="BJ52" s="48"/>
      <c r="BK52" s="49"/>
      <c r="BL52" s="48"/>
    </row>
    <row r="53" spans="1:64" ht="15">
      <c r="A53" s="64" t="s">
        <v>245</v>
      </c>
      <c r="B53" s="64" t="s">
        <v>258</v>
      </c>
      <c r="C53" s="65"/>
      <c r="D53" s="66"/>
      <c r="E53" s="67"/>
      <c r="F53" s="68"/>
      <c r="G53" s="65"/>
      <c r="H53" s="69"/>
      <c r="I53" s="70"/>
      <c r="J53" s="70"/>
      <c r="K53" s="34" t="s">
        <v>65</v>
      </c>
      <c r="L53" s="77">
        <v>109</v>
      </c>
      <c r="M53" s="77"/>
      <c r="N53" s="72"/>
      <c r="O53" s="79" t="s">
        <v>260</v>
      </c>
      <c r="P53" s="81">
        <v>43719.81309027778</v>
      </c>
      <c r="Q53" s="79" t="s">
        <v>285</v>
      </c>
      <c r="R53" s="79"/>
      <c r="S53" s="79"/>
      <c r="T53" s="79" t="s">
        <v>308</v>
      </c>
      <c r="U53" s="79"/>
      <c r="V53" s="82" t="s">
        <v>344</v>
      </c>
      <c r="W53" s="81">
        <v>43719.81309027778</v>
      </c>
      <c r="X53" s="82" t="s">
        <v>395</v>
      </c>
      <c r="Y53" s="79"/>
      <c r="Z53" s="79"/>
      <c r="AA53" s="85" t="s">
        <v>448</v>
      </c>
      <c r="AB53" s="79"/>
      <c r="AC53" s="79" t="b">
        <v>0</v>
      </c>
      <c r="AD53" s="79">
        <v>0</v>
      </c>
      <c r="AE53" s="85" t="s">
        <v>454</v>
      </c>
      <c r="AF53" s="79" t="b">
        <v>1</v>
      </c>
      <c r="AG53" s="79" t="s">
        <v>458</v>
      </c>
      <c r="AH53" s="79"/>
      <c r="AI53" s="85" t="s">
        <v>466</v>
      </c>
      <c r="AJ53" s="79" t="b">
        <v>0</v>
      </c>
      <c r="AK53" s="79">
        <v>0</v>
      </c>
      <c r="AL53" s="85" t="s">
        <v>447</v>
      </c>
      <c r="AM53" s="79" t="s">
        <v>469</v>
      </c>
      <c r="AN53" s="79" t="b">
        <v>0</v>
      </c>
      <c r="AO53" s="85" t="s">
        <v>447</v>
      </c>
      <c r="AP53" s="79" t="s">
        <v>176</v>
      </c>
      <c r="AQ53" s="79">
        <v>0</v>
      </c>
      <c r="AR53" s="79">
        <v>0</v>
      </c>
      <c r="AS53" s="79"/>
      <c r="AT53" s="79"/>
      <c r="AU53" s="79"/>
      <c r="AV53" s="79"/>
      <c r="AW53" s="79"/>
      <c r="AX53" s="79"/>
      <c r="AY53" s="79"/>
      <c r="AZ53" s="79"/>
      <c r="BA53">
        <v>1</v>
      </c>
      <c r="BB53" s="78" t="str">
        <f>REPLACE(INDEX(GroupVertices[Group],MATCH(Edges25[[#This Row],[Vertex 1]],GroupVertices[Vertex],0)),1,1,"")</f>
        <v>4</v>
      </c>
      <c r="BC53" s="78" t="str">
        <f>REPLACE(INDEX(GroupVertices[Group],MATCH(Edges25[[#This Row],[Vertex 2]],GroupVertices[Vertex],0)),1,1,"")</f>
        <v>4</v>
      </c>
      <c r="BD53" s="48"/>
      <c r="BE53" s="49"/>
      <c r="BF53" s="48"/>
      <c r="BG53" s="49"/>
      <c r="BH53" s="48"/>
      <c r="BI53" s="49"/>
      <c r="BJ53" s="48"/>
      <c r="BK53" s="49"/>
      <c r="BL53" s="48"/>
    </row>
    <row r="54" spans="1:64" ht="15">
      <c r="A54" s="64" t="s">
        <v>243</v>
      </c>
      <c r="B54" s="64" t="s">
        <v>252</v>
      </c>
      <c r="C54" s="65"/>
      <c r="D54" s="66"/>
      <c r="E54" s="67"/>
      <c r="F54" s="68"/>
      <c r="G54" s="65"/>
      <c r="H54" s="69"/>
      <c r="I54" s="70"/>
      <c r="J54" s="70"/>
      <c r="K54" s="34" t="s">
        <v>65</v>
      </c>
      <c r="L54" s="77">
        <v>113</v>
      </c>
      <c r="M54" s="77"/>
      <c r="N54" s="72"/>
      <c r="O54" s="79" t="s">
        <v>261</v>
      </c>
      <c r="P54" s="81">
        <v>43719.82777777778</v>
      </c>
      <c r="Q54" s="79" t="s">
        <v>286</v>
      </c>
      <c r="R54" s="79"/>
      <c r="S54" s="79"/>
      <c r="T54" s="79" t="s">
        <v>309</v>
      </c>
      <c r="U54" s="79"/>
      <c r="V54" s="82" t="s">
        <v>342</v>
      </c>
      <c r="W54" s="81">
        <v>43719.82777777778</v>
      </c>
      <c r="X54" s="82" t="s">
        <v>396</v>
      </c>
      <c r="Y54" s="79"/>
      <c r="Z54" s="79"/>
      <c r="AA54" s="85" t="s">
        <v>449</v>
      </c>
      <c r="AB54" s="85" t="s">
        <v>453</v>
      </c>
      <c r="AC54" s="79" t="b">
        <v>0</v>
      </c>
      <c r="AD54" s="79">
        <v>0</v>
      </c>
      <c r="AE54" s="85" t="s">
        <v>455</v>
      </c>
      <c r="AF54" s="79" t="b">
        <v>0</v>
      </c>
      <c r="AG54" s="79" t="s">
        <v>458</v>
      </c>
      <c r="AH54" s="79"/>
      <c r="AI54" s="85" t="s">
        <v>454</v>
      </c>
      <c r="AJ54" s="79" t="b">
        <v>0</v>
      </c>
      <c r="AK54" s="79">
        <v>0</v>
      </c>
      <c r="AL54" s="85" t="s">
        <v>454</v>
      </c>
      <c r="AM54" s="79" t="s">
        <v>470</v>
      </c>
      <c r="AN54" s="79" t="b">
        <v>0</v>
      </c>
      <c r="AO54" s="85" t="s">
        <v>453</v>
      </c>
      <c r="AP54" s="79" t="s">
        <v>176</v>
      </c>
      <c r="AQ54" s="79">
        <v>0</v>
      </c>
      <c r="AR54" s="79">
        <v>0</v>
      </c>
      <c r="AS54" s="79"/>
      <c r="AT54" s="79"/>
      <c r="AU54" s="79"/>
      <c r="AV54" s="79"/>
      <c r="AW54" s="79"/>
      <c r="AX54" s="79"/>
      <c r="AY54" s="79"/>
      <c r="AZ54" s="79"/>
      <c r="BA54">
        <v>1</v>
      </c>
      <c r="BB54" s="78" t="str">
        <f>REPLACE(INDEX(GroupVertices[Group],MATCH(Edges25[[#This Row],[Vertex 1]],GroupVertices[Vertex],0)),1,1,"")</f>
        <v>4</v>
      </c>
      <c r="BC54" s="78" t="str">
        <f>REPLACE(INDEX(GroupVertices[Group],MATCH(Edges25[[#This Row],[Vertex 2]],GroupVertices[Vertex],0)),1,1,"")</f>
        <v>4</v>
      </c>
      <c r="BD54" s="48">
        <v>0</v>
      </c>
      <c r="BE54" s="49">
        <v>0</v>
      </c>
      <c r="BF54" s="48">
        <v>0</v>
      </c>
      <c r="BG54" s="49">
        <v>0</v>
      </c>
      <c r="BH54" s="48">
        <v>0</v>
      </c>
      <c r="BI54" s="49">
        <v>0</v>
      </c>
      <c r="BJ54" s="48">
        <v>12</v>
      </c>
      <c r="BK54" s="49">
        <v>100</v>
      </c>
      <c r="BL54" s="48">
        <v>12</v>
      </c>
    </row>
    <row r="55" spans="1:64" ht="15">
      <c r="A55" s="64" t="s">
        <v>245</v>
      </c>
      <c r="B55" s="64" t="s">
        <v>252</v>
      </c>
      <c r="C55" s="65"/>
      <c r="D55" s="66"/>
      <c r="E55" s="67"/>
      <c r="F55" s="68"/>
      <c r="G55" s="65"/>
      <c r="H55" s="69"/>
      <c r="I55" s="70"/>
      <c r="J55" s="70"/>
      <c r="K55" s="34" t="s">
        <v>65</v>
      </c>
      <c r="L55" s="77">
        <v>114</v>
      </c>
      <c r="M55" s="77"/>
      <c r="N55" s="72"/>
      <c r="O55" s="79" t="s">
        <v>260</v>
      </c>
      <c r="P55" s="81">
        <v>43719.83255787037</v>
      </c>
      <c r="Q55" s="79" t="s">
        <v>287</v>
      </c>
      <c r="R55" s="79"/>
      <c r="S55" s="79"/>
      <c r="T55" s="79" t="s">
        <v>309</v>
      </c>
      <c r="U55" s="79"/>
      <c r="V55" s="82" t="s">
        <v>344</v>
      </c>
      <c r="W55" s="81">
        <v>43719.83255787037</v>
      </c>
      <c r="X55" s="82" t="s">
        <v>397</v>
      </c>
      <c r="Y55" s="79"/>
      <c r="Z55" s="79"/>
      <c r="AA55" s="85" t="s">
        <v>450</v>
      </c>
      <c r="AB55" s="79"/>
      <c r="AC55" s="79" t="b">
        <v>0</v>
      </c>
      <c r="AD55" s="79">
        <v>0</v>
      </c>
      <c r="AE55" s="85" t="s">
        <v>454</v>
      </c>
      <c r="AF55" s="79" t="b">
        <v>0</v>
      </c>
      <c r="AG55" s="79" t="s">
        <v>458</v>
      </c>
      <c r="AH55" s="79"/>
      <c r="AI55" s="85" t="s">
        <v>454</v>
      </c>
      <c r="AJ55" s="79" t="b">
        <v>0</v>
      </c>
      <c r="AK55" s="79">
        <v>0</v>
      </c>
      <c r="AL55" s="85" t="s">
        <v>449</v>
      </c>
      <c r="AM55" s="79" t="s">
        <v>469</v>
      </c>
      <c r="AN55" s="79" t="b">
        <v>0</v>
      </c>
      <c r="AO55" s="85" t="s">
        <v>449</v>
      </c>
      <c r="AP55" s="79" t="s">
        <v>176</v>
      </c>
      <c r="AQ55" s="79">
        <v>0</v>
      </c>
      <c r="AR55" s="79">
        <v>0</v>
      </c>
      <c r="AS55" s="79"/>
      <c r="AT55" s="79"/>
      <c r="AU55" s="79"/>
      <c r="AV55" s="79"/>
      <c r="AW55" s="79"/>
      <c r="AX55" s="79"/>
      <c r="AY55" s="79"/>
      <c r="AZ55" s="79"/>
      <c r="BA55">
        <v>1</v>
      </c>
      <c r="BB55" s="78" t="str">
        <f>REPLACE(INDEX(GroupVertices[Group],MATCH(Edges25[[#This Row],[Vertex 1]],GroupVertices[Vertex],0)),1,1,"")</f>
        <v>4</v>
      </c>
      <c r="BC55" s="78" t="str">
        <f>REPLACE(INDEX(GroupVertices[Group],MATCH(Edges25[[#This Row],[Vertex 2]],GroupVertices[Vertex],0)),1,1,"")</f>
        <v>4</v>
      </c>
      <c r="BD55" s="48"/>
      <c r="BE55" s="49"/>
      <c r="BF55" s="48"/>
      <c r="BG55" s="49"/>
      <c r="BH55" s="48"/>
      <c r="BI55" s="49"/>
      <c r="BJ55" s="48"/>
      <c r="BK55" s="49"/>
      <c r="BL55" s="48"/>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hyperlinks>
    <hyperlink ref="R10" r:id="rId1" display="https://twitter.com/cpjobling/status/1160844125316558848"/>
    <hyperlink ref="R16" r:id="rId2" display="https://nodexlgraphgallery.org/Pages/Graph.aspx?graphID=207335"/>
    <hyperlink ref="R17" r:id="rId3" display="https://nodexlgraphgallery.org/Pages/Graph.aspx?graphID=207335"/>
    <hyperlink ref="R18" r:id="rId4" display="https://nodexlgraphgallery.org/Pages/Graph.aspx?graphID=207335"/>
    <hyperlink ref="R21" r:id="rId5" display="https://twitter.com/i/web/status/1166791535150739464"/>
    <hyperlink ref="R25" r:id="rId6" display="https://nodexlgraphgallery.org/Pages/Graph.aspx?graphID=207335"/>
    <hyperlink ref="R34" r:id="rId7" display="https://twitter.com/i/web/status/1148282106059120642"/>
    <hyperlink ref="R39" r:id="rId8" display="https://twitter.com/i/web/status/1170707169295163394"/>
    <hyperlink ref="R41" r:id="rId9" display="https://twitter.com/suebecks/status/1148283211140784133"/>
    <hyperlink ref="R45" r:id="rId10" display="https://twitter.com/i/web/status/1151751095447891968"/>
    <hyperlink ref="R46" r:id="rId11" display="https://twitter.com/i/web/status/1170057160384032768"/>
    <hyperlink ref="R48" r:id="rId12" display="https://twitter.com/i/web/status/1171677963374538752"/>
    <hyperlink ref="R49" r:id="rId13" display="https://twitter.com/i/web/status/1148282459773186048"/>
    <hyperlink ref="R50" r:id="rId14" display="https://twitter.com/i/web/status/1161625424532791303"/>
    <hyperlink ref="R52" r:id="rId15" display="https://twitter.com/i/web/status/1171868053803589633"/>
    <hyperlink ref="U42" r:id="rId16" display="https://pbs.twimg.com/media/D--G2ekXUAIFW0Q.jpg"/>
    <hyperlink ref="V3" r:id="rId17" display="http://pbs.twimg.com/profile_images/1043469466242371584/j2rBwXqA_normal.jpg"/>
    <hyperlink ref="V4" r:id="rId18" display="http://pbs.twimg.com/profile_images/906073851255193600/4Z5Rt6y7_normal.jpg"/>
    <hyperlink ref="V5" r:id="rId19" display="http://pbs.twimg.com/profile_images/509678277087068160/L-dF47si_normal.jpeg"/>
    <hyperlink ref="V6" r:id="rId20" display="http://pbs.twimg.com/profile_images/529205003244695552/km_41chl_normal.jpeg"/>
    <hyperlink ref="V7" r:id="rId21" display="http://pbs.twimg.com/profile_images/1028300264846098432/M51rTf8m_normal.jpg"/>
    <hyperlink ref="V8" r:id="rId22" display="http://pbs.twimg.com/profile_images/1564365669/margyphoto_normal.JPG"/>
    <hyperlink ref="V9" r:id="rId23" display="http://pbs.twimg.com/profile_images/1564365669/margyphoto_normal.JPG"/>
    <hyperlink ref="V10" r:id="rId24" display="http://pbs.twimg.com/profile_images/754956635450200064/iN-luRsi_normal.jpg"/>
    <hyperlink ref="V11" r:id="rId25" display="http://pbs.twimg.com/profile_images/754956635450200064/iN-luRsi_normal.jpg"/>
    <hyperlink ref="V12" r:id="rId26" display="http://pbs.twimg.com/profile_images/1146866786111033349/LTXiPm9__normal.jpg"/>
    <hyperlink ref="V13" r:id="rId27" display="http://pbs.twimg.com/profile_images/1150853733531750401/1a6cL5aw_normal.jpg"/>
    <hyperlink ref="V14" r:id="rId28" display="http://pbs.twimg.com/profile_images/1156529084651966469/nzyNwoRH_normal.jpg"/>
    <hyperlink ref="V15" r:id="rId29" display="http://pbs.twimg.com/profile_images/324148272/meerkat_normal.jpg"/>
    <hyperlink ref="V16" r:id="rId30" display="http://pbs.twimg.com/profile_images/851863204951142400/QI35SGUJ_normal.jpg"/>
    <hyperlink ref="V17" r:id="rId31" display="http://pbs.twimg.com/profile_images/1047122314276614144/XdsZ7BKr_normal.jpg"/>
    <hyperlink ref="V18" r:id="rId32" display="http://pbs.twimg.com/profile_images/811626867803455488/HfJAYECJ_normal.jpg"/>
    <hyperlink ref="V19" r:id="rId33" display="http://pbs.twimg.com/profile_images/862616430835097601/2ki8W-6__normal.jpg"/>
    <hyperlink ref="V20" r:id="rId34" display="http://pbs.twimg.com/profile_images/862616430835097601/2ki8W-6__normal.jpg"/>
    <hyperlink ref="V21" r:id="rId35" display="http://pbs.twimg.com/profile_images/862616430835097601/2ki8W-6__normal.jpg"/>
    <hyperlink ref="V22" r:id="rId36" display="http://pbs.twimg.com/profile_images/1064628081363742721/NVh24-lS_normal.jpg"/>
    <hyperlink ref="V23" r:id="rId37" display="http://pbs.twimg.com/profile_images/1103357355784318976/hBegLP4W_normal.png"/>
    <hyperlink ref="V24" r:id="rId38" display="http://pbs.twimg.com/profile_images/707234049144840195/oOSySzdy_normal.jpg"/>
    <hyperlink ref="V25" r:id="rId39" display="http://pbs.twimg.com/profile_images/707234049144840195/oOSySzdy_normal.jpg"/>
    <hyperlink ref="V26" r:id="rId40" display="http://pbs.twimg.com/profile_images/1169988780637528064/ZfOi1CD8_normal.jpg"/>
    <hyperlink ref="V27" r:id="rId41" display="http://pbs.twimg.com/profile_images/707234049144840195/oOSySzdy_normal.jpg"/>
    <hyperlink ref="V28" r:id="rId42" display="http://pbs.twimg.com/profile_images/1038181766413078528/IjC4HcVd_normal.jpg"/>
    <hyperlink ref="V29" r:id="rId43" display="http://pbs.twimg.com/profile_images/444719379/SolsticeLogo_normal.jpg"/>
    <hyperlink ref="V30" r:id="rId44" display="http://pbs.twimg.com/profile_images/378800000746618695/83ceb1ddb5721d653942f9c560d7ee4e_normal.jpeg"/>
    <hyperlink ref="V31" r:id="rId45" display="http://pbs.twimg.com/profile_images/1168184991479685120/pOXp6hhR_normal.jpg"/>
    <hyperlink ref="V32" r:id="rId46" display="http://pbs.twimg.com/profile_images/1064628081363742721/NVh24-lS_normal.jpg"/>
    <hyperlink ref="V33" r:id="rId47" display="http://pbs.twimg.com/profile_images/1103357355784318976/hBegLP4W_normal.png"/>
    <hyperlink ref="V34" r:id="rId48" display="http://pbs.twimg.com/profile_images/551160650940956672/IBRXlASR_normal.jpeg"/>
    <hyperlink ref="V35" r:id="rId49" display="http://pbs.twimg.com/profile_images/551160650940956672/IBRXlASR_normal.jpeg"/>
    <hyperlink ref="V36" r:id="rId50" display="http://pbs.twimg.com/profile_images/551160650940956672/IBRXlASR_normal.jpeg"/>
    <hyperlink ref="V37" r:id="rId51" display="http://pbs.twimg.com/profile_images/586457577992491011/rz6qrjfU_normal.jpg"/>
    <hyperlink ref="V38" r:id="rId52" display="http://pbs.twimg.com/profile_images/3230210603/cfc48af828b67bcb8c8f75f46701f929_normal.jpeg"/>
    <hyperlink ref="V39" r:id="rId53" display="http://pbs.twimg.com/profile_images/3230210603/cfc48af828b67bcb8c8f75f46701f929_normal.jpeg"/>
    <hyperlink ref="V40" r:id="rId54" display="http://pbs.twimg.com/profile_images/612231301651935236/MFtCo__b_normal.jpg"/>
    <hyperlink ref="V41" r:id="rId55" display="http://pbs.twimg.com/profile_images/878517414471897088/4UzVqIN1_normal.jpg"/>
    <hyperlink ref="V42" r:id="rId56" display="https://pbs.twimg.com/media/D--G2ekXUAIFW0Q.jpg"/>
    <hyperlink ref="V43" r:id="rId57" display="http://pbs.twimg.com/profile_images/986918843061809152/CiDLZ624_normal.jpg"/>
    <hyperlink ref="V44" r:id="rId58" display="http://pbs.twimg.com/profile_images/986918843061809152/CiDLZ624_normal.jpg"/>
    <hyperlink ref="V45" r:id="rId59" display="http://pbs.twimg.com/profile_images/878517414471897088/4UzVqIN1_normal.jpg"/>
    <hyperlink ref="V46" r:id="rId60" display="http://pbs.twimg.com/profile_images/1145739283673899008/ZsFjpWio_normal.jpg"/>
    <hyperlink ref="V47" r:id="rId61" display="http://pbs.twimg.com/profile_images/878517414471897088/4UzVqIN1_normal.jpg"/>
    <hyperlink ref="V48" r:id="rId62" display="http://pbs.twimg.com/profile_images/878517414471897088/4UzVqIN1_normal.jpg"/>
    <hyperlink ref="V49" r:id="rId63" display="http://pbs.twimg.com/profile_images/878517414471897088/4UzVqIN1_normal.jpg"/>
    <hyperlink ref="V50" r:id="rId64" display="http://pbs.twimg.com/profile_images/993876598666551299/03Sna7Dr_normal.jpg"/>
    <hyperlink ref="V51" r:id="rId65" display="http://pbs.twimg.com/profile_images/1045593322012770304/sZ0LVya0_normal.jpg"/>
    <hyperlink ref="V52" r:id="rId66" display="http://pbs.twimg.com/profile_images/915596670959783936/8Hysdkh__normal.jpg"/>
    <hyperlink ref="V53" r:id="rId67" display="http://pbs.twimg.com/profile_images/378800000609415725/19672c718d9873a6c2faba1242b6562d_normal.jpeg"/>
    <hyperlink ref="V54" r:id="rId68" display="http://pbs.twimg.com/profile_images/1045593322012770304/sZ0LVya0_normal.jpg"/>
    <hyperlink ref="V55" r:id="rId69" display="http://pbs.twimg.com/profile_images/378800000609415725/19672c718d9873a6c2faba1242b6562d_normal.jpeg"/>
    <hyperlink ref="X3" r:id="rId70" display="https://twitter.com/#!/misstarbuck/status/1148279228594556928"/>
    <hyperlink ref="X4" r:id="rId71" display="https://twitter.com/#!/oliviakellyou/status/1148294541780377602"/>
    <hyperlink ref="X5" r:id="rId72" display="https://twitter.com/#!/bpplibrary/status/1148511118845009920"/>
    <hyperlink ref="X6" r:id="rId73" display="https://twitter.com/#!/dinahturner/status/1148550203038994433"/>
    <hyperlink ref="X7" r:id="rId74" display="https://twitter.com/#!/futurefocusedg1/status/1148562212606414849"/>
    <hyperlink ref="X8" r:id="rId75" display="https://twitter.com/#!/margymaclibrary/status/1148581651238100992"/>
    <hyperlink ref="X9" r:id="rId76" display="https://twitter.com/#!/margymaclibrary/status/1151801479033831428"/>
    <hyperlink ref="X10" r:id="rId77" display="https://twitter.com/#!/warwicklanguage/status/1161018115364478976"/>
    <hyperlink ref="X11" r:id="rId78" display="https://twitter.com/#!/warwicklanguage/status/1161339893492195329"/>
    <hyperlink ref="X12" r:id="rId79" display="https://twitter.com/#!/cbthomson/status/1161640750100209671"/>
    <hyperlink ref="X13" r:id="rId80" display="https://twitter.com/#!/preater/status/1161646277685366784"/>
    <hyperlink ref="X14" r:id="rId81" display="https://twitter.com/#!/mattcornock/status/1161689000966594560"/>
    <hyperlink ref="X15" r:id="rId82" display="https://twitter.com/#!/jamesclay/status/1161698961591275521"/>
    <hyperlink ref="X16" r:id="rId83" display="https://twitter.com/#!/scalarhumanity/status/1163520725422092288"/>
    <hyperlink ref="X17" r:id="rId84" display="https://twitter.com/#!/nomadwarmachine/status/1163520439827800065"/>
    <hyperlink ref="X18" r:id="rId85" display="https://twitter.com/#!/edubot_he/status/1163539068766031872"/>
    <hyperlink ref="X19" r:id="rId86" display="https://twitter.com/#!/debbaff/status/1148283875124228097"/>
    <hyperlink ref="X20" r:id="rId87" display="https://twitter.com/#!/debbaff/status/1148283936042360832"/>
    <hyperlink ref="X21" r:id="rId88" display="https://twitter.com/#!/debbaff/status/1166791535150739464"/>
    <hyperlink ref="X22" r:id="rId89" display="https://twitter.com/#!/sarah__wright1/status/1148297898507067393"/>
    <hyperlink ref="X23" r:id="rId90" display="https://twitter.com/#!/belld17/status/1148322361910992896"/>
    <hyperlink ref="X24" r:id="rId91" display="https://twitter.com/#!/scottturneruon/status/1148291819819741186"/>
    <hyperlink ref="X25" r:id="rId92" display="https://twitter.com/#!/scottturneruon/status/1163518763549044738"/>
    <hyperlink ref="X26" r:id="rId93" display="https://twitter.com/#!/suebecks/status/1161687705899720705"/>
    <hyperlink ref="X27" r:id="rId94" display="https://twitter.com/#!/scottturneruon/status/1170058097769033730"/>
    <hyperlink ref="X28" r:id="rId95" display="https://twitter.com/#!/kerry_truman/status/1170058345526546433"/>
    <hyperlink ref="X29" r:id="rId96" display="https://twitter.com/#!/solsticecetl/status/1170059765860450309"/>
    <hyperlink ref="X30" r:id="rId97" display="https://twitter.com/#!/13suemckinney/status/1170078378151596032"/>
    <hyperlink ref="X31" r:id="rId98" display="https://twitter.com/#!/kerryedwardsot/status/1170093381848129536"/>
    <hyperlink ref="X32" r:id="rId99" display="https://twitter.com/#!/sarah__wright1/status/1148283634878693377"/>
    <hyperlink ref="X33" r:id="rId100" display="https://twitter.com/#!/belld17/status/1148313942470643717"/>
    <hyperlink ref="X34" r:id="rId101" display="https://twitter.com/#!/destech2013/status/1148282106059120642"/>
    <hyperlink ref="X35" r:id="rId102" display="https://twitter.com/#!/destech2013/status/1151809343492370432"/>
    <hyperlink ref="X36" r:id="rId103" display="https://twitter.com/#!/destech2013/status/1170206688508616705"/>
    <hyperlink ref="X37" r:id="rId104" display="https://twitter.com/#!/alexgspiers/status/1170237614747738113"/>
    <hyperlink ref="X38" r:id="rId105" display="https://twitter.com/#!/neilwithnell/status/1170230308186333184"/>
    <hyperlink ref="X39" r:id="rId106" display="https://twitter.com/#!/neilwithnell/status/1170707169295163394"/>
    <hyperlink ref="X40" r:id="rId107" display="https://twitter.com/#!/dilla_davis/status/1170959050986725381"/>
    <hyperlink ref="X41" r:id="rId108" display="https://twitter.com/#!/sfaulknerpando/status/1148290913787142146"/>
    <hyperlink ref="X42" r:id="rId109" display="https://twitter.com/#!/sfaulknerpando/status/1148284710168289280"/>
    <hyperlink ref="X43" r:id="rId110" display="https://twitter.com/#!/chri5rowell/status/1148510969502371840"/>
    <hyperlink ref="X44" r:id="rId111" display="https://twitter.com/#!/chri5rowell/status/1151792770182287360"/>
    <hyperlink ref="X45" r:id="rId112" display="https://twitter.com/#!/sfaulknerpando/status/1151751095447891968"/>
    <hyperlink ref="X46" r:id="rId113" display="https://twitter.com/#!/socmedhe/status/1170057160384032768"/>
    <hyperlink ref="X47" r:id="rId114" display="https://twitter.com/#!/sfaulknerpando/status/1170057552039743492"/>
    <hyperlink ref="X48" r:id="rId115" display="https://twitter.com/#!/sfaulknerpando/status/1171677963374538752"/>
    <hyperlink ref="X49" r:id="rId116" display="https://twitter.com/#!/sfaulknerpando/status/1148282459773186048"/>
    <hyperlink ref="X50" r:id="rId117" display="https://twitter.com/#!/lawrie/status/1161625424532791303"/>
    <hyperlink ref="X51" r:id="rId118" display="https://twitter.com/#!/cpjobling/status/1161692775307513857"/>
    <hyperlink ref="X52" r:id="rId119" display="https://twitter.com/#!/kiusum/status/1171868053803589633"/>
    <hyperlink ref="X53" r:id="rId120" display="https://twitter.com/#!/racephil/status/1171868726674755584"/>
    <hyperlink ref="X54" r:id="rId121" display="https://twitter.com/#!/cpjobling/status/1171874048365780992"/>
    <hyperlink ref="X55" r:id="rId122" display="https://twitter.com/#!/racephil/status/1171875780667871234"/>
    <hyperlink ref="AZ10" r:id="rId123" display="https://api.twitter.com/1.1/geo/id/4395381ed28c0501.json"/>
    <hyperlink ref="AZ11" r:id="rId124" display="https://api.twitter.com/1.1/geo/id/4395381ed28c0501.json"/>
  </hyperlinks>
  <printOptions/>
  <pageMargins left="0.7" right="0.7" top="0.75" bottom="0.75" header="0.3" footer="0.3"/>
  <pageSetup horizontalDpi="600" verticalDpi="600" orientation="portrait" r:id="rId128"/>
  <legacyDrawing r:id="rId126"/>
  <tableParts>
    <tablePart r:id="rId12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1229</v>
      </c>
      <c r="B1" s="13" t="s">
        <v>34</v>
      </c>
    </row>
    <row r="2" spans="1:2" ht="15">
      <c r="A2" s="114" t="s">
        <v>229</v>
      </c>
      <c r="B2" s="78">
        <v>994.75</v>
      </c>
    </row>
    <row r="3" spans="1:2" ht="15">
      <c r="A3" s="114" t="s">
        <v>239</v>
      </c>
      <c r="B3" s="78">
        <v>593.866667</v>
      </c>
    </row>
    <row r="4" spans="1:2" ht="15">
      <c r="A4" s="114" t="s">
        <v>242</v>
      </c>
      <c r="B4" s="78">
        <v>549.75</v>
      </c>
    </row>
    <row r="5" spans="1:2" ht="15">
      <c r="A5" s="114" t="s">
        <v>241</v>
      </c>
      <c r="B5" s="78">
        <v>329.2</v>
      </c>
    </row>
    <row r="6" spans="1:2" ht="15">
      <c r="A6" s="114" t="s">
        <v>245</v>
      </c>
      <c r="B6" s="78">
        <v>253</v>
      </c>
    </row>
    <row r="7" spans="1:2" ht="15">
      <c r="A7" s="114" t="s">
        <v>256</v>
      </c>
      <c r="B7" s="78">
        <v>244.2</v>
      </c>
    </row>
    <row r="8" spans="1:2" ht="15">
      <c r="A8" s="114" t="s">
        <v>243</v>
      </c>
      <c r="B8" s="78">
        <v>205.333333</v>
      </c>
    </row>
    <row r="9" spans="1:2" ht="15">
      <c r="A9" s="114" t="s">
        <v>226</v>
      </c>
      <c r="B9" s="78">
        <v>199</v>
      </c>
    </row>
    <row r="10" spans="1:2" ht="15">
      <c r="A10" s="114" t="s">
        <v>252</v>
      </c>
      <c r="B10" s="78">
        <v>162.333333</v>
      </c>
    </row>
    <row r="11" spans="1:2" ht="15">
      <c r="A11" s="114" t="s">
        <v>235</v>
      </c>
      <c r="B11" s="78">
        <v>75.666667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1231</v>
      </c>
      <c r="B25" t="s">
        <v>1230</v>
      </c>
    </row>
    <row r="26" spans="1:2" ht="15">
      <c r="A26" s="125" t="s">
        <v>1148</v>
      </c>
      <c r="B26" s="3"/>
    </row>
    <row r="27" spans="1:2" ht="15">
      <c r="A27" s="126" t="s">
        <v>1233</v>
      </c>
      <c r="B27" s="3"/>
    </row>
    <row r="28" spans="1:2" ht="15">
      <c r="A28" s="127" t="s">
        <v>1234</v>
      </c>
      <c r="B28" s="3"/>
    </row>
    <row r="29" spans="1:2" ht="15">
      <c r="A29" s="128" t="s">
        <v>1235</v>
      </c>
      <c r="B29" s="3">
        <v>7</v>
      </c>
    </row>
    <row r="30" spans="1:2" ht="15">
      <c r="A30" s="128" t="s">
        <v>1236</v>
      </c>
      <c r="B30" s="3">
        <v>4</v>
      </c>
    </row>
    <row r="31" spans="1:2" ht="15">
      <c r="A31" s="128" t="s">
        <v>1237</v>
      </c>
      <c r="B31" s="3">
        <v>1</v>
      </c>
    </row>
    <row r="32" spans="1:2" ht="15">
      <c r="A32" s="128" t="s">
        <v>1238</v>
      </c>
      <c r="B32" s="3">
        <v>1</v>
      </c>
    </row>
    <row r="33" spans="1:2" ht="15">
      <c r="A33" s="127" t="s">
        <v>1239</v>
      </c>
      <c r="B33" s="3"/>
    </row>
    <row r="34" spans="1:2" ht="15">
      <c r="A34" s="128" t="s">
        <v>1240</v>
      </c>
      <c r="B34" s="3">
        <v>2</v>
      </c>
    </row>
    <row r="35" spans="1:2" ht="15">
      <c r="A35" s="128" t="s">
        <v>1241</v>
      </c>
      <c r="B35" s="3">
        <v>2</v>
      </c>
    </row>
    <row r="36" spans="1:2" ht="15">
      <c r="A36" s="128" t="s">
        <v>1242</v>
      </c>
      <c r="B36" s="3">
        <v>1</v>
      </c>
    </row>
    <row r="37" spans="1:2" ht="15">
      <c r="A37" s="127" t="s">
        <v>1243</v>
      </c>
      <c r="B37" s="3"/>
    </row>
    <row r="38" spans="1:2" ht="15">
      <c r="A38" s="128" t="s">
        <v>1244</v>
      </c>
      <c r="B38" s="3">
        <v>1</v>
      </c>
    </row>
    <row r="39" spans="1:2" ht="15">
      <c r="A39" s="128" t="s">
        <v>1245</v>
      </c>
      <c r="B39" s="3">
        <v>1</v>
      </c>
    </row>
    <row r="40" spans="1:2" ht="15">
      <c r="A40" s="128" t="s">
        <v>1246</v>
      </c>
      <c r="B40" s="3">
        <v>1</v>
      </c>
    </row>
    <row r="41" spans="1:2" ht="15">
      <c r="A41" s="128" t="s">
        <v>1241</v>
      </c>
      <c r="B41" s="3">
        <v>1</v>
      </c>
    </row>
    <row r="42" spans="1:2" ht="15">
      <c r="A42" s="126" t="s">
        <v>1247</v>
      </c>
      <c r="B42" s="3"/>
    </row>
    <row r="43" spans="1:2" ht="15">
      <c r="A43" s="127" t="s">
        <v>1248</v>
      </c>
      <c r="B43" s="3"/>
    </row>
    <row r="44" spans="1:2" ht="15">
      <c r="A44" s="128" t="s">
        <v>1238</v>
      </c>
      <c r="B44" s="3">
        <v>1</v>
      </c>
    </row>
    <row r="45" spans="1:2" ht="15">
      <c r="A45" s="127" t="s">
        <v>1249</v>
      </c>
      <c r="B45" s="3"/>
    </row>
    <row r="46" spans="1:2" ht="15">
      <c r="A46" s="128" t="s">
        <v>1236</v>
      </c>
      <c r="B46" s="3">
        <v>1</v>
      </c>
    </row>
    <row r="47" spans="1:2" ht="15">
      <c r="A47" s="127" t="s">
        <v>1250</v>
      </c>
      <c r="B47" s="3"/>
    </row>
    <row r="48" spans="1:2" ht="15">
      <c r="A48" s="128" t="s">
        <v>1242</v>
      </c>
      <c r="B48" s="3">
        <v>1</v>
      </c>
    </row>
    <row r="49" spans="1:2" ht="15">
      <c r="A49" s="128" t="s">
        <v>1251</v>
      </c>
      <c r="B49" s="3">
        <v>2</v>
      </c>
    </row>
    <row r="50" spans="1:2" ht="15">
      <c r="A50" s="128" t="s">
        <v>1235</v>
      </c>
      <c r="B50" s="3">
        <v>4</v>
      </c>
    </row>
    <row r="51" spans="1:2" ht="15">
      <c r="A51" s="127" t="s">
        <v>1252</v>
      </c>
      <c r="B51" s="3"/>
    </row>
    <row r="52" spans="1:2" ht="15">
      <c r="A52" s="128" t="s">
        <v>1236</v>
      </c>
      <c r="B52" s="3">
        <v>3</v>
      </c>
    </row>
    <row r="53" spans="1:2" ht="15">
      <c r="A53" s="128" t="s">
        <v>1237</v>
      </c>
      <c r="B53" s="3">
        <v>1</v>
      </c>
    </row>
    <row r="54" spans="1:2" ht="15">
      <c r="A54" s="127" t="s">
        <v>1253</v>
      </c>
      <c r="B54" s="3"/>
    </row>
    <row r="55" spans="1:2" ht="15">
      <c r="A55" s="128" t="s">
        <v>1237</v>
      </c>
      <c r="B55" s="3">
        <v>1</v>
      </c>
    </row>
    <row r="56" spans="1:2" ht="15">
      <c r="A56" s="126" t="s">
        <v>1254</v>
      </c>
      <c r="B56" s="3"/>
    </row>
    <row r="57" spans="1:2" ht="15">
      <c r="A57" s="127" t="s">
        <v>1255</v>
      </c>
      <c r="B57" s="3"/>
    </row>
    <row r="58" spans="1:2" ht="15">
      <c r="A58" s="128" t="s">
        <v>1237</v>
      </c>
      <c r="B58" s="3">
        <v>5</v>
      </c>
    </row>
    <row r="59" spans="1:2" ht="15">
      <c r="A59" s="128" t="s">
        <v>1238</v>
      </c>
      <c r="B59" s="3">
        <v>1</v>
      </c>
    </row>
    <row r="60" spans="1:2" ht="15">
      <c r="A60" s="128" t="s">
        <v>1256</v>
      </c>
      <c r="B60" s="3">
        <v>1</v>
      </c>
    </row>
    <row r="61" spans="1:2" ht="15">
      <c r="A61" s="127" t="s">
        <v>1257</v>
      </c>
      <c r="B61" s="3"/>
    </row>
    <row r="62" spans="1:2" ht="15">
      <c r="A62" s="128" t="s">
        <v>1258</v>
      </c>
      <c r="B62" s="3">
        <v>1</v>
      </c>
    </row>
    <row r="63" spans="1:2" ht="15">
      <c r="A63" s="128" t="s">
        <v>1244</v>
      </c>
      <c r="B63" s="3">
        <v>2</v>
      </c>
    </row>
    <row r="64" spans="1:2" ht="15">
      <c r="A64" s="127" t="s">
        <v>1259</v>
      </c>
      <c r="B64" s="3"/>
    </row>
    <row r="65" spans="1:2" ht="15">
      <c r="A65" s="128" t="s">
        <v>1251</v>
      </c>
      <c r="B65" s="3">
        <v>1</v>
      </c>
    </row>
    <row r="66" spans="1:2" ht="15">
      <c r="A66" s="127" t="s">
        <v>1260</v>
      </c>
      <c r="B66" s="3"/>
    </row>
    <row r="67" spans="1:2" ht="15">
      <c r="A67" s="128" t="s">
        <v>1244</v>
      </c>
      <c r="B67" s="3">
        <v>1</v>
      </c>
    </row>
    <row r="68" spans="1:2" ht="15">
      <c r="A68" s="127" t="s">
        <v>1261</v>
      </c>
      <c r="B68" s="3"/>
    </row>
    <row r="69" spans="1:2" ht="15">
      <c r="A69" s="128" t="s">
        <v>1262</v>
      </c>
      <c r="B69" s="3">
        <v>1</v>
      </c>
    </row>
    <row r="70" spans="1:2" ht="15">
      <c r="A70" s="128" t="s">
        <v>1237</v>
      </c>
      <c r="B70" s="3">
        <v>4</v>
      </c>
    </row>
    <row r="71" spans="1:2" ht="15">
      <c r="A71" s="125" t="s">
        <v>1232</v>
      </c>
      <c r="B71"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485</v>
      </c>
      <c r="AE2" s="13" t="s">
        <v>486</v>
      </c>
      <c r="AF2" s="13" t="s">
        <v>487</v>
      </c>
      <c r="AG2" s="13" t="s">
        <v>488</v>
      </c>
      <c r="AH2" s="13" t="s">
        <v>489</v>
      </c>
      <c r="AI2" s="13" t="s">
        <v>490</v>
      </c>
      <c r="AJ2" s="13" t="s">
        <v>491</v>
      </c>
      <c r="AK2" s="13" t="s">
        <v>492</v>
      </c>
      <c r="AL2" s="13" t="s">
        <v>493</v>
      </c>
      <c r="AM2" s="13" t="s">
        <v>494</v>
      </c>
      <c r="AN2" s="13" t="s">
        <v>495</v>
      </c>
      <c r="AO2" s="13" t="s">
        <v>496</v>
      </c>
      <c r="AP2" s="13" t="s">
        <v>497</v>
      </c>
      <c r="AQ2" s="13" t="s">
        <v>498</v>
      </c>
      <c r="AR2" s="13" t="s">
        <v>499</v>
      </c>
      <c r="AS2" s="13" t="s">
        <v>192</v>
      </c>
      <c r="AT2" s="13" t="s">
        <v>500</v>
      </c>
      <c r="AU2" s="13" t="s">
        <v>501</v>
      </c>
      <c r="AV2" s="13" t="s">
        <v>502</v>
      </c>
      <c r="AW2" s="13" t="s">
        <v>503</v>
      </c>
      <c r="AX2" s="13" t="s">
        <v>504</v>
      </c>
      <c r="AY2" s="13" t="s">
        <v>505</v>
      </c>
      <c r="AZ2" s="13" t="s">
        <v>890</v>
      </c>
      <c r="BA2" s="115" t="s">
        <v>1084</v>
      </c>
      <c r="BB2" s="115" t="s">
        <v>1086</v>
      </c>
      <c r="BC2" s="115" t="s">
        <v>1087</v>
      </c>
      <c r="BD2" s="115" t="s">
        <v>1088</v>
      </c>
      <c r="BE2" s="115" t="s">
        <v>1089</v>
      </c>
      <c r="BF2" s="115" t="s">
        <v>1096</v>
      </c>
      <c r="BG2" s="115" t="s">
        <v>1102</v>
      </c>
      <c r="BH2" s="115" t="s">
        <v>1121</v>
      </c>
      <c r="BI2" s="115" t="s">
        <v>1129</v>
      </c>
      <c r="BJ2" s="115" t="s">
        <v>1145</v>
      </c>
      <c r="BK2" s="115" t="s">
        <v>1198</v>
      </c>
      <c r="BL2" s="115" t="s">
        <v>1199</v>
      </c>
      <c r="BM2" s="115" t="s">
        <v>1200</v>
      </c>
      <c r="BN2" s="115" t="s">
        <v>1201</v>
      </c>
      <c r="BO2" s="115" t="s">
        <v>1202</v>
      </c>
      <c r="BP2" s="115" t="s">
        <v>1203</v>
      </c>
      <c r="BQ2" s="115" t="s">
        <v>1204</v>
      </c>
      <c r="BR2" s="115" t="s">
        <v>1205</v>
      </c>
      <c r="BS2" s="115" t="s">
        <v>1207</v>
      </c>
      <c r="BT2" s="3"/>
      <c r="BU2" s="3"/>
    </row>
    <row r="3" spans="1:73" ht="15" customHeight="1">
      <c r="A3" s="64" t="s">
        <v>212</v>
      </c>
      <c r="B3" s="65"/>
      <c r="C3" s="65" t="s">
        <v>64</v>
      </c>
      <c r="D3" s="66">
        <v>218.11638109428029</v>
      </c>
      <c r="E3" s="68"/>
      <c r="F3" s="100" t="s">
        <v>311</v>
      </c>
      <c r="G3" s="65"/>
      <c r="H3" s="69" t="s">
        <v>212</v>
      </c>
      <c r="I3" s="70"/>
      <c r="J3" s="70"/>
      <c r="K3" s="69" t="s">
        <v>791</v>
      </c>
      <c r="L3" s="73">
        <v>1</v>
      </c>
      <c r="M3" s="74">
        <v>9258.3330078125</v>
      </c>
      <c r="N3" s="74">
        <v>1032.249755859375</v>
      </c>
      <c r="O3" s="75"/>
      <c r="P3" s="76"/>
      <c r="Q3" s="76"/>
      <c r="R3" s="48"/>
      <c r="S3" s="48">
        <v>1</v>
      </c>
      <c r="T3" s="48">
        <v>1</v>
      </c>
      <c r="U3" s="49">
        <v>0</v>
      </c>
      <c r="V3" s="49">
        <v>0</v>
      </c>
      <c r="W3" s="49">
        <v>0</v>
      </c>
      <c r="X3" s="49">
        <v>0.999989</v>
      </c>
      <c r="Y3" s="49">
        <v>0</v>
      </c>
      <c r="Z3" s="49" t="s">
        <v>893</v>
      </c>
      <c r="AA3" s="71">
        <v>3</v>
      </c>
      <c r="AB3" s="71"/>
      <c r="AC3" s="72"/>
      <c r="AD3" s="78" t="s">
        <v>506</v>
      </c>
      <c r="AE3" s="78">
        <v>717</v>
      </c>
      <c r="AF3" s="78">
        <v>910</v>
      </c>
      <c r="AG3" s="78">
        <v>3128</v>
      </c>
      <c r="AH3" s="78">
        <v>3432</v>
      </c>
      <c r="AI3" s="78"/>
      <c r="AJ3" s="78" t="s">
        <v>554</v>
      </c>
      <c r="AK3" s="78"/>
      <c r="AL3" s="83" t="s">
        <v>634</v>
      </c>
      <c r="AM3" s="78"/>
      <c r="AN3" s="80">
        <v>42662.399560185186</v>
      </c>
      <c r="AO3" s="83" t="s">
        <v>671</v>
      </c>
      <c r="AP3" s="78" t="b">
        <v>0</v>
      </c>
      <c r="AQ3" s="78" t="b">
        <v>0</v>
      </c>
      <c r="AR3" s="78" t="b">
        <v>1</v>
      </c>
      <c r="AS3" s="78"/>
      <c r="AT3" s="78">
        <v>11</v>
      </c>
      <c r="AU3" s="83" t="s">
        <v>714</v>
      </c>
      <c r="AV3" s="78" t="b">
        <v>0</v>
      </c>
      <c r="AW3" s="78" t="s">
        <v>742</v>
      </c>
      <c r="AX3" s="83" t="s">
        <v>743</v>
      </c>
      <c r="AY3" s="78" t="s">
        <v>66</v>
      </c>
      <c r="AZ3" s="78" t="str">
        <f>REPLACE(INDEX(GroupVertices[Group],MATCH(Vertices[[#This Row],[Vertex]],GroupVertices[Vertex],0)),1,1,"")</f>
        <v>6</v>
      </c>
      <c r="BA3" s="48"/>
      <c r="BB3" s="48"/>
      <c r="BC3" s="48"/>
      <c r="BD3" s="48"/>
      <c r="BE3" s="48" t="s">
        <v>241</v>
      </c>
      <c r="BF3" s="48" t="s">
        <v>241</v>
      </c>
      <c r="BG3" s="116" t="s">
        <v>1103</v>
      </c>
      <c r="BH3" s="116" t="s">
        <v>1103</v>
      </c>
      <c r="BI3" s="116" t="s">
        <v>1130</v>
      </c>
      <c r="BJ3" s="116" t="s">
        <v>1130</v>
      </c>
      <c r="BK3" s="116">
        <v>0</v>
      </c>
      <c r="BL3" s="120">
        <v>0</v>
      </c>
      <c r="BM3" s="116">
        <v>0</v>
      </c>
      <c r="BN3" s="120">
        <v>0</v>
      </c>
      <c r="BO3" s="116">
        <v>0</v>
      </c>
      <c r="BP3" s="120">
        <v>0</v>
      </c>
      <c r="BQ3" s="116">
        <v>11</v>
      </c>
      <c r="BR3" s="120">
        <v>100</v>
      </c>
      <c r="BS3" s="116">
        <v>11</v>
      </c>
      <c r="BT3" s="3"/>
      <c r="BU3" s="3"/>
    </row>
    <row r="4" spans="1:76" ht="15">
      <c r="A4" s="64" t="s">
        <v>213</v>
      </c>
      <c r="B4" s="65"/>
      <c r="C4" s="65" t="s">
        <v>64</v>
      </c>
      <c r="D4" s="66">
        <v>171.91921198576276</v>
      </c>
      <c r="E4" s="68"/>
      <c r="F4" s="100" t="s">
        <v>312</v>
      </c>
      <c r="G4" s="65"/>
      <c r="H4" s="69" t="s">
        <v>213</v>
      </c>
      <c r="I4" s="70"/>
      <c r="J4" s="70"/>
      <c r="K4" s="69" t="s">
        <v>792</v>
      </c>
      <c r="L4" s="73">
        <v>1</v>
      </c>
      <c r="M4" s="74">
        <v>3928.261474609375</v>
      </c>
      <c r="N4" s="74">
        <v>569.5267333984375</v>
      </c>
      <c r="O4" s="75"/>
      <c r="P4" s="76"/>
      <c r="Q4" s="76"/>
      <c r="R4" s="86"/>
      <c r="S4" s="48">
        <v>0</v>
      </c>
      <c r="T4" s="48">
        <v>1</v>
      </c>
      <c r="U4" s="49">
        <v>0</v>
      </c>
      <c r="V4" s="49">
        <v>0.007519</v>
      </c>
      <c r="W4" s="49">
        <v>0.009016</v>
      </c>
      <c r="X4" s="49">
        <v>0.346259</v>
      </c>
      <c r="Y4" s="49">
        <v>0</v>
      </c>
      <c r="Z4" s="49">
        <v>0</v>
      </c>
      <c r="AA4" s="71">
        <v>4</v>
      </c>
      <c r="AB4" s="71"/>
      <c r="AC4" s="72"/>
      <c r="AD4" s="78" t="s">
        <v>507</v>
      </c>
      <c r="AE4" s="78">
        <v>280</v>
      </c>
      <c r="AF4" s="78">
        <v>244</v>
      </c>
      <c r="AG4" s="78">
        <v>838</v>
      </c>
      <c r="AH4" s="78">
        <v>1640</v>
      </c>
      <c r="AI4" s="78"/>
      <c r="AJ4" s="78" t="s">
        <v>555</v>
      </c>
      <c r="AK4" s="78" t="s">
        <v>600</v>
      </c>
      <c r="AL4" s="78"/>
      <c r="AM4" s="78"/>
      <c r="AN4" s="80">
        <v>42971.84237268518</v>
      </c>
      <c r="AO4" s="83" t="s">
        <v>672</v>
      </c>
      <c r="AP4" s="78" t="b">
        <v>1</v>
      </c>
      <c r="AQ4" s="78" t="b">
        <v>0</v>
      </c>
      <c r="AR4" s="78" t="b">
        <v>0</v>
      </c>
      <c r="AS4" s="78"/>
      <c r="AT4" s="78">
        <v>4</v>
      </c>
      <c r="AU4" s="78"/>
      <c r="AV4" s="78" t="b">
        <v>0</v>
      </c>
      <c r="AW4" s="78" t="s">
        <v>742</v>
      </c>
      <c r="AX4" s="83" t="s">
        <v>744</v>
      </c>
      <c r="AY4" s="78" t="s">
        <v>66</v>
      </c>
      <c r="AZ4" s="78" t="str">
        <f>REPLACE(INDEX(GroupVertices[Group],MATCH(Vertices[[#This Row],[Vertex]],GroupVertices[Vertex],0)),1,1,"")</f>
        <v>1</v>
      </c>
      <c r="BA4" s="48"/>
      <c r="BB4" s="48"/>
      <c r="BC4" s="48"/>
      <c r="BD4" s="48"/>
      <c r="BE4" s="48" t="s">
        <v>302</v>
      </c>
      <c r="BF4" s="48" t="s">
        <v>302</v>
      </c>
      <c r="BG4" s="116" t="s">
        <v>1104</v>
      </c>
      <c r="BH4" s="116" t="s">
        <v>1104</v>
      </c>
      <c r="BI4" s="116" t="s">
        <v>1131</v>
      </c>
      <c r="BJ4" s="116" t="s">
        <v>1131</v>
      </c>
      <c r="BK4" s="116">
        <v>2</v>
      </c>
      <c r="BL4" s="120">
        <v>11.11111111111111</v>
      </c>
      <c r="BM4" s="116">
        <v>0</v>
      </c>
      <c r="BN4" s="120">
        <v>0</v>
      </c>
      <c r="BO4" s="116">
        <v>0</v>
      </c>
      <c r="BP4" s="120">
        <v>0</v>
      </c>
      <c r="BQ4" s="116">
        <v>16</v>
      </c>
      <c r="BR4" s="120">
        <v>88.88888888888889</v>
      </c>
      <c r="BS4" s="116">
        <v>18</v>
      </c>
      <c r="BT4" s="2"/>
      <c r="BU4" s="3"/>
      <c r="BV4" s="3"/>
      <c r="BW4" s="3"/>
      <c r="BX4" s="3"/>
    </row>
    <row r="5" spans="1:76" ht="15">
      <c r="A5" s="64" t="s">
        <v>239</v>
      </c>
      <c r="B5" s="65"/>
      <c r="C5" s="65" t="s">
        <v>64</v>
      </c>
      <c r="D5" s="66">
        <v>224.2898766658389</v>
      </c>
      <c r="E5" s="68"/>
      <c r="F5" s="100" t="s">
        <v>338</v>
      </c>
      <c r="G5" s="65"/>
      <c r="H5" s="69" t="s">
        <v>239</v>
      </c>
      <c r="I5" s="70"/>
      <c r="J5" s="70"/>
      <c r="K5" s="69" t="s">
        <v>793</v>
      </c>
      <c r="L5" s="73">
        <v>5969.815216552903</v>
      </c>
      <c r="M5" s="74">
        <v>3237.907470703125</v>
      </c>
      <c r="N5" s="74">
        <v>2684.877685546875</v>
      </c>
      <c r="O5" s="75"/>
      <c r="P5" s="76"/>
      <c r="Q5" s="76"/>
      <c r="R5" s="86"/>
      <c r="S5" s="48">
        <v>12</v>
      </c>
      <c r="T5" s="48">
        <v>7</v>
      </c>
      <c r="U5" s="49">
        <v>593.866667</v>
      </c>
      <c r="V5" s="49">
        <v>0.011236</v>
      </c>
      <c r="W5" s="49">
        <v>0.064747</v>
      </c>
      <c r="X5" s="49">
        <v>3.463401</v>
      </c>
      <c r="Y5" s="49">
        <v>0.0989010989010989</v>
      </c>
      <c r="Z5" s="49">
        <v>0.21428571428571427</v>
      </c>
      <c r="AA5" s="71">
        <v>5</v>
      </c>
      <c r="AB5" s="71"/>
      <c r="AC5" s="72"/>
      <c r="AD5" s="78" t="s">
        <v>508</v>
      </c>
      <c r="AE5" s="78">
        <v>691</v>
      </c>
      <c r="AF5" s="78">
        <v>999</v>
      </c>
      <c r="AG5" s="78">
        <v>12060</v>
      </c>
      <c r="AH5" s="78">
        <v>12462</v>
      </c>
      <c r="AI5" s="78"/>
      <c r="AJ5" s="78" t="s">
        <v>556</v>
      </c>
      <c r="AK5" s="78" t="s">
        <v>601</v>
      </c>
      <c r="AL5" s="83" t="s">
        <v>635</v>
      </c>
      <c r="AM5" s="78"/>
      <c r="AN5" s="80">
        <v>42858.587858796294</v>
      </c>
      <c r="AO5" s="83" t="s">
        <v>673</v>
      </c>
      <c r="AP5" s="78" t="b">
        <v>1</v>
      </c>
      <c r="AQ5" s="78" t="b">
        <v>0</v>
      </c>
      <c r="AR5" s="78" t="b">
        <v>1</v>
      </c>
      <c r="AS5" s="78"/>
      <c r="AT5" s="78">
        <v>20</v>
      </c>
      <c r="AU5" s="78"/>
      <c r="AV5" s="78" t="b">
        <v>0</v>
      </c>
      <c r="AW5" s="78" t="s">
        <v>742</v>
      </c>
      <c r="AX5" s="83" t="s">
        <v>745</v>
      </c>
      <c r="AY5" s="78" t="s">
        <v>66</v>
      </c>
      <c r="AZ5" s="78" t="str">
        <f>REPLACE(INDEX(GroupVertices[Group],MATCH(Vertices[[#This Row],[Vertex]],GroupVertices[Vertex],0)),1,1,"")</f>
        <v>1</v>
      </c>
      <c r="BA5" s="48" t="s">
        <v>1085</v>
      </c>
      <c r="BB5" s="48" t="s">
        <v>1085</v>
      </c>
      <c r="BC5" s="48" t="s">
        <v>300</v>
      </c>
      <c r="BD5" s="48" t="s">
        <v>300</v>
      </c>
      <c r="BE5" s="48" t="s">
        <v>1090</v>
      </c>
      <c r="BF5" s="48" t="s">
        <v>1097</v>
      </c>
      <c r="BG5" s="116" t="s">
        <v>1105</v>
      </c>
      <c r="BH5" s="116" t="s">
        <v>1122</v>
      </c>
      <c r="BI5" s="116" t="s">
        <v>1132</v>
      </c>
      <c r="BJ5" s="116" t="s">
        <v>1132</v>
      </c>
      <c r="BK5" s="116">
        <v>12</v>
      </c>
      <c r="BL5" s="120">
        <v>8.333333333333334</v>
      </c>
      <c r="BM5" s="116">
        <v>1</v>
      </c>
      <c r="BN5" s="120">
        <v>0.6944444444444444</v>
      </c>
      <c r="BO5" s="116">
        <v>0</v>
      </c>
      <c r="BP5" s="120">
        <v>0</v>
      </c>
      <c r="BQ5" s="116">
        <v>131</v>
      </c>
      <c r="BR5" s="120">
        <v>90.97222222222223</v>
      </c>
      <c r="BS5" s="116">
        <v>144</v>
      </c>
      <c r="BT5" s="2"/>
      <c r="BU5" s="3"/>
      <c r="BV5" s="3"/>
      <c r="BW5" s="3"/>
      <c r="BX5" s="3"/>
    </row>
    <row r="6" spans="1:76" ht="15">
      <c r="A6" s="64" t="s">
        <v>214</v>
      </c>
      <c r="B6" s="65"/>
      <c r="C6" s="65" t="s">
        <v>64</v>
      </c>
      <c r="D6" s="66">
        <v>195.01779654002152</v>
      </c>
      <c r="E6" s="68"/>
      <c r="F6" s="100" t="s">
        <v>313</v>
      </c>
      <c r="G6" s="65"/>
      <c r="H6" s="69" t="s">
        <v>214</v>
      </c>
      <c r="I6" s="70"/>
      <c r="J6" s="70"/>
      <c r="K6" s="69" t="s">
        <v>794</v>
      </c>
      <c r="L6" s="73">
        <v>1</v>
      </c>
      <c r="M6" s="74">
        <v>2517.413818359375</v>
      </c>
      <c r="N6" s="74">
        <v>403.72442626953125</v>
      </c>
      <c r="O6" s="75"/>
      <c r="P6" s="76"/>
      <c r="Q6" s="76"/>
      <c r="R6" s="86"/>
      <c r="S6" s="48">
        <v>0</v>
      </c>
      <c r="T6" s="48">
        <v>1</v>
      </c>
      <c r="U6" s="49">
        <v>0</v>
      </c>
      <c r="V6" s="49">
        <v>0.007519</v>
      </c>
      <c r="W6" s="49">
        <v>0.009016</v>
      </c>
      <c r="X6" s="49">
        <v>0.346259</v>
      </c>
      <c r="Y6" s="49">
        <v>0</v>
      </c>
      <c r="Z6" s="49">
        <v>0</v>
      </c>
      <c r="AA6" s="71">
        <v>6</v>
      </c>
      <c r="AB6" s="71"/>
      <c r="AC6" s="72"/>
      <c r="AD6" s="78" t="s">
        <v>509</v>
      </c>
      <c r="AE6" s="78">
        <v>518</v>
      </c>
      <c r="AF6" s="78">
        <v>577</v>
      </c>
      <c r="AG6" s="78">
        <v>3006</v>
      </c>
      <c r="AH6" s="78">
        <v>1204</v>
      </c>
      <c r="AI6" s="78"/>
      <c r="AJ6" s="78"/>
      <c r="AK6" s="78"/>
      <c r="AL6" s="78"/>
      <c r="AM6" s="78"/>
      <c r="AN6" s="80">
        <v>41530.705613425926</v>
      </c>
      <c r="AO6" s="83" t="s">
        <v>674</v>
      </c>
      <c r="AP6" s="78" t="b">
        <v>0</v>
      </c>
      <c r="AQ6" s="78" t="b">
        <v>0</v>
      </c>
      <c r="AR6" s="78" t="b">
        <v>0</v>
      </c>
      <c r="AS6" s="78"/>
      <c r="AT6" s="78">
        <v>16</v>
      </c>
      <c r="AU6" s="83" t="s">
        <v>714</v>
      </c>
      <c r="AV6" s="78" t="b">
        <v>0</v>
      </c>
      <c r="AW6" s="78" t="s">
        <v>742</v>
      </c>
      <c r="AX6" s="83" t="s">
        <v>746</v>
      </c>
      <c r="AY6" s="78" t="s">
        <v>66</v>
      </c>
      <c r="AZ6" s="78" t="str">
        <f>REPLACE(INDEX(GroupVertices[Group],MATCH(Vertices[[#This Row],[Vertex]],GroupVertices[Vertex],0)),1,1,"")</f>
        <v>1</v>
      </c>
      <c r="BA6" s="48"/>
      <c r="BB6" s="48"/>
      <c r="BC6" s="48"/>
      <c r="BD6" s="48"/>
      <c r="BE6" s="48" t="s">
        <v>302</v>
      </c>
      <c r="BF6" s="48" t="s">
        <v>302</v>
      </c>
      <c r="BG6" s="116" t="s">
        <v>1104</v>
      </c>
      <c r="BH6" s="116" t="s">
        <v>1104</v>
      </c>
      <c r="BI6" s="116" t="s">
        <v>1131</v>
      </c>
      <c r="BJ6" s="116" t="s">
        <v>1131</v>
      </c>
      <c r="BK6" s="116">
        <v>2</v>
      </c>
      <c r="BL6" s="120">
        <v>11.11111111111111</v>
      </c>
      <c r="BM6" s="116">
        <v>0</v>
      </c>
      <c r="BN6" s="120">
        <v>0</v>
      </c>
      <c r="BO6" s="116">
        <v>0</v>
      </c>
      <c r="BP6" s="120">
        <v>0</v>
      </c>
      <c r="BQ6" s="116">
        <v>16</v>
      </c>
      <c r="BR6" s="120">
        <v>88.88888888888889</v>
      </c>
      <c r="BS6" s="116">
        <v>18</v>
      </c>
      <c r="BT6" s="2"/>
      <c r="BU6" s="3"/>
      <c r="BV6" s="3"/>
      <c r="BW6" s="3"/>
      <c r="BX6" s="3"/>
    </row>
    <row r="7" spans="1:76" ht="15">
      <c r="A7" s="64" t="s">
        <v>215</v>
      </c>
      <c r="B7" s="65"/>
      <c r="C7" s="65" t="s">
        <v>64</v>
      </c>
      <c r="D7" s="66">
        <v>255.92037083022927</v>
      </c>
      <c r="E7" s="68"/>
      <c r="F7" s="100" t="s">
        <v>314</v>
      </c>
      <c r="G7" s="65"/>
      <c r="H7" s="69" t="s">
        <v>215</v>
      </c>
      <c r="I7" s="70"/>
      <c r="J7" s="70"/>
      <c r="K7" s="69" t="s">
        <v>795</v>
      </c>
      <c r="L7" s="73">
        <v>1</v>
      </c>
      <c r="M7" s="74">
        <v>4339.33740234375</v>
      </c>
      <c r="N7" s="74">
        <v>4823.046875</v>
      </c>
      <c r="O7" s="75"/>
      <c r="P7" s="76"/>
      <c r="Q7" s="76"/>
      <c r="R7" s="86"/>
      <c r="S7" s="48">
        <v>0</v>
      </c>
      <c r="T7" s="48">
        <v>1</v>
      </c>
      <c r="U7" s="49">
        <v>0</v>
      </c>
      <c r="V7" s="49">
        <v>0.007519</v>
      </c>
      <c r="W7" s="49">
        <v>0.009016</v>
      </c>
      <c r="X7" s="49">
        <v>0.346259</v>
      </c>
      <c r="Y7" s="49">
        <v>0</v>
      </c>
      <c r="Z7" s="49">
        <v>0</v>
      </c>
      <c r="AA7" s="71">
        <v>7</v>
      </c>
      <c r="AB7" s="71"/>
      <c r="AC7" s="72"/>
      <c r="AD7" s="78" t="s">
        <v>510</v>
      </c>
      <c r="AE7" s="78">
        <v>3514</v>
      </c>
      <c r="AF7" s="78">
        <v>1455</v>
      </c>
      <c r="AG7" s="78">
        <v>5772</v>
      </c>
      <c r="AH7" s="78">
        <v>7588</v>
      </c>
      <c r="AI7" s="78"/>
      <c r="AJ7" s="78" t="s">
        <v>557</v>
      </c>
      <c r="AK7" s="78"/>
      <c r="AL7" s="83" t="s">
        <v>636</v>
      </c>
      <c r="AM7" s="78"/>
      <c r="AN7" s="80">
        <v>41124.893541666665</v>
      </c>
      <c r="AO7" s="83" t="s">
        <v>675</v>
      </c>
      <c r="AP7" s="78" t="b">
        <v>0</v>
      </c>
      <c r="AQ7" s="78" t="b">
        <v>0</v>
      </c>
      <c r="AR7" s="78" t="b">
        <v>0</v>
      </c>
      <c r="AS7" s="78"/>
      <c r="AT7" s="78">
        <v>94</v>
      </c>
      <c r="AU7" s="83" t="s">
        <v>714</v>
      </c>
      <c r="AV7" s="78" t="b">
        <v>0</v>
      </c>
      <c r="AW7" s="78" t="s">
        <v>742</v>
      </c>
      <c r="AX7" s="83" t="s">
        <v>747</v>
      </c>
      <c r="AY7" s="78" t="s">
        <v>66</v>
      </c>
      <c r="AZ7" s="78" t="str">
        <f>REPLACE(INDEX(GroupVertices[Group],MATCH(Vertices[[#This Row],[Vertex]],GroupVertices[Vertex],0)),1,1,"")</f>
        <v>1</v>
      </c>
      <c r="BA7" s="48"/>
      <c r="BB7" s="48"/>
      <c r="BC7" s="48"/>
      <c r="BD7" s="48"/>
      <c r="BE7" s="48" t="s">
        <v>302</v>
      </c>
      <c r="BF7" s="48" t="s">
        <v>302</v>
      </c>
      <c r="BG7" s="116" t="s">
        <v>1104</v>
      </c>
      <c r="BH7" s="116" t="s">
        <v>1104</v>
      </c>
      <c r="BI7" s="116" t="s">
        <v>1131</v>
      </c>
      <c r="BJ7" s="116" t="s">
        <v>1131</v>
      </c>
      <c r="BK7" s="116">
        <v>2</v>
      </c>
      <c r="BL7" s="120">
        <v>11.11111111111111</v>
      </c>
      <c r="BM7" s="116">
        <v>0</v>
      </c>
      <c r="BN7" s="120">
        <v>0</v>
      </c>
      <c r="BO7" s="116">
        <v>0</v>
      </c>
      <c r="BP7" s="120">
        <v>0</v>
      </c>
      <c r="BQ7" s="116">
        <v>16</v>
      </c>
      <c r="BR7" s="120">
        <v>88.88888888888889</v>
      </c>
      <c r="BS7" s="116">
        <v>18</v>
      </c>
      <c r="BT7" s="2"/>
      <c r="BU7" s="3"/>
      <c r="BV7" s="3"/>
      <c r="BW7" s="3"/>
      <c r="BX7" s="3"/>
    </row>
    <row r="8" spans="1:76" ht="15">
      <c r="A8" s="64" t="s">
        <v>216</v>
      </c>
      <c r="B8" s="65"/>
      <c r="C8" s="65" t="s">
        <v>64</v>
      </c>
      <c r="D8" s="66">
        <v>162</v>
      </c>
      <c r="E8" s="68"/>
      <c r="F8" s="100" t="s">
        <v>315</v>
      </c>
      <c r="G8" s="65"/>
      <c r="H8" s="69" t="s">
        <v>216</v>
      </c>
      <c r="I8" s="70"/>
      <c r="J8" s="70"/>
      <c r="K8" s="69" t="s">
        <v>796</v>
      </c>
      <c r="L8" s="73">
        <v>34.50255173058558</v>
      </c>
      <c r="M8" s="74">
        <v>2176.733642578125</v>
      </c>
      <c r="N8" s="74">
        <v>4740.84765625</v>
      </c>
      <c r="O8" s="75"/>
      <c r="P8" s="76"/>
      <c r="Q8" s="76"/>
      <c r="R8" s="86"/>
      <c r="S8" s="48">
        <v>0</v>
      </c>
      <c r="T8" s="48">
        <v>4</v>
      </c>
      <c r="U8" s="49">
        <v>3.333333</v>
      </c>
      <c r="V8" s="49">
        <v>0.007752</v>
      </c>
      <c r="W8" s="49">
        <v>0.024058</v>
      </c>
      <c r="X8" s="49">
        <v>0.88437</v>
      </c>
      <c r="Y8" s="49">
        <v>0.6666666666666666</v>
      </c>
      <c r="Z8" s="49">
        <v>0</v>
      </c>
      <c r="AA8" s="71">
        <v>8</v>
      </c>
      <c r="AB8" s="71"/>
      <c r="AC8" s="72"/>
      <c r="AD8" s="78" t="s">
        <v>511</v>
      </c>
      <c r="AE8" s="78">
        <v>110</v>
      </c>
      <c r="AF8" s="78">
        <v>101</v>
      </c>
      <c r="AG8" s="78">
        <v>1382</v>
      </c>
      <c r="AH8" s="78">
        <v>676</v>
      </c>
      <c r="AI8" s="78"/>
      <c r="AJ8" s="78" t="s">
        <v>558</v>
      </c>
      <c r="AK8" s="78" t="s">
        <v>602</v>
      </c>
      <c r="AL8" s="78"/>
      <c r="AM8" s="78"/>
      <c r="AN8" s="80">
        <v>43234.84658564815</v>
      </c>
      <c r="AO8" s="83" t="s">
        <v>676</v>
      </c>
      <c r="AP8" s="78" t="b">
        <v>1</v>
      </c>
      <c r="AQ8" s="78" t="b">
        <v>0</v>
      </c>
      <c r="AR8" s="78" t="b">
        <v>0</v>
      </c>
      <c r="AS8" s="78"/>
      <c r="AT8" s="78">
        <v>2</v>
      </c>
      <c r="AU8" s="78"/>
      <c r="AV8" s="78" t="b">
        <v>0</v>
      </c>
      <c r="AW8" s="78" t="s">
        <v>742</v>
      </c>
      <c r="AX8" s="83" t="s">
        <v>748</v>
      </c>
      <c r="AY8" s="78" t="s">
        <v>66</v>
      </c>
      <c r="AZ8" s="78" t="str">
        <f>REPLACE(INDEX(GroupVertices[Group],MATCH(Vertices[[#This Row],[Vertex]],GroupVertices[Vertex],0)),1,1,"")</f>
        <v>1</v>
      </c>
      <c r="BA8" s="48"/>
      <c r="BB8" s="48"/>
      <c r="BC8" s="48"/>
      <c r="BD8" s="48"/>
      <c r="BE8" s="48" t="s">
        <v>303</v>
      </c>
      <c r="BF8" s="48" t="s">
        <v>303</v>
      </c>
      <c r="BG8" s="116" t="s">
        <v>1106</v>
      </c>
      <c r="BH8" s="116" t="s">
        <v>1106</v>
      </c>
      <c r="BI8" s="116" t="s">
        <v>1133</v>
      </c>
      <c r="BJ8" s="116" t="s">
        <v>1133</v>
      </c>
      <c r="BK8" s="116">
        <v>3</v>
      </c>
      <c r="BL8" s="120">
        <v>15</v>
      </c>
      <c r="BM8" s="116">
        <v>0</v>
      </c>
      <c r="BN8" s="120">
        <v>0</v>
      </c>
      <c r="BO8" s="116">
        <v>0</v>
      </c>
      <c r="BP8" s="120">
        <v>0</v>
      </c>
      <c r="BQ8" s="116">
        <v>17</v>
      </c>
      <c r="BR8" s="120">
        <v>85</v>
      </c>
      <c r="BS8" s="116">
        <v>20</v>
      </c>
      <c r="BT8" s="2"/>
      <c r="BU8" s="3"/>
      <c r="BV8" s="3"/>
      <c r="BW8" s="3"/>
      <c r="BX8" s="3"/>
    </row>
    <row r="9" spans="1:76" ht="15">
      <c r="A9" s="64" t="s">
        <v>246</v>
      </c>
      <c r="B9" s="65"/>
      <c r="C9" s="65" t="s">
        <v>64</v>
      </c>
      <c r="D9" s="66">
        <v>1000</v>
      </c>
      <c r="E9" s="68"/>
      <c r="F9" s="100" t="s">
        <v>728</v>
      </c>
      <c r="G9" s="65"/>
      <c r="H9" s="69" t="s">
        <v>246</v>
      </c>
      <c r="I9" s="70"/>
      <c r="J9" s="70"/>
      <c r="K9" s="69" t="s">
        <v>797</v>
      </c>
      <c r="L9" s="73">
        <v>94.80715087609951</v>
      </c>
      <c r="M9" s="74">
        <v>384.88677978515625</v>
      </c>
      <c r="N9" s="74">
        <v>4787.10498046875</v>
      </c>
      <c r="O9" s="75"/>
      <c r="P9" s="76"/>
      <c r="Q9" s="76"/>
      <c r="R9" s="86"/>
      <c r="S9" s="48">
        <v>4</v>
      </c>
      <c r="T9" s="48">
        <v>0</v>
      </c>
      <c r="U9" s="49">
        <v>9.333333</v>
      </c>
      <c r="V9" s="49">
        <v>0.008547</v>
      </c>
      <c r="W9" s="49">
        <v>0.02684</v>
      </c>
      <c r="X9" s="49">
        <v>0.866827</v>
      </c>
      <c r="Y9" s="49">
        <v>0.5</v>
      </c>
      <c r="Z9" s="49">
        <v>0</v>
      </c>
      <c r="AA9" s="71">
        <v>9</v>
      </c>
      <c r="AB9" s="71"/>
      <c r="AC9" s="72"/>
      <c r="AD9" s="78" t="s">
        <v>512</v>
      </c>
      <c r="AE9" s="78">
        <v>24</v>
      </c>
      <c r="AF9" s="78">
        <v>86475</v>
      </c>
      <c r="AG9" s="78">
        <v>75</v>
      </c>
      <c r="AH9" s="78">
        <v>70</v>
      </c>
      <c r="AI9" s="78">
        <v>-18000</v>
      </c>
      <c r="AJ9" s="78" t="s">
        <v>559</v>
      </c>
      <c r="AK9" s="78"/>
      <c r="AL9" s="83" t="s">
        <v>637</v>
      </c>
      <c r="AM9" s="78" t="s">
        <v>670</v>
      </c>
      <c r="AN9" s="80">
        <v>40757.178819444445</v>
      </c>
      <c r="AO9" s="83" t="s">
        <v>677</v>
      </c>
      <c r="AP9" s="78" t="b">
        <v>0</v>
      </c>
      <c r="AQ9" s="78" t="b">
        <v>0</v>
      </c>
      <c r="AR9" s="78" t="b">
        <v>0</v>
      </c>
      <c r="AS9" s="78" t="s">
        <v>458</v>
      </c>
      <c r="AT9" s="78">
        <v>889</v>
      </c>
      <c r="AU9" s="83" t="s">
        <v>715</v>
      </c>
      <c r="AV9" s="78" t="b">
        <v>0</v>
      </c>
      <c r="AW9" s="78" t="s">
        <v>742</v>
      </c>
      <c r="AX9" s="83" t="s">
        <v>749</v>
      </c>
      <c r="AY9" s="78" t="s">
        <v>65</v>
      </c>
      <c r="AZ9" s="78" t="str">
        <f>REPLACE(INDEX(GroupVertices[Group],MATCH(Vertices[[#This Row],[Vertex]],GroupVertices[Vertex],0)),1,1,"")</f>
        <v>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228</v>
      </c>
      <c r="B10" s="65"/>
      <c r="C10" s="65" t="s">
        <v>64</v>
      </c>
      <c r="D10" s="66">
        <v>546.2133929310487</v>
      </c>
      <c r="E10" s="68"/>
      <c r="F10" s="100" t="s">
        <v>327</v>
      </c>
      <c r="G10" s="65"/>
      <c r="H10" s="69" t="s">
        <v>228</v>
      </c>
      <c r="I10" s="70"/>
      <c r="J10" s="70"/>
      <c r="K10" s="69" t="s">
        <v>798</v>
      </c>
      <c r="L10" s="73">
        <v>220.776764680573</v>
      </c>
      <c r="M10" s="74">
        <v>1808.8515625</v>
      </c>
      <c r="N10" s="74">
        <v>3960.911865234375</v>
      </c>
      <c r="O10" s="75"/>
      <c r="P10" s="76"/>
      <c r="Q10" s="76"/>
      <c r="R10" s="86"/>
      <c r="S10" s="48">
        <v>4</v>
      </c>
      <c r="T10" s="48">
        <v>4</v>
      </c>
      <c r="U10" s="49">
        <v>21.866667</v>
      </c>
      <c r="V10" s="49">
        <v>0.009174</v>
      </c>
      <c r="W10" s="49">
        <v>0.039328</v>
      </c>
      <c r="X10" s="49">
        <v>1.252187</v>
      </c>
      <c r="Y10" s="49">
        <v>0.4</v>
      </c>
      <c r="Z10" s="49">
        <v>0.3333333333333333</v>
      </c>
      <c r="AA10" s="71">
        <v>10</v>
      </c>
      <c r="AB10" s="71"/>
      <c r="AC10" s="72"/>
      <c r="AD10" s="78" t="s">
        <v>513</v>
      </c>
      <c r="AE10" s="78">
        <v>5578</v>
      </c>
      <c r="AF10" s="78">
        <v>5640</v>
      </c>
      <c r="AG10" s="78">
        <v>1555</v>
      </c>
      <c r="AH10" s="78">
        <v>7771</v>
      </c>
      <c r="AI10" s="78"/>
      <c r="AJ10" s="78" t="s">
        <v>560</v>
      </c>
      <c r="AK10" s="78" t="s">
        <v>539</v>
      </c>
      <c r="AL10" s="83" t="s">
        <v>638</v>
      </c>
      <c r="AM10" s="78"/>
      <c r="AN10" s="80">
        <v>41350.35057870371</v>
      </c>
      <c r="AO10" s="83" t="s">
        <v>678</v>
      </c>
      <c r="AP10" s="78" t="b">
        <v>0</v>
      </c>
      <c r="AQ10" s="78" t="b">
        <v>0</v>
      </c>
      <c r="AR10" s="78" t="b">
        <v>1</v>
      </c>
      <c r="AS10" s="78"/>
      <c r="AT10" s="78">
        <v>22</v>
      </c>
      <c r="AU10" s="83" t="s">
        <v>714</v>
      </c>
      <c r="AV10" s="78" t="b">
        <v>0</v>
      </c>
      <c r="AW10" s="78" t="s">
        <v>742</v>
      </c>
      <c r="AX10" s="83" t="s">
        <v>750</v>
      </c>
      <c r="AY10" s="78" t="s">
        <v>66</v>
      </c>
      <c r="AZ10" s="78" t="str">
        <f>REPLACE(INDEX(GroupVertices[Group],MATCH(Vertices[[#This Row],[Vertex]],GroupVertices[Vertex],0)),1,1,"")</f>
        <v>1</v>
      </c>
      <c r="BA10" s="48"/>
      <c r="BB10" s="48"/>
      <c r="BC10" s="48"/>
      <c r="BD10" s="48"/>
      <c r="BE10" s="48" t="s">
        <v>1091</v>
      </c>
      <c r="BF10" s="48" t="s">
        <v>303</v>
      </c>
      <c r="BG10" s="116" t="s">
        <v>1107</v>
      </c>
      <c r="BH10" s="116" t="s">
        <v>1123</v>
      </c>
      <c r="BI10" s="116" t="s">
        <v>1134</v>
      </c>
      <c r="BJ10" s="116" t="s">
        <v>1134</v>
      </c>
      <c r="BK10" s="116">
        <v>4</v>
      </c>
      <c r="BL10" s="120">
        <v>10</v>
      </c>
      <c r="BM10" s="116">
        <v>0</v>
      </c>
      <c r="BN10" s="120">
        <v>0</v>
      </c>
      <c r="BO10" s="116">
        <v>0</v>
      </c>
      <c r="BP10" s="120">
        <v>0</v>
      </c>
      <c r="BQ10" s="116">
        <v>36</v>
      </c>
      <c r="BR10" s="120">
        <v>90</v>
      </c>
      <c r="BS10" s="116">
        <v>40</v>
      </c>
      <c r="BT10" s="2"/>
      <c r="BU10" s="3"/>
      <c r="BV10" s="3"/>
      <c r="BW10" s="3"/>
      <c r="BX10" s="3"/>
    </row>
    <row r="11" spans="1:76" ht="15">
      <c r="A11" s="64" t="s">
        <v>227</v>
      </c>
      <c r="B11" s="65"/>
      <c r="C11" s="65" t="s">
        <v>64</v>
      </c>
      <c r="D11" s="66">
        <v>625.0121678668984</v>
      </c>
      <c r="E11" s="68"/>
      <c r="F11" s="100" t="s">
        <v>326</v>
      </c>
      <c r="G11" s="65"/>
      <c r="H11" s="69" t="s">
        <v>227</v>
      </c>
      <c r="I11" s="70"/>
      <c r="J11" s="70"/>
      <c r="K11" s="69" t="s">
        <v>799</v>
      </c>
      <c r="L11" s="73">
        <v>602.7058926021614</v>
      </c>
      <c r="M11" s="74">
        <v>1214.48779296875</v>
      </c>
      <c r="N11" s="74">
        <v>3189.573486328125</v>
      </c>
      <c r="O11" s="75"/>
      <c r="P11" s="76"/>
      <c r="Q11" s="76"/>
      <c r="R11" s="86"/>
      <c r="S11" s="48">
        <v>6</v>
      </c>
      <c r="T11" s="48">
        <v>4</v>
      </c>
      <c r="U11" s="49">
        <v>59.866667</v>
      </c>
      <c r="V11" s="49">
        <v>0.009709</v>
      </c>
      <c r="W11" s="49">
        <v>0.04185</v>
      </c>
      <c r="X11" s="49">
        <v>1.453679</v>
      </c>
      <c r="Y11" s="49">
        <v>0.30952380952380953</v>
      </c>
      <c r="Z11" s="49">
        <v>0.42857142857142855</v>
      </c>
      <c r="AA11" s="71">
        <v>11</v>
      </c>
      <c r="AB11" s="71"/>
      <c r="AC11" s="72"/>
      <c r="AD11" s="78" t="s">
        <v>514</v>
      </c>
      <c r="AE11" s="78">
        <v>3704</v>
      </c>
      <c r="AF11" s="78">
        <v>6776</v>
      </c>
      <c r="AG11" s="78">
        <v>18619</v>
      </c>
      <c r="AH11" s="78">
        <v>10998</v>
      </c>
      <c r="AI11" s="78"/>
      <c r="AJ11" s="78" t="s">
        <v>561</v>
      </c>
      <c r="AK11" s="78"/>
      <c r="AL11" s="78"/>
      <c r="AM11" s="78"/>
      <c r="AN11" s="80">
        <v>40470.48163194444</v>
      </c>
      <c r="AO11" s="83" t="s">
        <v>679</v>
      </c>
      <c r="AP11" s="78" t="b">
        <v>0</v>
      </c>
      <c r="AQ11" s="78" t="b">
        <v>0</v>
      </c>
      <c r="AR11" s="78" t="b">
        <v>1</v>
      </c>
      <c r="AS11" s="78"/>
      <c r="AT11" s="78">
        <v>142</v>
      </c>
      <c r="AU11" s="83" t="s">
        <v>716</v>
      </c>
      <c r="AV11" s="78" t="b">
        <v>0</v>
      </c>
      <c r="AW11" s="78" t="s">
        <v>742</v>
      </c>
      <c r="AX11" s="83" t="s">
        <v>751</v>
      </c>
      <c r="AY11" s="78" t="s">
        <v>66</v>
      </c>
      <c r="AZ11" s="78" t="str">
        <f>REPLACE(INDEX(GroupVertices[Group],MATCH(Vertices[[#This Row],[Vertex]],GroupVertices[Vertex],0)),1,1,"")</f>
        <v>1</v>
      </c>
      <c r="BA11" s="48"/>
      <c r="BB11" s="48"/>
      <c r="BC11" s="48"/>
      <c r="BD11" s="48"/>
      <c r="BE11" s="48" t="s">
        <v>1091</v>
      </c>
      <c r="BF11" s="48" t="s">
        <v>303</v>
      </c>
      <c r="BG11" s="116" t="s">
        <v>1107</v>
      </c>
      <c r="BH11" s="116" t="s">
        <v>1123</v>
      </c>
      <c r="BI11" s="116" t="s">
        <v>1134</v>
      </c>
      <c r="BJ11" s="116" t="s">
        <v>1134</v>
      </c>
      <c r="BK11" s="116">
        <v>4</v>
      </c>
      <c r="BL11" s="120">
        <v>10</v>
      </c>
      <c r="BM11" s="116">
        <v>0</v>
      </c>
      <c r="BN11" s="120">
        <v>0</v>
      </c>
      <c r="BO11" s="116">
        <v>0</v>
      </c>
      <c r="BP11" s="120">
        <v>0</v>
      </c>
      <c r="BQ11" s="116">
        <v>36</v>
      </c>
      <c r="BR11" s="120">
        <v>90</v>
      </c>
      <c r="BS11" s="116">
        <v>40</v>
      </c>
      <c r="BT11" s="2"/>
      <c r="BU11" s="3"/>
      <c r="BV11" s="3"/>
      <c r="BW11" s="3"/>
      <c r="BX11" s="3"/>
    </row>
    <row r="12" spans="1:76" ht="15">
      <c r="A12" s="64" t="s">
        <v>217</v>
      </c>
      <c r="B12" s="65"/>
      <c r="C12" s="65" t="s">
        <v>64</v>
      </c>
      <c r="D12" s="66">
        <v>397.00902243191786</v>
      </c>
      <c r="E12" s="68"/>
      <c r="F12" s="100" t="s">
        <v>316</v>
      </c>
      <c r="G12" s="65"/>
      <c r="H12" s="69" t="s">
        <v>217</v>
      </c>
      <c r="I12" s="70"/>
      <c r="J12" s="70"/>
      <c r="K12" s="69" t="s">
        <v>800</v>
      </c>
      <c r="L12" s="73">
        <v>1</v>
      </c>
      <c r="M12" s="74">
        <v>5308.111328125</v>
      </c>
      <c r="N12" s="74">
        <v>3443.794677734375</v>
      </c>
      <c r="O12" s="75"/>
      <c r="P12" s="76"/>
      <c r="Q12" s="76"/>
      <c r="R12" s="86"/>
      <c r="S12" s="48">
        <v>0</v>
      </c>
      <c r="T12" s="48">
        <v>2</v>
      </c>
      <c r="U12" s="49">
        <v>0</v>
      </c>
      <c r="V12" s="49">
        <v>0.007576</v>
      </c>
      <c r="W12" s="49">
        <v>0.011215</v>
      </c>
      <c r="X12" s="49">
        <v>0.563921</v>
      </c>
      <c r="Y12" s="49">
        <v>1</v>
      </c>
      <c r="Z12" s="49">
        <v>0</v>
      </c>
      <c r="AA12" s="71">
        <v>12</v>
      </c>
      <c r="AB12" s="71"/>
      <c r="AC12" s="72"/>
      <c r="AD12" s="78" t="s">
        <v>515</v>
      </c>
      <c r="AE12" s="78">
        <v>3340</v>
      </c>
      <c r="AF12" s="78">
        <v>3489</v>
      </c>
      <c r="AG12" s="78">
        <v>89583</v>
      </c>
      <c r="AH12" s="78">
        <v>295019</v>
      </c>
      <c r="AI12" s="78"/>
      <c r="AJ12" s="78" t="s">
        <v>562</v>
      </c>
      <c r="AK12" s="78" t="s">
        <v>603</v>
      </c>
      <c r="AL12" s="83" t="s">
        <v>639</v>
      </c>
      <c r="AM12" s="78"/>
      <c r="AN12" s="80">
        <v>40814.890543981484</v>
      </c>
      <c r="AO12" s="78"/>
      <c r="AP12" s="78" t="b">
        <v>1</v>
      </c>
      <c r="AQ12" s="78" t="b">
        <v>0</v>
      </c>
      <c r="AR12" s="78" t="b">
        <v>0</v>
      </c>
      <c r="AS12" s="78"/>
      <c r="AT12" s="78">
        <v>324</v>
      </c>
      <c r="AU12" s="83" t="s">
        <v>714</v>
      </c>
      <c r="AV12" s="78" t="b">
        <v>0</v>
      </c>
      <c r="AW12" s="78" t="s">
        <v>742</v>
      </c>
      <c r="AX12" s="83" t="s">
        <v>752</v>
      </c>
      <c r="AY12" s="78" t="s">
        <v>66</v>
      </c>
      <c r="AZ12" s="78" t="str">
        <f>REPLACE(INDEX(GroupVertices[Group],MATCH(Vertices[[#This Row],[Vertex]],GroupVertices[Vertex],0)),1,1,"")</f>
        <v>1</v>
      </c>
      <c r="BA12" s="48"/>
      <c r="BB12" s="48"/>
      <c r="BC12" s="48"/>
      <c r="BD12" s="48"/>
      <c r="BE12" s="48" t="s">
        <v>1092</v>
      </c>
      <c r="BF12" s="48" t="s">
        <v>1092</v>
      </c>
      <c r="BG12" s="116" t="s">
        <v>1108</v>
      </c>
      <c r="BH12" s="116" t="s">
        <v>1124</v>
      </c>
      <c r="BI12" s="116" t="s">
        <v>1135</v>
      </c>
      <c r="BJ12" s="116" t="s">
        <v>1135</v>
      </c>
      <c r="BK12" s="116">
        <v>5</v>
      </c>
      <c r="BL12" s="120">
        <v>13.513513513513514</v>
      </c>
      <c r="BM12" s="116">
        <v>0</v>
      </c>
      <c r="BN12" s="120">
        <v>0</v>
      </c>
      <c r="BO12" s="116">
        <v>0</v>
      </c>
      <c r="BP12" s="120">
        <v>0</v>
      </c>
      <c r="BQ12" s="116">
        <v>32</v>
      </c>
      <c r="BR12" s="120">
        <v>86.48648648648648</v>
      </c>
      <c r="BS12" s="116">
        <v>37</v>
      </c>
      <c r="BT12" s="2"/>
      <c r="BU12" s="3"/>
      <c r="BV12" s="3"/>
      <c r="BW12" s="3"/>
      <c r="BX12" s="3"/>
    </row>
    <row r="13" spans="1:76" ht="15">
      <c r="A13" s="64" t="s">
        <v>240</v>
      </c>
      <c r="B13" s="65"/>
      <c r="C13" s="65" t="s">
        <v>64</v>
      </c>
      <c r="D13" s="66">
        <v>279.36578097839583</v>
      </c>
      <c r="E13" s="68"/>
      <c r="F13" s="100" t="s">
        <v>339</v>
      </c>
      <c r="G13" s="65"/>
      <c r="H13" s="69" t="s">
        <v>240</v>
      </c>
      <c r="I13" s="70"/>
      <c r="J13" s="70"/>
      <c r="K13" s="69" t="s">
        <v>801</v>
      </c>
      <c r="L13" s="73">
        <v>11.050766524252325</v>
      </c>
      <c r="M13" s="74">
        <v>4465.8173828125</v>
      </c>
      <c r="N13" s="74">
        <v>2884.0849609375</v>
      </c>
      <c r="O13" s="75"/>
      <c r="P13" s="76"/>
      <c r="Q13" s="76"/>
      <c r="R13" s="86"/>
      <c r="S13" s="48">
        <v>3</v>
      </c>
      <c r="T13" s="48">
        <v>1</v>
      </c>
      <c r="U13" s="49">
        <v>1</v>
      </c>
      <c r="V13" s="49">
        <v>0.007634</v>
      </c>
      <c r="W13" s="49">
        <v>0.015789</v>
      </c>
      <c r="X13" s="49">
        <v>0.768219</v>
      </c>
      <c r="Y13" s="49">
        <v>0.3333333333333333</v>
      </c>
      <c r="Z13" s="49">
        <v>0.3333333333333333</v>
      </c>
      <c r="AA13" s="71">
        <v>13</v>
      </c>
      <c r="AB13" s="71"/>
      <c r="AC13" s="72"/>
      <c r="AD13" s="78" t="s">
        <v>516</v>
      </c>
      <c r="AE13" s="78">
        <v>1000</v>
      </c>
      <c r="AF13" s="78">
        <v>1793</v>
      </c>
      <c r="AG13" s="78">
        <v>35069</v>
      </c>
      <c r="AH13" s="78">
        <v>36944</v>
      </c>
      <c r="AI13" s="78"/>
      <c r="AJ13" s="78" t="s">
        <v>563</v>
      </c>
      <c r="AK13" s="78" t="s">
        <v>604</v>
      </c>
      <c r="AL13" s="83" t="s">
        <v>640</v>
      </c>
      <c r="AM13" s="78"/>
      <c r="AN13" s="80">
        <v>40415.42365740741</v>
      </c>
      <c r="AO13" s="83" t="s">
        <v>680</v>
      </c>
      <c r="AP13" s="78" t="b">
        <v>0</v>
      </c>
      <c r="AQ13" s="78" t="b">
        <v>0</v>
      </c>
      <c r="AR13" s="78" t="b">
        <v>1</v>
      </c>
      <c r="AS13" s="78"/>
      <c r="AT13" s="78">
        <v>157</v>
      </c>
      <c r="AU13" s="83" t="s">
        <v>717</v>
      </c>
      <c r="AV13" s="78" t="b">
        <v>0</v>
      </c>
      <c r="AW13" s="78" t="s">
        <v>742</v>
      </c>
      <c r="AX13" s="83" t="s">
        <v>753</v>
      </c>
      <c r="AY13" s="78" t="s">
        <v>66</v>
      </c>
      <c r="AZ13" s="78" t="str">
        <f>REPLACE(INDEX(GroupVertices[Group],MATCH(Vertices[[#This Row],[Vertex]],GroupVertices[Vertex],0)),1,1,"")</f>
        <v>1</v>
      </c>
      <c r="BA13" s="48"/>
      <c r="BB13" s="48"/>
      <c r="BC13" s="48"/>
      <c r="BD13" s="48"/>
      <c r="BE13" s="48" t="s">
        <v>1092</v>
      </c>
      <c r="BF13" s="48" t="s">
        <v>1092</v>
      </c>
      <c r="BG13" s="116" t="s">
        <v>1108</v>
      </c>
      <c r="BH13" s="116" t="s">
        <v>1124</v>
      </c>
      <c r="BI13" s="116" t="s">
        <v>1135</v>
      </c>
      <c r="BJ13" s="116" t="s">
        <v>1135</v>
      </c>
      <c r="BK13" s="116">
        <v>5</v>
      </c>
      <c r="BL13" s="120">
        <v>13.513513513513514</v>
      </c>
      <c r="BM13" s="116">
        <v>0</v>
      </c>
      <c r="BN13" s="120">
        <v>0</v>
      </c>
      <c r="BO13" s="116">
        <v>0</v>
      </c>
      <c r="BP13" s="120">
        <v>0</v>
      </c>
      <c r="BQ13" s="116">
        <v>32</v>
      </c>
      <c r="BR13" s="120">
        <v>86.48648648648648</v>
      </c>
      <c r="BS13" s="116">
        <v>37</v>
      </c>
      <c r="BT13" s="2"/>
      <c r="BU13" s="3"/>
      <c r="BV13" s="3"/>
      <c r="BW13" s="3"/>
      <c r="BX13" s="3"/>
    </row>
    <row r="14" spans="1:76" ht="15">
      <c r="A14" s="64" t="s">
        <v>218</v>
      </c>
      <c r="B14" s="65"/>
      <c r="C14" s="65" t="s">
        <v>64</v>
      </c>
      <c r="D14" s="66">
        <v>575.832298650774</v>
      </c>
      <c r="E14" s="68"/>
      <c r="F14" s="100" t="s">
        <v>317</v>
      </c>
      <c r="G14" s="65"/>
      <c r="H14" s="69" t="s">
        <v>218</v>
      </c>
      <c r="I14" s="70"/>
      <c r="J14" s="70"/>
      <c r="K14" s="69" t="s">
        <v>802</v>
      </c>
      <c r="L14" s="73">
        <v>1</v>
      </c>
      <c r="M14" s="74">
        <v>9258.3330078125</v>
      </c>
      <c r="N14" s="74">
        <v>2390.937255859375</v>
      </c>
      <c r="O14" s="75"/>
      <c r="P14" s="76"/>
      <c r="Q14" s="76"/>
      <c r="R14" s="86"/>
      <c r="S14" s="48">
        <v>1</v>
      </c>
      <c r="T14" s="48">
        <v>1</v>
      </c>
      <c r="U14" s="49">
        <v>0</v>
      </c>
      <c r="V14" s="49">
        <v>0</v>
      </c>
      <c r="W14" s="49">
        <v>0</v>
      </c>
      <c r="X14" s="49">
        <v>0.999989</v>
      </c>
      <c r="Y14" s="49">
        <v>0</v>
      </c>
      <c r="Z14" s="49" t="s">
        <v>893</v>
      </c>
      <c r="AA14" s="71">
        <v>14</v>
      </c>
      <c r="AB14" s="71"/>
      <c r="AC14" s="72"/>
      <c r="AD14" s="78" t="s">
        <v>517</v>
      </c>
      <c r="AE14" s="78">
        <v>6617</v>
      </c>
      <c r="AF14" s="78">
        <v>6067</v>
      </c>
      <c r="AG14" s="78">
        <v>58565</v>
      </c>
      <c r="AH14" s="78">
        <v>40475</v>
      </c>
      <c r="AI14" s="78"/>
      <c r="AJ14" s="78" t="s">
        <v>564</v>
      </c>
      <c r="AK14" s="78" t="s">
        <v>605</v>
      </c>
      <c r="AL14" s="83" t="s">
        <v>641</v>
      </c>
      <c r="AM14" s="78"/>
      <c r="AN14" s="80">
        <v>40098.466412037036</v>
      </c>
      <c r="AO14" s="83" t="s">
        <v>681</v>
      </c>
      <c r="AP14" s="78" t="b">
        <v>0</v>
      </c>
      <c r="AQ14" s="78" t="b">
        <v>0</v>
      </c>
      <c r="AR14" s="78" t="b">
        <v>1</v>
      </c>
      <c r="AS14" s="78"/>
      <c r="AT14" s="78">
        <v>492</v>
      </c>
      <c r="AU14" s="83" t="s">
        <v>718</v>
      </c>
      <c r="AV14" s="78" t="b">
        <v>0</v>
      </c>
      <c r="AW14" s="78" t="s">
        <v>742</v>
      </c>
      <c r="AX14" s="83" t="s">
        <v>754</v>
      </c>
      <c r="AY14" s="78" t="s">
        <v>66</v>
      </c>
      <c r="AZ14" s="78" t="str">
        <f>REPLACE(INDEX(GroupVertices[Group],MATCH(Vertices[[#This Row],[Vertex]],GroupVertices[Vertex],0)),1,1,"")</f>
        <v>6</v>
      </c>
      <c r="BA14" s="48" t="s">
        <v>288</v>
      </c>
      <c r="BB14" s="48" t="s">
        <v>288</v>
      </c>
      <c r="BC14" s="48" t="s">
        <v>300</v>
      </c>
      <c r="BD14" s="48" t="s">
        <v>300</v>
      </c>
      <c r="BE14" s="48" t="s">
        <v>241</v>
      </c>
      <c r="BF14" s="48" t="s">
        <v>241</v>
      </c>
      <c r="BG14" s="116" t="s">
        <v>454</v>
      </c>
      <c r="BH14" s="116" t="s">
        <v>454</v>
      </c>
      <c r="BI14" s="116" t="s">
        <v>454</v>
      </c>
      <c r="BJ14" s="116" t="s">
        <v>454</v>
      </c>
      <c r="BK14" s="116">
        <v>0</v>
      </c>
      <c r="BL14" s="120">
        <v>0</v>
      </c>
      <c r="BM14" s="116">
        <v>0</v>
      </c>
      <c r="BN14" s="120">
        <v>0</v>
      </c>
      <c r="BO14" s="116">
        <v>0</v>
      </c>
      <c r="BP14" s="120">
        <v>0</v>
      </c>
      <c r="BQ14" s="116">
        <v>2</v>
      </c>
      <c r="BR14" s="120">
        <v>100</v>
      </c>
      <c r="BS14" s="116">
        <v>2</v>
      </c>
      <c r="BT14" s="2"/>
      <c r="BU14" s="3"/>
      <c r="BV14" s="3"/>
      <c r="BW14" s="3"/>
      <c r="BX14" s="3"/>
    </row>
    <row r="15" spans="1:76" ht="15">
      <c r="A15" s="64" t="s">
        <v>219</v>
      </c>
      <c r="B15" s="65"/>
      <c r="C15" s="65" t="s">
        <v>64</v>
      </c>
      <c r="D15" s="66">
        <v>229.07606986176643</v>
      </c>
      <c r="E15" s="68"/>
      <c r="F15" s="100" t="s">
        <v>318</v>
      </c>
      <c r="G15" s="65"/>
      <c r="H15" s="69" t="s">
        <v>219</v>
      </c>
      <c r="I15" s="70"/>
      <c r="J15" s="70"/>
      <c r="K15" s="69" t="s">
        <v>803</v>
      </c>
      <c r="L15" s="73">
        <v>1</v>
      </c>
      <c r="M15" s="74">
        <v>8517.6669921875</v>
      </c>
      <c r="N15" s="74">
        <v>1421.4556884765625</v>
      </c>
      <c r="O15" s="75"/>
      <c r="P15" s="76"/>
      <c r="Q15" s="76"/>
      <c r="R15" s="86"/>
      <c r="S15" s="48">
        <v>0</v>
      </c>
      <c r="T15" s="48">
        <v>1</v>
      </c>
      <c r="U15" s="49">
        <v>0</v>
      </c>
      <c r="V15" s="49">
        <v>0.006993</v>
      </c>
      <c r="W15" s="49">
        <v>0.00645</v>
      </c>
      <c r="X15" s="49">
        <v>0.356764</v>
      </c>
      <c r="Y15" s="49">
        <v>0</v>
      </c>
      <c r="Z15" s="49">
        <v>0</v>
      </c>
      <c r="AA15" s="71">
        <v>15</v>
      </c>
      <c r="AB15" s="71"/>
      <c r="AC15" s="72"/>
      <c r="AD15" s="78" t="s">
        <v>518</v>
      </c>
      <c r="AE15" s="78">
        <v>848</v>
      </c>
      <c r="AF15" s="78">
        <v>1068</v>
      </c>
      <c r="AG15" s="78">
        <v>10796</v>
      </c>
      <c r="AH15" s="78">
        <v>8211</v>
      </c>
      <c r="AI15" s="78"/>
      <c r="AJ15" s="78" t="s">
        <v>565</v>
      </c>
      <c r="AK15" s="78" t="s">
        <v>606</v>
      </c>
      <c r="AL15" s="83" t="s">
        <v>642</v>
      </c>
      <c r="AM15" s="78"/>
      <c r="AN15" s="80">
        <v>40577.66291666667</v>
      </c>
      <c r="AO15" s="83" t="s">
        <v>682</v>
      </c>
      <c r="AP15" s="78" t="b">
        <v>0</v>
      </c>
      <c r="AQ15" s="78" t="b">
        <v>0</v>
      </c>
      <c r="AR15" s="78" t="b">
        <v>1</v>
      </c>
      <c r="AS15" s="78"/>
      <c r="AT15" s="78">
        <v>91</v>
      </c>
      <c r="AU15" s="83" t="s">
        <v>719</v>
      </c>
      <c r="AV15" s="78" t="b">
        <v>0</v>
      </c>
      <c r="AW15" s="78" t="s">
        <v>742</v>
      </c>
      <c r="AX15" s="83" t="s">
        <v>755</v>
      </c>
      <c r="AY15" s="78" t="s">
        <v>66</v>
      </c>
      <c r="AZ15" s="78" t="str">
        <f>REPLACE(INDEX(GroupVertices[Group],MATCH(Vertices[[#This Row],[Vertex]],GroupVertices[Vertex],0)),1,1,"")</f>
        <v>5</v>
      </c>
      <c r="BA15" s="48"/>
      <c r="BB15" s="48"/>
      <c r="BC15" s="48"/>
      <c r="BD15" s="48"/>
      <c r="BE15" s="48" t="s">
        <v>304</v>
      </c>
      <c r="BF15" s="48" t="s">
        <v>304</v>
      </c>
      <c r="BG15" s="116" t="s">
        <v>1109</v>
      </c>
      <c r="BH15" s="116" t="s">
        <v>1109</v>
      </c>
      <c r="BI15" s="116" t="s">
        <v>1136</v>
      </c>
      <c r="BJ15" s="116" t="s">
        <v>1136</v>
      </c>
      <c r="BK15" s="116">
        <v>0</v>
      </c>
      <c r="BL15" s="120">
        <v>0</v>
      </c>
      <c r="BM15" s="116">
        <v>0</v>
      </c>
      <c r="BN15" s="120">
        <v>0</v>
      </c>
      <c r="BO15" s="116">
        <v>0</v>
      </c>
      <c r="BP15" s="120">
        <v>0</v>
      </c>
      <c r="BQ15" s="116">
        <v>21</v>
      </c>
      <c r="BR15" s="120">
        <v>100</v>
      </c>
      <c r="BS15" s="116">
        <v>21</v>
      </c>
      <c r="BT15" s="2"/>
      <c r="BU15" s="3"/>
      <c r="BV15" s="3"/>
      <c r="BW15" s="3"/>
      <c r="BX15" s="3"/>
    </row>
    <row r="16" spans="1:76" ht="15">
      <c r="A16" s="64" t="s">
        <v>242</v>
      </c>
      <c r="B16" s="65"/>
      <c r="C16" s="65" t="s">
        <v>64</v>
      </c>
      <c r="D16" s="66">
        <v>386.46552437712114</v>
      </c>
      <c r="E16" s="68"/>
      <c r="F16" s="100" t="s">
        <v>341</v>
      </c>
      <c r="G16" s="65"/>
      <c r="H16" s="69" t="s">
        <v>242</v>
      </c>
      <c r="I16" s="70"/>
      <c r="J16" s="70"/>
      <c r="K16" s="69" t="s">
        <v>804</v>
      </c>
      <c r="L16" s="73">
        <v>5526.408896707716</v>
      </c>
      <c r="M16" s="74">
        <v>7010.34521484375</v>
      </c>
      <c r="N16" s="74">
        <v>1711.593505859375</v>
      </c>
      <c r="O16" s="75"/>
      <c r="P16" s="76"/>
      <c r="Q16" s="76"/>
      <c r="R16" s="86"/>
      <c r="S16" s="48">
        <v>11</v>
      </c>
      <c r="T16" s="48">
        <v>1</v>
      </c>
      <c r="U16" s="49">
        <v>549.75</v>
      </c>
      <c r="V16" s="49">
        <v>0.010101</v>
      </c>
      <c r="W16" s="49">
        <v>0.04632</v>
      </c>
      <c r="X16" s="49">
        <v>2.67578</v>
      </c>
      <c r="Y16" s="49">
        <v>0.08888888888888889</v>
      </c>
      <c r="Z16" s="49">
        <v>0</v>
      </c>
      <c r="AA16" s="71">
        <v>16</v>
      </c>
      <c r="AB16" s="71"/>
      <c r="AC16" s="72"/>
      <c r="AD16" s="78" t="s">
        <v>519</v>
      </c>
      <c r="AE16" s="78">
        <v>1223</v>
      </c>
      <c r="AF16" s="78">
        <v>3337</v>
      </c>
      <c r="AG16" s="78">
        <v>28757</v>
      </c>
      <c r="AH16" s="78">
        <v>6054</v>
      </c>
      <c r="AI16" s="78"/>
      <c r="AJ16" s="78" t="s">
        <v>566</v>
      </c>
      <c r="AK16" s="78" t="s">
        <v>607</v>
      </c>
      <c r="AL16" s="83" t="s">
        <v>643</v>
      </c>
      <c r="AM16" s="78"/>
      <c r="AN16" s="80">
        <v>39174.88075231481</v>
      </c>
      <c r="AO16" s="83" t="s">
        <v>683</v>
      </c>
      <c r="AP16" s="78" t="b">
        <v>0</v>
      </c>
      <c r="AQ16" s="78" t="b">
        <v>0</v>
      </c>
      <c r="AR16" s="78" t="b">
        <v>1</v>
      </c>
      <c r="AS16" s="78"/>
      <c r="AT16" s="78">
        <v>171</v>
      </c>
      <c r="AU16" s="83" t="s">
        <v>714</v>
      </c>
      <c r="AV16" s="78" t="b">
        <v>0</v>
      </c>
      <c r="AW16" s="78" t="s">
        <v>742</v>
      </c>
      <c r="AX16" s="83" t="s">
        <v>756</v>
      </c>
      <c r="AY16" s="78" t="s">
        <v>66</v>
      </c>
      <c r="AZ16" s="78" t="str">
        <f>REPLACE(INDEX(GroupVertices[Group],MATCH(Vertices[[#This Row],[Vertex]],GroupVertices[Vertex],0)),1,1,"")</f>
        <v>5</v>
      </c>
      <c r="BA16" s="48" t="s">
        <v>298</v>
      </c>
      <c r="BB16" s="48" t="s">
        <v>298</v>
      </c>
      <c r="BC16" s="48" t="s">
        <v>300</v>
      </c>
      <c r="BD16" s="48" t="s">
        <v>300</v>
      </c>
      <c r="BE16" s="48" t="s">
        <v>252</v>
      </c>
      <c r="BF16" s="48" t="s">
        <v>252</v>
      </c>
      <c r="BG16" s="116" t="s">
        <v>986</v>
      </c>
      <c r="BH16" s="116" t="s">
        <v>986</v>
      </c>
      <c r="BI16" s="116" t="s">
        <v>1137</v>
      </c>
      <c r="BJ16" s="116" t="s">
        <v>1137</v>
      </c>
      <c r="BK16" s="116">
        <v>0</v>
      </c>
      <c r="BL16" s="120">
        <v>0</v>
      </c>
      <c r="BM16" s="116">
        <v>0</v>
      </c>
      <c r="BN16" s="120">
        <v>0</v>
      </c>
      <c r="BO16" s="116">
        <v>0</v>
      </c>
      <c r="BP16" s="120">
        <v>0</v>
      </c>
      <c r="BQ16" s="116">
        <v>17</v>
      </c>
      <c r="BR16" s="120">
        <v>100</v>
      </c>
      <c r="BS16" s="116">
        <v>17</v>
      </c>
      <c r="BT16" s="2"/>
      <c r="BU16" s="3"/>
      <c r="BV16" s="3"/>
      <c r="BW16" s="3"/>
      <c r="BX16" s="3"/>
    </row>
    <row r="17" spans="1:76" ht="15">
      <c r="A17" s="64" t="s">
        <v>220</v>
      </c>
      <c r="B17" s="65"/>
      <c r="C17" s="65" t="s">
        <v>64</v>
      </c>
      <c r="D17" s="66">
        <v>511.8082940153961</v>
      </c>
      <c r="E17" s="68"/>
      <c r="F17" s="100" t="s">
        <v>319</v>
      </c>
      <c r="G17" s="65"/>
      <c r="H17" s="69" t="s">
        <v>220</v>
      </c>
      <c r="I17" s="70"/>
      <c r="J17" s="70"/>
      <c r="K17" s="69" t="s">
        <v>805</v>
      </c>
      <c r="L17" s="73">
        <v>1</v>
      </c>
      <c r="M17" s="74">
        <v>5503.0234375</v>
      </c>
      <c r="N17" s="74">
        <v>2001.7320556640625</v>
      </c>
      <c r="O17" s="75"/>
      <c r="P17" s="76"/>
      <c r="Q17" s="76"/>
      <c r="R17" s="86"/>
      <c r="S17" s="48">
        <v>0</v>
      </c>
      <c r="T17" s="48">
        <v>1</v>
      </c>
      <c r="U17" s="49">
        <v>0</v>
      </c>
      <c r="V17" s="49">
        <v>0.006993</v>
      </c>
      <c r="W17" s="49">
        <v>0.00645</v>
      </c>
      <c r="X17" s="49">
        <v>0.356764</v>
      </c>
      <c r="Y17" s="49">
        <v>0</v>
      </c>
      <c r="Z17" s="49">
        <v>0</v>
      </c>
      <c r="AA17" s="71">
        <v>17</v>
      </c>
      <c r="AB17" s="71"/>
      <c r="AC17" s="72"/>
      <c r="AD17" s="78" t="s">
        <v>520</v>
      </c>
      <c r="AE17" s="78">
        <v>3527</v>
      </c>
      <c r="AF17" s="78">
        <v>5144</v>
      </c>
      <c r="AG17" s="78">
        <v>5138</v>
      </c>
      <c r="AH17" s="78">
        <v>25</v>
      </c>
      <c r="AI17" s="78"/>
      <c r="AJ17" s="78" t="s">
        <v>567</v>
      </c>
      <c r="AK17" s="78" t="s">
        <v>478</v>
      </c>
      <c r="AL17" s="83" t="s">
        <v>644</v>
      </c>
      <c r="AM17" s="78"/>
      <c r="AN17" s="80">
        <v>39776.917175925926</v>
      </c>
      <c r="AO17" s="83" t="s">
        <v>684</v>
      </c>
      <c r="AP17" s="78" t="b">
        <v>0</v>
      </c>
      <c r="AQ17" s="78" t="b">
        <v>0</v>
      </c>
      <c r="AR17" s="78" t="b">
        <v>0</v>
      </c>
      <c r="AS17" s="78"/>
      <c r="AT17" s="78">
        <v>226</v>
      </c>
      <c r="AU17" s="83" t="s">
        <v>720</v>
      </c>
      <c r="AV17" s="78" t="b">
        <v>0</v>
      </c>
      <c r="AW17" s="78" t="s">
        <v>742</v>
      </c>
      <c r="AX17" s="83" t="s">
        <v>757</v>
      </c>
      <c r="AY17" s="78" t="s">
        <v>66</v>
      </c>
      <c r="AZ17" s="78" t="str">
        <f>REPLACE(INDEX(GroupVertices[Group],MATCH(Vertices[[#This Row],[Vertex]],GroupVertices[Vertex],0)),1,1,"")</f>
        <v>5</v>
      </c>
      <c r="BA17" s="48"/>
      <c r="BB17" s="48"/>
      <c r="BC17" s="48"/>
      <c r="BD17" s="48"/>
      <c r="BE17" s="48" t="s">
        <v>304</v>
      </c>
      <c r="BF17" s="48" t="s">
        <v>304</v>
      </c>
      <c r="BG17" s="116" t="s">
        <v>1109</v>
      </c>
      <c r="BH17" s="116" t="s">
        <v>1109</v>
      </c>
      <c r="BI17" s="116" t="s">
        <v>1136</v>
      </c>
      <c r="BJ17" s="116" t="s">
        <v>1136</v>
      </c>
      <c r="BK17" s="116">
        <v>0</v>
      </c>
      <c r="BL17" s="120">
        <v>0</v>
      </c>
      <c r="BM17" s="116">
        <v>0</v>
      </c>
      <c r="BN17" s="120">
        <v>0</v>
      </c>
      <c r="BO17" s="116">
        <v>0</v>
      </c>
      <c r="BP17" s="120">
        <v>0</v>
      </c>
      <c r="BQ17" s="116">
        <v>21</v>
      </c>
      <c r="BR17" s="120">
        <v>100</v>
      </c>
      <c r="BS17" s="116">
        <v>21</v>
      </c>
      <c r="BT17" s="2"/>
      <c r="BU17" s="3"/>
      <c r="BV17" s="3"/>
      <c r="BW17" s="3"/>
      <c r="BX17" s="3"/>
    </row>
    <row r="18" spans="1:76" ht="15">
      <c r="A18" s="64" t="s">
        <v>221</v>
      </c>
      <c r="B18" s="65"/>
      <c r="C18" s="65" t="s">
        <v>64</v>
      </c>
      <c r="D18" s="66">
        <v>210.90240874099825</v>
      </c>
      <c r="E18" s="68"/>
      <c r="F18" s="100" t="s">
        <v>320</v>
      </c>
      <c r="G18" s="65"/>
      <c r="H18" s="69" t="s">
        <v>221</v>
      </c>
      <c r="I18" s="70"/>
      <c r="J18" s="70"/>
      <c r="K18" s="69" t="s">
        <v>806</v>
      </c>
      <c r="L18" s="73">
        <v>1</v>
      </c>
      <c r="M18" s="74">
        <v>6688.46728515625</v>
      </c>
      <c r="N18" s="74">
        <v>413.6053771972656</v>
      </c>
      <c r="O18" s="75"/>
      <c r="P18" s="76"/>
      <c r="Q18" s="76"/>
      <c r="R18" s="86"/>
      <c r="S18" s="48">
        <v>0</v>
      </c>
      <c r="T18" s="48">
        <v>1</v>
      </c>
      <c r="U18" s="49">
        <v>0</v>
      </c>
      <c r="V18" s="49">
        <v>0.006993</v>
      </c>
      <c r="W18" s="49">
        <v>0.00645</v>
      </c>
      <c r="X18" s="49">
        <v>0.356764</v>
      </c>
      <c r="Y18" s="49">
        <v>0</v>
      </c>
      <c r="Z18" s="49">
        <v>0</v>
      </c>
      <c r="AA18" s="71">
        <v>18</v>
      </c>
      <c r="AB18" s="71"/>
      <c r="AC18" s="72"/>
      <c r="AD18" s="78" t="s">
        <v>521</v>
      </c>
      <c r="AE18" s="78">
        <v>272</v>
      </c>
      <c r="AF18" s="78">
        <v>806</v>
      </c>
      <c r="AG18" s="78">
        <v>4234</v>
      </c>
      <c r="AH18" s="78">
        <v>111</v>
      </c>
      <c r="AI18" s="78"/>
      <c r="AJ18" s="78" t="s">
        <v>568</v>
      </c>
      <c r="AK18" s="78" t="s">
        <v>608</v>
      </c>
      <c r="AL18" s="83" t="s">
        <v>645</v>
      </c>
      <c r="AM18" s="78"/>
      <c r="AN18" s="80">
        <v>39860.36584490741</v>
      </c>
      <c r="AO18" s="83" t="s">
        <v>685</v>
      </c>
      <c r="AP18" s="78" t="b">
        <v>0</v>
      </c>
      <c r="AQ18" s="78" t="b">
        <v>0</v>
      </c>
      <c r="AR18" s="78" t="b">
        <v>0</v>
      </c>
      <c r="AS18" s="78"/>
      <c r="AT18" s="78">
        <v>73</v>
      </c>
      <c r="AU18" s="83" t="s">
        <v>714</v>
      </c>
      <c r="AV18" s="78" t="b">
        <v>0</v>
      </c>
      <c r="AW18" s="78" t="s">
        <v>742</v>
      </c>
      <c r="AX18" s="83" t="s">
        <v>758</v>
      </c>
      <c r="AY18" s="78" t="s">
        <v>66</v>
      </c>
      <c r="AZ18" s="78" t="str">
        <f>REPLACE(INDEX(GroupVertices[Group],MATCH(Vertices[[#This Row],[Vertex]],GroupVertices[Vertex],0)),1,1,"")</f>
        <v>5</v>
      </c>
      <c r="BA18" s="48"/>
      <c r="BB18" s="48"/>
      <c r="BC18" s="48"/>
      <c r="BD18" s="48"/>
      <c r="BE18" s="48" t="s">
        <v>304</v>
      </c>
      <c r="BF18" s="48" t="s">
        <v>304</v>
      </c>
      <c r="BG18" s="116" t="s">
        <v>1109</v>
      </c>
      <c r="BH18" s="116" t="s">
        <v>1109</v>
      </c>
      <c r="BI18" s="116" t="s">
        <v>1136</v>
      </c>
      <c r="BJ18" s="116" t="s">
        <v>1136</v>
      </c>
      <c r="BK18" s="116">
        <v>0</v>
      </c>
      <c r="BL18" s="120">
        <v>0</v>
      </c>
      <c r="BM18" s="116">
        <v>0</v>
      </c>
      <c r="BN18" s="120">
        <v>0</v>
      </c>
      <c r="BO18" s="116">
        <v>0</v>
      </c>
      <c r="BP18" s="120">
        <v>0</v>
      </c>
      <c r="BQ18" s="116">
        <v>21</v>
      </c>
      <c r="BR18" s="120">
        <v>100</v>
      </c>
      <c r="BS18" s="116">
        <v>21</v>
      </c>
      <c r="BT18" s="2"/>
      <c r="BU18" s="3"/>
      <c r="BV18" s="3"/>
      <c r="BW18" s="3"/>
      <c r="BX18" s="3"/>
    </row>
    <row r="19" spans="1:76" ht="15">
      <c r="A19" s="64" t="s">
        <v>222</v>
      </c>
      <c r="B19" s="65"/>
      <c r="C19" s="65" t="s">
        <v>64</v>
      </c>
      <c r="D19" s="66">
        <v>495.2993957453853</v>
      </c>
      <c r="E19" s="68"/>
      <c r="F19" s="100" t="s">
        <v>321</v>
      </c>
      <c r="G19" s="65"/>
      <c r="H19" s="69" t="s">
        <v>222</v>
      </c>
      <c r="I19" s="70"/>
      <c r="J19" s="70"/>
      <c r="K19" s="69" t="s">
        <v>807</v>
      </c>
      <c r="L19" s="73">
        <v>1</v>
      </c>
      <c r="M19" s="74">
        <v>7332.22265625</v>
      </c>
      <c r="N19" s="74">
        <v>3070.28125</v>
      </c>
      <c r="O19" s="75"/>
      <c r="P19" s="76"/>
      <c r="Q19" s="76"/>
      <c r="R19" s="86"/>
      <c r="S19" s="48">
        <v>0</v>
      </c>
      <c r="T19" s="48">
        <v>1</v>
      </c>
      <c r="U19" s="49">
        <v>0</v>
      </c>
      <c r="V19" s="49">
        <v>0.006993</v>
      </c>
      <c r="W19" s="49">
        <v>0.00645</v>
      </c>
      <c r="X19" s="49">
        <v>0.356764</v>
      </c>
      <c r="Y19" s="49">
        <v>0</v>
      </c>
      <c r="Z19" s="49">
        <v>0</v>
      </c>
      <c r="AA19" s="71">
        <v>19</v>
      </c>
      <c r="AB19" s="71"/>
      <c r="AC19" s="72"/>
      <c r="AD19" s="78" t="s">
        <v>522</v>
      </c>
      <c r="AE19" s="78">
        <v>816</v>
      </c>
      <c r="AF19" s="78">
        <v>4906</v>
      </c>
      <c r="AG19" s="78">
        <v>54426</v>
      </c>
      <c r="AH19" s="78">
        <v>6857</v>
      </c>
      <c r="AI19" s="78"/>
      <c r="AJ19" s="78" t="s">
        <v>569</v>
      </c>
      <c r="AK19" s="78" t="s">
        <v>609</v>
      </c>
      <c r="AL19" s="83" t="s">
        <v>646</v>
      </c>
      <c r="AM19" s="78"/>
      <c r="AN19" s="80">
        <v>39167.34722222222</v>
      </c>
      <c r="AO19" s="83" t="s">
        <v>686</v>
      </c>
      <c r="AP19" s="78" t="b">
        <v>0</v>
      </c>
      <c r="AQ19" s="78" t="b">
        <v>0</v>
      </c>
      <c r="AR19" s="78" t="b">
        <v>1</v>
      </c>
      <c r="AS19" s="78"/>
      <c r="AT19" s="78">
        <v>477</v>
      </c>
      <c r="AU19" s="83" t="s">
        <v>714</v>
      </c>
      <c r="AV19" s="78" t="b">
        <v>0</v>
      </c>
      <c r="AW19" s="78" t="s">
        <v>742</v>
      </c>
      <c r="AX19" s="83" t="s">
        <v>759</v>
      </c>
      <c r="AY19" s="78" t="s">
        <v>66</v>
      </c>
      <c r="AZ19" s="78" t="str">
        <f>REPLACE(INDEX(GroupVertices[Group],MATCH(Vertices[[#This Row],[Vertex]],GroupVertices[Vertex],0)),1,1,"")</f>
        <v>5</v>
      </c>
      <c r="BA19" s="48"/>
      <c r="BB19" s="48"/>
      <c r="BC19" s="48"/>
      <c r="BD19" s="48"/>
      <c r="BE19" s="48" t="s">
        <v>304</v>
      </c>
      <c r="BF19" s="48" t="s">
        <v>304</v>
      </c>
      <c r="BG19" s="116" t="s">
        <v>1109</v>
      </c>
      <c r="BH19" s="116" t="s">
        <v>1109</v>
      </c>
      <c r="BI19" s="116" t="s">
        <v>1136</v>
      </c>
      <c r="BJ19" s="116" t="s">
        <v>1136</v>
      </c>
      <c r="BK19" s="116">
        <v>0</v>
      </c>
      <c r="BL19" s="120">
        <v>0</v>
      </c>
      <c r="BM19" s="116">
        <v>0</v>
      </c>
      <c r="BN19" s="120">
        <v>0</v>
      </c>
      <c r="BO19" s="116">
        <v>0</v>
      </c>
      <c r="BP19" s="120">
        <v>0</v>
      </c>
      <c r="BQ19" s="116">
        <v>21</v>
      </c>
      <c r="BR19" s="120">
        <v>100</v>
      </c>
      <c r="BS19" s="116">
        <v>21</v>
      </c>
      <c r="BT19" s="2"/>
      <c r="BU19" s="3"/>
      <c r="BV19" s="3"/>
      <c r="BW19" s="3"/>
      <c r="BX19" s="3"/>
    </row>
    <row r="20" spans="1:76" ht="15">
      <c r="A20" s="64" t="s">
        <v>223</v>
      </c>
      <c r="B20" s="65"/>
      <c r="C20" s="65" t="s">
        <v>64</v>
      </c>
      <c r="D20" s="66">
        <v>429.95745385315786</v>
      </c>
      <c r="E20" s="68"/>
      <c r="F20" s="100" t="s">
        <v>322</v>
      </c>
      <c r="G20" s="65"/>
      <c r="H20" s="69" t="s">
        <v>223</v>
      </c>
      <c r="I20" s="70"/>
      <c r="J20" s="70"/>
      <c r="K20" s="69" t="s">
        <v>808</v>
      </c>
      <c r="L20" s="73">
        <v>547.0916444674542</v>
      </c>
      <c r="M20" s="74">
        <v>2334.861328125</v>
      </c>
      <c r="N20" s="74">
        <v>7132.86669921875</v>
      </c>
      <c r="O20" s="75"/>
      <c r="P20" s="76"/>
      <c r="Q20" s="76"/>
      <c r="R20" s="86"/>
      <c r="S20" s="48">
        <v>0</v>
      </c>
      <c r="T20" s="48">
        <v>8</v>
      </c>
      <c r="U20" s="49">
        <v>54.333333</v>
      </c>
      <c r="V20" s="49">
        <v>0.009434</v>
      </c>
      <c r="W20" s="49">
        <v>0.043042</v>
      </c>
      <c r="X20" s="49">
        <v>1.609556</v>
      </c>
      <c r="Y20" s="49">
        <v>0.125</v>
      </c>
      <c r="Z20" s="49">
        <v>0</v>
      </c>
      <c r="AA20" s="71">
        <v>20</v>
      </c>
      <c r="AB20" s="71"/>
      <c r="AC20" s="72"/>
      <c r="AD20" s="78" t="s">
        <v>523</v>
      </c>
      <c r="AE20" s="78">
        <v>4880</v>
      </c>
      <c r="AF20" s="78">
        <v>3964</v>
      </c>
      <c r="AG20" s="78">
        <v>96577</v>
      </c>
      <c r="AH20" s="78">
        <v>425</v>
      </c>
      <c r="AI20" s="78"/>
      <c r="AJ20" s="78" t="s">
        <v>570</v>
      </c>
      <c r="AK20" s="78"/>
      <c r="AL20" s="78"/>
      <c r="AM20" s="78"/>
      <c r="AN20" s="80">
        <v>42467.17354166666</v>
      </c>
      <c r="AO20" s="83" t="s">
        <v>687</v>
      </c>
      <c r="AP20" s="78" t="b">
        <v>0</v>
      </c>
      <c r="AQ20" s="78" t="b">
        <v>0</v>
      </c>
      <c r="AR20" s="78" t="b">
        <v>0</v>
      </c>
      <c r="AS20" s="78"/>
      <c r="AT20" s="78">
        <v>446</v>
      </c>
      <c r="AU20" s="83" t="s">
        <v>714</v>
      </c>
      <c r="AV20" s="78" t="b">
        <v>0</v>
      </c>
      <c r="AW20" s="78" t="s">
        <v>742</v>
      </c>
      <c r="AX20" s="83" t="s">
        <v>760</v>
      </c>
      <c r="AY20" s="78" t="s">
        <v>66</v>
      </c>
      <c r="AZ20" s="78" t="str">
        <f>REPLACE(INDEX(GroupVertices[Group],MATCH(Vertices[[#This Row],[Vertex]],GroupVertices[Vertex],0)),1,1,"")</f>
        <v>2</v>
      </c>
      <c r="BA20" s="48" t="s">
        <v>289</v>
      </c>
      <c r="BB20" s="48" t="s">
        <v>289</v>
      </c>
      <c r="BC20" s="48" t="s">
        <v>301</v>
      </c>
      <c r="BD20" s="48" t="s">
        <v>301</v>
      </c>
      <c r="BE20" s="48" t="s">
        <v>252</v>
      </c>
      <c r="BF20" s="48" t="s">
        <v>252</v>
      </c>
      <c r="BG20" s="116" t="s">
        <v>1110</v>
      </c>
      <c r="BH20" s="116" t="s">
        <v>1110</v>
      </c>
      <c r="BI20" s="116" t="s">
        <v>1138</v>
      </c>
      <c r="BJ20" s="116" t="s">
        <v>1138</v>
      </c>
      <c r="BK20" s="116">
        <v>0</v>
      </c>
      <c r="BL20" s="120">
        <v>0</v>
      </c>
      <c r="BM20" s="116">
        <v>0</v>
      </c>
      <c r="BN20" s="120">
        <v>0</v>
      </c>
      <c r="BO20" s="116">
        <v>0</v>
      </c>
      <c r="BP20" s="120">
        <v>0</v>
      </c>
      <c r="BQ20" s="116">
        <v>12</v>
      </c>
      <c r="BR20" s="120">
        <v>100</v>
      </c>
      <c r="BS20" s="116">
        <v>12</v>
      </c>
      <c r="BT20" s="2"/>
      <c r="BU20" s="3"/>
      <c r="BV20" s="3"/>
      <c r="BW20" s="3"/>
      <c r="BX20" s="3"/>
    </row>
    <row r="21" spans="1:76" ht="15">
      <c r="A21" s="64" t="s">
        <v>247</v>
      </c>
      <c r="B21" s="65"/>
      <c r="C21" s="65" t="s">
        <v>64</v>
      </c>
      <c r="D21" s="66">
        <v>337.8405761112491</v>
      </c>
      <c r="E21" s="68"/>
      <c r="F21" s="100" t="s">
        <v>729</v>
      </c>
      <c r="G21" s="65"/>
      <c r="H21" s="69" t="s">
        <v>247</v>
      </c>
      <c r="I21" s="70"/>
      <c r="J21" s="70"/>
      <c r="K21" s="69" t="s">
        <v>809</v>
      </c>
      <c r="L21" s="73">
        <v>8.538074893189243</v>
      </c>
      <c r="M21" s="74">
        <v>263.0016174316406</v>
      </c>
      <c r="N21" s="74">
        <v>7682.18115234375</v>
      </c>
      <c r="O21" s="75"/>
      <c r="P21" s="76"/>
      <c r="Q21" s="76"/>
      <c r="R21" s="86"/>
      <c r="S21" s="48">
        <v>3</v>
      </c>
      <c r="T21" s="48">
        <v>0</v>
      </c>
      <c r="U21" s="49">
        <v>0.75</v>
      </c>
      <c r="V21" s="49">
        <v>0.006849</v>
      </c>
      <c r="W21" s="49">
        <v>0.017981</v>
      </c>
      <c r="X21" s="49">
        <v>0.663045</v>
      </c>
      <c r="Y21" s="49">
        <v>0</v>
      </c>
      <c r="Z21" s="49">
        <v>0</v>
      </c>
      <c r="AA21" s="71">
        <v>21</v>
      </c>
      <c r="AB21" s="71"/>
      <c r="AC21" s="72"/>
      <c r="AD21" s="78" t="s">
        <v>524</v>
      </c>
      <c r="AE21" s="78">
        <v>1926</v>
      </c>
      <c r="AF21" s="78">
        <v>2636</v>
      </c>
      <c r="AG21" s="78">
        <v>40363</v>
      </c>
      <c r="AH21" s="78">
        <v>7716</v>
      </c>
      <c r="AI21" s="78"/>
      <c r="AJ21" s="78" t="s">
        <v>571</v>
      </c>
      <c r="AK21" s="78" t="s">
        <v>610</v>
      </c>
      <c r="AL21" s="83" t="s">
        <v>647</v>
      </c>
      <c r="AM21" s="78"/>
      <c r="AN21" s="80">
        <v>39163.32</v>
      </c>
      <c r="AO21" s="83" t="s">
        <v>688</v>
      </c>
      <c r="AP21" s="78" t="b">
        <v>0</v>
      </c>
      <c r="AQ21" s="78" t="b">
        <v>0</v>
      </c>
      <c r="AR21" s="78" t="b">
        <v>1</v>
      </c>
      <c r="AS21" s="78"/>
      <c r="AT21" s="78">
        <v>78</v>
      </c>
      <c r="AU21" s="83" t="s">
        <v>721</v>
      </c>
      <c r="AV21" s="78" t="b">
        <v>1</v>
      </c>
      <c r="AW21" s="78" t="s">
        <v>742</v>
      </c>
      <c r="AX21" s="83" t="s">
        <v>761</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248</v>
      </c>
      <c r="B22" s="65"/>
      <c r="C22" s="65" t="s">
        <v>64</v>
      </c>
      <c r="D22" s="66">
        <v>457.703501365781</v>
      </c>
      <c r="E22" s="68"/>
      <c r="F22" s="100" t="s">
        <v>730</v>
      </c>
      <c r="G22" s="65"/>
      <c r="H22" s="69" t="s">
        <v>248</v>
      </c>
      <c r="I22" s="70"/>
      <c r="J22" s="70"/>
      <c r="K22" s="69" t="s">
        <v>810</v>
      </c>
      <c r="L22" s="73">
        <v>8.538074893189243</v>
      </c>
      <c r="M22" s="74">
        <v>2785.718017578125</v>
      </c>
      <c r="N22" s="74">
        <v>9473.40625</v>
      </c>
      <c r="O22" s="75"/>
      <c r="P22" s="76"/>
      <c r="Q22" s="76"/>
      <c r="R22" s="86"/>
      <c r="S22" s="48">
        <v>4</v>
      </c>
      <c r="T22" s="48">
        <v>0</v>
      </c>
      <c r="U22" s="49">
        <v>0.75</v>
      </c>
      <c r="V22" s="49">
        <v>0.008333</v>
      </c>
      <c r="W22" s="49">
        <v>0.030167</v>
      </c>
      <c r="X22" s="49">
        <v>0.838033</v>
      </c>
      <c r="Y22" s="49">
        <v>0.3333333333333333</v>
      </c>
      <c r="Z22" s="49">
        <v>0</v>
      </c>
      <c r="AA22" s="71">
        <v>22</v>
      </c>
      <c r="AB22" s="71"/>
      <c r="AC22" s="72"/>
      <c r="AD22" s="78" t="s">
        <v>525</v>
      </c>
      <c r="AE22" s="78">
        <v>1021</v>
      </c>
      <c r="AF22" s="78">
        <v>4364</v>
      </c>
      <c r="AG22" s="78">
        <v>24043</v>
      </c>
      <c r="AH22" s="78">
        <v>18717</v>
      </c>
      <c r="AI22" s="78"/>
      <c r="AJ22" s="78" t="s">
        <v>572</v>
      </c>
      <c r="AK22" s="78"/>
      <c r="AL22" s="78"/>
      <c r="AM22" s="78"/>
      <c r="AN22" s="80">
        <v>41456.834027777775</v>
      </c>
      <c r="AO22" s="78"/>
      <c r="AP22" s="78" t="b">
        <v>1</v>
      </c>
      <c r="AQ22" s="78" t="b">
        <v>0</v>
      </c>
      <c r="AR22" s="78" t="b">
        <v>1</v>
      </c>
      <c r="AS22" s="78"/>
      <c r="AT22" s="78">
        <v>96</v>
      </c>
      <c r="AU22" s="83" t="s">
        <v>714</v>
      </c>
      <c r="AV22" s="78" t="b">
        <v>0</v>
      </c>
      <c r="AW22" s="78" t="s">
        <v>742</v>
      </c>
      <c r="AX22" s="83" t="s">
        <v>762</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249</v>
      </c>
      <c r="B23" s="65"/>
      <c r="C23" s="65" t="s">
        <v>64</v>
      </c>
      <c r="D23" s="66">
        <v>1000</v>
      </c>
      <c r="E23" s="68"/>
      <c r="F23" s="100" t="s">
        <v>731</v>
      </c>
      <c r="G23" s="65"/>
      <c r="H23" s="69" t="s">
        <v>249</v>
      </c>
      <c r="I23" s="70"/>
      <c r="J23" s="70"/>
      <c r="K23" s="69" t="s">
        <v>811</v>
      </c>
      <c r="L23" s="73">
        <v>8.538074893189243</v>
      </c>
      <c r="M23" s="74">
        <v>1651.470458984375</v>
      </c>
      <c r="N23" s="74">
        <v>9254.8193359375</v>
      </c>
      <c r="O23" s="75"/>
      <c r="P23" s="76"/>
      <c r="Q23" s="76"/>
      <c r="R23" s="86"/>
      <c r="S23" s="48">
        <v>4</v>
      </c>
      <c r="T23" s="48">
        <v>0</v>
      </c>
      <c r="U23" s="49">
        <v>0.75</v>
      </c>
      <c r="V23" s="49">
        <v>0.008333</v>
      </c>
      <c r="W23" s="49">
        <v>0.030167</v>
      </c>
      <c r="X23" s="49">
        <v>0.838033</v>
      </c>
      <c r="Y23" s="49">
        <v>0.3333333333333333</v>
      </c>
      <c r="Z23" s="49">
        <v>0</v>
      </c>
      <c r="AA23" s="71">
        <v>23</v>
      </c>
      <c r="AB23" s="71"/>
      <c r="AC23" s="72"/>
      <c r="AD23" s="78" t="s">
        <v>526</v>
      </c>
      <c r="AE23" s="78">
        <v>3681</v>
      </c>
      <c r="AF23" s="78">
        <v>12182</v>
      </c>
      <c r="AG23" s="78">
        <v>19615</v>
      </c>
      <c r="AH23" s="78">
        <v>7008</v>
      </c>
      <c r="AI23" s="78"/>
      <c r="AJ23" s="78" t="s">
        <v>573</v>
      </c>
      <c r="AK23" s="78" t="s">
        <v>611</v>
      </c>
      <c r="AL23" s="83" t="s">
        <v>648</v>
      </c>
      <c r="AM23" s="78"/>
      <c r="AN23" s="80">
        <v>39952.879583333335</v>
      </c>
      <c r="AO23" s="83" t="s">
        <v>689</v>
      </c>
      <c r="AP23" s="78" t="b">
        <v>0</v>
      </c>
      <c r="AQ23" s="78" t="b">
        <v>0</v>
      </c>
      <c r="AR23" s="78" t="b">
        <v>0</v>
      </c>
      <c r="AS23" s="78"/>
      <c r="AT23" s="78">
        <v>575</v>
      </c>
      <c r="AU23" s="83" t="s">
        <v>714</v>
      </c>
      <c r="AV23" s="78" t="b">
        <v>1</v>
      </c>
      <c r="AW23" s="78" t="s">
        <v>742</v>
      </c>
      <c r="AX23" s="83" t="s">
        <v>763</v>
      </c>
      <c r="AY23" s="78" t="s">
        <v>65</v>
      </c>
      <c r="AZ23" s="78" t="str">
        <f>REPLACE(INDEX(GroupVertices[Group],MATCH(Vertices[[#This Row],[Vertex]],GroupVertices[Vertex],0)),1,1,"")</f>
        <v>2</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250</v>
      </c>
      <c r="B24" s="65"/>
      <c r="C24" s="65" t="s">
        <v>64</v>
      </c>
      <c r="D24" s="66">
        <v>273.60847611952653</v>
      </c>
      <c r="E24" s="68"/>
      <c r="F24" s="100" t="s">
        <v>732</v>
      </c>
      <c r="G24" s="65"/>
      <c r="H24" s="69" t="s">
        <v>250</v>
      </c>
      <c r="I24" s="70"/>
      <c r="J24" s="70"/>
      <c r="K24" s="69" t="s">
        <v>812</v>
      </c>
      <c r="L24" s="73">
        <v>8.538074893189243</v>
      </c>
      <c r="M24" s="74">
        <v>1734.0040283203125</v>
      </c>
      <c r="N24" s="74">
        <v>5811.5224609375</v>
      </c>
      <c r="O24" s="75"/>
      <c r="P24" s="76"/>
      <c r="Q24" s="76"/>
      <c r="R24" s="86"/>
      <c r="S24" s="48">
        <v>4</v>
      </c>
      <c r="T24" s="48">
        <v>0</v>
      </c>
      <c r="U24" s="49">
        <v>0.75</v>
      </c>
      <c r="V24" s="49">
        <v>0.008333</v>
      </c>
      <c r="W24" s="49">
        <v>0.030167</v>
      </c>
      <c r="X24" s="49">
        <v>0.838033</v>
      </c>
      <c r="Y24" s="49">
        <v>0.3333333333333333</v>
      </c>
      <c r="Z24" s="49">
        <v>0</v>
      </c>
      <c r="AA24" s="71">
        <v>24</v>
      </c>
      <c r="AB24" s="71"/>
      <c r="AC24" s="72"/>
      <c r="AD24" s="78" t="s">
        <v>527</v>
      </c>
      <c r="AE24" s="78">
        <v>1936</v>
      </c>
      <c r="AF24" s="78">
        <v>1710</v>
      </c>
      <c r="AG24" s="78">
        <v>33639</v>
      </c>
      <c r="AH24" s="78">
        <v>3066</v>
      </c>
      <c r="AI24" s="78"/>
      <c r="AJ24" s="78" t="s">
        <v>574</v>
      </c>
      <c r="AK24" s="78" t="s">
        <v>612</v>
      </c>
      <c r="AL24" s="83" t="s">
        <v>649</v>
      </c>
      <c r="AM24" s="78"/>
      <c r="AN24" s="80">
        <v>39790.75925925926</v>
      </c>
      <c r="AO24" s="83" t="s">
        <v>690</v>
      </c>
      <c r="AP24" s="78" t="b">
        <v>0</v>
      </c>
      <c r="AQ24" s="78" t="b">
        <v>0</v>
      </c>
      <c r="AR24" s="78" t="b">
        <v>0</v>
      </c>
      <c r="AS24" s="78"/>
      <c r="AT24" s="78">
        <v>193</v>
      </c>
      <c r="AU24" s="83" t="s">
        <v>722</v>
      </c>
      <c r="AV24" s="78" t="b">
        <v>0</v>
      </c>
      <c r="AW24" s="78" t="s">
        <v>742</v>
      </c>
      <c r="AX24" s="83" t="s">
        <v>764</v>
      </c>
      <c r="AY24" s="78" t="s">
        <v>65</v>
      </c>
      <c r="AZ24" s="78" t="str">
        <f>REPLACE(INDEX(GroupVertices[Group],MATCH(Vertices[[#This Row],[Vertex]],GroupVertices[Vertex],0)),1,1,"")</f>
        <v>2</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230</v>
      </c>
      <c r="B25" s="65"/>
      <c r="C25" s="65" t="s">
        <v>64</v>
      </c>
      <c r="D25" s="66">
        <v>977.1788759208674</v>
      </c>
      <c r="E25" s="68"/>
      <c r="F25" s="100" t="s">
        <v>329</v>
      </c>
      <c r="G25" s="65"/>
      <c r="H25" s="69" t="s">
        <v>230</v>
      </c>
      <c r="I25" s="70"/>
      <c r="J25" s="70"/>
      <c r="K25" s="69" t="s">
        <v>813</v>
      </c>
      <c r="L25" s="73">
        <v>8.538074893189243</v>
      </c>
      <c r="M25" s="74">
        <v>2784.1103515625</v>
      </c>
      <c r="N25" s="74">
        <v>5679.18017578125</v>
      </c>
      <c r="O25" s="75"/>
      <c r="P25" s="76"/>
      <c r="Q25" s="76"/>
      <c r="R25" s="86"/>
      <c r="S25" s="48">
        <v>4</v>
      </c>
      <c r="T25" s="48">
        <v>1</v>
      </c>
      <c r="U25" s="49">
        <v>0.75</v>
      </c>
      <c r="V25" s="49">
        <v>0.009174</v>
      </c>
      <c r="W25" s="49">
        <v>0.036617</v>
      </c>
      <c r="X25" s="49">
        <v>1.044797</v>
      </c>
      <c r="Y25" s="49">
        <v>0.4</v>
      </c>
      <c r="Z25" s="49">
        <v>0</v>
      </c>
      <c r="AA25" s="71">
        <v>25</v>
      </c>
      <c r="AB25" s="71"/>
      <c r="AC25" s="72"/>
      <c r="AD25" s="78" t="s">
        <v>528</v>
      </c>
      <c r="AE25" s="78">
        <v>9901</v>
      </c>
      <c r="AF25" s="78">
        <v>11853</v>
      </c>
      <c r="AG25" s="78">
        <v>50316</v>
      </c>
      <c r="AH25" s="78">
        <v>20826</v>
      </c>
      <c r="AI25" s="78"/>
      <c r="AJ25" s="78" t="s">
        <v>575</v>
      </c>
      <c r="AK25" s="78" t="s">
        <v>613</v>
      </c>
      <c r="AL25" s="83" t="s">
        <v>650</v>
      </c>
      <c r="AM25" s="78"/>
      <c r="AN25" s="80">
        <v>39927.48646990741</v>
      </c>
      <c r="AO25" s="83" t="s">
        <v>691</v>
      </c>
      <c r="AP25" s="78" t="b">
        <v>0</v>
      </c>
      <c r="AQ25" s="78" t="b">
        <v>0</v>
      </c>
      <c r="AR25" s="78" t="b">
        <v>1</v>
      </c>
      <c r="AS25" s="78"/>
      <c r="AT25" s="78">
        <v>846</v>
      </c>
      <c r="AU25" s="83" t="s">
        <v>723</v>
      </c>
      <c r="AV25" s="78" t="b">
        <v>0</v>
      </c>
      <c r="AW25" s="78" t="s">
        <v>742</v>
      </c>
      <c r="AX25" s="83" t="s">
        <v>765</v>
      </c>
      <c r="AY25" s="78" t="s">
        <v>66</v>
      </c>
      <c r="AZ25" s="78" t="str">
        <f>REPLACE(INDEX(GroupVertices[Group],MATCH(Vertices[[#This Row],[Vertex]],GroupVertices[Vertex],0)),1,1,"")</f>
        <v>2</v>
      </c>
      <c r="BA25" s="48"/>
      <c r="BB25" s="48"/>
      <c r="BC25" s="48"/>
      <c r="BD25" s="48"/>
      <c r="BE25" s="48" t="s">
        <v>304</v>
      </c>
      <c r="BF25" s="48" t="s">
        <v>304</v>
      </c>
      <c r="BG25" s="116" t="s">
        <v>1109</v>
      </c>
      <c r="BH25" s="116" t="s">
        <v>1109</v>
      </c>
      <c r="BI25" s="116" t="s">
        <v>1136</v>
      </c>
      <c r="BJ25" s="116" t="s">
        <v>1136</v>
      </c>
      <c r="BK25" s="116">
        <v>0</v>
      </c>
      <c r="BL25" s="120">
        <v>0</v>
      </c>
      <c r="BM25" s="116">
        <v>0</v>
      </c>
      <c r="BN25" s="120">
        <v>0</v>
      </c>
      <c r="BO25" s="116">
        <v>0</v>
      </c>
      <c r="BP25" s="120">
        <v>0</v>
      </c>
      <c r="BQ25" s="116">
        <v>21</v>
      </c>
      <c r="BR25" s="120">
        <v>100</v>
      </c>
      <c r="BS25" s="116">
        <v>21</v>
      </c>
      <c r="BT25" s="2"/>
      <c r="BU25" s="3"/>
      <c r="BV25" s="3"/>
      <c r="BW25" s="3"/>
      <c r="BX25" s="3"/>
    </row>
    <row r="26" spans="1:76" ht="15">
      <c r="A26" s="64" t="s">
        <v>251</v>
      </c>
      <c r="B26" s="65"/>
      <c r="C26" s="65" t="s">
        <v>64</v>
      </c>
      <c r="D26" s="66">
        <v>321.6785034351461</v>
      </c>
      <c r="E26" s="68"/>
      <c r="F26" s="100" t="s">
        <v>733</v>
      </c>
      <c r="G26" s="65"/>
      <c r="H26" s="69" t="s">
        <v>251</v>
      </c>
      <c r="I26" s="70"/>
      <c r="J26" s="70"/>
      <c r="K26" s="69" t="s">
        <v>814</v>
      </c>
      <c r="L26" s="73">
        <v>8.538074893189243</v>
      </c>
      <c r="M26" s="74">
        <v>3532.3310546875</v>
      </c>
      <c r="N26" s="74">
        <v>8733.1572265625</v>
      </c>
      <c r="O26" s="75"/>
      <c r="P26" s="76"/>
      <c r="Q26" s="76"/>
      <c r="R26" s="86"/>
      <c r="S26" s="48">
        <v>4</v>
      </c>
      <c r="T26" s="48">
        <v>0</v>
      </c>
      <c r="U26" s="49">
        <v>0.75</v>
      </c>
      <c r="V26" s="49">
        <v>0.008333</v>
      </c>
      <c r="W26" s="49">
        <v>0.030167</v>
      </c>
      <c r="X26" s="49">
        <v>0.838033</v>
      </c>
      <c r="Y26" s="49">
        <v>0.3333333333333333</v>
      </c>
      <c r="Z26" s="49">
        <v>0</v>
      </c>
      <c r="AA26" s="71">
        <v>26</v>
      </c>
      <c r="AB26" s="71"/>
      <c r="AC26" s="72"/>
      <c r="AD26" s="78" t="s">
        <v>529</v>
      </c>
      <c r="AE26" s="78">
        <v>608</v>
      </c>
      <c r="AF26" s="78">
        <v>2403</v>
      </c>
      <c r="AG26" s="78">
        <v>1319</v>
      </c>
      <c r="AH26" s="78">
        <v>574</v>
      </c>
      <c r="AI26" s="78"/>
      <c r="AJ26" s="78" t="s">
        <v>576</v>
      </c>
      <c r="AK26" s="78" t="s">
        <v>614</v>
      </c>
      <c r="AL26" s="83" t="s">
        <v>651</v>
      </c>
      <c r="AM26" s="78"/>
      <c r="AN26" s="80">
        <v>42268.3762037037</v>
      </c>
      <c r="AO26" s="83" t="s">
        <v>692</v>
      </c>
      <c r="AP26" s="78" t="b">
        <v>0</v>
      </c>
      <c r="AQ26" s="78" t="b">
        <v>0</v>
      </c>
      <c r="AR26" s="78" t="b">
        <v>0</v>
      </c>
      <c r="AS26" s="78" t="s">
        <v>458</v>
      </c>
      <c r="AT26" s="78">
        <v>37</v>
      </c>
      <c r="AU26" s="83" t="s">
        <v>714</v>
      </c>
      <c r="AV26" s="78" t="b">
        <v>0</v>
      </c>
      <c r="AW26" s="78" t="s">
        <v>742</v>
      </c>
      <c r="AX26" s="83" t="s">
        <v>766</v>
      </c>
      <c r="AY26" s="78" t="s">
        <v>65</v>
      </c>
      <c r="AZ26" s="78" t="str">
        <f>REPLACE(INDEX(GroupVertices[Group],MATCH(Vertices[[#This Row],[Vertex]],GroupVertices[Vertex],0)),1,1,"")</f>
        <v>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229</v>
      </c>
      <c r="B27" s="65"/>
      <c r="C27" s="65" t="s">
        <v>64</v>
      </c>
      <c r="D27" s="66">
        <v>396.59283171922857</v>
      </c>
      <c r="E27" s="68"/>
      <c r="F27" s="100" t="s">
        <v>328</v>
      </c>
      <c r="G27" s="65"/>
      <c r="H27" s="69" t="s">
        <v>229</v>
      </c>
      <c r="I27" s="70"/>
      <c r="J27" s="70"/>
      <c r="K27" s="69" t="s">
        <v>815</v>
      </c>
      <c r="L27" s="73">
        <v>9999</v>
      </c>
      <c r="M27" s="74">
        <v>3483.614013671875</v>
      </c>
      <c r="N27" s="74">
        <v>7364.92724609375</v>
      </c>
      <c r="O27" s="75"/>
      <c r="P27" s="76"/>
      <c r="Q27" s="76"/>
      <c r="R27" s="86"/>
      <c r="S27" s="48">
        <v>3</v>
      </c>
      <c r="T27" s="48">
        <v>16</v>
      </c>
      <c r="U27" s="49">
        <v>994.75</v>
      </c>
      <c r="V27" s="49">
        <v>0.0125</v>
      </c>
      <c r="W27" s="49">
        <v>0.087508</v>
      </c>
      <c r="X27" s="49">
        <v>3.705636</v>
      </c>
      <c r="Y27" s="49">
        <v>0.09803921568627451</v>
      </c>
      <c r="Z27" s="49">
        <v>0.05555555555555555</v>
      </c>
      <c r="AA27" s="71">
        <v>27</v>
      </c>
      <c r="AB27" s="71"/>
      <c r="AC27" s="72"/>
      <c r="AD27" s="78" t="s">
        <v>530</v>
      </c>
      <c r="AE27" s="78">
        <v>2489</v>
      </c>
      <c r="AF27" s="78">
        <v>3483</v>
      </c>
      <c r="AG27" s="78">
        <v>57817</v>
      </c>
      <c r="AH27" s="78">
        <v>22574</v>
      </c>
      <c r="AI27" s="78"/>
      <c r="AJ27" s="78" t="s">
        <v>577</v>
      </c>
      <c r="AK27" s="78" t="s">
        <v>615</v>
      </c>
      <c r="AL27" s="83" t="s">
        <v>652</v>
      </c>
      <c r="AM27" s="78"/>
      <c r="AN27" s="80">
        <v>40007.54614583333</v>
      </c>
      <c r="AO27" s="83" t="s">
        <v>693</v>
      </c>
      <c r="AP27" s="78" t="b">
        <v>0</v>
      </c>
      <c r="AQ27" s="78" t="b">
        <v>0</v>
      </c>
      <c r="AR27" s="78" t="b">
        <v>0</v>
      </c>
      <c r="AS27" s="78"/>
      <c r="AT27" s="78">
        <v>581</v>
      </c>
      <c r="AU27" s="83" t="s">
        <v>724</v>
      </c>
      <c r="AV27" s="78" t="b">
        <v>0</v>
      </c>
      <c r="AW27" s="78" t="s">
        <v>742</v>
      </c>
      <c r="AX27" s="83" t="s">
        <v>767</v>
      </c>
      <c r="AY27" s="78" t="s">
        <v>66</v>
      </c>
      <c r="AZ27" s="78" t="str">
        <f>REPLACE(INDEX(GroupVertices[Group],MATCH(Vertices[[#This Row],[Vertex]],GroupVertices[Vertex],0)),1,1,"")</f>
        <v>2</v>
      </c>
      <c r="BA27" s="48" t="s">
        <v>289</v>
      </c>
      <c r="BB27" s="48" t="s">
        <v>289</v>
      </c>
      <c r="BC27" s="48" t="s">
        <v>301</v>
      </c>
      <c r="BD27" s="48" t="s">
        <v>301</v>
      </c>
      <c r="BE27" s="48" t="s">
        <v>1093</v>
      </c>
      <c r="BF27" s="48" t="s">
        <v>1098</v>
      </c>
      <c r="BG27" s="116" t="s">
        <v>1111</v>
      </c>
      <c r="BH27" s="116" t="s">
        <v>1111</v>
      </c>
      <c r="BI27" s="116" t="s">
        <v>1139</v>
      </c>
      <c r="BJ27" s="116" t="s">
        <v>1139</v>
      </c>
      <c r="BK27" s="116">
        <v>4</v>
      </c>
      <c r="BL27" s="120">
        <v>6.25</v>
      </c>
      <c r="BM27" s="116">
        <v>0</v>
      </c>
      <c r="BN27" s="120">
        <v>0</v>
      </c>
      <c r="BO27" s="116">
        <v>0</v>
      </c>
      <c r="BP27" s="120">
        <v>0</v>
      </c>
      <c r="BQ27" s="116">
        <v>60</v>
      </c>
      <c r="BR27" s="120">
        <v>93.75</v>
      </c>
      <c r="BS27" s="116">
        <v>64</v>
      </c>
      <c r="BT27" s="2"/>
      <c r="BU27" s="3"/>
      <c r="BV27" s="3"/>
      <c r="BW27" s="3"/>
      <c r="BX27" s="3"/>
    </row>
    <row r="28" spans="1:76" ht="15">
      <c r="A28" s="64" t="s">
        <v>224</v>
      </c>
      <c r="B28" s="65"/>
      <c r="C28" s="65" t="s">
        <v>64</v>
      </c>
      <c r="D28" s="66">
        <v>320.29120105951495</v>
      </c>
      <c r="E28" s="68"/>
      <c r="F28" s="100" t="s">
        <v>323</v>
      </c>
      <c r="G28" s="65"/>
      <c r="H28" s="69" t="s">
        <v>224</v>
      </c>
      <c r="I28" s="70"/>
      <c r="J28" s="70"/>
      <c r="K28" s="69" t="s">
        <v>816</v>
      </c>
      <c r="L28" s="73">
        <v>547.0916444674542</v>
      </c>
      <c r="M28" s="74">
        <v>1587.9249267578125</v>
      </c>
      <c r="N28" s="74">
        <v>7550.099609375</v>
      </c>
      <c r="O28" s="75"/>
      <c r="P28" s="76"/>
      <c r="Q28" s="76"/>
      <c r="R28" s="86"/>
      <c r="S28" s="48">
        <v>1</v>
      </c>
      <c r="T28" s="48">
        <v>8</v>
      </c>
      <c r="U28" s="49">
        <v>54.333333</v>
      </c>
      <c r="V28" s="49">
        <v>0.009434</v>
      </c>
      <c r="W28" s="49">
        <v>0.043042</v>
      </c>
      <c r="X28" s="49">
        <v>1.609556</v>
      </c>
      <c r="Y28" s="49">
        <v>0.125</v>
      </c>
      <c r="Z28" s="49">
        <v>0.125</v>
      </c>
      <c r="AA28" s="71">
        <v>28</v>
      </c>
      <c r="AB28" s="71"/>
      <c r="AC28" s="72"/>
      <c r="AD28" s="78" t="s">
        <v>531</v>
      </c>
      <c r="AE28" s="78">
        <v>2128</v>
      </c>
      <c r="AF28" s="78">
        <v>2383</v>
      </c>
      <c r="AG28" s="78">
        <v>20119</v>
      </c>
      <c r="AH28" s="78">
        <v>22694</v>
      </c>
      <c r="AI28" s="78"/>
      <c r="AJ28" s="78" t="s">
        <v>578</v>
      </c>
      <c r="AK28" s="78" t="s">
        <v>616</v>
      </c>
      <c r="AL28" s="83" t="s">
        <v>653</v>
      </c>
      <c r="AM28" s="78"/>
      <c r="AN28" s="80">
        <v>41018.91559027778</v>
      </c>
      <c r="AO28" s="83" t="s">
        <v>694</v>
      </c>
      <c r="AP28" s="78" t="b">
        <v>0</v>
      </c>
      <c r="AQ28" s="78" t="b">
        <v>0</v>
      </c>
      <c r="AR28" s="78" t="b">
        <v>1</v>
      </c>
      <c r="AS28" s="78"/>
      <c r="AT28" s="78">
        <v>106</v>
      </c>
      <c r="AU28" s="83" t="s">
        <v>716</v>
      </c>
      <c r="AV28" s="78" t="b">
        <v>0</v>
      </c>
      <c r="AW28" s="78" t="s">
        <v>742</v>
      </c>
      <c r="AX28" s="83" t="s">
        <v>768</v>
      </c>
      <c r="AY28" s="78" t="s">
        <v>66</v>
      </c>
      <c r="AZ28" s="78" t="str">
        <f>REPLACE(INDEX(GroupVertices[Group],MATCH(Vertices[[#This Row],[Vertex]],GroupVertices[Vertex],0)),1,1,"")</f>
        <v>2</v>
      </c>
      <c r="BA28" s="48" t="s">
        <v>289</v>
      </c>
      <c r="BB28" s="48" t="s">
        <v>289</v>
      </c>
      <c r="BC28" s="48" t="s">
        <v>301</v>
      </c>
      <c r="BD28" s="48" t="s">
        <v>301</v>
      </c>
      <c r="BE28" s="48" t="s">
        <v>252</v>
      </c>
      <c r="BF28" s="48" t="s">
        <v>252</v>
      </c>
      <c r="BG28" s="116" t="s">
        <v>1110</v>
      </c>
      <c r="BH28" s="116" t="s">
        <v>1110</v>
      </c>
      <c r="BI28" s="116" t="s">
        <v>1138</v>
      </c>
      <c r="BJ28" s="116" t="s">
        <v>1138</v>
      </c>
      <c r="BK28" s="116">
        <v>0</v>
      </c>
      <c r="BL28" s="120">
        <v>0</v>
      </c>
      <c r="BM28" s="116">
        <v>0</v>
      </c>
      <c r="BN28" s="120">
        <v>0</v>
      </c>
      <c r="BO28" s="116">
        <v>0</v>
      </c>
      <c r="BP28" s="120">
        <v>0</v>
      </c>
      <c r="BQ28" s="116">
        <v>12</v>
      </c>
      <c r="BR28" s="120">
        <v>100</v>
      </c>
      <c r="BS28" s="116">
        <v>12</v>
      </c>
      <c r="BT28" s="2"/>
      <c r="BU28" s="3"/>
      <c r="BV28" s="3"/>
      <c r="BW28" s="3"/>
      <c r="BX28" s="3"/>
    </row>
    <row r="29" spans="1:76" ht="15">
      <c r="A29" s="64" t="s">
        <v>225</v>
      </c>
      <c r="B29" s="65"/>
      <c r="C29" s="65" t="s">
        <v>64</v>
      </c>
      <c r="D29" s="66">
        <v>172.196672460889</v>
      </c>
      <c r="E29" s="68"/>
      <c r="F29" s="100" t="s">
        <v>324</v>
      </c>
      <c r="G29" s="65"/>
      <c r="H29" s="69" t="s">
        <v>225</v>
      </c>
      <c r="I29" s="70"/>
      <c r="J29" s="70"/>
      <c r="K29" s="69" t="s">
        <v>817</v>
      </c>
      <c r="L29" s="73">
        <v>547.0916444674542</v>
      </c>
      <c r="M29" s="74">
        <v>2247.371337890625</v>
      </c>
      <c r="N29" s="74">
        <v>8260.7958984375</v>
      </c>
      <c r="O29" s="75"/>
      <c r="P29" s="76"/>
      <c r="Q29" s="76"/>
      <c r="R29" s="86"/>
      <c r="S29" s="48">
        <v>0</v>
      </c>
      <c r="T29" s="48">
        <v>8</v>
      </c>
      <c r="U29" s="49">
        <v>54.333333</v>
      </c>
      <c r="V29" s="49">
        <v>0.009434</v>
      </c>
      <c r="W29" s="49">
        <v>0.043042</v>
      </c>
      <c r="X29" s="49">
        <v>1.609556</v>
      </c>
      <c r="Y29" s="49">
        <v>0.125</v>
      </c>
      <c r="Z29" s="49">
        <v>0</v>
      </c>
      <c r="AA29" s="71">
        <v>29</v>
      </c>
      <c r="AB29" s="71"/>
      <c r="AC29" s="72"/>
      <c r="AD29" s="78" t="s">
        <v>532</v>
      </c>
      <c r="AE29" s="78">
        <v>65</v>
      </c>
      <c r="AF29" s="78">
        <v>248</v>
      </c>
      <c r="AG29" s="78">
        <v>10863</v>
      </c>
      <c r="AH29" s="78">
        <v>0</v>
      </c>
      <c r="AI29" s="78"/>
      <c r="AJ29" s="78" t="s">
        <v>579</v>
      </c>
      <c r="AK29" s="78" t="s">
        <v>617</v>
      </c>
      <c r="AL29" s="78"/>
      <c r="AM29" s="78"/>
      <c r="AN29" s="80">
        <v>42725.732881944445</v>
      </c>
      <c r="AO29" s="83" t="s">
        <v>695</v>
      </c>
      <c r="AP29" s="78" t="b">
        <v>0</v>
      </c>
      <c r="AQ29" s="78" t="b">
        <v>0</v>
      </c>
      <c r="AR29" s="78" t="b">
        <v>0</v>
      </c>
      <c r="AS29" s="78"/>
      <c r="AT29" s="78">
        <v>125</v>
      </c>
      <c r="AU29" s="83" t="s">
        <v>714</v>
      </c>
      <c r="AV29" s="78" t="b">
        <v>0</v>
      </c>
      <c r="AW29" s="78" t="s">
        <v>742</v>
      </c>
      <c r="AX29" s="83" t="s">
        <v>769</v>
      </c>
      <c r="AY29" s="78" t="s">
        <v>66</v>
      </c>
      <c r="AZ29" s="78" t="str">
        <f>REPLACE(INDEX(GroupVertices[Group],MATCH(Vertices[[#This Row],[Vertex]],GroupVertices[Vertex],0)),1,1,"")</f>
        <v>2</v>
      </c>
      <c r="BA29" s="48" t="s">
        <v>289</v>
      </c>
      <c r="BB29" s="48" t="s">
        <v>289</v>
      </c>
      <c r="BC29" s="48" t="s">
        <v>301</v>
      </c>
      <c r="BD29" s="48" t="s">
        <v>301</v>
      </c>
      <c r="BE29" s="48" t="s">
        <v>252</v>
      </c>
      <c r="BF29" s="48" t="s">
        <v>252</v>
      </c>
      <c r="BG29" s="116" t="s">
        <v>1110</v>
      </c>
      <c r="BH29" s="116" t="s">
        <v>1110</v>
      </c>
      <c r="BI29" s="116" t="s">
        <v>1138</v>
      </c>
      <c r="BJ29" s="116" t="s">
        <v>1138</v>
      </c>
      <c r="BK29" s="116">
        <v>0</v>
      </c>
      <c r="BL29" s="120">
        <v>0</v>
      </c>
      <c r="BM29" s="116">
        <v>0</v>
      </c>
      <c r="BN29" s="120">
        <v>0</v>
      </c>
      <c r="BO29" s="116">
        <v>0</v>
      </c>
      <c r="BP29" s="120">
        <v>0</v>
      </c>
      <c r="BQ29" s="116">
        <v>12</v>
      </c>
      <c r="BR29" s="120">
        <v>100</v>
      </c>
      <c r="BS29" s="116">
        <v>12</v>
      </c>
      <c r="BT29" s="2"/>
      <c r="BU29" s="3"/>
      <c r="BV29" s="3"/>
      <c r="BW29" s="3"/>
      <c r="BX29" s="3"/>
    </row>
    <row r="30" spans="1:76" ht="15">
      <c r="A30" s="64" t="s">
        <v>226</v>
      </c>
      <c r="B30" s="65"/>
      <c r="C30" s="65" t="s">
        <v>64</v>
      </c>
      <c r="D30" s="66">
        <v>288.3138813012168</v>
      </c>
      <c r="E30" s="68"/>
      <c r="F30" s="100" t="s">
        <v>325</v>
      </c>
      <c r="G30" s="65"/>
      <c r="H30" s="69" t="s">
        <v>226</v>
      </c>
      <c r="I30" s="70"/>
      <c r="J30" s="70"/>
      <c r="K30" s="69" t="s">
        <v>818</v>
      </c>
      <c r="L30" s="73">
        <v>2001.1025383262127</v>
      </c>
      <c r="M30" s="74">
        <v>1226.482177734375</v>
      </c>
      <c r="N30" s="74">
        <v>1683.4591064453125</v>
      </c>
      <c r="O30" s="75"/>
      <c r="P30" s="76"/>
      <c r="Q30" s="76"/>
      <c r="R30" s="86"/>
      <c r="S30" s="48">
        <v>0</v>
      </c>
      <c r="T30" s="48">
        <v>4</v>
      </c>
      <c r="U30" s="49">
        <v>199</v>
      </c>
      <c r="V30" s="49">
        <v>0.008475</v>
      </c>
      <c r="W30" s="49">
        <v>0.020628</v>
      </c>
      <c r="X30" s="49">
        <v>0.944084</v>
      </c>
      <c r="Y30" s="49">
        <v>0.4166666666666667</v>
      </c>
      <c r="Z30" s="49">
        <v>0</v>
      </c>
      <c r="AA30" s="71">
        <v>30</v>
      </c>
      <c r="AB30" s="71"/>
      <c r="AC30" s="72"/>
      <c r="AD30" s="78" t="s">
        <v>533</v>
      </c>
      <c r="AE30" s="78">
        <v>1933</v>
      </c>
      <c r="AF30" s="78">
        <v>1922</v>
      </c>
      <c r="AG30" s="78">
        <v>5895</v>
      </c>
      <c r="AH30" s="78">
        <v>12676</v>
      </c>
      <c r="AI30" s="78"/>
      <c r="AJ30" s="78" t="s">
        <v>580</v>
      </c>
      <c r="AK30" s="78" t="s">
        <v>618</v>
      </c>
      <c r="AL30" s="83" t="s">
        <v>654</v>
      </c>
      <c r="AM30" s="78"/>
      <c r="AN30" s="80">
        <v>40541.44920138889</v>
      </c>
      <c r="AO30" s="83" t="s">
        <v>696</v>
      </c>
      <c r="AP30" s="78" t="b">
        <v>0</v>
      </c>
      <c r="AQ30" s="78" t="b">
        <v>0</v>
      </c>
      <c r="AR30" s="78" t="b">
        <v>1</v>
      </c>
      <c r="AS30" s="78"/>
      <c r="AT30" s="78">
        <v>91</v>
      </c>
      <c r="AU30" s="83" t="s">
        <v>725</v>
      </c>
      <c r="AV30" s="78" t="b">
        <v>0</v>
      </c>
      <c r="AW30" s="78" t="s">
        <v>742</v>
      </c>
      <c r="AX30" s="83" t="s">
        <v>770</v>
      </c>
      <c r="AY30" s="78" t="s">
        <v>66</v>
      </c>
      <c r="AZ30" s="78" t="str">
        <f>REPLACE(INDEX(GroupVertices[Group],MATCH(Vertices[[#This Row],[Vertex]],GroupVertices[Vertex],0)),1,1,"")</f>
        <v>1</v>
      </c>
      <c r="BA30" s="48" t="s">
        <v>290</v>
      </c>
      <c r="BB30" s="48" t="s">
        <v>290</v>
      </c>
      <c r="BC30" s="48" t="s">
        <v>300</v>
      </c>
      <c r="BD30" s="48" t="s">
        <v>300</v>
      </c>
      <c r="BE30" s="48" t="s">
        <v>1094</v>
      </c>
      <c r="BF30" s="48" t="s">
        <v>1099</v>
      </c>
      <c r="BG30" s="116" t="s">
        <v>1112</v>
      </c>
      <c r="BH30" s="116" t="s">
        <v>1125</v>
      </c>
      <c r="BI30" s="116" t="s">
        <v>1140</v>
      </c>
      <c r="BJ30" s="116" t="s">
        <v>1146</v>
      </c>
      <c r="BK30" s="116">
        <v>5</v>
      </c>
      <c r="BL30" s="120">
        <v>8.771929824561404</v>
      </c>
      <c r="BM30" s="116">
        <v>0</v>
      </c>
      <c r="BN30" s="120">
        <v>0</v>
      </c>
      <c r="BO30" s="116">
        <v>0</v>
      </c>
      <c r="BP30" s="120">
        <v>0</v>
      </c>
      <c r="BQ30" s="116">
        <v>52</v>
      </c>
      <c r="BR30" s="120">
        <v>91.2280701754386</v>
      </c>
      <c r="BS30" s="116">
        <v>57</v>
      </c>
      <c r="BT30" s="2"/>
      <c r="BU30" s="3"/>
      <c r="BV30" s="3"/>
      <c r="BW30" s="3"/>
      <c r="BX30" s="3"/>
    </row>
    <row r="31" spans="1:76" ht="15">
      <c r="A31" s="64" t="s">
        <v>235</v>
      </c>
      <c r="B31" s="65"/>
      <c r="C31" s="65" t="s">
        <v>64</v>
      </c>
      <c r="D31" s="66">
        <v>275.7587948017548</v>
      </c>
      <c r="E31" s="68"/>
      <c r="F31" s="100" t="s">
        <v>334</v>
      </c>
      <c r="G31" s="65"/>
      <c r="H31" s="69" t="s">
        <v>235</v>
      </c>
      <c r="I31" s="70"/>
      <c r="J31" s="70"/>
      <c r="K31" s="69" t="s">
        <v>819</v>
      </c>
      <c r="L31" s="73">
        <v>761.5080036853482</v>
      </c>
      <c r="M31" s="74">
        <v>2217.68701171875</v>
      </c>
      <c r="N31" s="74">
        <v>2431.52685546875</v>
      </c>
      <c r="O31" s="75"/>
      <c r="P31" s="76"/>
      <c r="Q31" s="76"/>
      <c r="R31" s="86"/>
      <c r="S31" s="48">
        <v>3</v>
      </c>
      <c r="T31" s="48">
        <v>5</v>
      </c>
      <c r="U31" s="49">
        <v>75.666667</v>
      </c>
      <c r="V31" s="49">
        <v>0.00885</v>
      </c>
      <c r="W31" s="49">
        <v>0.037417</v>
      </c>
      <c r="X31" s="49">
        <v>1.501246</v>
      </c>
      <c r="Y31" s="49">
        <v>0.30952380952380953</v>
      </c>
      <c r="Z31" s="49">
        <v>0.14285714285714285</v>
      </c>
      <c r="AA31" s="71">
        <v>31</v>
      </c>
      <c r="AB31" s="71"/>
      <c r="AC31" s="72"/>
      <c r="AD31" s="78" t="s">
        <v>534</v>
      </c>
      <c r="AE31" s="78">
        <v>2689</v>
      </c>
      <c r="AF31" s="78">
        <v>1741</v>
      </c>
      <c r="AG31" s="78">
        <v>2449</v>
      </c>
      <c r="AH31" s="78">
        <v>4500</v>
      </c>
      <c r="AI31" s="78"/>
      <c r="AJ31" s="78" t="s">
        <v>581</v>
      </c>
      <c r="AK31" s="78"/>
      <c r="AL31" s="83" t="s">
        <v>655</v>
      </c>
      <c r="AM31" s="78"/>
      <c r="AN31" s="80">
        <v>41308.855671296296</v>
      </c>
      <c r="AO31" s="83" t="s">
        <v>697</v>
      </c>
      <c r="AP31" s="78" t="b">
        <v>1</v>
      </c>
      <c r="AQ31" s="78" t="b">
        <v>0</v>
      </c>
      <c r="AR31" s="78" t="b">
        <v>0</v>
      </c>
      <c r="AS31" s="78"/>
      <c r="AT31" s="78">
        <v>41</v>
      </c>
      <c r="AU31" s="83" t="s">
        <v>714</v>
      </c>
      <c r="AV31" s="78" t="b">
        <v>0</v>
      </c>
      <c r="AW31" s="78" t="s">
        <v>742</v>
      </c>
      <c r="AX31" s="83" t="s">
        <v>771</v>
      </c>
      <c r="AY31" s="78" t="s">
        <v>66</v>
      </c>
      <c r="AZ31" s="78" t="str">
        <f>REPLACE(INDEX(GroupVertices[Group],MATCH(Vertices[[#This Row],[Vertex]],GroupVertices[Vertex],0)),1,1,"")</f>
        <v>1</v>
      </c>
      <c r="BA31" s="48" t="s">
        <v>291</v>
      </c>
      <c r="BB31" s="48" t="s">
        <v>291</v>
      </c>
      <c r="BC31" s="48" t="s">
        <v>300</v>
      </c>
      <c r="BD31" s="48" t="s">
        <v>300</v>
      </c>
      <c r="BE31" s="48" t="s">
        <v>1092</v>
      </c>
      <c r="BF31" s="48" t="s">
        <v>1100</v>
      </c>
      <c r="BG31" s="116" t="s">
        <v>1113</v>
      </c>
      <c r="BH31" s="116" t="s">
        <v>1126</v>
      </c>
      <c r="BI31" s="116" t="s">
        <v>1139</v>
      </c>
      <c r="BJ31" s="116" t="s">
        <v>1139</v>
      </c>
      <c r="BK31" s="116">
        <v>3</v>
      </c>
      <c r="BL31" s="120">
        <v>5.2631578947368425</v>
      </c>
      <c r="BM31" s="116">
        <v>0</v>
      </c>
      <c r="BN31" s="120">
        <v>0</v>
      </c>
      <c r="BO31" s="116">
        <v>0</v>
      </c>
      <c r="BP31" s="120">
        <v>0</v>
      </c>
      <c r="BQ31" s="116">
        <v>54</v>
      </c>
      <c r="BR31" s="120">
        <v>94.73684210526316</v>
      </c>
      <c r="BS31" s="116">
        <v>57</v>
      </c>
      <c r="BT31" s="2"/>
      <c r="BU31" s="3"/>
      <c r="BV31" s="3"/>
      <c r="BW31" s="3"/>
      <c r="BX31" s="3"/>
    </row>
    <row r="32" spans="1:76" ht="15">
      <c r="A32" s="64" t="s">
        <v>252</v>
      </c>
      <c r="B32" s="65"/>
      <c r="C32" s="65" t="s">
        <v>64</v>
      </c>
      <c r="D32" s="66">
        <v>591.508815495406</v>
      </c>
      <c r="E32" s="68"/>
      <c r="F32" s="100" t="s">
        <v>734</v>
      </c>
      <c r="G32" s="65"/>
      <c r="H32" s="69" t="s">
        <v>252</v>
      </c>
      <c r="I32" s="70"/>
      <c r="J32" s="70"/>
      <c r="K32" s="69" t="s">
        <v>820</v>
      </c>
      <c r="L32" s="73">
        <v>1632.5744290867053</v>
      </c>
      <c r="M32" s="74">
        <v>9565.9970703125</v>
      </c>
      <c r="N32" s="74">
        <v>3423.18701171875</v>
      </c>
      <c r="O32" s="75"/>
      <c r="P32" s="76"/>
      <c r="Q32" s="76"/>
      <c r="R32" s="86"/>
      <c r="S32" s="48">
        <v>3</v>
      </c>
      <c r="T32" s="48">
        <v>0</v>
      </c>
      <c r="U32" s="49">
        <v>162.333333</v>
      </c>
      <c r="V32" s="49">
        <v>0.007299</v>
      </c>
      <c r="W32" s="49">
        <v>0.004122</v>
      </c>
      <c r="X32" s="49">
        <v>0.843577</v>
      </c>
      <c r="Y32" s="49">
        <v>0.16666666666666666</v>
      </c>
      <c r="Z32" s="49">
        <v>0</v>
      </c>
      <c r="AA32" s="71">
        <v>32</v>
      </c>
      <c r="AB32" s="71"/>
      <c r="AC32" s="72"/>
      <c r="AD32" s="78" t="s">
        <v>535</v>
      </c>
      <c r="AE32" s="78">
        <v>3145</v>
      </c>
      <c r="AF32" s="78">
        <v>6293</v>
      </c>
      <c r="AG32" s="78">
        <v>7778</v>
      </c>
      <c r="AH32" s="78">
        <v>3114</v>
      </c>
      <c r="AI32" s="78"/>
      <c r="AJ32" s="78" t="s">
        <v>582</v>
      </c>
      <c r="AK32" s="78"/>
      <c r="AL32" s="83" t="s">
        <v>656</v>
      </c>
      <c r="AM32" s="78"/>
      <c r="AN32" s="80">
        <v>41839.46770833333</v>
      </c>
      <c r="AO32" s="83" t="s">
        <v>698</v>
      </c>
      <c r="AP32" s="78" t="b">
        <v>0</v>
      </c>
      <c r="AQ32" s="78" t="b">
        <v>0</v>
      </c>
      <c r="AR32" s="78" t="b">
        <v>0</v>
      </c>
      <c r="AS32" s="78"/>
      <c r="AT32" s="78">
        <v>151</v>
      </c>
      <c r="AU32" s="83" t="s">
        <v>714</v>
      </c>
      <c r="AV32" s="78" t="b">
        <v>0</v>
      </c>
      <c r="AW32" s="78" t="s">
        <v>742</v>
      </c>
      <c r="AX32" s="83" t="s">
        <v>772</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253</v>
      </c>
      <c r="B33" s="65"/>
      <c r="C33" s="65" t="s">
        <v>64</v>
      </c>
      <c r="D33" s="66">
        <v>797.1070275639433</v>
      </c>
      <c r="E33" s="68"/>
      <c r="F33" s="100" t="s">
        <v>735</v>
      </c>
      <c r="G33" s="65"/>
      <c r="H33" s="69" t="s">
        <v>253</v>
      </c>
      <c r="I33" s="70"/>
      <c r="J33" s="70"/>
      <c r="K33" s="69" t="s">
        <v>821</v>
      </c>
      <c r="L33" s="73">
        <v>1</v>
      </c>
      <c r="M33" s="74">
        <v>5118.361328125</v>
      </c>
      <c r="N33" s="74">
        <v>9049.7080078125</v>
      </c>
      <c r="O33" s="75"/>
      <c r="P33" s="76"/>
      <c r="Q33" s="76"/>
      <c r="R33" s="86"/>
      <c r="S33" s="48">
        <v>1</v>
      </c>
      <c r="T33" s="48">
        <v>0</v>
      </c>
      <c r="U33" s="49">
        <v>0</v>
      </c>
      <c r="V33" s="49">
        <v>0.008065</v>
      </c>
      <c r="W33" s="49">
        <v>0.012186</v>
      </c>
      <c r="X33" s="49">
        <v>0.324988</v>
      </c>
      <c r="Y33" s="49">
        <v>0</v>
      </c>
      <c r="Z33" s="49">
        <v>0</v>
      </c>
      <c r="AA33" s="71">
        <v>33</v>
      </c>
      <c r="AB33" s="71"/>
      <c r="AC33" s="72"/>
      <c r="AD33" s="78" t="s">
        <v>536</v>
      </c>
      <c r="AE33" s="78">
        <v>3878</v>
      </c>
      <c r="AF33" s="78">
        <v>9257</v>
      </c>
      <c r="AG33" s="78">
        <v>8684</v>
      </c>
      <c r="AH33" s="78">
        <v>33989</v>
      </c>
      <c r="AI33" s="78"/>
      <c r="AJ33" s="78" t="s">
        <v>583</v>
      </c>
      <c r="AK33" s="78" t="s">
        <v>619</v>
      </c>
      <c r="AL33" s="83" t="s">
        <v>657</v>
      </c>
      <c r="AM33" s="78"/>
      <c r="AN33" s="80">
        <v>40122.1453587963</v>
      </c>
      <c r="AO33" s="83" t="s">
        <v>699</v>
      </c>
      <c r="AP33" s="78" t="b">
        <v>0</v>
      </c>
      <c r="AQ33" s="78" t="b">
        <v>0</v>
      </c>
      <c r="AR33" s="78" t="b">
        <v>1</v>
      </c>
      <c r="AS33" s="78"/>
      <c r="AT33" s="78">
        <v>861</v>
      </c>
      <c r="AU33" s="83" t="s">
        <v>726</v>
      </c>
      <c r="AV33" s="78" t="b">
        <v>1</v>
      </c>
      <c r="AW33" s="78" t="s">
        <v>742</v>
      </c>
      <c r="AX33" s="83" t="s">
        <v>773</v>
      </c>
      <c r="AY33" s="78" t="s">
        <v>65</v>
      </c>
      <c r="AZ33" s="78" t="str">
        <f>REPLACE(INDEX(GroupVertices[Group],MATCH(Vertices[[#This Row],[Vertex]],GroupVertices[Vertex],0)),1,1,"")</f>
        <v>2</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254</v>
      </c>
      <c r="B34" s="65"/>
      <c r="C34" s="65" t="s">
        <v>64</v>
      </c>
      <c r="D34" s="66">
        <v>242.94909361807797</v>
      </c>
      <c r="E34" s="68"/>
      <c r="F34" s="100" t="s">
        <v>736</v>
      </c>
      <c r="G34" s="65"/>
      <c r="H34" s="69" t="s">
        <v>254</v>
      </c>
      <c r="I34" s="70"/>
      <c r="J34" s="70"/>
      <c r="K34" s="69" t="s">
        <v>822</v>
      </c>
      <c r="L34" s="73">
        <v>1</v>
      </c>
      <c r="M34" s="74">
        <v>5308.111328125</v>
      </c>
      <c r="N34" s="74">
        <v>6926.19873046875</v>
      </c>
      <c r="O34" s="75"/>
      <c r="P34" s="76"/>
      <c r="Q34" s="76"/>
      <c r="R34" s="86"/>
      <c r="S34" s="48">
        <v>1</v>
      </c>
      <c r="T34" s="48">
        <v>0</v>
      </c>
      <c r="U34" s="49">
        <v>0</v>
      </c>
      <c r="V34" s="49">
        <v>0.008065</v>
      </c>
      <c r="W34" s="49">
        <v>0.012186</v>
      </c>
      <c r="X34" s="49">
        <v>0.324988</v>
      </c>
      <c r="Y34" s="49">
        <v>0</v>
      </c>
      <c r="Z34" s="49">
        <v>0</v>
      </c>
      <c r="AA34" s="71">
        <v>34</v>
      </c>
      <c r="AB34" s="71"/>
      <c r="AC34" s="72"/>
      <c r="AD34" s="78" t="s">
        <v>537</v>
      </c>
      <c r="AE34" s="78">
        <v>676</v>
      </c>
      <c r="AF34" s="78">
        <v>1268</v>
      </c>
      <c r="AG34" s="78">
        <v>7667</v>
      </c>
      <c r="AH34" s="78">
        <v>766</v>
      </c>
      <c r="AI34" s="78"/>
      <c r="AJ34" s="78" t="s">
        <v>584</v>
      </c>
      <c r="AK34" s="78" t="s">
        <v>620</v>
      </c>
      <c r="AL34" s="83" t="s">
        <v>658</v>
      </c>
      <c r="AM34" s="78"/>
      <c r="AN34" s="80">
        <v>40238.898877314816</v>
      </c>
      <c r="AO34" s="83" t="s">
        <v>700</v>
      </c>
      <c r="AP34" s="78" t="b">
        <v>0</v>
      </c>
      <c r="AQ34" s="78" t="b">
        <v>0</v>
      </c>
      <c r="AR34" s="78" t="b">
        <v>1</v>
      </c>
      <c r="AS34" s="78"/>
      <c r="AT34" s="78">
        <v>104</v>
      </c>
      <c r="AU34" s="83" t="s">
        <v>714</v>
      </c>
      <c r="AV34" s="78" t="b">
        <v>0</v>
      </c>
      <c r="AW34" s="78" t="s">
        <v>742</v>
      </c>
      <c r="AX34" s="83" t="s">
        <v>774</v>
      </c>
      <c r="AY34" s="78" t="s">
        <v>65</v>
      </c>
      <c r="AZ34" s="78"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255</v>
      </c>
      <c r="B35" s="65"/>
      <c r="C35" s="65" t="s">
        <v>64</v>
      </c>
      <c r="D35" s="66">
        <v>260.2903733134674</v>
      </c>
      <c r="E35" s="68"/>
      <c r="F35" s="100" t="s">
        <v>737</v>
      </c>
      <c r="G35" s="65"/>
      <c r="H35" s="69" t="s">
        <v>255</v>
      </c>
      <c r="I35" s="70"/>
      <c r="J35" s="70"/>
      <c r="K35" s="69" t="s">
        <v>823</v>
      </c>
      <c r="L35" s="73">
        <v>1</v>
      </c>
      <c r="M35" s="74">
        <v>4476.35791015625</v>
      </c>
      <c r="N35" s="74">
        <v>5175.953125</v>
      </c>
      <c r="O35" s="75"/>
      <c r="P35" s="76"/>
      <c r="Q35" s="76"/>
      <c r="R35" s="86"/>
      <c r="S35" s="48">
        <v>1</v>
      </c>
      <c r="T35" s="48">
        <v>0</v>
      </c>
      <c r="U35" s="49">
        <v>0</v>
      </c>
      <c r="V35" s="49">
        <v>0.008065</v>
      </c>
      <c r="W35" s="49">
        <v>0.012186</v>
      </c>
      <c r="X35" s="49">
        <v>0.324988</v>
      </c>
      <c r="Y35" s="49">
        <v>0</v>
      </c>
      <c r="Z35" s="49">
        <v>0</v>
      </c>
      <c r="AA35" s="71">
        <v>35</v>
      </c>
      <c r="AB35" s="71"/>
      <c r="AC35" s="72"/>
      <c r="AD35" s="78" t="s">
        <v>538</v>
      </c>
      <c r="AE35" s="78">
        <v>1206</v>
      </c>
      <c r="AF35" s="78">
        <v>1518</v>
      </c>
      <c r="AG35" s="78">
        <v>7010</v>
      </c>
      <c r="AH35" s="78">
        <v>5093</v>
      </c>
      <c r="AI35" s="78"/>
      <c r="AJ35" s="78" t="s">
        <v>585</v>
      </c>
      <c r="AK35" s="78" t="s">
        <v>621</v>
      </c>
      <c r="AL35" s="83" t="s">
        <v>659</v>
      </c>
      <c r="AM35" s="78"/>
      <c r="AN35" s="80">
        <v>40200.37099537037</v>
      </c>
      <c r="AO35" s="83" t="s">
        <v>701</v>
      </c>
      <c r="AP35" s="78" t="b">
        <v>0</v>
      </c>
      <c r="AQ35" s="78" t="b">
        <v>0</v>
      </c>
      <c r="AR35" s="78" t="b">
        <v>0</v>
      </c>
      <c r="AS35" s="78"/>
      <c r="AT35" s="78">
        <v>123</v>
      </c>
      <c r="AU35" s="83" t="s">
        <v>721</v>
      </c>
      <c r="AV35" s="78" t="b">
        <v>0</v>
      </c>
      <c r="AW35" s="78" t="s">
        <v>742</v>
      </c>
      <c r="AX35" s="83" t="s">
        <v>775</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256</v>
      </c>
      <c r="B36" s="65"/>
      <c r="C36" s="65" t="s">
        <v>64</v>
      </c>
      <c r="D36" s="66">
        <v>1000</v>
      </c>
      <c r="E36" s="68"/>
      <c r="F36" s="100" t="s">
        <v>738</v>
      </c>
      <c r="G36" s="65"/>
      <c r="H36" s="69" t="s">
        <v>256</v>
      </c>
      <c r="I36" s="70"/>
      <c r="J36" s="70"/>
      <c r="K36" s="69" t="s">
        <v>824</v>
      </c>
      <c r="L36" s="73">
        <v>2455.3971852224176</v>
      </c>
      <c r="M36" s="74">
        <v>7021.69482421875</v>
      </c>
      <c r="N36" s="74">
        <v>6015.146484375</v>
      </c>
      <c r="O36" s="75"/>
      <c r="P36" s="76"/>
      <c r="Q36" s="76"/>
      <c r="R36" s="86"/>
      <c r="S36" s="48">
        <v>10</v>
      </c>
      <c r="T36" s="48">
        <v>0</v>
      </c>
      <c r="U36" s="49">
        <v>244.2</v>
      </c>
      <c r="V36" s="49">
        <v>0.010204</v>
      </c>
      <c r="W36" s="49">
        <v>0.042693</v>
      </c>
      <c r="X36" s="49">
        <v>2.246048</v>
      </c>
      <c r="Y36" s="49">
        <v>0.12222222222222222</v>
      </c>
      <c r="Z36" s="49">
        <v>0</v>
      </c>
      <c r="AA36" s="71">
        <v>36</v>
      </c>
      <c r="AB36" s="71"/>
      <c r="AC36" s="72"/>
      <c r="AD36" s="78" t="s">
        <v>539</v>
      </c>
      <c r="AE36" s="78">
        <v>452</v>
      </c>
      <c r="AF36" s="78">
        <v>34184</v>
      </c>
      <c r="AG36" s="78">
        <v>18097</v>
      </c>
      <c r="AH36" s="78">
        <v>3250</v>
      </c>
      <c r="AI36" s="78"/>
      <c r="AJ36" s="78" t="s">
        <v>586</v>
      </c>
      <c r="AK36" s="78" t="s">
        <v>622</v>
      </c>
      <c r="AL36" s="83" t="s">
        <v>660</v>
      </c>
      <c r="AM36" s="78"/>
      <c r="AN36" s="80">
        <v>39594.495787037034</v>
      </c>
      <c r="AO36" s="83" t="s">
        <v>702</v>
      </c>
      <c r="AP36" s="78" t="b">
        <v>0</v>
      </c>
      <c r="AQ36" s="78" t="b">
        <v>0</v>
      </c>
      <c r="AR36" s="78" t="b">
        <v>1</v>
      </c>
      <c r="AS36" s="78"/>
      <c r="AT36" s="78">
        <v>476</v>
      </c>
      <c r="AU36" s="83" t="s">
        <v>720</v>
      </c>
      <c r="AV36" s="78" t="b">
        <v>1</v>
      </c>
      <c r="AW36" s="78" t="s">
        <v>742</v>
      </c>
      <c r="AX36" s="83" t="s">
        <v>776</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241</v>
      </c>
      <c r="B37" s="65"/>
      <c r="C37" s="65" t="s">
        <v>64</v>
      </c>
      <c r="D37" s="66">
        <v>260.77592914493835</v>
      </c>
      <c r="E37" s="68"/>
      <c r="F37" s="100" t="s">
        <v>340</v>
      </c>
      <c r="G37" s="65"/>
      <c r="H37" s="69" t="s">
        <v>241</v>
      </c>
      <c r="I37" s="70"/>
      <c r="J37" s="70"/>
      <c r="K37" s="69" t="s">
        <v>825</v>
      </c>
      <c r="L37" s="73">
        <v>3309.7123397838654</v>
      </c>
      <c r="M37" s="74">
        <v>6614.67822265625</v>
      </c>
      <c r="N37" s="74">
        <v>6882.615234375</v>
      </c>
      <c r="O37" s="75"/>
      <c r="P37" s="76"/>
      <c r="Q37" s="76"/>
      <c r="R37" s="86"/>
      <c r="S37" s="48">
        <v>10</v>
      </c>
      <c r="T37" s="48">
        <v>1</v>
      </c>
      <c r="U37" s="49">
        <v>329.2</v>
      </c>
      <c r="V37" s="49">
        <v>0.010309</v>
      </c>
      <c r="W37" s="49">
        <v>0.043659</v>
      </c>
      <c r="X37" s="49">
        <v>2.483211</v>
      </c>
      <c r="Y37" s="49">
        <v>0.10909090909090909</v>
      </c>
      <c r="Z37" s="49">
        <v>0</v>
      </c>
      <c r="AA37" s="71">
        <v>37</v>
      </c>
      <c r="AB37" s="71"/>
      <c r="AC37" s="72"/>
      <c r="AD37" s="78" t="s">
        <v>540</v>
      </c>
      <c r="AE37" s="78">
        <v>1670</v>
      </c>
      <c r="AF37" s="78">
        <v>1525</v>
      </c>
      <c r="AG37" s="78">
        <v>2044</v>
      </c>
      <c r="AH37" s="78">
        <v>2799</v>
      </c>
      <c r="AI37" s="78"/>
      <c r="AJ37" s="78" t="s">
        <v>587</v>
      </c>
      <c r="AK37" s="78" t="s">
        <v>623</v>
      </c>
      <c r="AL37" s="83" t="s">
        <v>661</v>
      </c>
      <c r="AM37" s="78"/>
      <c r="AN37" s="80">
        <v>42181.34769675926</v>
      </c>
      <c r="AO37" s="83" t="s">
        <v>703</v>
      </c>
      <c r="AP37" s="78" t="b">
        <v>0</v>
      </c>
      <c r="AQ37" s="78" t="b">
        <v>0</v>
      </c>
      <c r="AR37" s="78" t="b">
        <v>1</v>
      </c>
      <c r="AS37" s="78"/>
      <c r="AT37" s="78">
        <v>66</v>
      </c>
      <c r="AU37" s="83" t="s">
        <v>714</v>
      </c>
      <c r="AV37" s="78" t="b">
        <v>0</v>
      </c>
      <c r="AW37" s="78" t="s">
        <v>742</v>
      </c>
      <c r="AX37" s="83" t="s">
        <v>777</v>
      </c>
      <c r="AY37" s="78" t="s">
        <v>66</v>
      </c>
      <c r="AZ37" s="78" t="str">
        <f>REPLACE(INDEX(GroupVertices[Group],MATCH(Vertices[[#This Row],[Vertex]],GroupVertices[Vertex],0)),1,1,"")</f>
        <v>3</v>
      </c>
      <c r="BA37" s="48" t="s">
        <v>295</v>
      </c>
      <c r="BB37" s="48" t="s">
        <v>295</v>
      </c>
      <c r="BC37" s="48" t="s">
        <v>300</v>
      </c>
      <c r="BD37" s="48" t="s">
        <v>300</v>
      </c>
      <c r="BE37" s="48" t="s">
        <v>302</v>
      </c>
      <c r="BF37" s="48" t="s">
        <v>302</v>
      </c>
      <c r="BG37" s="116" t="s">
        <v>1114</v>
      </c>
      <c r="BH37" s="116" t="s">
        <v>1114</v>
      </c>
      <c r="BI37" s="116" t="s">
        <v>1046</v>
      </c>
      <c r="BJ37" s="116" t="s">
        <v>1046</v>
      </c>
      <c r="BK37" s="116">
        <v>0</v>
      </c>
      <c r="BL37" s="120">
        <v>0</v>
      </c>
      <c r="BM37" s="116">
        <v>0</v>
      </c>
      <c r="BN37" s="120">
        <v>0</v>
      </c>
      <c r="BO37" s="116">
        <v>0</v>
      </c>
      <c r="BP37" s="120">
        <v>0</v>
      </c>
      <c r="BQ37" s="116">
        <v>17</v>
      </c>
      <c r="BR37" s="120">
        <v>100</v>
      </c>
      <c r="BS37" s="116">
        <v>17</v>
      </c>
      <c r="BT37" s="2"/>
      <c r="BU37" s="3"/>
      <c r="BV37" s="3"/>
      <c r="BW37" s="3"/>
      <c r="BX37" s="3"/>
    </row>
    <row r="38" spans="1:76" ht="15">
      <c r="A38" s="64" t="s">
        <v>231</v>
      </c>
      <c r="B38" s="65"/>
      <c r="C38" s="65" t="s">
        <v>64</v>
      </c>
      <c r="D38" s="66">
        <v>305.5857958778247</v>
      </c>
      <c r="E38" s="68"/>
      <c r="F38" s="100" t="s">
        <v>330</v>
      </c>
      <c r="G38" s="65"/>
      <c r="H38" s="69" t="s">
        <v>231</v>
      </c>
      <c r="I38" s="70"/>
      <c r="J38" s="70"/>
      <c r="K38" s="69" t="s">
        <v>826</v>
      </c>
      <c r="L38" s="73">
        <v>1</v>
      </c>
      <c r="M38" s="74">
        <v>7856.3798828125</v>
      </c>
      <c r="N38" s="74">
        <v>8265.025390625</v>
      </c>
      <c r="O38" s="75"/>
      <c r="P38" s="76"/>
      <c r="Q38" s="76"/>
      <c r="R38" s="86"/>
      <c r="S38" s="48">
        <v>0</v>
      </c>
      <c r="T38" s="48">
        <v>2</v>
      </c>
      <c r="U38" s="49">
        <v>0</v>
      </c>
      <c r="V38" s="49">
        <v>0.007143</v>
      </c>
      <c r="W38" s="49">
        <v>0.012025</v>
      </c>
      <c r="X38" s="49">
        <v>0.532798</v>
      </c>
      <c r="Y38" s="49">
        <v>0.5</v>
      </c>
      <c r="Z38" s="49">
        <v>0</v>
      </c>
      <c r="AA38" s="71">
        <v>38</v>
      </c>
      <c r="AB38" s="71"/>
      <c r="AC38" s="72"/>
      <c r="AD38" s="78" t="s">
        <v>541</v>
      </c>
      <c r="AE38" s="78">
        <v>743</v>
      </c>
      <c r="AF38" s="78">
        <v>2171</v>
      </c>
      <c r="AG38" s="78">
        <v>21493</v>
      </c>
      <c r="AH38" s="78">
        <v>13086</v>
      </c>
      <c r="AI38" s="78"/>
      <c r="AJ38" s="78" t="s">
        <v>588</v>
      </c>
      <c r="AK38" s="78" t="s">
        <v>624</v>
      </c>
      <c r="AL38" s="83" t="s">
        <v>662</v>
      </c>
      <c r="AM38" s="78"/>
      <c r="AN38" s="80">
        <v>39996.441400462965</v>
      </c>
      <c r="AO38" s="83" t="s">
        <v>704</v>
      </c>
      <c r="AP38" s="78" t="b">
        <v>0</v>
      </c>
      <c r="AQ38" s="78" t="b">
        <v>0</v>
      </c>
      <c r="AR38" s="78" t="b">
        <v>0</v>
      </c>
      <c r="AS38" s="78"/>
      <c r="AT38" s="78">
        <v>191</v>
      </c>
      <c r="AU38" s="83" t="s">
        <v>721</v>
      </c>
      <c r="AV38" s="78" t="b">
        <v>0</v>
      </c>
      <c r="AW38" s="78" t="s">
        <v>742</v>
      </c>
      <c r="AX38" s="83" t="s">
        <v>778</v>
      </c>
      <c r="AY38" s="78" t="s">
        <v>66</v>
      </c>
      <c r="AZ38" s="78" t="str">
        <f>REPLACE(INDEX(GroupVertices[Group],MATCH(Vertices[[#This Row],[Vertex]],GroupVertices[Vertex],0)),1,1,"")</f>
        <v>3</v>
      </c>
      <c r="BA38" s="48"/>
      <c r="BB38" s="48"/>
      <c r="BC38" s="48"/>
      <c r="BD38" s="48"/>
      <c r="BE38" s="48" t="s">
        <v>302</v>
      </c>
      <c r="BF38" s="48" t="s">
        <v>302</v>
      </c>
      <c r="BG38" s="116" t="s">
        <v>1115</v>
      </c>
      <c r="BH38" s="116" t="s">
        <v>1115</v>
      </c>
      <c r="BI38" s="116" t="s">
        <v>1139</v>
      </c>
      <c r="BJ38" s="116" t="s">
        <v>1139</v>
      </c>
      <c r="BK38" s="116">
        <v>0</v>
      </c>
      <c r="BL38" s="120">
        <v>0</v>
      </c>
      <c r="BM38" s="116">
        <v>0</v>
      </c>
      <c r="BN38" s="120">
        <v>0</v>
      </c>
      <c r="BO38" s="116">
        <v>0</v>
      </c>
      <c r="BP38" s="120">
        <v>0</v>
      </c>
      <c r="BQ38" s="116">
        <v>20</v>
      </c>
      <c r="BR38" s="120">
        <v>100</v>
      </c>
      <c r="BS38" s="116">
        <v>20</v>
      </c>
      <c r="BT38" s="2"/>
      <c r="BU38" s="3"/>
      <c r="BV38" s="3"/>
      <c r="BW38" s="3"/>
      <c r="BX38" s="3"/>
    </row>
    <row r="39" spans="1:76" ht="15">
      <c r="A39" s="64" t="s">
        <v>232</v>
      </c>
      <c r="B39" s="65"/>
      <c r="C39" s="65" t="s">
        <v>64</v>
      </c>
      <c r="D39" s="66">
        <v>191.0639847694727</v>
      </c>
      <c r="E39" s="68"/>
      <c r="F39" s="100" t="s">
        <v>331</v>
      </c>
      <c r="G39" s="65"/>
      <c r="H39" s="69" t="s">
        <v>232</v>
      </c>
      <c r="I39" s="70"/>
      <c r="J39" s="70"/>
      <c r="K39" s="69" t="s">
        <v>827</v>
      </c>
      <c r="L39" s="73">
        <v>1</v>
      </c>
      <c r="M39" s="74">
        <v>8004.3974609375</v>
      </c>
      <c r="N39" s="74">
        <v>5401.23486328125</v>
      </c>
      <c r="O39" s="75"/>
      <c r="P39" s="76"/>
      <c r="Q39" s="76"/>
      <c r="R39" s="86"/>
      <c r="S39" s="48">
        <v>0</v>
      </c>
      <c r="T39" s="48">
        <v>2</v>
      </c>
      <c r="U39" s="49">
        <v>0</v>
      </c>
      <c r="V39" s="49">
        <v>0.007143</v>
      </c>
      <c r="W39" s="49">
        <v>0.012025</v>
      </c>
      <c r="X39" s="49">
        <v>0.532798</v>
      </c>
      <c r="Y39" s="49">
        <v>0.5</v>
      </c>
      <c r="Z39" s="49">
        <v>0</v>
      </c>
      <c r="AA39" s="71">
        <v>39</v>
      </c>
      <c r="AB39" s="71"/>
      <c r="AC39" s="72"/>
      <c r="AD39" s="78" t="s">
        <v>542</v>
      </c>
      <c r="AE39" s="78">
        <v>415</v>
      </c>
      <c r="AF39" s="78">
        <v>520</v>
      </c>
      <c r="AG39" s="78">
        <v>708</v>
      </c>
      <c r="AH39" s="78">
        <v>1056</v>
      </c>
      <c r="AI39" s="78"/>
      <c r="AJ39" s="78" t="s">
        <v>589</v>
      </c>
      <c r="AK39" s="78" t="s">
        <v>625</v>
      </c>
      <c r="AL39" s="83" t="s">
        <v>663</v>
      </c>
      <c r="AM39" s="78"/>
      <c r="AN39" s="80">
        <v>39779.44159722222</v>
      </c>
      <c r="AO39" s="78"/>
      <c r="AP39" s="78" t="b">
        <v>0</v>
      </c>
      <c r="AQ39" s="78" t="b">
        <v>0</v>
      </c>
      <c r="AR39" s="78" t="b">
        <v>1</v>
      </c>
      <c r="AS39" s="78"/>
      <c r="AT39" s="78">
        <v>17</v>
      </c>
      <c r="AU39" s="83" t="s">
        <v>722</v>
      </c>
      <c r="AV39" s="78" t="b">
        <v>0</v>
      </c>
      <c r="AW39" s="78" t="s">
        <v>742</v>
      </c>
      <c r="AX39" s="83" t="s">
        <v>779</v>
      </c>
      <c r="AY39" s="78" t="s">
        <v>66</v>
      </c>
      <c r="AZ39" s="78" t="str">
        <f>REPLACE(INDEX(GroupVertices[Group],MATCH(Vertices[[#This Row],[Vertex]],GroupVertices[Vertex],0)),1,1,"")</f>
        <v>3</v>
      </c>
      <c r="BA39" s="48"/>
      <c r="BB39" s="48"/>
      <c r="BC39" s="48"/>
      <c r="BD39" s="48"/>
      <c r="BE39" s="48" t="s">
        <v>302</v>
      </c>
      <c r="BF39" s="48" t="s">
        <v>302</v>
      </c>
      <c r="BG39" s="116" t="s">
        <v>1115</v>
      </c>
      <c r="BH39" s="116" t="s">
        <v>1115</v>
      </c>
      <c r="BI39" s="116" t="s">
        <v>1139</v>
      </c>
      <c r="BJ39" s="116" t="s">
        <v>1139</v>
      </c>
      <c r="BK39" s="116">
        <v>0</v>
      </c>
      <c r="BL39" s="120">
        <v>0</v>
      </c>
      <c r="BM39" s="116">
        <v>0</v>
      </c>
      <c r="BN39" s="120">
        <v>0</v>
      </c>
      <c r="BO39" s="116">
        <v>0</v>
      </c>
      <c r="BP39" s="120">
        <v>0</v>
      </c>
      <c r="BQ39" s="116">
        <v>20</v>
      </c>
      <c r="BR39" s="120">
        <v>100</v>
      </c>
      <c r="BS39" s="116">
        <v>20</v>
      </c>
      <c r="BT39" s="2"/>
      <c r="BU39" s="3"/>
      <c r="BV39" s="3"/>
      <c r="BW39" s="3"/>
      <c r="BX39" s="3"/>
    </row>
    <row r="40" spans="1:76" ht="15">
      <c r="A40" s="64" t="s">
        <v>233</v>
      </c>
      <c r="B40" s="65"/>
      <c r="C40" s="65" t="s">
        <v>64</v>
      </c>
      <c r="D40" s="66">
        <v>214.57876003642082</v>
      </c>
      <c r="E40" s="68"/>
      <c r="F40" s="100" t="s">
        <v>332</v>
      </c>
      <c r="G40" s="65"/>
      <c r="H40" s="69" t="s">
        <v>233</v>
      </c>
      <c r="I40" s="70"/>
      <c r="J40" s="70"/>
      <c r="K40" s="69" t="s">
        <v>828</v>
      </c>
      <c r="L40" s="73">
        <v>1</v>
      </c>
      <c r="M40" s="74">
        <v>6923.76416015625</v>
      </c>
      <c r="N40" s="74">
        <v>9582.1005859375</v>
      </c>
      <c r="O40" s="75"/>
      <c r="P40" s="76"/>
      <c r="Q40" s="76"/>
      <c r="R40" s="86"/>
      <c r="S40" s="48">
        <v>0</v>
      </c>
      <c r="T40" s="48">
        <v>2</v>
      </c>
      <c r="U40" s="49">
        <v>0</v>
      </c>
      <c r="V40" s="49">
        <v>0.007143</v>
      </c>
      <c r="W40" s="49">
        <v>0.012025</v>
      </c>
      <c r="X40" s="49">
        <v>0.532798</v>
      </c>
      <c r="Y40" s="49">
        <v>0.5</v>
      </c>
      <c r="Z40" s="49">
        <v>0</v>
      </c>
      <c r="AA40" s="71">
        <v>40</v>
      </c>
      <c r="AB40" s="71"/>
      <c r="AC40" s="72"/>
      <c r="AD40" s="78" t="s">
        <v>543</v>
      </c>
      <c r="AE40" s="78">
        <v>465</v>
      </c>
      <c r="AF40" s="78">
        <v>859</v>
      </c>
      <c r="AG40" s="78">
        <v>13047</v>
      </c>
      <c r="AH40" s="78">
        <v>4931</v>
      </c>
      <c r="AI40" s="78"/>
      <c r="AJ40" s="78" t="s">
        <v>590</v>
      </c>
      <c r="AK40" s="78" t="s">
        <v>626</v>
      </c>
      <c r="AL40" s="78"/>
      <c r="AM40" s="78"/>
      <c r="AN40" s="80">
        <v>41440.533171296294</v>
      </c>
      <c r="AO40" s="78"/>
      <c r="AP40" s="78" t="b">
        <v>1</v>
      </c>
      <c r="AQ40" s="78" t="b">
        <v>0</v>
      </c>
      <c r="AR40" s="78" t="b">
        <v>1</v>
      </c>
      <c r="AS40" s="78"/>
      <c r="AT40" s="78">
        <v>46</v>
      </c>
      <c r="AU40" s="83" t="s">
        <v>714</v>
      </c>
      <c r="AV40" s="78" t="b">
        <v>0</v>
      </c>
      <c r="AW40" s="78" t="s">
        <v>742</v>
      </c>
      <c r="AX40" s="83" t="s">
        <v>780</v>
      </c>
      <c r="AY40" s="78" t="s">
        <v>66</v>
      </c>
      <c r="AZ40" s="78" t="str">
        <f>REPLACE(INDEX(GroupVertices[Group],MATCH(Vertices[[#This Row],[Vertex]],GroupVertices[Vertex],0)),1,1,"")</f>
        <v>3</v>
      </c>
      <c r="BA40" s="48"/>
      <c r="BB40" s="48"/>
      <c r="BC40" s="48"/>
      <c r="BD40" s="48"/>
      <c r="BE40" s="48" t="s">
        <v>302</v>
      </c>
      <c r="BF40" s="48" t="s">
        <v>302</v>
      </c>
      <c r="BG40" s="116" t="s">
        <v>1115</v>
      </c>
      <c r="BH40" s="116" t="s">
        <v>1115</v>
      </c>
      <c r="BI40" s="116" t="s">
        <v>1139</v>
      </c>
      <c r="BJ40" s="116" t="s">
        <v>1139</v>
      </c>
      <c r="BK40" s="116">
        <v>0</v>
      </c>
      <c r="BL40" s="120">
        <v>0</v>
      </c>
      <c r="BM40" s="116">
        <v>0</v>
      </c>
      <c r="BN40" s="120">
        <v>0</v>
      </c>
      <c r="BO40" s="116">
        <v>0</v>
      </c>
      <c r="BP40" s="120">
        <v>0</v>
      </c>
      <c r="BQ40" s="116">
        <v>20</v>
      </c>
      <c r="BR40" s="120">
        <v>100</v>
      </c>
      <c r="BS40" s="116">
        <v>20</v>
      </c>
      <c r="BT40" s="2"/>
      <c r="BU40" s="3"/>
      <c r="BV40" s="3"/>
      <c r="BW40" s="3"/>
      <c r="BX40" s="3"/>
    </row>
    <row r="41" spans="1:76" ht="15">
      <c r="A41" s="64" t="s">
        <v>234</v>
      </c>
      <c r="B41" s="65"/>
      <c r="C41" s="65" t="s">
        <v>64</v>
      </c>
      <c r="D41" s="66">
        <v>210.90240874099825</v>
      </c>
      <c r="E41" s="68"/>
      <c r="F41" s="100" t="s">
        <v>333</v>
      </c>
      <c r="G41" s="65"/>
      <c r="H41" s="69" t="s">
        <v>234</v>
      </c>
      <c r="I41" s="70"/>
      <c r="J41" s="70"/>
      <c r="K41" s="69" t="s">
        <v>829</v>
      </c>
      <c r="L41" s="73">
        <v>1</v>
      </c>
      <c r="M41" s="74">
        <v>7037.86083984375</v>
      </c>
      <c r="N41" s="74">
        <v>3423.18701171875</v>
      </c>
      <c r="O41" s="75"/>
      <c r="P41" s="76"/>
      <c r="Q41" s="76"/>
      <c r="R41" s="86"/>
      <c r="S41" s="48">
        <v>0</v>
      </c>
      <c r="T41" s="48">
        <v>2</v>
      </c>
      <c r="U41" s="49">
        <v>0</v>
      </c>
      <c r="V41" s="49">
        <v>0.007143</v>
      </c>
      <c r="W41" s="49">
        <v>0.012025</v>
      </c>
      <c r="X41" s="49">
        <v>0.532798</v>
      </c>
      <c r="Y41" s="49">
        <v>0.5</v>
      </c>
      <c r="Z41" s="49">
        <v>0</v>
      </c>
      <c r="AA41" s="71">
        <v>41</v>
      </c>
      <c r="AB41" s="71"/>
      <c r="AC41" s="72"/>
      <c r="AD41" s="78" t="s">
        <v>544</v>
      </c>
      <c r="AE41" s="78">
        <v>273</v>
      </c>
      <c r="AF41" s="78">
        <v>806</v>
      </c>
      <c r="AG41" s="78">
        <v>3308</v>
      </c>
      <c r="AH41" s="78">
        <v>6765</v>
      </c>
      <c r="AI41" s="78"/>
      <c r="AJ41" s="78" t="s">
        <v>591</v>
      </c>
      <c r="AK41" s="78" t="s">
        <v>627</v>
      </c>
      <c r="AL41" s="78"/>
      <c r="AM41" s="78"/>
      <c r="AN41" s="80">
        <v>41680.815625</v>
      </c>
      <c r="AO41" s="83" t="s">
        <v>705</v>
      </c>
      <c r="AP41" s="78" t="b">
        <v>0</v>
      </c>
      <c r="AQ41" s="78" t="b">
        <v>0</v>
      </c>
      <c r="AR41" s="78" t="b">
        <v>1</v>
      </c>
      <c r="AS41" s="78"/>
      <c r="AT41" s="78">
        <v>24</v>
      </c>
      <c r="AU41" s="83" t="s">
        <v>714</v>
      </c>
      <c r="AV41" s="78" t="b">
        <v>0</v>
      </c>
      <c r="AW41" s="78" t="s">
        <v>742</v>
      </c>
      <c r="AX41" s="83" t="s">
        <v>781</v>
      </c>
      <c r="AY41" s="78" t="s">
        <v>66</v>
      </c>
      <c r="AZ41" s="78" t="str">
        <f>REPLACE(INDEX(GroupVertices[Group],MATCH(Vertices[[#This Row],[Vertex]],GroupVertices[Vertex],0)),1,1,"")</f>
        <v>3</v>
      </c>
      <c r="BA41" s="48"/>
      <c r="BB41" s="48"/>
      <c r="BC41" s="48"/>
      <c r="BD41" s="48"/>
      <c r="BE41" s="48" t="s">
        <v>302</v>
      </c>
      <c r="BF41" s="48" t="s">
        <v>302</v>
      </c>
      <c r="BG41" s="116" t="s">
        <v>1115</v>
      </c>
      <c r="BH41" s="116" t="s">
        <v>1115</v>
      </c>
      <c r="BI41" s="116" t="s">
        <v>1139</v>
      </c>
      <c r="BJ41" s="116" t="s">
        <v>1139</v>
      </c>
      <c r="BK41" s="116">
        <v>0</v>
      </c>
      <c r="BL41" s="120">
        <v>0</v>
      </c>
      <c r="BM41" s="116">
        <v>0</v>
      </c>
      <c r="BN41" s="120">
        <v>0</v>
      </c>
      <c r="BO41" s="116">
        <v>0</v>
      </c>
      <c r="BP41" s="120">
        <v>0</v>
      </c>
      <c r="BQ41" s="116">
        <v>20</v>
      </c>
      <c r="BR41" s="120">
        <v>100</v>
      </c>
      <c r="BS41" s="116">
        <v>20</v>
      </c>
      <c r="BT41" s="2"/>
      <c r="BU41" s="3"/>
      <c r="BV41" s="3"/>
      <c r="BW41" s="3"/>
      <c r="BX41" s="3"/>
    </row>
    <row r="42" spans="1:76" ht="15">
      <c r="A42" s="64" t="s">
        <v>236</v>
      </c>
      <c r="B42" s="65"/>
      <c r="C42" s="65" t="s">
        <v>64</v>
      </c>
      <c r="D42" s="66">
        <v>324.52247330519</v>
      </c>
      <c r="E42" s="68"/>
      <c r="F42" s="100" t="s">
        <v>335</v>
      </c>
      <c r="G42" s="65"/>
      <c r="H42" s="69" t="s">
        <v>236</v>
      </c>
      <c r="I42" s="70"/>
      <c r="J42" s="70"/>
      <c r="K42" s="69" t="s">
        <v>830</v>
      </c>
      <c r="L42" s="73">
        <v>1</v>
      </c>
      <c r="M42" s="74">
        <v>5922.46728515625</v>
      </c>
      <c r="N42" s="74">
        <v>4069.50244140625</v>
      </c>
      <c r="O42" s="75"/>
      <c r="P42" s="76"/>
      <c r="Q42" s="76"/>
      <c r="R42" s="86"/>
      <c r="S42" s="48">
        <v>0</v>
      </c>
      <c r="T42" s="48">
        <v>2</v>
      </c>
      <c r="U42" s="49">
        <v>0</v>
      </c>
      <c r="V42" s="49">
        <v>0.007143</v>
      </c>
      <c r="W42" s="49">
        <v>0.012025</v>
      </c>
      <c r="X42" s="49">
        <v>0.532798</v>
      </c>
      <c r="Y42" s="49">
        <v>0.5</v>
      </c>
      <c r="Z42" s="49">
        <v>0</v>
      </c>
      <c r="AA42" s="71">
        <v>42</v>
      </c>
      <c r="AB42" s="71"/>
      <c r="AC42" s="72"/>
      <c r="AD42" s="78" t="s">
        <v>545</v>
      </c>
      <c r="AE42" s="78">
        <v>1711</v>
      </c>
      <c r="AF42" s="78">
        <v>2444</v>
      </c>
      <c r="AG42" s="78">
        <v>13417</v>
      </c>
      <c r="AH42" s="78">
        <v>8229</v>
      </c>
      <c r="AI42" s="78"/>
      <c r="AJ42" s="78" t="s">
        <v>592</v>
      </c>
      <c r="AK42" s="78" t="s">
        <v>628</v>
      </c>
      <c r="AL42" s="83" t="s">
        <v>664</v>
      </c>
      <c r="AM42" s="78"/>
      <c r="AN42" s="80">
        <v>41277.06149305555</v>
      </c>
      <c r="AO42" s="83" t="s">
        <v>706</v>
      </c>
      <c r="AP42" s="78" t="b">
        <v>0</v>
      </c>
      <c r="AQ42" s="78" t="b">
        <v>0</v>
      </c>
      <c r="AR42" s="78" t="b">
        <v>1</v>
      </c>
      <c r="AS42" s="78"/>
      <c r="AT42" s="78">
        <v>121</v>
      </c>
      <c r="AU42" s="83" t="s">
        <v>714</v>
      </c>
      <c r="AV42" s="78" t="b">
        <v>0</v>
      </c>
      <c r="AW42" s="78" t="s">
        <v>742</v>
      </c>
      <c r="AX42" s="83" t="s">
        <v>782</v>
      </c>
      <c r="AY42" s="78" t="s">
        <v>66</v>
      </c>
      <c r="AZ42" s="78" t="str">
        <f>REPLACE(INDEX(GroupVertices[Group],MATCH(Vertices[[#This Row],[Vertex]],GroupVertices[Vertex],0)),1,1,"")</f>
        <v>3</v>
      </c>
      <c r="BA42" s="48"/>
      <c r="BB42" s="48"/>
      <c r="BC42" s="48"/>
      <c r="BD42" s="48"/>
      <c r="BE42" s="48" t="s">
        <v>302</v>
      </c>
      <c r="BF42" s="48" t="s">
        <v>302</v>
      </c>
      <c r="BG42" s="116" t="s">
        <v>1115</v>
      </c>
      <c r="BH42" s="116" t="s">
        <v>1115</v>
      </c>
      <c r="BI42" s="116" t="s">
        <v>1139</v>
      </c>
      <c r="BJ42" s="116" t="s">
        <v>1139</v>
      </c>
      <c r="BK42" s="116">
        <v>0</v>
      </c>
      <c r="BL42" s="120">
        <v>0</v>
      </c>
      <c r="BM42" s="116">
        <v>0</v>
      </c>
      <c r="BN42" s="120">
        <v>0</v>
      </c>
      <c r="BO42" s="116">
        <v>0</v>
      </c>
      <c r="BP42" s="120">
        <v>0</v>
      </c>
      <c r="BQ42" s="116">
        <v>20</v>
      </c>
      <c r="BR42" s="120">
        <v>100</v>
      </c>
      <c r="BS42" s="116">
        <v>20</v>
      </c>
      <c r="BT42" s="2"/>
      <c r="BU42" s="3"/>
      <c r="BV42" s="3"/>
      <c r="BW42" s="3"/>
      <c r="BX42" s="3"/>
    </row>
    <row r="43" spans="1:76" ht="15">
      <c r="A43" s="64" t="s">
        <v>237</v>
      </c>
      <c r="B43" s="65"/>
      <c r="C43" s="65" t="s">
        <v>64</v>
      </c>
      <c r="D43" s="66">
        <v>463.2527108683056</v>
      </c>
      <c r="E43" s="68"/>
      <c r="F43" s="100" t="s">
        <v>336</v>
      </c>
      <c r="G43" s="65"/>
      <c r="H43" s="69" t="s">
        <v>237</v>
      </c>
      <c r="I43" s="70"/>
      <c r="J43" s="70"/>
      <c r="K43" s="69" t="s">
        <v>831</v>
      </c>
      <c r="L43" s="73">
        <v>11.050766524252325</v>
      </c>
      <c r="M43" s="74">
        <v>5559.68359375</v>
      </c>
      <c r="N43" s="74">
        <v>6862.62646484375</v>
      </c>
      <c r="O43" s="75"/>
      <c r="P43" s="76"/>
      <c r="Q43" s="76"/>
      <c r="R43" s="86"/>
      <c r="S43" s="48">
        <v>1</v>
      </c>
      <c r="T43" s="48">
        <v>2</v>
      </c>
      <c r="U43" s="49">
        <v>1</v>
      </c>
      <c r="V43" s="49">
        <v>0.007194</v>
      </c>
      <c r="W43" s="49">
        <v>0.013126</v>
      </c>
      <c r="X43" s="49">
        <v>0.770931</v>
      </c>
      <c r="Y43" s="49">
        <v>0.3333333333333333</v>
      </c>
      <c r="Z43" s="49">
        <v>0</v>
      </c>
      <c r="AA43" s="71">
        <v>43</v>
      </c>
      <c r="AB43" s="71"/>
      <c r="AC43" s="72"/>
      <c r="AD43" s="78" t="s">
        <v>546</v>
      </c>
      <c r="AE43" s="78">
        <v>5002</v>
      </c>
      <c r="AF43" s="78">
        <v>4444</v>
      </c>
      <c r="AG43" s="78">
        <v>24429</v>
      </c>
      <c r="AH43" s="78">
        <v>23794</v>
      </c>
      <c r="AI43" s="78"/>
      <c r="AJ43" s="78" t="s">
        <v>593</v>
      </c>
      <c r="AK43" s="78" t="s">
        <v>629</v>
      </c>
      <c r="AL43" s="78"/>
      <c r="AM43" s="78"/>
      <c r="AN43" s="80">
        <v>40583.646840277775</v>
      </c>
      <c r="AO43" s="83" t="s">
        <v>707</v>
      </c>
      <c r="AP43" s="78" t="b">
        <v>0</v>
      </c>
      <c r="AQ43" s="78" t="b">
        <v>0</v>
      </c>
      <c r="AR43" s="78" t="b">
        <v>1</v>
      </c>
      <c r="AS43" s="78"/>
      <c r="AT43" s="78">
        <v>143</v>
      </c>
      <c r="AU43" s="83" t="s">
        <v>714</v>
      </c>
      <c r="AV43" s="78" t="b">
        <v>0</v>
      </c>
      <c r="AW43" s="78" t="s">
        <v>742</v>
      </c>
      <c r="AX43" s="83" t="s">
        <v>783</v>
      </c>
      <c r="AY43" s="78" t="s">
        <v>66</v>
      </c>
      <c r="AZ43" s="78" t="str">
        <f>REPLACE(INDEX(GroupVertices[Group],MATCH(Vertices[[#This Row],[Vertex]],GroupVertices[Vertex],0)),1,1,"")</f>
        <v>3</v>
      </c>
      <c r="BA43" s="48" t="s">
        <v>292</v>
      </c>
      <c r="BB43" s="48" t="s">
        <v>292</v>
      </c>
      <c r="BC43" s="48" t="s">
        <v>300</v>
      </c>
      <c r="BD43" s="48" t="s">
        <v>300</v>
      </c>
      <c r="BE43" s="48" t="s">
        <v>302</v>
      </c>
      <c r="BF43" s="48" t="s">
        <v>302</v>
      </c>
      <c r="BG43" s="116" t="s">
        <v>1116</v>
      </c>
      <c r="BH43" s="116" t="s">
        <v>1127</v>
      </c>
      <c r="BI43" s="116" t="s">
        <v>1141</v>
      </c>
      <c r="BJ43" s="116" t="s">
        <v>1141</v>
      </c>
      <c r="BK43" s="116">
        <v>1</v>
      </c>
      <c r="BL43" s="120">
        <v>2.7027027027027026</v>
      </c>
      <c r="BM43" s="116">
        <v>0</v>
      </c>
      <c r="BN43" s="120">
        <v>0</v>
      </c>
      <c r="BO43" s="116">
        <v>0</v>
      </c>
      <c r="BP43" s="120">
        <v>0</v>
      </c>
      <c r="BQ43" s="116">
        <v>36</v>
      </c>
      <c r="BR43" s="120">
        <v>97.29729729729729</v>
      </c>
      <c r="BS43" s="116">
        <v>37</v>
      </c>
      <c r="BT43" s="2"/>
      <c r="BU43" s="3"/>
      <c r="BV43" s="3"/>
      <c r="BW43" s="3"/>
      <c r="BX43" s="3"/>
    </row>
    <row r="44" spans="1:76" ht="15">
      <c r="A44" s="64" t="s">
        <v>238</v>
      </c>
      <c r="B44" s="65"/>
      <c r="C44" s="65" t="s">
        <v>64</v>
      </c>
      <c r="D44" s="66">
        <v>190.3009684628756</v>
      </c>
      <c r="E44" s="68"/>
      <c r="F44" s="100" t="s">
        <v>337</v>
      </c>
      <c r="G44" s="65"/>
      <c r="H44" s="69" t="s">
        <v>238</v>
      </c>
      <c r="I44" s="70"/>
      <c r="J44" s="70"/>
      <c r="K44" s="69" t="s">
        <v>832</v>
      </c>
      <c r="L44" s="73">
        <v>1</v>
      </c>
      <c r="M44" s="74">
        <v>5503.0234375</v>
      </c>
      <c r="N44" s="74">
        <v>8839.4189453125</v>
      </c>
      <c r="O44" s="75"/>
      <c r="P44" s="76"/>
      <c r="Q44" s="76"/>
      <c r="R44" s="86"/>
      <c r="S44" s="48">
        <v>0</v>
      </c>
      <c r="T44" s="48">
        <v>2</v>
      </c>
      <c r="U44" s="49">
        <v>0</v>
      </c>
      <c r="V44" s="49">
        <v>0.007143</v>
      </c>
      <c r="W44" s="49">
        <v>0.007908</v>
      </c>
      <c r="X44" s="49">
        <v>0.560314</v>
      </c>
      <c r="Y44" s="49">
        <v>0.5</v>
      </c>
      <c r="Z44" s="49">
        <v>0</v>
      </c>
      <c r="AA44" s="71">
        <v>44</v>
      </c>
      <c r="AB44" s="71"/>
      <c r="AC44" s="72"/>
      <c r="AD44" s="78" t="s">
        <v>547</v>
      </c>
      <c r="AE44" s="78">
        <v>967</v>
      </c>
      <c r="AF44" s="78">
        <v>509</v>
      </c>
      <c r="AG44" s="78">
        <v>13921</v>
      </c>
      <c r="AH44" s="78">
        <v>15513</v>
      </c>
      <c r="AI44" s="78"/>
      <c r="AJ44" s="78"/>
      <c r="AK44" s="78" t="s">
        <v>630</v>
      </c>
      <c r="AL44" s="78"/>
      <c r="AM44" s="78"/>
      <c r="AN44" s="80">
        <v>42175.504155092596</v>
      </c>
      <c r="AO44" s="78"/>
      <c r="AP44" s="78" t="b">
        <v>0</v>
      </c>
      <c r="AQ44" s="78" t="b">
        <v>0</v>
      </c>
      <c r="AR44" s="78" t="b">
        <v>0</v>
      </c>
      <c r="AS44" s="78"/>
      <c r="AT44" s="78">
        <v>65</v>
      </c>
      <c r="AU44" s="83" t="s">
        <v>714</v>
      </c>
      <c r="AV44" s="78" t="b">
        <v>0</v>
      </c>
      <c r="AW44" s="78" t="s">
        <v>742</v>
      </c>
      <c r="AX44" s="83" t="s">
        <v>784</v>
      </c>
      <c r="AY44" s="78" t="s">
        <v>66</v>
      </c>
      <c r="AZ44" s="78" t="str">
        <f>REPLACE(INDEX(GroupVertices[Group],MATCH(Vertices[[#This Row],[Vertex]],GroupVertices[Vertex],0)),1,1,"")</f>
        <v>3</v>
      </c>
      <c r="BA44" s="48"/>
      <c r="BB44" s="48"/>
      <c r="BC44" s="48"/>
      <c r="BD44" s="48"/>
      <c r="BE44" s="48" t="s">
        <v>302</v>
      </c>
      <c r="BF44" s="48" t="s">
        <v>302</v>
      </c>
      <c r="BG44" s="116" t="s">
        <v>1117</v>
      </c>
      <c r="BH44" s="116" t="s">
        <v>1117</v>
      </c>
      <c r="BI44" s="116" t="s">
        <v>1142</v>
      </c>
      <c r="BJ44" s="116" t="s">
        <v>1142</v>
      </c>
      <c r="BK44" s="116">
        <v>1</v>
      </c>
      <c r="BL44" s="120">
        <v>5.2631578947368425</v>
      </c>
      <c r="BM44" s="116">
        <v>0</v>
      </c>
      <c r="BN44" s="120">
        <v>0</v>
      </c>
      <c r="BO44" s="116">
        <v>0</v>
      </c>
      <c r="BP44" s="120">
        <v>0</v>
      </c>
      <c r="BQ44" s="116">
        <v>18</v>
      </c>
      <c r="BR44" s="120">
        <v>94.73684210526316</v>
      </c>
      <c r="BS44" s="116">
        <v>19</v>
      </c>
      <c r="BT44" s="2"/>
      <c r="BU44" s="3"/>
      <c r="BV44" s="3"/>
      <c r="BW44" s="3"/>
      <c r="BX44" s="3"/>
    </row>
    <row r="45" spans="1:76" ht="15">
      <c r="A45" s="64" t="s">
        <v>257</v>
      </c>
      <c r="B45" s="65"/>
      <c r="C45" s="65" t="s">
        <v>64</v>
      </c>
      <c r="D45" s="66">
        <v>458.1890571972519</v>
      </c>
      <c r="E45" s="68"/>
      <c r="F45" s="100" t="s">
        <v>739</v>
      </c>
      <c r="G45" s="65"/>
      <c r="H45" s="69" t="s">
        <v>257</v>
      </c>
      <c r="I45" s="70"/>
      <c r="J45" s="70"/>
      <c r="K45" s="69" t="s">
        <v>833</v>
      </c>
      <c r="L45" s="73">
        <v>1</v>
      </c>
      <c r="M45" s="74">
        <v>5095.3857421875</v>
      </c>
      <c r="N45" s="74">
        <v>1479.8756103515625</v>
      </c>
      <c r="O45" s="75"/>
      <c r="P45" s="76"/>
      <c r="Q45" s="76"/>
      <c r="R45" s="86"/>
      <c r="S45" s="48">
        <v>1</v>
      </c>
      <c r="T45" s="48">
        <v>0</v>
      </c>
      <c r="U45" s="49">
        <v>0</v>
      </c>
      <c r="V45" s="49">
        <v>0.007519</v>
      </c>
      <c r="W45" s="49">
        <v>0.009016</v>
      </c>
      <c r="X45" s="49">
        <v>0.346259</v>
      </c>
      <c r="Y45" s="49">
        <v>0</v>
      </c>
      <c r="Z45" s="49">
        <v>0</v>
      </c>
      <c r="AA45" s="71">
        <v>45</v>
      </c>
      <c r="AB45" s="71"/>
      <c r="AC45" s="72"/>
      <c r="AD45" s="78" t="s">
        <v>548</v>
      </c>
      <c r="AE45" s="78">
        <v>1152</v>
      </c>
      <c r="AF45" s="78">
        <v>4371</v>
      </c>
      <c r="AG45" s="78">
        <v>34995</v>
      </c>
      <c r="AH45" s="78">
        <v>32222</v>
      </c>
      <c r="AI45" s="78"/>
      <c r="AJ45" s="78" t="s">
        <v>594</v>
      </c>
      <c r="AK45" s="78" t="s">
        <v>631</v>
      </c>
      <c r="AL45" s="83" t="s">
        <v>665</v>
      </c>
      <c r="AM45" s="78"/>
      <c r="AN45" s="80">
        <v>40469.76158564815</v>
      </c>
      <c r="AO45" s="83" t="s">
        <v>708</v>
      </c>
      <c r="AP45" s="78" t="b">
        <v>0</v>
      </c>
      <c r="AQ45" s="78" t="b">
        <v>0</v>
      </c>
      <c r="AR45" s="78" t="b">
        <v>1</v>
      </c>
      <c r="AS45" s="78" t="s">
        <v>458</v>
      </c>
      <c r="AT45" s="78">
        <v>275</v>
      </c>
      <c r="AU45" s="83" t="s">
        <v>727</v>
      </c>
      <c r="AV45" s="78" t="b">
        <v>0</v>
      </c>
      <c r="AW45" s="78" t="s">
        <v>742</v>
      </c>
      <c r="AX45" s="83" t="s">
        <v>785</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243</v>
      </c>
      <c r="B46" s="65"/>
      <c r="C46" s="65" t="s">
        <v>64</v>
      </c>
      <c r="D46" s="66">
        <v>261.60831057031703</v>
      </c>
      <c r="E46" s="68"/>
      <c r="F46" s="100" t="s">
        <v>342</v>
      </c>
      <c r="G46" s="65"/>
      <c r="H46" s="69" t="s">
        <v>243</v>
      </c>
      <c r="I46" s="70"/>
      <c r="J46" s="70"/>
      <c r="K46" s="69" t="s">
        <v>834</v>
      </c>
      <c r="L46" s="73">
        <v>2064.7573896295553</v>
      </c>
      <c r="M46" s="74">
        <v>9756.0087890625</v>
      </c>
      <c r="N46" s="74">
        <v>6240.41845703125</v>
      </c>
      <c r="O46" s="75"/>
      <c r="P46" s="76"/>
      <c r="Q46" s="76"/>
      <c r="R46" s="86"/>
      <c r="S46" s="48">
        <v>1</v>
      </c>
      <c r="T46" s="48">
        <v>2</v>
      </c>
      <c r="U46" s="49">
        <v>205.333333</v>
      </c>
      <c r="V46" s="49">
        <v>0.007692</v>
      </c>
      <c r="W46" s="49">
        <v>0.007262</v>
      </c>
      <c r="X46" s="49">
        <v>0.848367</v>
      </c>
      <c r="Y46" s="49">
        <v>0.16666666666666666</v>
      </c>
      <c r="Z46" s="49">
        <v>0</v>
      </c>
      <c r="AA46" s="71">
        <v>46</v>
      </c>
      <c r="AB46" s="71"/>
      <c r="AC46" s="72"/>
      <c r="AD46" s="78" t="s">
        <v>549</v>
      </c>
      <c r="AE46" s="78">
        <v>1201</v>
      </c>
      <c r="AF46" s="78">
        <v>1537</v>
      </c>
      <c r="AG46" s="78">
        <v>18727</v>
      </c>
      <c r="AH46" s="78">
        <v>10602</v>
      </c>
      <c r="AI46" s="78"/>
      <c r="AJ46" s="78" t="s">
        <v>595</v>
      </c>
      <c r="AK46" s="78" t="s">
        <v>632</v>
      </c>
      <c r="AL46" s="83" t="s">
        <v>666</v>
      </c>
      <c r="AM46" s="78"/>
      <c r="AN46" s="80">
        <v>39183.80082175926</v>
      </c>
      <c r="AO46" s="83" t="s">
        <v>709</v>
      </c>
      <c r="AP46" s="78" t="b">
        <v>0</v>
      </c>
      <c r="AQ46" s="78" t="b">
        <v>0</v>
      </c>
      <c r="AR46" s="78" t="b">
        <v>1</v>
      </c>
      <c r="AS46" s="78"/>
      <c r="AT46" s="78">
        <v>126</v>
      </c>
      <c r="AU46" s="83" t="s">
        <v>718</v>
      </c>
      <c r="AV46" s="78" t="b">
        <v>0</v>
      </c>
      <c r="AW46" s="78" t="s">
        <v>742</v>
      </c>
      <c r="AX46" s="83" t="s">
        <v>786</v>
      </c>
      <c r="AY46" s="78" t="s">
        <v>66</v>
      </c>
      <c r="AZ46" s="78" t="str">
        <f>REPLACE(INDEX(GroupVertices[Group],MATCH(Vertices[[#This Row],[Vertex]],GroupVertices[Vertex],0)),1,1,"")</f>
        <v>4</v>
      </c>
      <c r="BA46" s="48"/>
      <c r="BB46" s="48"/>
      <c r="BC46" s="48"/>
      <c r="BD46" s="48"/>
      <c r="BE46" s="48" t="s">
        <v>309</v>
      </c>
      <c r="BF46" s="48" t="s">
        <v>1101</v>
      </c>
      <c r="BG46" s="116" t="s">
        <v>1118</v>
      </c>
      <c r="BH46" s="116" t="s">
        <v>1128</v>
      </c>
      <c r="BI46" s="116" t="s">
        <v>1143</v>
      </c>
      <c r="BJ46" s="116" t="s">
        <v>1143</v>
      </c>
      <c r="BK46" s="116">
        <v>0</v>
      </c>
      <c r="BL46" s="120">
        <v>0</v>
      </c>
      <c r="BM46" s="116">
        <v>0</v>
      </c>
      <c r="BN46" s="120">
        <v>0</v>
      </c>
      <c r="BO46" s="116">
        <v>0</v>
      </c>
      <c r="BP46" s="120">
        <v>0</v>
      </c>
      <c r="BQ46" s="116">
        <v>33</v>
      </c>
      <c r="BR46" s="120">
        <v>100</v>
      </c>
      <c r="BS46" s="116">
        <v>33</v>
      </c>
      <c r="BT46" s="2"/>
      <c r="BU46" s="3"/>
      <c r="BV46" s="3"/>
      <c r="BW46" s="3"/>
      <c r="BX46" s="3"/>
    </row>
    <row r="47" spans="1:76" ht="15">
      <c r="A47" s="64" t="s">
        <v>244</v>
      </c>
      <c r="B47" s="65"/>
      <c r="C47" s="65" t="s">
        <v>64</v>
      </c>
      <c r="D47" s="66">
        <v>240.45194934194188</v>
      </c>
      <c r="E47" s="68"/>
      <c r="F47" s="100" t="s">
        <v>343</v>
      </c>
      <c r="G47" s="65"/>
      <c r="H47" s="69" t="s">
        <v>244</v>
      </c>
      <c r="I47" s="70"/>
      <c r="J47" s="70"/>
      <c r="K47" s="69" t="s">
        <v>835</v>
      </c>
      <c r="L47" s="73">
        <v>11.050766524252325</v>
      </c>
      <c r="M47" s="74">
        <v>8199.3095703125</v>
      </c>
      <c r="N47" s="74">
        <v>7098.27783203125</v>
      </c>
      <c r="O47" s="75"/>
      <c r="P47" s="76"/>
      <c r="Q47" s="76"/>
      <c r="R47" s="86"/>
      <c r="S47" s="48">
        <v>1</v>
      </c>
      <c r="T47" s="48">
        <v>2</v>
      </c>
      <c r="U47" s="49">
        <v>1</v>
      </c>
      <c r="V47" s="49">
        <v>0.005051</v>
      </c>
      <c r="W47" s="49">
        <v>0.000316</v>
      </c>
      <c r="X47" s="49">
        <v>0.981062</v>
      </c>
      <c r="Y47" s="49">
        <v>0.3333333333333333</v>
      </c>
      <c r="Z47" s="49">
        <v>0</v>
      </c>
      <c r="AA47" s="71">
        <v>47</v>
      </c>
      <c r="AB47" s="71"/>
      <c r="AC47" s="72"/>
      <c r="AD47" s="78" t="s">
        <v>550</v>
      </c>
      <c r="AE47" s="78">
        <v>759</v>
      </c>
      <c r="AF47" s="78">
        <v>1232</v>
      </c>
      <c r="AG47" s="78">
        <v>10365</v>
      </c>
      <c r="AH47" s="78">
        <v>1659</v>
      </c>
      <c r="AI47" s="78"/>
      <c r="AJ47" s="78" t="s">
        <v>596</v>
      </c>
      <c r="AK47" s="78"/>
      <c r="AL47" s="78"/>
      <c r="AM47" s="78"/>
      <c r="AN47" s="80">
        <v>40577.83516203704</v>
      </c>
      <c r="AO47" s="83" t="s">
        <v>710</v>
      </c>
      <c r="AP47" s="78" t="b">
        <v>0</v>
      </c>
      <c r="AQ47" s="78" t="b">
        <v>0</v>
      </c>
      <c r="AR47" s="78" t="b">
        <v>0</v>
      </c>
      <c r="AS47" s="78"/>
      <c r="AT47" s="78">
        <v>116</v>
      </c>
      <c r="AU47" s="83" t="s">
        <v>726</v>
      </c>
      <c r="AV47" s="78" t="b">
        <v>0</v>
      </c>
      <c r="AW47" s="78" t="s">
        <v>742</v>
      </c>
      <c r="AX47" s="83" t="s">
        <v>787</v>
      </c>
      <c r="AY47" s="78" t="s">
        <v>66</v>
      </c>
      <c r="AZ47" s="78" t="str">
        <f>REPLACE(INDEX(GroupVertices[Group],MATCH(Vertices[[#This Row],[Vertex]],GroupVertices[Vertex],0)),1,1,"")</f>
        <v>4</v>
      </c>
      <c r="BA47" s="48" t="s">
        <v>299</v>
      </c>
      <c r="BB47" s="48" t="s">
        <v>299</v>
      </c>
      <c r="BC47" s="48" t="s">
        <v>300</v>
      </c>
      <c r="BD47" s="48" t="s">
        <v>300</v>
      </c>
      <c r="BE47" s="48" t="s">
        <v>308</v>
      </c>
      <c r="BF47" s="48" t="s">
        <v>308</v>
      </c>
      <c r="BG47" s="116" t="s">
        <v>1119</v>
      </c>
      <c r="BH47" s="116" t="s">
        <v>1119</v>
      </c>
      <c r="BI47" s="116" t="s">
        <v>1047</v>
      </c>
      <c r="BJ47" s="116" t="s">
        <v>1047</v>
      </c>
      <c r="BK47" s="116">
        <v>0</v>
      </c>
      <c r="BL47" s="120">
        <v>0</v>
      </c>
      <c r="BM47" s="116">
        <v>0</v>
      </c>
      <c r="BN47" s="120">
        <v>0</v>
      </c>
      <c r="BO47" s="116">
        <v>0</v>
      </c>
      <c r="BP47" s="120">
        <v>0</v>
      </c>
      <c r="BQ47" s="116">
        <v>16</v>
      </c>
      <c r="BR47" s="120">
        <v>100</v>
      </c>
      <c r="BS47" s="116">
        <v>16</v>
      </c>
      <c r="BT47" s="2"/>
      <c r="BU47" s="3"/>
      <c r="BV47" s="3"/>
      <c r="BW47" s="3"/>
      <c r="BX47" s="3"/>
    </row>
    <row r="48" spans="1:76" ht="15">
      <c r="A48" s="64" t="s">
        <v>258</v>
      </c>
      <c r="B48" s="65"/>
      <c r="C48" s="65" t="s">
        <v>64</v>
      </c>
      <c r="D48" s="66">
        <v>176.0117539938747</v>
      </c>
      <c r="E48" s="68"/>
      <c r="F48" s="100" t="s">
        <v>740</v>
      </c>
      <c r="G48" s="65"/>
      <c r="H48" s="69" t="s">
        <v>258</v>
      </c>
      <c r="I48" s="70"/>
      <c r="J48" s="70"/>
      <c r="K48" s="69" t="s">
        <v>836</v>
      </c>
      <c r="L48" s="73">
        <v>1</v>
      </c>
      <c r="M48" s="74">
        <v>8200.6181640625</v>
      </c>
      <c r="N48" s="74">
        <v>3794.470703125</v>
      </c>
      <c r="O48" s="75"/>
      <c r="P48" s="76"/>
      <c r="Q48" s="76"/>
      <c r="R48" s="86"/>
      <c r="S48" s="48">
        <v>2</v>
      </c>
      <c r="T48" s="48">
        <v>0</v>
      </c>
      <c r="U48" s="49">
        <v>0</v>
      </c>
      <c r="V48" s="49">
        <v>0.005025</v>
      </c>
      <c r="W48" s="49">
        <v>0.000282</v>
      </c>
      <c r="X48" s="49">
        <v>0.680557</v>
      </c>
      <c r="Y48" s="49">
        <v>0.5</v>
      </c>
      <c r="Z48" s="49">
        <v>0</v>
      </c>
      <c r="AA48" s="71">
        <v>48</v>
      </c>
      <c r="AB48" s="71"/>
      <c r="AC48" s="72"/>
      <c r="AD48" s="78" t="s">
        <v>551</v>
      </c>
      <c r="AE48" s="78">
        <v>19</v>
      </c>
      <c r="AF48" s="78">
        <v>303</v>
      </c>
      <c r="AG48" s="78">
        <v>86</v>
      </c>
      <c r="AH48" s="78">
        <v>8</v>
      </c>
      <c r="AI48" s="78"/>
      <c r="AJ48" s="78" t="s">
        <v>597</v>
      </c>
      <c r="AK48" s="78"/>
      <c r="AL48" s="83" t="s">
        <v>667</v>
      </c>
      <c r="AM48" s="78"/>
      <c r="AN48" s="80">
        <v>42906.66730324074</v>
      </c>
      <c r="AO48" s="83" t="s">
        <v>711</v>
      </c>
      <c r="AP48" s="78" t="b">
        <v>1</v>
      </c>
      <c r="AQ48" s="78" t="b">
        <v>0</v>
      </c>
      <c r="AR48" s="78" t="b">
        <v>0</v>
      </c>
      <c r="AS48" s="78"/>
      <c r="AT48" s="78">
        <v>3</v>
      </c>
      <c r="AU48" s="78"/>
      <c r="AV48" s="78" t="b">
        <v>0</v>
      </c>
      <c r="AW48" s="78" t="s">
        <v>742</v>
      </c>
      <c r="AX48" s="83" t="s">
        <v>788</v>
      </c>
      <c r="AY48" s="78" t="s">
        <v>65</v>
      </c>
      <c r="AZ48" s="78" t="str">
        <f>REPLACE(INDEX(GroupVertices[Group],MATCH(Vertices[[#This Row],[Vertex]],GroupVertices[Vertex],0)),1,1,"")</f>
        <v>4</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245</v>
      </c>
      <c r="B49" s="65"/>
      <c r="C49" s="65" t="s">
        <v>64</v>
      </c>
      <c r="D49" s="66">
        <v>691.9495074911017</v>
      </c>
      <c r="E49" s="68"/>
      <c r="F49" s="100" t="s">
        <v>344</v>
      </c>
      <c r="G49" s="65"/>
      <c r="H49" s="69" t="s">
        <v>245</v>
      </c>
      <c r="I49" s="70"/>
      <c r="J49" s="70"/>
      <c r="K49" s="69" t="s">
        <v>837</v>
      </c>
      <c r="L49" s="73">
        <v>2543.843930635838</v>
      </c>
      <c r="M49" s="74">
        <v>8944.943359375</v>
      </c>
      <c r="N49" s="74">
        <v>5961.822265625</v>
      </c>
      <c r="O49" s="75"/>
      <c r="P49" s="76"/>
      <c r="Q49" s="76"/>
      <c r="R49" s="86"/>
      <c r="S49" s="48">
        <v>0</v>
      </c>
      <c r="T49" s="48">
        <v>5</v>
      </c>
      <c r="U49" s="49">
        <v>253</v>
      </c>
      <c r="V49" s="49">
        <v>0.00641</v>
      </c>
      <c r="W49" s="49">
        <v>0.001708</v>
      </c>
      <c r="X49" s="49">
        <v>1.485823</v>
      </c>
      <c r="Y49" s="49">
        <v>0.15</v>
      </c>
      <c r="Z49" s="49">
        <v>0</v>
      </c>
      <c r="AA49" s="71">
        <v>49</v>
      </c>
      <c r="AB49" s="71"/>
      <c r="AC49" s="72"/>
      <c r="AD49" s="78" t="s">
        <v>552</v>
      </c>
      <c r="AE49" s="78">
        <v>7480</v>
      </c>
      <c r="AF49" s="78">
        <v>7741</v>
      </c>
      <c r="AG49" s="78">
        <v>12492</v>
      </c>
      <c r="AH49" s="78">
        <v>10350</v>
      </c>
      <c r="AI49" s="78"/>
      <c r="AJ49" s="78" t="s">
        <v>598</v>
      </c>
      <c r="AK49" s="78" t="s">
        <v>633</v>
      </c>
      <c r="AL49" s="83" t="s">
        <v>668</v>
      </c>
      <c r="AM49" s="78"/>
      <c r="AN49" s="80">
        <v>41377.82672453704</v>
      </c>
      <c r="AO49" s="83" t="s">
        <v>712</v>
      </c>
      <c r="AP49" s="78" t="b">
        <v>1</v>
      </c>
      <c r="AQ49" s="78" t="b">
        <v>0</v>
      </c>
      <c r="AR49" s="78" t="b">
        <v>1</v>
      </c>
      <c r="AS49" s="78"/>
      <c r="AT49" s="78">
        <v>141</v>
      </c>
      <c r="AU49" s="83" t="s">
        <v>714</v>
      </c>
      <c r="AV49" s="78" t="b">
        <v>0</v>
      </c>
      <c r="AW49" s="78" t="s">
        <v>742</v>
      </c>
      <c r="AX49" s="83" t="s">
        <v>789</v>
      </c>
      <c r="AY49" s="78" t="s">
        <v>66</v>
      </c>
      <c r="AZ49" s="78" t="str">
        <f>REPLACE(INDEX(GroupVertices[Group],MATCH(Vertices[[#This Row],[Vertex]],GroupVertices[Vertex],0)),1,1,"")</f>
        <v>4</v>
      </c>
      <c r="BA49" s="48"/>
      <c r="BB49" s="48"/>
      <c r="BC49" s="48"/>
      <c r="BD49" s="48"/>
      <c r="BE49" s="48" t="s">
        <v>1095</v>
      </c>
      <c r="BF49" s="48" t="s">
        <v>1095</v>
      </c>
      <c r="BG49" s="116" t="s">
        <v>1120</v>
      </c>
      <c r="BH49" s="116" t="s">
        <v>1120</v>
      </c>
      <c r="BI49" s="116" t="s">
        <v>1144</v>
      </c>
      <c r="BJ49" s="116" t="s">
        <v>1144</v>
      </c>
      <c r="BK49" s="116">
        <v>0</v>
      </c>
      <c r="BL49" s="120">
        <v>0</v>
      </c>
      <c r="BM49" s="116">
        <v>0</v>
      </c>
      <c r="BN49" s="120">
        <v>0</v>
      </c>
      <c r="BO49" s="116">
        <v>0</v>
      </c>
      <c r="BP49" s="120">
        <v>0</v>
      </c>
      <c r="BQ49" s="116">
        <v>33</v>
      </c>
      <c r="BR49" s="120">
        <v>100</v>
      </c>
      <c r="BS49" s="116">
        <v>33</v>
      </c>
      <c r="BT49" s="2"/>
      <c r="BU49" s="3"/>
      <c r="BV49" s="3"/>
      <c r="BW49" s="3"/>
      <c r="BX49" s="3"/>
    </row>
    <row r="50" spans="1:76" ht="15">
      <c r="A50" s="87" t="s">
        <v>259</v>
      </c>
      <c r="B50" s="88"/>
      <c r="C50" s="88" t="s">
        <v>64</v>
      </c>
      <c r="D50" s="89">
        <v>293.5162652098336</v>
      </c>
      <c r="E50" s="90"/>
      <c r="F50" s="101" t="s">
        <v>741</v>
      </c>
      <c r="G50" s="88"/>
      <c r="H50" s="91" t="s">
        <v>259</v>
      </c>
      <c r="I50" s="92"/>
      <c r="J50" s="92"/>
      <c r="K50" s="91" t="s">
        <v>838</v>
      </c>
      <c r="L50" s="93">
        <v>1</v>
      </c>
      <c r="M50" s="94">
        <v>8694.0263671875</v>
      </c>
      <c r="N50" s="94">
        <v>9542.5751953125</v>
      </c>
      <c r="O50" s="95"/>
      <c r="P50" s="96"/>
      <c r="Q50" s="96"/>
      <c r="R50" s="97"/>
      <c r="S50" s="48">
        <v>2</v>
      </c>
      <c r="T50" s="48">
        <v>0</v>
      </c>
      <c r="U50" s="49">
        <v>0</v>
      </c>
      <c r="V50" s="49">
        <v>0.005025</v>
      </c>
      <c r="W50" s="49">
        <v>0.000282</v>
      </c>
      <c r="X50" s="49">
        <v>0.680557</v>
      </c>
      <c r="Y50" s="49">
        <v>0.5</v>
      </c>
      <c r="Z50" s="49">
        <v>0</v>
      </c>
      <c r="AA50" s="98">
        <v>50</v>
      </c>
      <c r="AB50" s="98"/>
      <c r="AC50" s="99"/>
      <c r="AD50" s="78" t="s">
        <v>553</v>
      </c>
      <c r="AE50" s="78">
        <v>372</v>
      </c>
      <c r="AF50" s="78">
        <v>1997</v>
      </c>
      <c r="AG50" s="78">
        <v>4093</v>
      </c>
      <c r="AH50" s="78">
        <v>2700</v>
      </c>
      <c r="AI50" s="78"/>
      <c r="AJ50" s="78" t="s">
        <v>599</v>
      </c>
      <c r="AK50" s="78"/>
      <c r="AL50" s="83" t="s">
        <v>669</v>
      </c>
      <c r="AM50" s="78"/>
      <c r="AN50" s="80">
        <v>40641.48131944444</v>
      </c>
      <c r="AO50" s="83" t="s">
        <v>713</v>
      </c>
      <c r="AP50" s="78" t="b">
        <v>1</v>
      </c>
      <c r="AQ50" s="78" t="b">
        <v>0</v>
      </c>
      <c r="AR50" s="78" t="b">
        <v>0</v>
      </c>
      <c r="AS50" s="78"/>
      <c r="AT50" s="78">
        <v>49</v>
      </c>
      <c r="AU50" s="83" t="s">
        <v>714</v>
      </c>
      <c r="AV50" s="78" t="b">
        <v>0</v>
      </c>
      <c r="AW50" s="78" t="s">
        <v>742</v>
      </c>
      <c r="AX50" s="83" t="s">
        <v>790</v>
      </c>
      <c r="AY50" s="78" t="s">
        <v>65</v>
      </c>
      <c r="AZ50" s="78" t="str">
        <f>REPLACE(INDEX(GroupVertices[Group],MATCH(Vertices[[#This Row],[Vertex]],GroupVertices[Vertex],0)),1,1,"")</f>
        <v>4</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hyperlinks>
    <hyperlink ref="AL3" r:id="rId1" display="http://misstarbuck.wixsite.com/misstarbuck"/>
    <hyperlink ref="AL5" r:id="rId2" display="https://bit.ly/2JCaoJY"/>
    <hyperlink ref="AL7" r:id="rId3" display="https://t.co/05d9eEPgRN"/>
    <hyperlink ref="AL9" r:id="rId4" display="http://scienceburger.com/"/>
    <hyperlink ref="AL10" r:id="rId5" display="https://t.co/8HAfUkD3lk"/>
    <hyperlink ref="AL12" r:id="rId6" display="http://www2.mtroyal.ca/~mmacmillan"/>
    <hyperlink ref="AL13" r:id="rId7" display="http://totallyrewired.wordpress.com/"/>
    <hyperlink ref="AL14" r:id="rId8" display="https://about.me/teresamackinnon"/>
    <hyperlink ref="AL15" r:id="rId9" display="https://t.co/XtYTAXIJzl"/>
    <hyperlink ref="AL16" r:id="rId10" display="https://t.co/VXCS80ZddW"/>
    <hyperlink ref="AL17" r:id="rId11" display="https://t.co/8kDPnDTYog"/>
    <hyperlink ref="AL18" r:id="rId12" display="https://t.co/C4El7oAK6Y"/>
    <hyperlink ref="AL19" r:id="rId13" display="https://t.co/XiVVCAu19L"/>
    <hyperlink ref="AL21" r:id="rId14" display="http://www.johncollins.net/"/>
    <hyperlink ref="AL23" r:id="rId15" display="http://t.co/d7hBNekdUq"/>
    <hyperlink ref="AL24" r:id="rId16" display="http://www.patesonline.net/"/>
    <hyperlink ref="AL25" r:id="rId17" display="http://www.linkedin.com/in/suebeckingham"/>
    <hyperlink ref="AL26" r:id="rId18" display="https://t.co/DTFZZc7wBp"/>
    <hyperlink ref="AL27" r:id="rId19" display="http://scottjturner.weebly.com/"/>
    <hyperlink ref="AL28" r:id="rId20" display="http://about.me/sarahhoneychurch"/>
    <hyperlink ref="AL30" r:id="rId21" display="https://t.co/F048kNUNcD"/>
    <hyperlink ref="AL31" r:id="rId22" display="https://www.sunderland.ac.uk/about/staff/teacher-training-and-education/david_wooff"/>
    <hyperlink ref="AL32" r:id="rId23" display="http://lthechat.com/"/>
    <hyperlink ref="AL33" r:id="rId24" display="https://smrfoundation.org/"/>
    <hyperlink ref="AL34" r:id="rId25" display="http://www.city.ac.uk/lead"/>
    <hyperlink ref="AL35" r:id="rId26" display="https://www.linkedin.com/in/johncouperthwaite"/>
    <hyperlink ref="AL36" r:id="rId27" display="http://t.co/WqJXRafMGI"/>
    <hyperlink ref="AL37" r:id="rId28" display="https://www.edgehill.ac.uk/clt/conference-2014/social-media-for-learning-in-higher-education-confere"/>
    <hyperlink ref="AL38" r:id="rId29" display="http://ntu.ac.uk/adbe/index.html"/>
    <hyperlink ref="AL39" r:id="rId30" display="http://www.edgehill.ac.uk/solstice"/>
    <hyperlink ref="AL42" r:id="rId31" display="https://t.co/j1i0uaCCEX"/>
    <hyperlink ref="AL45" r:id="rId32" display="https://t.co/xBVhFHkJiU"/>
    <hyperlink ref="AL46" r:id="rId33" display="http://about.me/cpjobling"/>
    <hyperlink ref="AL48" r:id="rId34" display="https://journals.gre.ac.uk/index.php/raise/about"/>
    <hyperlink ref="AL49" r:id="rId35" display="http://phil-race.co.uk/"/>
    <hyperlink ref="AL50" r:id="rId36" display="https://t.co/EYz9gAJGJ9"/>
    <hyperlink ref="AO3" r:id="rId37" display="https://pbs.twimg.com/profile_banners/788674893999173632/1537783521"/>
    <hyperlink ref="AO4" r:id="rId38" display="https://pbs.twimg.com/profile_banners/900813213952081920/1504858655"/>
    <hyperlink ref="AO5" r:id="rId39" display="https://pbs.twimg.com/profile_banners/859771153321259009/1526588492"/>
    <hyperlink ref="AO6" r:id="rId40" display="https://pbs.twimg.com/profile_banners/1861150880/1474617327"/>
    <hyperlink ref="AO7" r:id="rId41" display="https://pbs.twimg.com/profile_banners/735568502/1467727211"/>
    <hyperlink ref="AO8" r:id="rId42" display="https://pbs.twimg.com/profile_banners/996122752150114310/1534000924"/>
    <hyperlink ref="AO9" r:id="rId43" display="https://pbs.twimg.com/profile_banners/347002675/1450187379"/>
    <hyperlink ref="AO10" r:id="rId44" display="https://pbs.twimg.com/profile_banners/1274404952/1567551139"/>
    <hyperlink ref="AO11" r:id="rId45" display="https://pbs.twimg.com/profile_banners/204746761/1559796062"/>
    <hyperlink ref="AO13" r:id="rId46" display="https://pbs.twimg.com/profile_banners/182762965/1561040513"/>
    <hyperlink ref="AO14" r:id="rId47" display="https://pbs.twimg.com/profile_banners/81817497/1354468137"/>
    <hyperlink ref="AO15" r:id="rId48" display="https://pbs.twimg.com/profile_banners/246845785/1562314133"/>
    <hyperlink ref="AO16" r:id="rId49" display="https://pbs.twimg.com/profile_banners/3250741/1496472460"/>
    <hyperlink ref="AO17" r:id="rId50" display="https://pbs.twimg.com/profile_banners/17602517/1567866920"/>
    <hyperlink ref="AO18" r:id="rId51" display="https://pbs.twimg.com/profile_banners/20971476/1428354761"/>
    <hyperlink ref="AO19" r:id="rId52" display="https://pbs.twimg.com/profile_banners/2272841/1354635214"/>
    <hyperlink ref="AO20" r:id="rId53" display="https://pbs.twimg.com/profile_banners/717927353268232192/1460477788"/>
    <hyperlink ref="AO21" r:id="rId54" display="https://pbs.twimg.com/profile_banners/1848451/1562524744"/>
    <hyperlink ref="AO23" r:id="rId55" display="https://pbs.twimg.com/profile_banners/41210876/1552553640"/>
    <hyperlink ref="AO24" r:id="rId56" display="https://pbs.twimg.com/profile_banners/17968281/1348098472"/>
    <hyperlink ref="AO25" r:id="rId57" display="https://pbs.twimg.com/profile_banners/34904126/1348772653"/>
    <hyperlink ref="AO26" r:id="rId58" display="https://pbs.twimg.com/profile_banners/3726587775/1452177565"/>
    <hyperlink ref="AO27" r:id="rId59" display="https://pbs.twimg.com/profile_banners/56366858/1479122559"/>
    <hyperlink ref="AO28" r:id="rId60" display="https://pbs.twimg.com/profile_banners/558091832/1522083865"/>
    <hyperlink ref="AO29" r:id="rId61" display="https://pbs.twimg.com/profile_banners/811626119636127744/1482341927"/>
    <hyperlink ref="AO30" r:id="rId62" display="https://pbs.twimg.com/profile_banners/231750350/1388520591"/>
    <hyperlink ref="AO31" r:id="rId63" display="https://pbs.twimg.com/profile_banners/1146146844/1420242277"/>
    <hyperlink ref="AO32" r:id="rId64" display="https://pbs.twimg.com/profile_banners/2659221798/1444238119"/>
    <hyperlink ref="AO33" r:id="rId65" display="https://pbs.twimg.com/profile_banners/87606674/1405285356"/>
    <hyperlink ref="AO34" r:id="rId66" display="https://pbs.twimg.com/profile_banners/118827531/1483456778"/>
    <hyperlink ref="AO35" r:id="rId67" display="https://pbs.twimg.com/profile_banners/107356021/1471430608"/>
    <hyperlink ref="AO36" r:id="rId68" display="https://pbs.twimg.com/profile_banners/14908181/1566203432"/>
    <hyperlink ref="AO37" r:id="rId69" display="https://pbs.twimg.com/profile_banners/3346395670/1561844616"/>
    <hyperlink ref="AO38" r:id="rId70" display="https://pbs.twimg.com/profile_banners/53028461/1536485855"/>
    <hyperlink ref="AO41" r:id="rId71" display="https://pbs.twimg.com/profile_banners/2336291837/1532672875"/>
    <hyperlink ref="AO42" r:id="rId72" display="https://pbs.twimg.com/profile_banners/1056578767/1436441450"/>
    <hyperlink ref="AO43" r:id="rId73" display="https://pbs.twimg.com/profile_banners/249686528/1448008572"/>
    <hyperlink ref="AO45" r:id="rId74" display="https://pbs.twimg.com/profile_banners/204444379/1552467078"/>
    <hyperlink ref="AO46" r:id="rId75" display="https://pbs.twimg.com/profile_banners/4229341/1398287038"/>
    <hyperlink ref="AO47" r:id="rId76" display="https://pbs.twimg.com/profile_banners/246951711/1485288052"/>
    <hyperlink ref="AO48" r:id="rId77" display="https://pbs.twimg.com/profile_banners/877194559377338370/1497977360"/>
    <hyperlink ref="AO49" r:id="rId78" display="https://pbs.twimg.com/profile_banners/1350065268/1460222436"/>
    <hyperlink ref="AO50" r:id="rId79" display="https://pbs.twimg.com/profile_banners/278996983/1379593374"/>
    <hyperlink ref="AU3" r:id="rId80" display="http://abs.twimg.com/images/themes/theme1/bg.png"/>
    <hyperlink ref="AU6" r:id="rId81" display="http://abs.twimg.com/images/themes/theme1/bg.png"/>
    <hyperlink ref="AU7" r:id="rId82" display="http://abs.twimg.com/images/themes/theme1/bg.png"/>
    <hyperlink ref="AU9" r:id="rId83" display="http://pbs.twimg.com/profile_background_images/666111968768495617/QcbiaBLG.jpg"/>
    <hyperlink ref="AU10" r:id="rId84" display="http://abs.twimg.com/images/themes/theme1/bg.png"/>
    <hyperlink ref="AU11" r:id="rId85" display="http://abs.twimg.com/images/themes/theme10/bg.gif"/>
    <hyperlink ref="AU12" r:id="rId86" display="http://abs.twimg.com/images/themes/theme1/bg.png"/>
    <hyperlink ref="AU13" r:id="rId87" display="http://abs.twimg.com/images/themes/theme7/bg.gif"/>
    <hyperlink ref="AU14" r:id="rId88" display="http://abs.twimg.com/images/themes/theme2/bg.gif"/>
    <hyperlink ref="AU15" r:id="rId89" display="http://abs.twimg.com/images/themes/theme17/bg.gif"/>
    <hyperlink ref="AU16" r:id="rId90" display="http://abs.twimg.com/images/themes/theme1/bg.png"/>
    <hyperlink ref="AU17" r:id="rId91" display="http://abs.twimg.com/images/themes/theme14/bg.gif"/>
    <hyperlink ref="AU18" r:id="rId92" display="http://abs.twimg.com/images/themes/theme1/bg.png"/>
    <hyperlink ref="AU19" r:id="rId93" display="http://abs.twimg.com/images/themes/theme1/bg.png"/>
    <hyperlink ref="AU20" r:id="rId94" display="http://abs.twimg.com/images/themes/theme1/bg.png"/>
    <hyperlink ref="AU21" r:id="rId95" display="http://abs.twimg.com/images/themes/theme9/bg.gif"/>
    <hyperlink ref="AU22" r:id="rId96" display="http://abs.twimg.com/images/themes/theme1/bg.png"/>
    <hyperlink ref="AU23" r:id="rId97" display="http://abs.twimg.com/images/themes/theme1/bg.png"/>
    <hyperlink ref="AU24" r:id="rId98" display="http://abs.twimg.com/images/themes/theme15/bg.png"/>
    <hyperlink ref="AU25" r:id="rId99" display="http://abs.twimg.com/images/themes/theme4/bg.gif"/>
    <hyperlink ref="AU26" r:id="rId100" display="http://abs.twimg.com/images/themes/theme1/bg.png"/>
    <hyperlink ref="AU27" r:id="rId101" display="http://abs.twimg.com/images/themes/theme5/bg.gif"/>
    <hyperlink ref="AU28" r:id="rId102" display="http://abs.twimg.com/images/themes/theme10/bg.gif"/>
    <hyperlink ref="AU29" r:id="rId103" display="http://abs.twimg.com/images/themes/theme1/bg.png"/>
    <hyperlink ref="AU30" r:id="rId104" display="http://abs.twimg.com/images/themes/theme11/bg.gif"/>
    <hyperlink ref="AU31" r:id="rId105" display="http://abs.twimg.com/images/themes/theme1/bg.png"/>
    <hyperlink ref="AU32" r:id="rId106" display="http://abs.twimg.com/images/themes/theme1/bg.png"/>
    <hyperlink ref="AU33" r:id="rId107" display="http://abs.twimg.com/images/themes/theme19/bg.gif"/>
    <hyperlink ref="AU34" r:id="rId108" display="http://abs.twimg.com/images/themes/theme1/bg.png"/>
    <hyperlink ref="AU35" r:id="rId109" display="http://abs.twimg.com/images/themes/theme9/bg.gif"/>
    <hyperlink ref="AU36" r:id="rId110" display="http://abs.twimg.com/images/themes/theme14/bg.gif"/>
    <hyperlink ref="AU37" r:id="rId111" display="http://abs.twimg.com/images/themes/theme1/bg.png"/>
    <hyperlink ref="AU38" r:id="rId112" display="http://abs.twimg.com/images/themes/theme9/bg.gif"/>
    <hyperlink ref="AU39" r:id="rId113" display="http://abs.twimg.com/images/themes/theme15/bg.png"/>
    <hyperlink ref="AU40" r:id="rId114" display="http://abs.twimg.com/images/themes/theme1/bg.png"/>
    <hyperlink ref="AU41" r:id="rId115" display="http://abs.twimg.com/images/themes/theme1/bg.png"/>
    <hyperlink ref="AU42" r:id="rId116" display="http://abs.twimg.com/images/themes/theme1/bg.png"/>
    <hyperlink ref="AU43" r:id="rId117" display="http://abs.twimg.com/images/themes/theme1/bg.png"/>
    <hyperlink ref="AU44" r:id="rId118" display="http://abs.twimg.com/images/themes/theme1/bg.png"/>
    <hyperlink ref="AU45" r:id="rId119" display="http://abs.twimg.com/images/themes/theme16/bg.gif"/>
    <hyperlink ref="AU46" r:id="rId120" display="http://abs.twimg.com/images/themes/theme2/bg.gif"/>
    <hyperlink ref="AU47" r:id="rId121" display="http://abs.twimg.com/images/themes/theme19/bg.gif"/>
    <hyperlink ref="AU49" r:id="rId122" display="http://abs.twimg.com/images/themes/theme1/bg.png"/>
    <hyperlink ref="AU50" r:id="rId123" display="http://abs.twimg.com/images/themes/theme1/bg.png"/>
    <hyperlink ref="F3" r:id="rId124" display="http://pbs.twimg.com/profile_images/1043469466242371584/j2rBwXqA_normal.jpg"/>
    <hyperlink ref="F4" r:id="rId125" display="http://pbs.twimg.com/profile_images/906073851255193600/4Z5Rt6y7_normal.jpg"/>
    <hyperlink ref="F5" r:id="rId126" display="http://pbs.twimg.com/profile_images/878517414471897088/4UzVqIN1_normal.jpg"/>
    <hyperlink ref="F6" r:id="rId127" display="http://pbs.twimg.com/profile_images/509678277087068160/L-dF47si_normal.jpeg"/>
    <hyperlink ref="F7" r:id="rId128" display="http://pbs.twimg.com/profile_images/529205003244695552/km_41chl_normal.jpeg"/>
    <hyperlink ref="F8" r:id="rId129" display="http://pbs.twimg.com/profile_images/1028300264846098432/M51rTf8m_normal.jpg"/>
    <hyperlink ref="F9" r:id="rId130" display="http://pbs.twimg.com/profile_images/676761037538992129/Qq-q1bRC_normal.jpg"/>
    <hyperlink ref="F10" r:id="rId131" display="http://pbs.twimg.com/profile_images/1103357355784318976/hBegLP4W_normal.png"/>
    <hyperlink ref="F11" r:id="rId132" display="http://pbs.twimg.com/profile_images/1064628081363742721/NVh24-lS_normal.jpg"/>
    <hyperlink ref="F12" r:id="rId133" display="http://pbs.twimg.com/profile_images/1564365669/margyphoto_normal.JPG"/>
    <hyperlink ref="F13" r:id="rId134" display="http://pbs.twimg.com/profile_images/986918843061809152/CiDLZ624_normal.jpg"/>
    <hyperlink ref="F14" r:id="rId135" display="http://pbs.twimg.com/profile_images/754956635450200064/iN-luRsi_normal.jpg"/>
    <hyperlink ref="F15" r:id="rId136" display="http://pbs.twimg.com/profile_images/1146866786111033349/LTXiPm9__normal.jpg"/>
    <hyperlink ref="F16" r:id="rId137" display="http://pbs.twimg.com/profile_images/993876598666551299/03Sna7Dr_normal.jpg"/>
    <hyperlink ref="F17" r:id="rId138" display="http://pbs.twimg.com/profile_images/1150853733531750401/1a6cL5aw_normal.jpg"/>
    <hyperlink ref="F18" r:id="rId139" display="http://pbs.twimg.com/profile_images/1156529084651966469/nzyNwoRH_normal.jpg"/>
    <hyperlink ref="F19" r:id="rId140" display="http://pbs.twimg.com/profile_images/324148272/meerkat_normal.jpg"/>
    <hyperlink ref="F20" r:id="rId141" display="http://pbs.twimg.com/profile_images/851863204951142400/QI35SGUJ_normal.jpg"/>
    <hyperlink ref="F21" r:id="rId142" display="http://pbs.twimg.com/profile_images/1149557731281391618/kN_F5QIa_normal.jpg"/>
    <hyperlink ref="F22" r:id="rId143" display="http://pbs.twimg.com/profile_images/969244225689833473/_S2XNjmi_normal.jpg"/>
    <hyperlink ref="F23" r:id="rId144" display="http://pbs.twimg.com/profile_images/439001186385944576/mrtJJX5d_normal.png"/>
    <hyperlink ref="F24" r:id="rId145" display="http://pbs.twimg.com/profile_images/639043128410902528/YApTY2N5_normal.jpg"/>
    <hyperlink ref="F25" r:id="rId146" display="http://pbs.twimg.com/profile_images/1169988780637528064/ZfOi1CD8_normal.jpg"/>
    <hyperlink ref="F26" r:id="rId147" display="http://pbs.twimg.com/profile_images/1013793991844909058/TzdFQ3Si_normal.jpg"/>
    <hyperlink ref="F27" r:id="rId148" display="http://pbs.twimg.com/profile_images/707234049144840195/oOSySzdy_normal.jpg"/>
    <hyperlink ref="F28" r:id="rId149" display="http://pbs.twimg.com/profile_images/1047122314276614144/XdsZ7BKr_normal.jpg"/>
    <hyperlink ref="F29" r:id="rId150" display="http://pbs.twimg.com/profile_images/811626867803455488/HfJAYECJ_normal.jpg"/>
    <hyperlink ref="F30" r:id="rId151" display="http://pbs.twimg.com/profile_images/862616430835097601/2ki8W-6__normal.jpg"/>
    <hyperlink ref="F31" r:id="rId152" display="http://pbs.twimg.com/profile_images/551160650940956672/IBRXlASR_normal.jpeg"/>
    <hyperlink ref="F32" r:id="rId153" display="http://pbs.twimg.com/profile_images/493788994547613697/3q2OoTbK_normal.jpeg"/>
    <hyperlink ref="F33" r:id="rId154" display="http://pbs.twimg.com/profile_images/849132774661308416/pa2Uplq1_normal.jpg"/>
    <hyperlink ref="F34" r:id="rId155" display="http://pbs.twimg.com/profile_images/1085230250571685888/MtxckAlq_normal.jpg"/>
    <hyperlink ref="F35" r:id="rId156" display="http://pbs.twimg.com/profile_images/897861295122395136/kbZsjY_D_normal.jpg"/>
    <hyperlink ref="F36" r:id="rId157" display="http://pbs.twimg.com/profile_images/876750567183462400/c7tK8Hod_normal.jpg"/>
    <hyperlink ref="F37" r:id="rId158" display="http://pbs.twimg.com/profile_images/1145739283673899008/ZsFjpWio_normal.jpg"/>
    <hyperlink ref="F38" r:id="rId159" display="http://pbs.twimg.com/profile_images/1038181766413078528/IjC4HcVd_normal.jpg"/>
    <hyperlink ref="F39" r:id="rId160" display="http://pbs.twimg.com/profile_images/444719379/SolsticeLogo_normal.jpg"/>
    <hyperlink ref="F40" r:id="rId161" display="http://pbs.twimg.com/profile_images/378800000746618695/83ceb1ddb5721d653942f9c560d7ee4e_normal.jpeg"/>
    <hyperlink ref="F41" r:id="rId162" display="http://pbs.twimg.com/profile_images/1168184991479685120/pOXp6hhR_normal.jpg"/>
    <hyperlink ref="F42" r:id="rId163" display="http://pbs.twimg.com/profile_images/586457577992491011/rz6qrjfU_normal.jpg"/>
    <hyperlink ref="F43" r:id="rId164" display="http://pbs.twimg.com/profile_images/3230210603/cfc48af828b67bcb8c8f75f46701f929_normal.jpeg"/>
    <hyperlink ref="F44" r:id="rId165" display="http://pbs.twimg.com/profile_images/612231301651935236/MFtCo__b_normal.jpg"/>
    <hyperlink ref="F45" r:id="rId166" display="http://pbs.twimg.com/profile_images/874644963849535489/b01_rWgV_normal.jpg"/>
    <hyperlink ref="F46" r:id="rId167" display="http://pbs.twimg.com/profile_images/1045593322012770304/sZ0LVya0_normal.jpg"/>
    <hyperlink ref="F47" r:id="rId168" display="http://pbs.twimg.com/profile_images/915596670959783936/8Hysdkh__normal.jpg"/>
    <hyperlink ref="F48" r:id="rId169" display="http://pbs.twimg.com/profile_images/877196000351453185/E-mzIv5g_normal.jpg"/>
    <hyperlink ref="F49" r:id="rId170" display="http://pbs.twimg.com/profile_images/378800000609415725/19672c718d9873a6c2faba1242b6562d_normal.jpeg"/>
    <hyperlink ref="F50" r:id="rId171" display="http://pbs.twimg.com/profile_images/1304329114/Raise_logo_blue6_normal.jpg"/>
    <hyperlink ref="AX3" r:id="rId172" display="https://twitter.com/misstarbuck"/>
    <hyperlink ref="AX4" r:id="rId173" display="https://twitter.com/oliviakellyou"/>
    <hyperlink ref="AX5" r:id="rId174" display="https://twitter.com/sfaulknerpando"/>
    <hyperlink ref="AX6" r:id="rId175" display="https://twitter.com/bpplibrary"/>
    <hyperlink ref="AX7" r:id="rId176" display="https://twitter.com/dinahturner"/>
    <hyperlink ref="AX8" r:id="rId177" display="https://twitter.com/futurefocusedg1"/>
    <hyperlink ref="AX9" r:id="rId178" display="https://twitter.com/s"/>
    <hyperlink ref="AX10" r:id="rId179" display="https://twitter.com/belld17"/>
    <hyperlink ref="AX11" r:id="rId180" display="https://twitter.com/sarah__wright1"/>
    <hyperlink ref="AX12" r:id="rId181" display="https://twitter.com/margymaclibrary"/>
    <hyperlink ref="AX13" r:id="rId182" display="https://twitter.com/chri5rowell"/>
    <hyperlink ref="AX14" r:id="rId183" display="https://twitter.com/warwicklanguage"/>
    <hyperlink ref="AX15" r:id="rId184" display="https://twitter.com/cbthomson"/>
    <hyperlink ref="AX16" r:id="rId185" display="https://twitter.com/lawrie"/>
    <hyperlink ref="AX17" r:id="rId186" display="https://twitter.com/preater"/>
    <hyperlink ref="AX18" r:id="rId187" display="https://twitter.com/mattcornock"/>
    <hyperlink ref="AX19" r:id="rId188" display="https://twitter.com/jamesclay"/>
    <hyperlink ref="AX20" r:id="rId189" display="https://twitter.com/scalarhumanity"/>
    <hyperlink ref="AX21" r:id="rId190" display="https://twitter.com/johnco"/>
    <hyperlink ref="AX22" r:id="rId191" display="https://twitter.com/profsallybrown"/>
    <hyperlink ref="AX23" r:id="rId192" display="https://twitter.com/a_l_t"/>
    <hyperlink ref="AX24" r:id="rId193" display="https://twitter.com/dompates"/>
    <hyperlink ref="AX25" r:id="rId194" display="https://twitter.com/suebecks"/>
    <hyperlink ref="AX26" r:id="rId195" display="https://twitter.com/advancehe_chat"/>
    <hyperlink ref="AX27" r:id="rId196" display="https://twitter.com/scottturneruon"/>
    <hyperlink ref="AX28" r:id="rId197" display="https://twitter.com/nomadwarmachine"/>
    <hyperlink ref="AX29" r:id="rId198" display="https://twitter.com/edubot_he"/>
    <hyperlink ref="AX30" r:id="rId199" display="https://twitter.com/debbaff"/>
    <hyperlink ref="AX31" r:id="rId200" display="https://twitter.com/destech2013"/>
    <hyperlink ref="AX32" r:id="rId201" display="https://twitter.com/lthechat"/>
    <hyperlink ref="AX33" r:id="rId202" display="https://twitter.com/nodexl"/>
    <hyperlink ref="AX34" r:id="rId203" display="https://twitter.com/cityunilead"/>
    <hyperlink ref="AX35" r:id="rId204" display="https://twitter.com/johncoup"/>
    <hyperlink ref="AX36" r:id="rId205" display="https://twitter.com/edgehill"/>
    <hyperlink ref="AX37" r:id="rId206" display="https://twitter.com/socmedhe"/>
    <hyperlink ref="AX38" r:id="rId207" display="https://twitter.com/kerry_truman"/>
    <hyperlink ref="AX39" r:id="rId208" display="https://twitter.com/solsticecetl"/>
    <hyperlink ref="AX40" r:id="rId209" display="https://twitter.com/13suemckinney"/>
    <hyperlink ref="AX41" r:id="rId210" display="https://twitter.com/kerryedwardsot"/>
    <hyperlink ref="AX42" r:id="rId211" display="https://twitter.com/alexgspiers"/>
    <hyperlink ref="AX43" r:id="rId212" display="https://twitter.com/neilwithnell"/>
    <hyperlink ref="AX44" r:id="rId213" display="https://twitter.com/dilla_davis"/>
    <hyperlink ref="AX45" r:id="rId214" display="https://twitter.com/mrgavinbell"/>
    <hyperlink ref="AX46" r:id="rId215" display="https://twitter.com/cpjobling"/>
    <hyperlink ref="AX47" r:id="rId216" display="https://twitter.com/kiusum"/>
    <hyperlink ref="AX48" r:id="rId217" display="https://twitter.com/sehej_raise"/>
    <hyperlink ref="AX49" r:id="rId218" display="https://twitter.com/racephil"/>
    <hyperlink ref="AX50" r:id="rId219" display="https://twitter.com/raisenetwork"/>
  </hyperlinks>
  <printOptions/>
  <pageMargins left="0.7" right="0.7" top="0.75" bottom="0.75" header="0.3" footer="0.3"/>
  <pageSetup horizontalDpi="600" verticalDpi="600" orientation="portrait" r:id="rId223"/>
  <legacyDrawing r:id="rId221"/>
  <tableParts>
    <tablePart r:id="rId2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908</v>
      </c>
      <c r="Z2" s="13" t="s">
        <v>918</v>
      </c>
      <c r="AA2" s="13" t="s">
        <v>936</v>
      </c>
      <c r="AB2" s="13" t="s">
        <v>981</v>
      </c>
      <c r="AC2" s="13" t="s">
        <v>1043</v>
      </c>
      <c r="AD2" s="13" t="s">
        <v>1063</v>
      </c>
      <c r="AE2" s="13" t="s">
        <v>1065</v>
      </c>
      <c r="AF2" s="13" t="s">
        <v>1077</v>
      </c>
      <c r="AG2" s="119" t="s">
        <v>1198</v>
      </c>
      <c r="AH2" s="119" t="s">
        <v>1199</v>
      </c>
      <c r="AI2" s="119" t="s">
        <v>1200</v>
      </c>
      <c r="AJ2" s="119" t="s">
        <v>1201</v>
      </c>
      <c r="AK2" s="119" t="s">
        <v>1202</v>
      </c>
      <c r="AL2" s="119" t="s">
        <v>1203</v>
      </c>
      <c r="AM2" s="119" t="s">
        <v>1204</v>
      </c>
      <c r="AN2" s="119" t="s">
        <v>1205</v>
      </c>
      <c r="AO2" s="119" t="s">
        <v>1208</v>
      </c>
    </row>
    <row r="3" spans="1:41" ht="15">
      <c r="A3" s="87" t="s">
        <v>878</v>
      </c>
      <c r="B3" s="65" t="s">
        <v>884</v>
      </c>
      <c r="C3" s="65" t="s">
        <v>56</v>
      </c>
      <c r="D3" s="103"/>
      <c r="E3" s="102"/>
      <c r="F3" s="104" t="s">
        <v>1265</v>
      </c>
      <c r="G3" s="105"/>
      <c r="H3" s="105"/>
      <c r="I3" s="106">
        <v>3</v>
      </c>
      <c r="J3" s="107"/>
      <c r="K3" s="48">
        <v>13</v>
      </c>
      <c r="L3" s="48">
        <v>25</v>
      </c>
      <c r="M3" s="48">
        <v>8</v>
      </c>
      <c r="N3" s="48">
        <v>33</v>
      </c>
      <c r="O3" s="48">
        <v>1</v>
      </c>
      <c r="P3" s="49">
        <v>0.21739130434782608</v>
      </c>
      <c r="Q3" s="49">
        <v>0.35714285714285715</v>
      </c>
      <c r="R3" s="48">
        <v>1</v>
      </c>
      <c r="S3" s="48">
        <v>0</v>
      </c>
      <c r="T3" s="48">
        <v>13</v>
      </c>
      <c r="U3" s="48">
        <v>33</v>
      </c>
      <c r="V3" s="48">
        <v>3</v>
      </c>
      <c r="W3" s="49">
        <v>1.64497</v>
      </c>
      <c r="X3" s="49">
        <v>0.1794871794871795</v>
      </c>
      <c r="Y3" s="78" t="s">
        <v>909</v>
      </c>
      <c r="Z3" s="78" t="s">
        <v>300</v>
      </c>
      <c r="AA3" s="78" t="s">
        <v>937</v>
      </c>
      <c r="AB3" s="84" t="s">
        <v>982</v>
      </c>
      <c r="AC3" s="84" t="s">
        <v>1044</v>
      </c>
      <c r="AD3" s="84" t="s">
        <v>1064</v>
      </c>
      <c r="AE3" s="84" t="s">
        <v>1066</v>
      </c>
      <c r="AF3" s="84" t="s">
        <v>1078</v>
      </c>
      <c r="AG3" s="116">
        <v>47</v>
      </c>
      <c r="AH3" s="120">
        <v>9.670781893004115</v>
      </c>
      <c r="AI3" s="116">
        <v>1</v>
      </c>
      <c r="AJ3" s="120">
        <v>0.205761316872428</v>
      </c>
      <c r="AK3" s="116">
        <v>0</v>
      </c>
      <c r="AL3" s="120">
        <v>0</v>
      </c>
      <c r="AM3" s="116">
        <v>438</v>
      </c>
      <c r="AN3" s="120">
        <v>90.12345679012346</v>
      </c>
      <c r="AO3" s="116">
        <v>486</v>
      </c>
    </row>
    <row r="4" spans="1:41" ht="15">
      <c r="A4" s="87" t="s">
        <v>879</v>
      </c>
      <c r="B4" s="65" t="s">
        <v>885</v>
      </c>
      <c r="C4" s="65" t="s">
        <v>56</v>
      </c>
      <c r="D4" s="109"/>
      <c r="E4" s="108"/>
      <c r="F4" s="110" t="s">
        <v>1266</v>
      </c>
      <c r="G4" s="111"/>
      <c r="H4" s="111"/>
      <c r="I4" s="112">
        <v>4</v>
      </c>
      <c r="J4" s="113"/>
      <c r="K4" s="48">
        <v>13</v>
      </c>
      <c r="L4" s="48">
        <v>30</v>
      </c>
      <c r="M4" s="48">
        <v>0</v>
      </c>
      <c r="N4" s="48">
        <v>30</v>
      </c>
      <c r="O4" s="48">
        <v>0</v>
      </c>
      <c r="P4" s="49">
        <v>0.034482758620689655</v>
      </c>
      <c r="Q4" s="49">
        <v>0.06666666666666667</v>
      </c>
      <c r="R4" s="48">
        <v>1</v>
      </c>
      <c r="S4" s="48">
        <v>0</v>
      </c>
      <c r="T4" s="48">
        <v>13</v>
      </c>
      <c r="U4" s="48">
        <v>30</v>
      </c>
      <c r="V4" s="48">
        <v>3</v>
      </c>
      <c r="W4" s="49">
        <v>1.538462</v>
      </c>
      <c r="X4" s="49">
        <v>0.19230769230769232</v>
      </c>
      <c r="Y4" s="78" t="s">
        <v>289</v>
      </c>
      <c r="Z4" s="78" t="s">
        <v>301</v>
      </c>
      <c r="AA4" s="78" t="s">
        <v>938</v>
      </c>
      <c r="AB4" s="84" t="s">
        <v>983</v>
      </c>
      <c r="AC4" s="84" t="s">
        <v>1045</v>
      </c>
      <c r="AD4" s="84"/>
      <c r="AE4" s="84" t="s">
        <v>1067</v>
      </c>
      <c r="AF4" s="84" t="s">
        <v>1079</v>
      </c>
      <c r="AG4" s="116">
        <v>4</v>
      </c>
      <c r="AH4" s="120">
        <v>3.3057851239669422</v>
      </c>
      <c r="AI4" s="116">
        <v>0</v>
      </c>
      <c r="AJ4" s="120">
        <v>0</v>
      </c>
      <c r="AK4" s="116">
        <v>0</v>
      </c>
      <c r="AL4" s="120">
        <v>0</v>
      </c>
      <c r="AM4" s="116">
        <v>117</v>
      </c>
      <c r="AN4" s="120">
        <v>96.69421487603306</v>
      </c>
      <c r="AO4" s="116">
        <v>121</v>
      </c>
    </row>
    <row r="5" spans="1:41" ht="15">
      <c r="A5" s="87" t="s">
        <v>880</v>
      </c>
      <c r="B5" s="65" t="s">
        <v>886</v>
      </c>
      <c r="C5" s="65" t="s">
        <v>56</v>
      </c>
      <c r="D5" s="109"/>
      <c r="E5" s="108"/>
      <c r="F5" s="110" t="s">
        <v>1267</v>
      </c>
      <c r="G5" s="111"/>
      <c r="H5" s="111"/>
      <c r="I5" s="112">
        <v>5</v>
      </c>
      <c r="J5" s="113"/>
      <c r="K5" s="48">
        <v>9</v>
      </c>
      <c r="L5" s="48">
        <v>14</v>
      </c>
      <c r="M5" s="48">
        <v>2</v>
      </c>
      <c r="N5" s="48">
        <v>16</v>
      </c>
      <c r="O5" s="48">
        <v>0</v>
      </c>
      <c r="P5" s="49">
        <v>0</v>
      </c>
      <c r="Q5" s="49">
        <v>0</v>
      </c>
      <c r="R5" s="48">
        <v>1</v>
      </c>
      <c r="S5" s="48">
        <v>0</v>
      </c>
      <c r="T5" s="48">
        <v>9</v>
      </c>
      <c r="U5" s="48">
        <v>16</v>
      </c>
      <c r="V5" s="48">
        <v>2</v>
      </c>
      <c r="W5" s="49">
        <v>1.407407</v>
      </c>
      <c r="X5" s="49">
        <v>0.20833333333333334</v>
      </c>
      <c r="Y5" s="78" t="s">
        <v>910</v>
      </c>
      <c r="Z5" s="78" t="s">
        <v>300</v>
      </c>
      <c r="AA5" s="78" t="s">
        <v>302</v>
      </c>
      <c r="AB5" s="84" t="s">
        <v>984</v>
      </c>
      <c r="AC5" s="84" t="s">
        <v>1046</v>
      </c>
      <c r="AD5" s="84"/>
      <c r="AE5" s="84" t="s">
        <v>1068</v>
      </c>
      <c r="AF5" s="84" t="s">
        <v>1080</v>
      </c>
      <c r="AG5" s="116">
        <v>2</v>
      </c>
      <c r="AH5" s="120">
        <v>1.1560693641618498</v>
      </c>
      <c r="AI5" s="116">
        <v>0</v>
      </c>
      <c r="AJ5" s="120">
        <v>0</v>
      </c>
      <c r="AK5" s="116">
        <v>0</v>
      </c>
      <c r="AL5" s="120">
        <v>0</v>
      </c>
      <c r="AM5" s="116">
        <v>171</v>
      </c>
      <c r="AN5" s="120">
        <v>98.84393063583815</v>
      </c>
      <c r="AO5" s="116">
        <v>173</v>
      </c>
    </row>
    <row r="6" spans="1:41" ht="15">
      <c r="A6" s="87" t="s">
        <v>881</v>
      </c>
      <c r="B6" s="65" t="s">
        <v>887</v>
      </c>
      <c r="C6" s="65" t="s">
        <v>56</v>
      </c>
      <c r="D6" s="109"/>
      <c r="E6" s="108"/>
      <c r="F6" s="110" t="s">
        <v>1268</v>
      </c>
      <c r="G6" s="111"/>
      <c r="H6" s="111"/>
      <c r="I6" s="112">
        <v>6</v>
      </c>
      <c r="J6" s="113"/>
      <c r="K6" s="48">
        <v>6</v>
      </c>
      <c r="L6" s="48">
        <v>8</v>
      </c>
      <c r="M6" s="48">
        <v>0</v>
      </c>
      <c r="N6" s="48">
        <v>8</v>
      </c>
      <c r="O6" s="48">
        <v>0</v>
      </c>
      <c r="P6" s="49">
        <v>0</v>
      </c>
      <c r="Q6" s="49">
        <v>0</v>
      </c>
      <c r="R6" s="48">
        <v>1</v>
      </c>
      <c r="S6" s="48">
        <v>0</v>
      </c>
      <c r="T6" s="48">
        <v>6</v>
      </c>
      <c r="U6" s="48">
        <v>8</v>
      </c>
      <c r="V6" s="48">
        <v>2</v>
      </c>
      <c r="W6" s="49">
        <v>1.222222</v>
      </c>
      <c r="X6" s="49">
        <v>0.26666666666666666</v>
      </c>
      <c r="Y6" s="78" t="s">
        <v>299</v>
      </c>
      <c r="Z6" s="78" t="s">
        <v>300</v>
      </c>
      <c r="AA6" s="78" t="s">
        <v>939</v>
      </c>
      <c r="AB6" s="84" t="s">
        <v>985</v>
      </c>
      <c r="AC6" s="84" t="s">
        <v>1047</v>
      </c>
      <c r="AD6" s="84" t="s">
        <v>252</v>
      </c>
      <c r="AE6" s="84" t="s">
        <v>1069</v>
      </c>
      <c r="AF6" s="84" t="s">
        <v>1081</v>
      </c>
      <c r="AG6" s="116">
        <v>0</v>
      </c>
      <c r="AH6" s="120">
        <v>0</v>
      </c>
      <c r="AI6" s="116">
        <v>0</v>
      </c>
      <c r="AJ6" s="120">
        <v>0</v>
      </c>
      <c r="AK6" s="116">
        <v>0</v>
      </c>
      <c r="AL6" s="120">
        <v>0</v>
      </c>
      <c r="AM6" s="116">
        <v>82</v>
      </c>
      <c r="AN6" s="120">
        <v>100</v>
      </c>
      <c r="AO6" s="116">
        <v>82</v>
      </c>
    </row>
    <row r="7" spans="1:41" ht="15">
      <c r="A7" s="87" t="s">
        <v>882</v>
      </c>
      <c r="B7" s="65" t="s">
        <v>888</v>
      </c>
      <c r="C7" s="65" t="s">
        <v>56</v>
      </c>
      <c r="D7" s="109"/>
      <c r="E7" s="108"/>
      <c r="F7" s="110" t="s">
        <v>1269</v>
      </c>
      <c r="G7" s="111"/>
      <c r="H7" s="111"/>
      <c r="I7" s="112">
        <v>7</v>
      </c>
      <c r="J7" s="113"/>
      <c r="K7" s="48">
        <v>5</v>
      </c>
      <c r="L7" s="48">
        <v>5</v>
      </c>
      <c r="M7" s="48">
        <v>0</v>
      </c>
      <c r="N7" s="48">
        <v>5</v>
      </c>
      <c r="O7" s="48">
        <v>1</v>
      </c>
      <c r="P7" s="49">
        <v>0</v>
      </c>
      <c r="Q7" s="49">
        <v>0</v>
      </c>
      <c r="R7" s="48">
        <v>1</v>
      </c>
      <c r="S7" s="48">
        <v>0</v>
      </c>
      <c r="T7" s="48">
        <v>5</v>
      </c>
      <c r="U7" s="48">
        <v>5</v>
      </c>
      <c r="V7" s="48">
        <v>2</v>
      </c>
      <c r="W7" s="49">
        <v>1.28</v>
      </c>
      <c r="X7" s="49">
        <v>0.2</v>
      </c>
      <c r="Y7" s="78" t="s">
        <v>298</v>
      </c>
      <c r="Z7" s="78" t="s">
        <v>300</v>
      </c>
      <c r="AA7" s="78" t="s">
        <v>304</v>
      </c>
      <c r="AB7" s="84" t="s">
        <v>986</v>
      </c>
      <c r="AC7" s="84" t="s">
        <v>1048</v>
      </c>
      <c r="AD7" s="84"/>
      <c r="AE7" s="84" t="s">
        <v>242</v>
      </c>
      <c r="AF7" s="84" t="s">
        <v>1082</v>
      </c>
      <c r="AG7" s="116">
        <v>0</v>
      </c>
      <c r="AH7" s="120">
        <v>0</v>
      </c>
      <c r="AI7" s="116">
        <v>0</v>
      </c>
      <c r="AJ7" s="120">
        <v>0</v>
      </c>
      <c r="AK7" s="116">
        <v>0</v>
      </c>
      <c r="AL7" s="120">
        <v>0</v>
      </c>
      <c r="AM7" s="116">
        <v>101</v>
      </c>
      <c r="AN7" s="120">
        <v>100</v>
      </c>
      <c r="AO7" s="116">
        <v>101</v>
      </c>
    </row>
    <row r="8" spans="1:41" ht="15">
      <c r="A8" s="87" t="s">
        <v>883</v>
      </c>
      <c r="B8" s="65" t="s">
        <v>889</v>
      </c>
      <c r="C8" s="65" t="s">
        <v>56</v>
      </c>
      <c r="D8" s="109"/>
      <c r="E8" s="108"/>
      <c r="F8" s="110" t="s">
        <v>1270</v>
      </c>
      <c r="G8" s="111"/>
      <c r="H8" s="111"/>
      <c r="I8" s="112">
        <v>8</v>
      </c>
      <c r="J8" s="113"/>
      <c r="K8" s="48">
        <v>2</v>
      </c>
      <c r="L8" s="48">
        <v>1</v>
      </c>
      <c r="M8" s="48">
        <v>2</v>
      </c>
      <c r="N8" s="48">
        <v>3</v>
      </c>
      <c r="O8" s="48">
        <v>3</v>
      </c>
      <c r="P8" s="49" t="s">
        <v>893</v>
      </c>
      <c r="Q8" s="49" t="s">
        <v>893</v>
      </c>
      <c r="R8" s="48">
        <v>2</v>
      </c>
      <c r="S8" s="48">
        <v>2</v>
      </c>
      <c r="T8" s="48">
        <v>1</v>
      </c>
      <c r="U8" s="48">
        <v>2</v>
      </c>
      <c r="V8" s="48">
        <v>0</v>
      </c>
      <c r="W8" s="49">
        <v>0</v>
      </c>
      <c r="X8" s="49">
        <v>0</v>
      </c>
      <c r="Y8" s="78" t="s">
        <v>288</v>
      </c>
      <c r="Z8" s="78" t="s">
        <v>300</v>
      </c>
      <c r="AA8" s="78" t="s">
        <v>241</v>
      </c>
      <c r="AB8" s="84" t="s">
        <v>267</v>
      </c>
      <c r="AC8" s="84" t="s">
        <v>454</v>
      </c>
      <c r="AD8" s="84"/>
      <c r="AE8" s="84"/>
      <c r="AF8" s="84" t="s">
        <v>1083</v>
      </c>
      <c r="AG8" s="116">
        <v>0</v>
      </c>
      <c r="AH8" s="120">
        <v>0</v>
      </c>
      <c r="AI8" s="116">
        <v>0</v>
      </c>
      <c r="AJ8" s="120">
        <v>0</v>
      </c>
      <c r="AK8" s="116">
        <v>0</v>
      </c>
      <c r="AL8" s="120">
        <v>0</v>
      </c>
      <c r="AM8" s="116">
        <v>13</v>
      </c>
      <c r="AN8" s="120">
        <v>100</v>
      </c>
      <c r="AO8" s="116">
        <v>13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878</v>
      </c>
      <c r="B2" s="84" t="s">
        <v>239</v>
      </c>
      <c r="C2" s="78">
        <f>VLOOKUP(GroupVertices[[#This Row],[Vertex]],Vertices[],MATCH("ID",Vertices[[#Headers],[Vertex]:[Vertex Content Word Count]],0),FALSE)</f>
        <v>5</v>
      </c>
    </row>
    <row r="3" spans="1:3" ht="15">
      <c r="A3" s="78" t="s">
        <v>878</v>
      </c>
      <c r="B3" s="84" t="s">
        <v>257</v>
      </c>
      <c r="C3" s="78">
        <f>VLOOKUP(GroupVertices[[#This Row],[Vertex]],Vertices[],MATCH("ID",Vertices[[#Headers],[Vertex]:[Vertex Content Word Count]],0),FALSE)</f>
        <v>45</v>
      </c>
    </row>
    <row r="4" spans="1:3" ht="15">
      <c r="A4" s="78" t="s">
        <v>878</v>
      </c>
      <c r="B4" s="84" t="s">
        <v>235</v>
      </c>
      <c r="C4" s="78">
        <f>VLOOKUP(GroupVertices[[#This Row],[Vertex]],Vertices[],MATCH("ID",Vertices[[#Headers],[Vertex]:[Vertex Content Word Count]],0),FALSE)</f>
        <v>31</v>
      </c>
    </row>
    <row r="5" spans="1:3" ht="15">
      <c r="A5" s="78" t="s">
        <v>878</v>
      </c>
      <c r="B5" s="84" t="s">
        <v>226</v>
      </c>
      <c r="C5" s="78">
        <f>VLOOKUP(GroupVertices[[#This Row],[Vertex]],Vertices[],MATCH("ID",Vertices[[#Headers],[Vertex]:[Vertex Content Word Count]],0),FALSE)</f>
        <v>30</v>
      </c>
    </row>
    <row r="6" spans="1:3" ht="15">
      <c r="A6" s="78" t="s">
        <v>878</v>
      </c>
      <c r="B6" s="84" t="s">
        <v>240</v>
      </c>
      <c r="C6" s="78">
        <f>VLOOKUP(GroupVertices[[#This Row],[Vertex]],Vertices[],MATCH("ID",Vertices[[#Headers],[Vertex]:[Vertex Content Word Count]],0),FALSE)</f>
        <v>13</v>
      </c>
    </row>
    <row r="7" spans="1:3" ht="15">
      <c r="A7" s="78" t="s">
        <v>878</v>
      </c>
      <c r="B7" s="84" t="s">
        <v>227</v>
      </c>
      <c r="C7" s="78">
        <f>VLOOKUP(GroupVertices[[#This Row],[Vertex]],Vertices[],MATCH("ID",Vertices[[#Headers],[Vertex]:[Vertex Content Word Count]],0),FALSE)</f>
        <v>11</v>
      </c>
    </row>
    <row r="8" spans="1:3" ht="15">
      <c r="A8" s="78" t="s">
        <v>878</v>
      </c>
      <c r="B8" s="84" t="s">
        <v>228</v>
      </c>
      <c r="C8" s="78">
        <f>VLOOKUP(GroupVertices[[#This Row],[Vertex]],Vertices[],MATCH("ID",Vertices[[#Headers],[Vertex]:[Vertex Content Word Count]],0),FALSE)</f>
        <v>10</v>
      </c>
    </row>
    <row r="9" spans="1:3" ht="15">
      <c r="A9" s="78" t="s">
        <v>878</v>
      </c>
      <c r="B9" s="84" t="s">
        <v>246</v>
      </c>
      <c r="C9" s="78">
        <f>VLOOKUP(GroupVertices[[#This Row],[Vertex]],Vertices[],MATCH("ID",Vertices[[#Headers],[Vertex]:[Vertex Content Word Count]],0),FALSE)</f>
        <v>9</v>
      </c>
    </row>
    <row r="10" spans="1:3" ht="15">
      <c r="A10" s="78" t="s">
        <v>878</v>
      </c>
      <c r="B10" s="84" t="s">
        <v>217</v>
      </c>
      <c r="C10" s="78">
        <f>VLOOKUP(GroupVertices[[#This Row],[Vertex]],Vertices[],MATCH("ID",Vertices[[#Headers],[Vertex]:[Vertex Content Word Count]],0),FALSE)</f>
        <v>12</v>
      </c>
    </row>
    <row r="11" spans="1:3" ht="15">
      <c r="A11" s="78" t="s">
        <v>878</v>
      </c>
      <c r="B11" s="84" t="s">
        <v>216</v>
      </c>
      <c r="C11" s="78">
        <f>VLOOKUP(GroupVertices[[#This Row],[Vertex]],Vertices[],MATCH("ID",Vertices[[#Headers],[Vertex]:[Vertex Content Word Count]],0),FALSE)</f>
        <v>8</v>
      </c>
    </row>
    <row r="12" spans="1:3" ht="15">
      <c r="A12" s="78" t="s">
        <v>878</v>
      </c>
      <c r="B12" s="84" t="s">
        <v>215</v>
      </c>
      <c r="C12" s="78">
        <f>VLOOKUP(GroupVertices[[#This Row],[Vertex]],Vertices[],MATCH("ID",Vertices[[#Headers],[Vertex]:[Vertex Content Word Count]],0),FALSE)</f>
        <v>7</v>
      </c>
    </row>
    <row r="13" spans="1:3" ht="15">
      <c r="A13" s="78" t="s">
        <v>878</v>
      </c>
      <c r="B13" s="84" t="s">
        <v>214</v>
      </c>
      <c r="C13" s="78">
        <f>VLOOKUP(GroupVertices[[#This Row],[Vertex]],Vertices[],MATCH("ID",Vertices[[#Headers],[Vertex]:[Vertex Content Word Count]],0),FALSE)</f>
        <v>6</v>
      </c>
    </row>
    <row r="14" spans="1:3" ht="15">
      <c r="A14" s="78" t="s">
        <v>878</v>
      </c>
      <c r="B14" s="84" t="s">
        <v>213</v>
      </c>
      <c r="C14" s="78">
        <f>VLOOKUP(GroupVertices[[#This Row],[Vertex]],Vertices[],MATCH("ID",Vertices[[#Headers],[Vertex]:[Vertex Content Word Count]],0),FALSE)</f>
        <v>4</v>
      </c>
    </row>
    <row r="15" spans="1:3" ht="15">
      <c r="A15" s="78" t="s">
        <v>879</v>
      </c>
      <c r="B15" s="84" t="s">
        <v>229</v>
      </c>
      <c r="C15" s="78">
        <f>VLOOKUP(GroupVertices[[#This Row],[Vertex]],Vertices[],MATCH("ID",Vertices[[#Headers],[Vertex]:[Vertex Content Word Count]],0),FALSE)</f>
        <v>27</v>
      </c>
    </row>
    <row r="16" spans="1:3" ht="15">
      <c r="A16" s="78" t="s">
        <v>879</v>
      </c>
      <c r="B16" s="84" t="s">
        <v>255</v>
      </c>
      <c r="C16" s="78">
        <f>VLOOKUP(GroupVertices[[#This Row],[Vertex]],Vertices[],MATCH("ID",Vertices[[#Headers],[Vertex]:[Vertex Content Word Count]],0),FALSE)</f>
        <v>35</v>
      </c>
    </row>
    <row r="17" spans="1:3" ht="15">
      <c r="A17" s="78" t="s">
        <v>879</v>
      </c>
      <c r="B17" s="84" t="s">
        <v>254</v>
      </c>
      <c r="C17" s="78">
        <f>VLOOKUP(GroupVertices[[#This Row],[Vertex]],Vertices[],MATCH("ID",Vertices[[#Headers],[Vertex]:[Vertex Content Word Count]],0),FALSE)</f>
        <v>34</v>
      </c>
    </row>
    <row r="18" spans="1:3" ht="15">
      <c r="A18" s="78" t="s">
        <v>879</v>
      </c>
      <c r="B18" s="84" t="s">
        <v>253</v>
      </c>
      <c r="C18" s="78">
        <f>VLOOKUP(GroupVertices[[#This Row],[Vertex]],Vertices[],MATCH("ID",Vertices[[#Headers],[Vertex]:[Vertex Content Word Count]],0),FALSE)</f>
        <v>33</v>
      </c>
    </row>
    <row r="19" spans="1:3" ht="15">
      <c r="A19" s="78" t="s">
        <v>879</v>
      </c>
      <c r="B19" s="84" t="s">
        <v>225</v>
      </c>
      <c r="C19" s="78">
        <f>VLOOKUP(GroupVertices[[#This Row],[Vertex]],Vertices[],MATCH("ID",Vertices[[#Headers],[Vertex]:[Vertex Content Word Count]],0),FALSE)</f>
        <v>29</v>
      </c>
    </row>
    <row r="20" spans="1:3" ht="15">
      <c r="A20" s="78" t="s">
        <v>879</v>
      </c>
      <c r="B20" s="84" t="s">
        <v>251</v>
      </c>
      <c r="C20" s="78">
        <f>VLOOKUP(GroupVertices[[#This Row],[Vertex]],Vertices[],MATCH("ID",Vertices[[#Headers],[Vertex]:[Vertex Content Word Count]],0),FALSE)</f>
        <v>26</v>
      </c>
    </row>
    <row r="21" spans="1:3" ht="15">
      <c r="A21" s="78" t="s">
        <v>879</v>
      </c>
      <c r="B21" s="84" t="s">
        <v>230</v>
      </c>
      <c r="C21" s="78">
        <f>VLOOKUP(GroupVertices[[#This Row],[Vertex]],Vertices[],MATCH("ID",Vertices[[#Headers],[Vertex]:[Vertex Content Word Count]],0),FALSE)</f>
        <v>25</v>
      </c>
    </row>
    <row r="22" spans="1:3" ht="15">
      <c r="A22" s="78" t="s">
        <v>879</v>
      </c>
      <c r="B22" s="84" t="s">
        <v>250</v>
      </c>
      <c r="C22" s="78">
        <f>VLOOKUP(GroupVertices[[#This Row],[Vertex]],Vertices[],MATCH("ID",Vertices[[#Headers],[Vertex]:[Vertex Content Word Count]],0),FALSE)</f>
        <v>24</v>
      </c>
    </row>
    <row r="23" spans="1:3" ht="15">
      <c r="A23" s="78" t="s">
        <v>879</v>
      </c>
      <c r="B23" s="84" t="s">
        <v>249</v>
      </c>
      <c r="C23" s="78">
        <f>VLOOKUP(GroupVertices[[#This Row],[Vertex]],Vertices[],MATCH("ID",Vertices[[#Headers],[Vertex]:[Vertex Content Word Count]],0),FALSE)</f>
        <v>23</v>
      </c>
    </row>
    <row r="24" spans="1:3" ht="15">
      <c r="A24" s="78" t="s">
        <v>879</v>
      </c>
      <c r="B24" s="84" t="s">
        <v>248</v>
      </c>
      <c r="C24" s="78">
        <f>VLOOKUP(GroupVertices[[#This Row],[Vertex]],Vertices[],MATCH("ID",Vertices[[#Headers],[Vertex]:[Vertex Content Word Count]],0),FALSE)</f>
        <v>22</v>
      </c>
    </row>
    <row r="25" spans="1:3" ht="15">
      <c r="A25" s="78" t="s">
        <v>879</v>
      </c>
      <c r="B25" s="84" t="s">
        <v>247</v>
      </c>
      <c r="C25" s="78">
        <f>VLOOKUP(GroupVertices[[#This Row],[Vertex]],Vertices[],MATCH("ID",Vertices[[#Headers],[Vertex]:[Vertex Content Word Count]],0),FALSE)</f>
        <v>21</v>
      </c>
    </row>
    <row r="26" spans="1:3" ht="15">
      <c r="A26" s="78" t="s">
        <v>879</v>
      </c>
      <c r="B26" s="84" t="s">
        <v>224</v>
      </c>
      <c r="C26" s="78">
        <f>VLOOKUP(GroupVertices[[#This Row],[Vertex]],Vertices[],MATCH("ID",Vertices[[#Headers],[Vertex]:[Vertex Content Word Count]],0),FALSE)</f>
        <v>28</v>
      </c>
    </row>
    <row r="27" spans="1:3" ht="15">
      <c r="A27" s="78" t="s">
        <v>879</v>
      </c>
      <c r="B27" s="84" t="s">
        <v>223</v>
      </c>
      <c r="C27" s="78">
        <f>VLOOKUP(GroupVertices[[#This Row],[Vertex]],Vertices[],MATCH("ID",Vertices[[#Headers],[Vertex]:[Vertex Content Word Count]],0),FALSE)</f>
        <v>20</v>
      </c>
    </row>
    <row r="28" spans="1:3" ht="15">
      <c r="A28" s="78" t="s">
        <v>880</v>
      </c>
      <c r="B28" s="84" t="s">
        <v>238</v>
      </c>
      <c r="C28" s="78">
        <f>VLOOKUP(GroupVertices[[#This Row],[Vertex]],Vertices[],MATCH("ID",Vertices[[#Headers],[Vertex]:[Vertex Content Word Count]],0),FALSE)</f>
        <v>44</v>
      </c>
    </row>
    <row r="29" spans="1:3" ht="15">
      <c r="A29" s="78" t="s">
        <v>880</v>
      </c>
      <c r="B29" s="84" t="s">
        <v>241</v>
      </c>
      <c r="C29" s="78">
        <f>VLOOKUP(GroupVertices[[#This Row],[Vertex]],Vertices[],MATCH("ID",Vertices[[#Headers],[Vertex]:[Vertex Content Word Count]],0),FALSE)</f>
        <v>37</v>
      </c>
    </row>
    <row r="30" spans="1:3" ht="15">
      <c r="A30" s="78" t="s">
        <v>880</v>
      </c>
      <c r="B30" s="84" t="s">
        <v>237</v>
      </c>
      <c r="C30" s="78">
        <f>VLOOKUP(GroupVertices[[#This Row],[Vertex]],Vertices[],MATCH("ID",Vertices[[#Headers],[Vertex]:[Vertex Content Word Count]],0),FALSE)</f>
        <v>43</v>
      </c>
    </row>
    <row r="31" spans="1:3" ht="15">
      <c r="A31" s="78" t="s">
        <v>880</v>
      </c>
      <c r="B31" s="84" t="s">
        <v>256</v>
      </c>
      <c r="C31" s="78">
        <f>VLOOKUP(GroupVertices[[#This Row],[Vertex]],Vertices[],MATCH("ID",Vertices[[#Headers],[Vertex]:[Vertex Content Word Count]],0),FALSE)</f>
        <v>36</v>
      </c>
    </row>
    <row r="32" spans="1:3" ht="15">
      <c r="A32" s="78" t="s">
        <v>880</v>
      </c>
      <c r="B32" s="84" t="s">
        <v>236</v>
      </c>
      <c r="C32" s="78">
        <f>VLOOKUP(GroupVertices[[#This Row],[Vertex]],Vertices[],MATCH("ID",Vertices[[#Headers],[Vertex]:[Vertex Content Word Count]],0),FALSE)</f>
        <v>42</v>
      </c>
    </row>
    <row r="33" spans="1:3" ht="15">
      <c r="A33" s="78" t="s">
        <v>880</v>
      </c>
      <c r="B33" s="84" t="s">
        <v>234</v>
      </c>
      <c r="C33" s="78">
        <f>VLOOKUP(GroupVertices[[#This Row],[Vertex]],Vertices[],MATCH("ID",Vertices[[#Headers],[Vertex]:[Vertex Content Word Count]],0),FALSE)</f>
        <v>41</v>
      </c>
    </row>
    <row r="34" spans="1:3" ht="15">
      <c r="A34" s="78" t="s">
        <v>880</v>
      </c>
      <c r="B34" s="84" t="s">
        <v>233</v>
      </c>
      <c r="C34" s="78">
        <f>VLOOKUP(GroupVertices[[#This Row],[Vertex]],Vertices[],MATCH("ID",Vertices[[#Headers],[Vertex]:[Vertex Content Word Count]],0),FALSE)</f>
        <v>40</v>
      </c>
    </row>
    <row r="35" spans="1:3" ht="15">
      <c r="A35" s="78" t="s">
        <v>880</v>
      </c>
      <c r="B35" s="84" t="s">
        <v>232</v>
      </c>
      <c r="C35" s="78">
        <f>VLOOKUP(GroupVertices[[#This Row],[Vertex]],Vertices[],MATCH("ID",Vertices[[#Headers],[Vertex]:[Vertex Content Word Count]],0),FALSE)</f>
        <v>39</v>
      </c>
    </row>
    <row r="36" spans="1:3" ht="15">
      <c r="A36" s="78" t="s">
        <v>880</v>
      </c>
      <c r="B36" s="84" t="s">
        <v>231</v>
      </c>
      <c r="C36" s="78">
        <f>VLOOKUP(GroupVertices[[#This Row],[Vertex]],Vertices[],MATCH("ID",Vertices[[#Headers],[Vertex]:[Vertex Content Word Count]],0),FALSE)</f>
        <v>38</v>
      </c>
    </row>
    <row r="37" spans="1:3" ht="15">
      <c r="A37" s="78" t="s">
        <v>881</v>
      </c>
      <c r="B37" s="84" t="s">
        <v>245</v>
      </c>
      <c r="C37" s="78">
        <f>VLOOKUP(GroupVertices[[#This Row],[Vertex]],Vertices[],MATCH("ID",Vertices[[#Headers],[Vertex]:[Vertex Content Word Count]],0),FALSE)</f>
        <v>49</v>
      </c>
    </row>
    <row r="38" spans="1:3" ht="15">
      <c r="A38" s="78" t="s">
        <v>881</v>
      </c>
      <c r="B38" s="84" t="s">
        <v>259</v>
      </c>
      <c r="C38" s="78">
        <f>VLOOKUP(GroupVertices[[#This Row],[Vertex]],Vertices[],MATCH("ID",Vertices[[#Headers],[Vertex]:[Vertex Content Word Count]],0),FALSE)</f>
        <v>50</v>
      </c>
    </row>
    <row r="39" spans="1:3" ht="15">
      <c r="A39" s="78" t="s">
        <v>881</v>
      </c>
      <c r="B39" s="84" t="s">
        <v>244</v>
      </c>
      <c r="C39" s="78">
        <f>VLOOKUP(GroupVertices[[#This Row],[Vertex]],Vertices[],MATCH("ID",Vertices[[#Headers],[Vertex]:[Vertex Content Word Count]],0),FALSE)</f>
        <v>47</v>
      </c>
    </row>
    <row r="40" spans="1:3" ht="15">
      <c r="A40" s="78" t="s">
        <v>881</v>
      </c>
      <c r="B40" s="84" t="s">
        <v>243</v>
      </c>
      <c r="C40" s="78">
        <f>VLOOKUP(GroupVertices[[#This Row],[Vertex]],Vertices[],MATCH("ID",Vertices[[#Headers],[Vertex]:[Vertex Content Word Count]],0),FALSE)</f>
        <v>46</v>
      </c>
    </row>
    <row r="41" spans="1:3" ht="15">
      <c r="A41" s="78" t="s">
        <v>881</v>
      </c>
      <c r="B41" s="84" t="s">
        <v>252</v>
      </c>
      <c r="C41" s="78">
        <f>VLOOKUP(GroupVertices[[#This Row],[Vertex]],Vertices[],MATCH("ID",Vertices[[#Headers],[Vertex]:[Vertex Content Word Count]],0),FALSE)</f>
        <v>32</v>
      </c>
    </row>
    <row r="42" spans="1:3" ht="15">
      <c r="A42" s="78" t="s">
        <v>881</v>
      </c>
      <c r="B42" s="84" t="s">
        <v>258</v>
      </c>
      <c r="C42" s="78">
        <f>VLOOKUP(GroupVertices[[#This Row],[Vertex]],Vertices[],MATCH("ID",Vertices[[#Headers],[Vertex]:[Vertex Content Word Count]],0),FALSE)</f>
        <v>48</v>
      </c>
    </row>
    <row r="43" spans="1:3" ht="15">
      <c r="A43" s="78" t="s">
        <v>882</v>
      </c>
      <c r="B43" s="84" t="s">
        <v>242</v>
      </c>
      <c r="C43" s="78">
        <f>VLOOKUP(GroupVertices[[#This Row],[Vertex]],Vertices[],MATCH("ID",Vertices[[#Headers],[Vertex]:[Vertex Content Word Count]],0),FALSE)</f>
        <v>16</v>
      </c>
    </row>
    <row r="44" spans="1:3" ht="15">
      <c r="A44" s="78" t="s">
        <v>882</v>
      </c>
      <c r="B44" s="84" t="s">
        <v>222</v>
      </c>
      <c r="C44" s="78">
        <f>VLOOKUP(GroupVertices[[#This Row],[Vertex]],Vertices[],MATCH("ID",Vertices[[#Headers],[Vertex]:[Vertex Content Word Count]],0),FALSE)</f>
        <v>19</v>
      </c>
    </row>
    <row r="45" spans="1:3" ht="15">
      <c r="A45" s="78" t="s">
        <v>882</v>
      </c>
      <c r="B45" s="84" t="s">
        <v>221</v>
      </c>
      <c r="C45" s="78">
        <f>VLOOKUP(GroupVertices[[#This Row],[Vertex]],Vertices[],MATCH("ID",Vertices[[#Headers],[Vertex]:[Vertex Content Word Count]],0),FALSE)</f>
        <v>18</v>
      </c>
    </row>
    <row r="46" spans="1:3" ht="15">
      <c r="A46" s="78" t="s">
        <v>882</v>
      </c>
      <c r="B46" s="84" t="s">
        <v>220</v>
      </c>
      <c r="C46" s="78">
        <f>VLOOKUP(GroupVertices[[#This Row],[Vertex]],Vertices[],MATCH("ID",Vertices[[#Headers],[Vertex]:[Vertex Content Word Count]],0),FALSE)</f>
        <v>17</v>
      </c>
    </row>
    <row r="47" spans="1:3" ht="15">
      <c r="A47" s="78" t="s">
        <v>882</v>
      </c>
      <c r="B47" s="84" t="s">
        <v>219</v>
      </c>
      <c r="C47" s="78">
        <f>VLOOKUP(GroupVertices[[#This Row],[Vertex]],Vertices[],MATCH("ID",Vertices[[#Headers],[Vertex]:[Vertex Content Word Count]],0),FALSE)</f>
        <v>15</v>
      </c>
    </row>
    <row r="48" spans="1:3" ht="15">
      <c r="A48" s="78" t="s">
        <v>883</v>
      </c>
      <c r="B48" s="84" t="s">
        <v>212</v>
      </c>
      <c r="C48" s="78">
        <f>VLOOKUP(GroupVertices[[#This Row],[Vertex]],Vertices[],MATCH("ID",Vertices[[#Headers],[Vertex]:[Vertex Content Word Count]],0),FALSE)</f>
        <v>3</v>
      </c>
    </row>
    <row r="49" spans="1:3" ht="15">
      <c r="A49" s="78" t="s">
        <v>883</v>
      </c>
      <c r="B49" s="84" t="s">
        <v>218</v>
      </c>
      <c r="C49" s="78">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1212</v>
      </c>
      <c r="B2" s="34" t="s">
        <v>839</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33</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5</v>
      </c>
      <c r="P2" s="37">
        <f>MIN(Vertices[PageRank])</f>
        <v>0.324988</v>
      </c>
      <c r="Q2" s="38">
        <f>COUNTIF(Vertices[PageRank],"&gt;= "&amp;P2)-COUNTIF(Vertices[PageRank],"&gt;="&amp;P3)</f>
        <v>11</v>
      </c>
      <c r="R2" s="37">
        <f>MIN(Vertices[Clustering Coefficient])</f>
        <v>0</v>
      </c>
      <c r="S2" s="43">
        <f>COUNTIF(Vertices[Clustering Coefficient],"&gt;= "&amp;R2)-COUNTIF(Vertices[Clustering Coefficient],"&gt;="&amp;R3)</f>
        <v>14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0.21818181818181817</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18.086363636363636</v>
      </c>
      <c r="K3" s="40">
        <f>COUNTIF(Vertices[Betweenness Centrality],"&gt;= "&amp;J3)-COUNTIF(Vertices[Betweenness Centrality],"&gt;="&amp;J4)</f>
        <v>1</v>
      </c>
      <c r="L3" s="39">
        <f aca="true" t="shared" si="5" ref="L3:L26">L2+($L$57-$L$2)/BinDivisor</f>
        <v>0.00022727272727272727</v>
      </c>
      <c r="M3" s="40">
        <f>COUNTIF(Vertices[Closeness Centrality],"&gt;= "&amp;L3)-COUNTIF(Vertices[Closeness Centrality],"&gt;="&amp;L4)</f>
        <v>0</v>
      </c>
      <c r="N3" s="39">
        <f aca="true" t="shared" si="6" ref="N3:N26">N2+($N$57-$N$2)/BinDivisor</f>
        <v>0.0015910545454545454</v>
      </c>
      <c r="O3" s="40">
        <f>COUNTIF(Vertices[Eigenvector Centrality],"&gt;= "&amp;N3)-COUNTIF(Vertices[Eigenvector Centrality],"&gt;="&amp;N4)</f>
        <v>1</v>
      </c>
      <c r="P3" s="39">
        <f aca="true" t="shared" si="7" ref="P3:P26">P2+($P$57-$P$2)/BinDivisor</f>
        <v>0.38645432727272727</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48</v>
      </c>
      <c r="D4" s="32">
        <f t="shared" si="1"/>
        <v>0</v>
      </c>
      <c r="E4" s="3">
        <f>COUNTIF(Vertices[Degree],"&gt;= "&amp;D4)-COUNTIF(Vertices[Degree],"&gt;="&amp;D5)</f>
        <v>0</v>
      </c>
      <c r="F4" s="37">
        <f t="shared" si="2"/>
        <v>0.43636363636363634</v>
      </c>
      <c r="G4" s="38">
        <f>COUNTIF(Vertices[In-Degree],"&gt;= "&amp;F4)-COUNTIF(Vertices[In-Degree],"&gt;="&amp;F5)</f>
        <v>0</v>
      </c>
      <c r="H4" s="37">
        <f t="shared" si="3"/>
        <v>0.5818181818181818</v>
      </c>
      <c r="I4" s="38">
        <f>COUNTIF(Vertices[Out-Degree],"&gt;= "&amp;H4)-COUNTIF(Vertices[Out-Degree],"&gt;="&amp;H5)</f>
        <v>0</v>
      </c>
      <c r="J4" s="37">
        <f t="shared" si="4"/>
        <v>36.17272727272727</v>
      </c>
      <c r="K4" s="38">
        <f>COUNTIF(Vertices[Betweenness Centrality],"&gt;= "&amp;J4)-COUNTIF(Vertices[Betweenness Centrality],"&gt;="&amp;J5)</f>
        <v>0</v>
      </c>
      <c r="L4" s="37">
        <f t="shared" si="5"/>
        <v>0.00045454545454545455</v>
      </c>
      <c r="M4" s="38">
        <f>COUNTIF(Vertices[Closeness Centrality],"&gt;= "&amp;L4)-COUNTIF(Vertices[Closeness Centrality],"&gt;="&amp;L5)</f>
        <v>0</v>
      </c>
      <c r="N4" s="37">
        <f t="shared" si="6"/>
        <v>0.003182109090909091</v>
      </c>
      <c r="O4" s="38">
        <f>COUNTIF(Vertices[Eigenvector Centrality],"&gt;= "&amp;N4)-COUNTIF(Vertices[Eigenvector Centrality],"&gt;="&amp;N5)</f>
        <v>1</v>
      </c>
      <c r="P4" s="37">
        <f t="shared" si="7"/>
        <v>0.44792065454545454</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0.6545454545454545</v>
      </c>
      <c r="G5" s="40">
        <f>COUNTIF(Vertices[In-Degree],"&gt;= "&amp;F5)-COUNTIF(Vertices[In-Degree],"&gt;="&amp;F6)</f>
        <v>0</v>
      </c>
      <c r="H5" s="39">
        <f t="shared" si="3"/>
        <v>0.8727272727272727</v>
      </c>
      <c r="I5" s="40">
        <f>COUNTIF(Vertices[Out-Degree],"&gt;= "&amp;H5)-COUNTIF(Vertices[Out-Degree],"&gt;="&amp;H6)</f>
        <v>13</v>
      </c>
      <c r="J5" s="39">
        <f t="shared" si="4"/>
        <v>54.25909090909091</v>
      </c>
      <c r="K5" s="40">
        <f>COUNTIF(Vertices[Betweenness Centrality],"&gt;= "&amp;J5)-COUNTIF(Vertices[Betweenness Centrality],"&gt;="&amp;J6)</f>
        <v>4</v>
      </c>
      <c r="L5" s="39">
        <f t="shared" si="5"/>
        <v>0.0006818181818181819</v>
      </c>
      <c r="M5" s="40">
        <f>COUNTIF(Vertices[Closeness Centrality],"&gt;= "&amp;L5)-COUNTIF(Vertices[Closeness Centrality],"&gt;="&amp;L6)</f>
        <v>0</v>
      </c>
      <c r="N5" s="39">
        <f t="shared" si="6"/>
        <v>0.004773163636363636</v>
      </c>
      <c r="O5" s="40">
        <f>COUNTIF(Vertices[Eigenvector Centrality],"&gt;= "&amp;N5)-COUNTIF(Vertices[Eigenvector Centrality],"&gt;="&amp;N6)</f>
        <v>0</v>
      </c>
      <c r="P5" s="39">
        <f t="shared" si="7"/>
        <v>0.5093869818181819</v>
      </c>
      <c r="Q5" s="40">
        <f>COUNTIF(Vertices[PageRank],"&gt;= "&amp;P5)-COUNTIF(Vertices[PageRank],"&gt;="&amp;P6)</f>
        <v>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99</v>
      </c>
      <c r="D6" s="32">
        <f t="shared" si="1"/>
        <v>0</v>
      </c>
      <c r="E6" s="3">
        <f>COUNTIF(Vertices[Degree],"&gt;= "&amp;D6)-COUNTIF(Vertices[Degree],"&gt;="&amp;D7)</f>
        <v>0</v>
      </c>
      <c r="F6" s="37">
        <f t="shared" si="2"/>
        <v>0.8727272727272727</v>
      </c>
      <c r="G6" s="38">
        <f>COUNTIF(Vertices[In-Degree],"&gt;= "&amp;F6)-COUNTIF(Vertices[In-Degree],"&gt;="&amp;F7)</f>
        <v>10</v>
      </c>
      <c r="H6" s="37">
        <f t="shared" si="3"/>
        <v>1.1636363636363636</v>
      </c>
      <c r="I6" s="38">
        <f>COUNTIF(Vertices[Out-Degree],"&gt;= "&amp;H6)-COUNTIF(Vertices[Out-Degree],"&gt;="&amp;H7)</f>
        <v>0</v>
      </c>
      <c r="J6" s="37">
        <f t="shared" si="4"/>
        <v>72.34545454545454</v>
      </c>
      <c r="K6" s="38">
        <f>COUNTIF(Vertices[Betweenness Centrality],"&gt;= "&amp;J6)-COUNTIF(Vertices[Betweenness Centrality],"&gt;="&amp;J7)</f>
        <v>1</v>
      </c>
      <c r="L6" s="37">
        <f t="shared" si="5"/>
        <v>0.0009090909090909091</v>
      </c>
      <c r="M6" s="38">
        <f>COUNTIF(Vertices[Closeness Centrality],"&gt;= "&amp;L6)-COUNTIF(Vertices[Closeness Centrality],"&gt;="&amp;L7)</f>
        <v>0</v>
      </c>
      <c r="N6" s="37">
        <f t="shared" si="6"/>
        <v>0.006364218181818182</v>
      </c>
      <c r="O6" s="38">
        <f>COUNTIF(Vertices[Eigenvector Centrality],"&gt;= "&amp;N6)-COUNTIF(Vertices[Eigenvector Centrality],"&gt;="&amp;N7)</f>
        <v>6</v>
      </c>
      <c r="P6" s="37">
        <f t="shared" si="7"/>
        <v>0.5708533090909091</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14</v>
      </c>
      <c r="D7" s="32">
        <f t="shared" si="1"/>
        <v>0</v>
      </c>
      <c r="E7" s="3">
        <f>COUNTIF(Vertices[Degree],"&gt;= "&amp;D7)-COUNTIF(Vertices[Degree],"&gt;="&amp;D8)</f>
        <v>0</v>
      </c>
      <c r="F7" s="39">
        <f t="shared" si="2"/>
        <v>1.0909090909090908</v>
      </c>
      <c r="G7" s="40">
        <f>COUNTIF(Vertices[In-Degree],"&gt;= "&amp;F7)-COUNTIF(Vertices[In-Degree],"&gt;="&amp;F8)</f>
        <v>0</v>
      </c>
      <c r="H7" s="39">
        <f t="shared" si="3"/>
        <v>1.4545454545454546</v>
      </c>
      <c r="I7" s="40">
        <f>COUNTIF(Vertices[Out-Degree],"&gt;= "&amp;H7)-COUNTIF(Vertices[Out-Degree],"&gt;="&amp;H8)</f>
        <v>0</v>
      </c>
      <c r="J7" s="39">
        <f t="shared" si="4"/>
        <v>90.43181818181819</v>
      </c>
      <c r="K7" s="40">
        <f>COUNTIF(Vertices[Betweenness Centrality],"&gt;= "&amp;J7)-COUNTIF(Vertices[Betweenness Centrality],"&gt;="&amp;J8)</f>
        <v>0</v>
      </c>
      <c r="L7" s="39">
        <f t="shared" si="5"/>
        <v>0.0011363636363636363</v>
      </c>
      <c r="M7" s="40">
        <f>COUNTIF(Vertices[Closeness Centrality],"&gt;= "&amp;L7)-COUNTIF(Vertices[Closeness Centrality],"&gt;="&amp;L8)</f>
        <v>0</v>
      </c>
      <c r="N7" s="39">
        <f t="shared" si="6"/>
        <v>0.007955272727272727</v>
      </c>
      <c r="O7" s="40">
        <f>COUNTIF(Vertices[Eigenvector Centrality],"&gt;= "&amp;N7)-COUNTIF(Vertices[Eigenvector Centrality],"&gt;="&amp;N8)</f>
        <v>4</v>
      </c>
      <c r="P7" s="39">
        <f t="shared" si="7"/>
        <v>0.6323196363636364</v>
      </c>
      <c r="Q7" s="40">
        <f>COUNTIF(Vertices[PageRank],"&gt;= "&amp;P7)-COUNTIF(Vertices[PageRank],"&gt;="&amp;P8)</f>
        <v>3</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113</v>
      </c>
      <c r="D8" s="32">
        <f t="shared" si="1"/>
        <v>0</v>
      </c>
      <c r="E8" s="3">
        <f>COUNTIF(Vertices[Degree],"&gt;= "&amp;D8)-COUNTIF(Vertices[Degree],"&gt;="&amp;D9)</f>
        <v>0</v>
      </c>
      <c r="F8" s="37">
        <f t="shared" si="2"/>
        <v>1.309090909090909</v>
      </c>
      <c r="G8" s="38">
        <f>COUNTIF(Vertices[In-Degree],"&gt;= "&amp;F8)-COUNTIF(Vertices[In-Degree],"&gt;="&amp;F9)</f>
        <v>0</v>
      </c>
      <c r="H8" s="37">
        <f t="shared" si="3"/>
        <v>1.7454545454545456</v>
      </c>
      <c r="I8" s="38">
        <f>COUNTIF(Vertices[Out-Degree],"&gt;= "&amp;H8)-COUNTIF(Vertices[Out-Degree],"&gt;="&amp;H9)</f>
        <v>10</v>
      </c>
      <c r="J8" s="37">
        <f t="shared" si="4"/>
        <v>108.51818181818183</v>
      </c>
      <c r="K8" s="38">
        <f>COUNTIF(Vertices[Betweenness Centrality],"&gt;= "&amp;J8)-COUNTIF(Vertices[Betweenness Centrality],"&gt;="&amp;J9)</f>
        <v>0</v>
      </c>
      <c r="L8" s="37">
        <f t="shared" si="5"/>
        <v>0.0013636363636363635</v>
      </c>
      <c r="M8" s="38">
        <f>COUNTIF(Vertices[Closeness Centrality],"&gt;= "&amp;L8)-COUNTIF(Vertices[Closeness Centrality],"&gt;="&amp;L9)</f>
        <v>0</v>
      </c>
      <c r="N8" s="37">
        <f t="shared" si="6"/>
        <v>0.009546327272727273</v>
      </c>
      <c r="O8" s="38">
        <f>COUNTIF(Vertices[Eigenvector Centrality],"&gt;= "&amp;N8)-COUNTIF(Vertices[Eigenvector Centrality],"&gt;="&amp;N9)</f>
        <v>0</v>
      </c>
      <c r="P8" s="37">
        <f t="shared" si="7"/>
        <v>0.6937859636363637</v>
      </c>
      <c r="Q8" s="38">
        <f>COUNTIF(Vertices[PageRank],"&gt;= "&amp;P8)-COUNTIF(Vertices[PageRank],"&gt;="&amp;P9)</f>
        <v>0</v>
      </c>
      <c r="R8" s="37">
        <f t="shared" si="8"/>
        <v>0.1090909090909091</v>
      </c>
      <c r="S8" s="43">
        <f>COUNTIF(Vertices[Clustering Coefficient],"&gt;= "&amp;R8)-COUNTIF(Vertices[Clustering Coefficient],"&gt;="&amp;R9)</f>
        <v>5</v>
      </c>
      <c r="T8" s="37" t="e">
        <f ca="1" t="shared" si="9"/>
        <v>#REF!</v>
      </c>
      <c r="U8" s="38" t="e">
        <f ca="1" t="shared" si="0"/>
        <v>#REF!</v>
      </c>
    </row>
    <row r="9" spans="1:21" ht="15">
      <c r="A9" s="123"/>
      <c r="B9" s="123"/>
      <c r="D9" s="32">
        <f t="shared" si="1"/>
        <v>0</v>
      </c>
      <c r="E9" s="3">
        <f>COUNTIF(Vertices[Degree],"&gt;= "&amp;D9)-COUNTIF(Vertices[Degree],"&gt;="&amp;D10)</f>
        <v>0</v>
      </c>
      <c r="F9" s="39">
        <f t="shared" si="2"/>
        <v>1.5272727272727273</v>
      </c>
      <c r="G9" s="40">
        <f>COUNTIF(Vertices[In-Degree],"&gt;= "&amp;F9)-COUNTIF(Vertices[In-Degree],"&gt;="&amp;F10)</f>
        <v>0</v>
      </c>
      <c r="H9" s="39">
        <f t="shared" si="3"/>
        <v>2.0363636363636366</v>
      </c>
      <c r="I9" s="40">
        <f>COUNTIF(Vertices[Out-Degree],"&gt;= "&amp;H9)-COUNTIF(Vertices[Out-Degree],"&gt;="&amp;H10)</f>
        <v>0</v>
      </c>
      <c r="J9" s="39">
        <f t="shared" si="4"/>
        <v>126.60454545454547</v>
      </c>
      <c r="K9" s="40">
        <f>COUNTIF(Vertices[Betweenness Centrality],"&gt;= "&amp;J9)-COUNTIF(Vertices[Betweenness Centrality],"&gt;="&amp;J10)</f>
        <v>0</v>
      </c>
      <c r="L9" s="39">
        <f t="shared" si="5"/>
        <v>0.0015909090909090907</v>
      </c>
      <c r="M9" s="40">
        <f>COUNTIF(Vertices[Closeness Centrality],"&gt;= "&amp;L9)-COUNTIF(Vertices[Closeness Centrality],"&gt;="&amp;L10)</f>
        <v>0</v>
      </c>
      <c r="N9" s="39">
        <f t="shared" si="6"/>
        <v>0.01113738181818182</v>
      </c>
      <c r="O9" s="40">
        <f>COUNTIF(Vertices[Eigenvector Centrality],"&gt;= "&amp;N9)-COUNTIF(Vertices[Eigenvector Centrality],"&gt;="&amp;N10)</f>
        <v>9</v>
      </c>
      <c r="P9" s="39">
        <f t="shared" si="7"/>
        <v>0.755252290909091</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1213</v>
      </c>
      <c r="B10" s="34">
        <v>3</v>
      </c>
      <c r="D10" s="32">
        <f t="shared" si="1"/>
        <v>0</v>
      </c>
      <c r="E10" s="3">
        <f>COUNTIF(Vertices[Degree],"&gt;= "&amp;D10)-COUNTIF(Vertices[Degree],"&gt;="&amp;D11)</f>
        <v>0</v>
      </c>
      <c r="F10" s="37">
        <f t="shared" si="2"/>
        <v>1.7454545454545456</v>
      </c>
      <c r="G10" s="38">
        <f>COUNTIF(Vertices[In-Degree],"&gt;= "&amp;F10)-COUNTIF(Vertices[In-Degree],"&gt;="&amp;F11)</f>
        <v>0</v>
      </c>
      <c r="H10" s="37">
        <f t="shared" si="3"/>
        <v>2.3272727272727276</v>
      </c>
      <c r="I10" s="38">
        <f>COUNTIF(Vertices[Out-Degree],"&gt;= "&amp;H10)-COUNTIF(Vertices[Out-Degree],"&gt;="&amp;H11)</f>
        <v>0</v>
      </c>
      <c r="J10" s="37">
        <f t="shared" si="4"/>
        <v>144.69090909090912</v>
      </c>
      <c r="K10" s="38">
        <f>COUNTIF(Vertices[Betweenness Centrality],"&gt;= "&amp;J10)-COUNTIF(Vertices[Betweenness Centrality],"&gt;="&amp;J11)</f>
        <v>1</v>
      </c>
      <c r="L10" s="37">
        <f t="shared" si="5"/>
        <v>0.001818181818181818</v>
      </c>
      <c r="M10" s="38">
        <f>COUNTIF(Vertices[Closeness Centrality],"&gt;= "&amp;L10)-COUNTIF(Vertices[Closeness Centrality],"&gt;="&amp;L11)</f>
        <v>0</v>
      </c>
      <c r="N10" s="37">
        <f t="shared" si="6"/>
        <v>0.012728436363636365</v>
      </c>
      <c r="O10" s="38">
        <f>COUNTIF(Vertices[Eigenvector Centrality],"&gt;= "&amp;N10)-COUNTIF(Vertices[Eigenvector Centrality],"&gt;="&amp;N11)</f>
        <v>1</v>
      </c>
      <c r="P10" s="37">
        <f t="shared" si="7"/>
        <v>0.8167186181818182</v>
      </c>
      <c r="Q10" s="38">
        <f>COUNTIF(Vertices[PageRank],"&gt;= "&amp;P10)-COUNTIF(Vertices[PageRank],"&gt;="&amp;P11)</f>
        <v>7</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1.9636363636363638</v>
      </c>
      <c r="G11" s="40">
        <f>COUNTIF(Vertices[In-Degree],"&gt;= "&amp;F11)-COUNTIF(Vertices[In-Degree],"&gt;="&amp;F12)</f>
        <v>2</v>
      </c>
      <c r="H11" s="39">
        <f t="shared" si="3"/>
        <v>2.6181818181818186</v>
      </c>
      <c r="I11" s="40">
        <f>COUNTIF(Vertices[Out-Degree],"&gt;= "&amp;H11)-COUNTIF(Vertices[Out-Degree],"&gt;="&amp;H12)</f>
        <v>0</v>
      </c>
      <c r="J11" s="39">
        <f t="shared" si="4"/>
        <v>162.77727272727276</v>
      </c>
      <c r="K11" s="40">
        <f>COUNTIF(Vertices[Betweenness Centrality],"&gt;= "&amp;J11)-COUNTIF(Vertices[Betweenness Centrality],"&gt;="&amp;J12)</f>
        <v>0</v>
      </c>
      <c r="L11" s="39">
        <f t="shared" si="5"/>
        <v>0.002045454545454545</v>
      </c>
      <c r="M11" s="40">
        <f>COUNTIF(Vertices[Closeness Centrality],"&gt;= "&amp;L11)-COUNTIF(Vertices[Closeness Centrality],"&gt;="&amp;L12)</f>
        <v>0</v>
      </c>
      <c r="N11" s="39">
        <f t="shared" si="6"/>
        <v>0.014319490909090911</v>
      </c>
      <c r="O11" s="40">
        <f>COUNTIF(Vertices[Eigenvector Centrality],"&gt;= "&amp;N11)-COUNTIF(Vertices[Eigenvector Centrality],"&gt;="&amp;N12)</f>
        <v>1</v>
      </c>
      <c r="P11" s="39">
        <f t="shared" si="7"/>
        <v>0.8781849454545455</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260</v>
      </c>
      <c r="B12" s="34">
        <v>104</v>
      </c>
      <c r="D12" s="32">
        <f t="shared" si="1"/>
        <v>0</v>
      </c>
      <c r="E12" s="3">
        <f>COUNTIF(Vertices[Degree],"&gt;= "&amp;D12)-COUNTIF(Vertices[Degree],"&gt;="&amp;D13)</f>
        <v>0</v>
      </c>
      <c r="F12" s="37">
        <f t="shared" si="2"/>
        <v>2.181818181818182</v>
      </c>
      <c r="G12" s="38">
        <f>COUNTIF(Vertices[In-Degree],"&gt;= "&amp;F12)-COUNTIF(Vertices[In-Degree],"&gt;="&amp;F13)</f>
        <v>0</v>
      </c>
      <c r="H12" s="37">
        <f t="shared" si="3"/>
        <v>2.9090909090909096</v>
      </c>
      <c r="I12" s="38">
        <f>COUNTIF(Vertices[Out-Degree],"&gt;= "&amp;H12)-COUNTIF(Vertices[Out-Degree],"&gt;="&amp;H13)</f>
        <v>0</v>
      </c>
      <c r="J12" s="37">
        <f t="shared" si="4"/>
        <v>180.8636363636364</v>
      </c>
      <c r="K12" s="38">
        <f>COUNTIF(Vertices[Betweenness Centrality],"&gt;= "&amp;J12)-COUNTIF(Vertices[Betweenness Centrality],"&gt;="&amp;J13)</f>
        <v>0</v>
      </c>
      <c r="L12" s="37">
        <f t="shared" si="5"/>
        <v>0.0022727272727272726</v>
      </c>
      <c r="M12" s="38">
        <f>COUNTIF(Vertices[Closeness Centrality],"&gt;= "&amp;L12)-COUNTIF(Vertices[Closeness Centrality],"&gt;="&amp;L13)</f>
        <v>0</v>
      </c>
      <c r="N12" s="37">
        <f t="shared" si="6"/>
        <v>0.015910545454545455</v>
      </c>
      <c r="O12" s="38">
        <f>COUNTIF(Vertices[Eigenvector Centrality],"&gt;= "&amp;N12)-COUNTIF(Vertices[Eigenvector Centrality],"&gt;="&amp;N13)</f>
        <v>0</v>
      </c>
      <c r="P12" s="37">
        <f t="shared" si="7"/>
        <v>0.9396512727272728</v>
      </c>
      <c r="Q12" s="38">
        <f>COUNTIF(Vertices[PageRank],"&gt;= "&amp;P12)-COUNTIF(Vertices[PageRank],"&gt;="&amp;P13)</f>
        <v>4</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261</v>
      </c>
      <c r="B13" s="34">
        <v>4</v>
      </c>
      <c r="D13" s="32">
        <f t="shared" si="1"/>
        <v>0</v>
      </c>
      <c r="E13" s="3">
        <f>COUNTIF(Vertices[Degree],"&gt;= "&amp;D13)-COUNTIF(Vertices[Degree],"&gt;="&amp;D14)</f>
        <v>0</v>
      </c>
      <c r="F13" s="39">
        <f t="shared" si="2"/>
        <v>2.4000000000000004</v>
      </c>
      <c r="G13" s="40">
        <f>COUNTIF(Vertices[In-Degree],"&gt;= "&amp;F13)-COUNTIF(Vertices[In-Degree],"&gt;="&amp;F14)</f>
        <v>0</v>
      </c>
      <c r="H13" s="39">
        <f t="shared" si="3"/>
        <v>3.2000000000000006</v>
      </c>
      <c r="I13" s="40">
        <f>COUNTIF(Vertices[Out-Degree],"&gt;= "&amp;H13)-COUNTIF(Vertices[Out-Degree],"&gt;="&amp;H14)</f>
        <v>0</v>
      </c>
      <c r="J13" s="39">
        <f t="shared" si="4"/>
        <v>198.95000000000005</v>
      </c>
      <c r="K13" s="40">
        <f>COUNTIF(Vertices[Betweenness Centrality],"&gt;= "&amp;J13)-COUNTIF(Vertices[Betweenness Centrality],"&gt;="&amp;J14)</f>
        <v>2</v>
      </c>
      <c r="L13" s="39">
        <f t="shared" si="5"/>
        <v>0.0025</v>
      </c>
      <c r="M13" s="40">
        <f>COUNTIF(Vertices[Closeness Centrality],"&gt;= "&amp;L13)-COUNTIF(Vertices[Closeness Centrality],"&gt;="&amp;L14)</f>
        <v>0</v>
      </c>
      <c r="N13" s="39">
        <f t="shared" si="6"/>
        <v>0.0175016</v>
      </c>
      <c r="O13" s="40">
        <f>COUNTIF(Vertices[Eigenvector Centrality],"&gt;= "&amp;N13)-COUNTIF(Vertices[Eigenvector Centrality],"&gt;="&amp;N14)</f>
        <v>1</v>
      </c>
      <c r="P13" s="39">
        <f t="shared" si="7"/>
        <v>1.0011176000000002</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5</v>
      </c>
      <c r="D14" s="32">
        <f t="shared" si="1"/>
        <v>0</v>
      </c>
      <c r="E14" s="3">
        <f>COUNTIF(Vertices[Degree],"&gt;= "&amp;D14)-COUNTIF(Vertices[Degree],"&gt;="&amp;D15)</f>
        <v>0</v>
      </c>
      <c r="F14" s="37">
        <f t="shared" si="2"/>
        <v>2.6181818181818186</v>
      </c>
      <c r="G14" s="38">
        <f>COUNTIF(Vertices[In-Degree],"&gt;= "&amp;F14)-COUNTIF(Vertices[In-Degree],"&gt;="&amp;F15)</f>
        <v>0</v>
      </c>
      <c r="H14" s="37">
        <f t="shared" si="3"/>
        <v>3.4909090909090916</v>
      </c>
      <c r="I14" s="38">
        <f>COUNTIF(Vertices[Out-Degree],"&gt;= "&amp;H14)-COUNTIF(Vertices[Out-Degree],"&gt;="&amp;H15)</f>
        <v>0</v>
      </c>
      <c r="J14" s="37">
        <f t="shared" si="4"/>
        <v>217.0363636363637</v>
      </c>
      <c r="K14" s="38">
        <f>COUNTIF(Vertices[Betweenness Centrality],"&gt;= "&amp;J14)-COUNTIF(Vertices[Betweenness Centrality],"&gt;="&amp;J15)</f>
        <v>0</v>
      </c>
      <c r="L14" s="37">
        <f t="shared" si="5"/>
        <v>0.0027272727272727275</v>
      </c>
      <c r="M14" s="38">
        <f>COUNTIF(Vertices[Closeness Centrality],"&gt;= "&amp;L14)-COUNTIF(Vertices[Closeness Centrality],"&gt;="&amp;L15)</f>
        <v>0</v>
      </c>
      <c r="N14" s="37">
        <f t="shared" si="6"/>
        <v>0.019092654545454543</v>
      </c>
      <c r="O14" s="38">
        <f>COUNTIF(Vertices[Eigenvector Centrality],"&gt;= "&amp;N14)-COUNTIF(Vertices[Eigenvector Centrality],"&gt;="&amp;N15)</f>
        <v>1</v>
      </c>
      <c r="P14" s="37">
        <f t="shared" si="7"/>
        <v>1.0625839272727275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2.836363636363637</v>
      </c>
      <c r="G15" s="40">
        <f>COUNTIF(Vertices[In-Degree],"&gt;= "&amp;F15)-COUNTIF(Vertices[In-Degree],"&gt;="&amp;F16)</f>
        <v>5</v>
      </c>
      <c r="H15" s="39">
        <f t="shared" si="3"/>
        <v>3.7818181818181826</v>
      </c>
      <c r="I15" s="40">
        <f>COUNTIF(Vertices[Out-Degree],"&gt;= "&amp;H15)-COUNTIF(Vertices[Out-Degree],"&gt;="&amp;H16)</f>
        <v>4</v>
      </c>
      <c r="J15" s="39">
        <f t="shared" si="4"/>
        <v>235.12272727272733</v>
      </c>
      <c r="K15" s="40">
        <f>COUNTIF(Vertices[Betweenness Centrality],"&gt;= "&amp;J15)-COUNTIF(Vertices[Betweenness Centrality],"&gt;="&amp;J16)</f>
        <v>2</v>
      </c>
      <c r="L15" s="39">
        <f t="shared" si="5"/>
        <v>0.002954545454545455</v>
      </c>
      <c r="M15" s="40">
        <f>COUNTIF(Vertices[Closeness Centrality],"&gt;= "&amp;L15)-COUNTIF(Vertices[Closeness Centrality],"&gt;="&amp;L16)</f>
        <v>0</v>
      </c>
      <c r="N15" s="39">
        <f t="shared" si="6"/>
        <v>0.020683709090909087</v>
      </c>
      <c r="O15" s="40">
        <f>COUNTIF(Vertices[Eigenvector Centrality],"&gt;= "&amp;N15)-COUNTIF(Vertices[Eigenvector Centrality],"&gt;="&amp;N16)</f>
        <v>0</v>
      </c>
      <c r="P15" s="39">
        <f t="shared" si="7"/>
        <v>1.124050254545455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5</v>
      </c>
      <c r="D16" s="32">
        <f t="shared" si="1"/>
        <v>0</v>
      </c>
      <c r="E16" s="3">
        <f>COUNTIF(Vertices[Degree],"&gt;= "&amp;D16)-COUNTIF(Vertices[Degree],"&gt;="&amp;D17)</f>
        <v>0</v>
      </c>
      <c r="F16" s="37">
        <f t="shared" si="2"/>
        <v>3.054545454545455</v>
      </c>
      <c r="G16" s="38">
        <f>COUNTIF(Vertices[In-Degree],"&gt;= "&amp;F16)-COUNTIF(Vertices[In-Degree],"&gt;="&amp;F17)</f>
        <v>0</v>
      </c>
      <c r="H16" s="37">
        <f t="shared" si="3"/>
        <v>4.072727272727273</v>
      </c>
      <c r="I16" s="38">
        <f>COUNTIF(Vertices[Out-Degree],"&gt;= "&amp;H16)-COUNTIF(Vertices[Out-Degree],"&gt;="&amp;H17)</f>
        <v>0</v>
      </c>
      <c r="J16" s="37">
        <f t="shared" si="4"/>
        <v>253.20909090909097</v>
      </c>
      <c r="K16" s="38">
        <f>COUNTIF(Vertices[Betweenness Centrality],"&gt;= "&amp;J16)-COUNTIF(Vertices[Betweenness Centrality],"&gt;="&amp;J17)</f>
        <v>0</v>
      </c>
      <c r="L16" s="37">
        <f t="shared" si="5"/>
        <v>0.0031818181818181824</v>
      </c>
      <c r="M16" s="38">
        <f>COUNTIF(Vertices[Closeness Centrality],"&gt;= "&amp;L16)-COUNTIF(Vertices[Closeness Centrality],"&gt;="&amp;L17)</f>
        <v>0</v>
      </c>
      <c r="N16" s="37">
        <f t="shared" si="6"/>
        <v>0.02227476363636363</v>
      </c>
      <c r="O16" s="38">
        <f>COUNTIF(Vertices[Eigenvector Centrality],"&gt;= "&amp;N16)-COUNTIF(Vertices[Eigenvector Centrality],"&gt;="&amp;N17)</f>
        <v>0</v>
      </c>
      <c r="P16" s="37">
        <f t="shared" si="7"/>
        <v>1.1855165818181823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3.2727272727272734</v>
      </c>
      <c r="G17" s="40">
        <f>COUNTIF(Vertices[In-Degree],"&gt;= "&amp;F17)-COUNTIF(Vertices[In-Degree],"&gt;="&amp;F18)</f>
        <v>0</v>
      </c>
      <c r="H17" s="39">
        <f t="shared" si="3"/>
        <v>4.363636363636364</v>
      </c>
      <c r="I17" s="40">
        <f>COUNTIF(Vertices[Out-Degree],"&gt;= "&amp;H17)-COUNTIF(Vertices[Out-Degree],"&gt;="&amp;H18)</f>
        <v>0</v>
      </c>
      <c r="J17" s="39">
        <f t="shared" si="4"/>
        <v>271.2954545454546</v>
      </c>
      <c r="K17" s="40">
        <f>COUNTIF(Vertices[Betweenness Centrality],"&gt;= "&amp;J17)-COUNTIF(Vertices[Betweenness Centrality],"&gt;="&amp;J18)</f>
        <v>0</v>
      </c>
      <c r="L17" s="39">
        <f t="shared" si="5"/>
        <v>0.00340909090909091</v>
      </c>
      <c r="M17" s="40">
        <f>COUNTIF(Vertices[Closeness Centrality],"&gt;= "&amp;L17)-COUNTIF(Vertices[Closeness Centrality],"&gt;="&amp;L18)</f>
        <v>0</v>
      </c>
      <c r="N17" s="39">
        <f t="shared" si="6"/>
        <v>0.023865818181818176</v>
      </c>
      <c r="O17" s="40">
        <f>COUNTIF(Vertices[Eigenvector Centrality],"&gt;= "&amp;N17)-COUNTIF(Vertices[Eigenvector Centrality],"&gt;="&amp;N18)</f>
        <v>1</v>
      </c>
      <c r="P17" s="39">
        <f t="shared" si="7"/>
        <v>1.2469829090909097</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0.0625</v>
      </c>
      <c r="D18" s="32">
        <f t="shared" si="1"/>
        <v>0</v>
      </c>
      <c r="E18" s="3">
        <f>COUNTIF(Vertices[Degree],"&gt;= "&amp;D18)-COUNTIF(Vertices[Degree],"&gt;="&amp;D19)</f>
        <v>0</v>
      </c>
      <c r="F18" s="37">
        <f t="shared" si="2"/>
        <v>3.4909090909090916</v>
      </c>
      <c r="G18" s="38">
        <f>COUNTIF(Vertices[In-Degree],"&gt;= "&amp;F18)-COUNTIF(Vertices[In-Degree],"&gt;="&amp;F19)</f>
        <v>0</v>
      </c>
      <c r="H18" s="37">
        <f t="shared" si="3"/>
        <v>4.654545454545455</v>
      </c>
      <c r="I18" s="38">
        <f>COUNTIF(Vertices[Out-Degree],"&gt;= "&amp;H18)-COUNTIF(Vertices[Out-Degree],"&gt;="&amp;H19)</f>
        <v>0</v>
      </c>
      <c r="J18" s="37">
        <f t="shared" si="4"/>
        <v>289.38181818181823</v>
      </c>
      <c r="K18" s="38">
        <f>COUNTIF(Vertices[Betweenness Centrality],"&gt;= "&amp;J18)-COUNTIF(Vertices[Betweenness Centrality],"&gt;="&amp;J19)</f>
        <v>0</v>
      </c>
      <c r="L18" s="37">
        <f t="shared" si="5"/>
        <v>0.0036363636363636372</v>
      </c>
      <c r="M18" s="38">
        <f>COUNTIF(Vertices[Closeness Centrality],"&gt;= "&amp;L18)-COUNTIF(Vertices[Closeness Centrality],"&gt;="&amp;L19)</f>
        <v>0</v>
      </c>
      <c r="N18" s="37">
        <f t="shared" si="6"/>
        <v>0.02545687272727272</v>
      </c>
      <c r="O18" s="38">
        <f>COUNTIF(Vertices[Eigenvector Centrality],"&gt;= "&amp;N18)-COUNTIF(Vertices[Eigenvector Centrality],"&gt;="&amp;N19)</f>
        <v>1</v>
      </c>
      <c r="P18" s="37">
        <f t="shared" si="7"/>
        <v>1.308449236363637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0.11764705882352941</v>
      </c>
      <c r="D19" s="32">
        <f t="shared" si="1"/>
        <v>0</v>
      </c>
      <c r="E19" s="3">
        <f>COUNTIF(Vertices[Degree],"&gt;= "&amp;D19)-COUNTIF(Vertices[Degree],"&gt;="&amp;D20)</f>
        <v>0</v>
      </c>
      <c r="F19" s="39">
        <f t="shared" si="2"/>
        <v>3.70909090909091</v>
      </c>
      <c r="G19" s="40">
        <f>COUNTIF(Vertices[In-Degree],"&gt;= "&amp;F19)-COUNTIF(Vertices[In-Degree],"&gt;="&amp;F20)</f>
        <v>0</v>
      </c>
      <c r="H19" s="39">
        <f t="shared" si="3"/>
        <v>4.945454545454546</v>
      </c>
      <c r="I19" s="40">
        <f>COUNTIF(Vertices[Out-Degree],"&gt;= "&amp;H19)-COUNTIF(Vertices[Out-Degree],"&gt;="&amp;H20)</f>
        <v>2</v>
      </c>
      <c r="J19" s="39">
        <f t="shared" si="4"/>
        <v>307.46818181818185</v>
      </c>
      <c r="K19" s="40">
        <f>COUNTIF(Vertices[Betweenness Centrality],"&gt;= "&amp;J19)-COUNTIF(Vertices[Betweenness Centrality],"&gt;="&amp;J20)</f>
        <v>0</v>
      </c>
      <c r="L19" s="39">
        <f t="shared" si="5"/>
        <v>0.0038636363636363647</v>
      </c>
      <c r="M19" s="40">
        <f>COUNTIF(Vertices[Closeness Centrality],"&gt;= "&amp;L19)-COUNTIF(Vertices[Closeness Centrality],"&gt;="&amp;L20)</f>
        <v>0</v>
      </c>
      <c r="N19" s="39">
        <f t="shared" si="6"/>
        <v>0.027047927272727264</v>
      </c>
      <c r="O19" s="40">
        <f>COUNTIF(Vertices[Eigenvector Centrality],"&gt;= "&amp;N19)-COUNTIF(Vertices[Eigenvector Centrality],"&gt;="&amp;N20)</f>
        <v>0</v>
      </c>
      <c r="P19" s="39">
        <f t="shared" si="7"/>
        <v>1.3699155636363645</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123"/>
      <c r="B20" s="123"/>
      <c r="D20" s="32">
        <f t="shared" si="1"/>
        <v>0</v>
      </c>
      <c r="E20" s="3">
        <f>COUNTIF(Vertices[Degree],"&gt;= "&amp;D20)-COUNTIF(Vertices[Degree],"&gt;="&amp;D21)</f>
        <v>0</v>
      </c>
      <c r="F20" s="37">
        <f t="shared" si="2"/>
        <v>3.927272727272728</v>
      </c>
      <c r="G20" s="38">
        <f>COUNTIF(Vertices[In-Degree],"&gt;= "&amp;F20)-COUNTIF(Vertices[In-Degree],"&gt;="&amp;F21)</f>
        <v>7</v>
      </c>
      <c r="H20" s="37">
        <f t="shared" si="3"/>
        <v>5.236363636363637</v>
      </c>
      <c r="I20" s="38">
        <f>COUNTIF(Vertices[Out-Degree],"&gt;= "&amp;H20)-COUNTIF(Vertices[Out-Degree],"&gt;="&amp;H21)</f>
        <v>0</v>
      </c>
      <c r="J20" s="37">
        <f t="shared" si="4"/>
        <v>325.55454545454546</v>
      </c>
      <c r="K20" s="38">
        <f>COUNTIF(Vertices[Betweenness Centrality],"&gt;= "&amp;J20)-COUNTIF(Vertices[Betweenness Centrality],"&gt;="&amp;J21)</f>
        <v>1</v>
      </c>
      <c r="L20" s="37">
        <f t="shared" si="5"/>
        <v>0.004090909090909092</v>
      </c>
      <c r="M20" s="38">
        <f>COUNTIF(Vertices[Closeness Centrality],"&gt;= "&amp;L20)-COUNTIF(Vertices[Closeness Centrality],"&gt;="&amp;L21)</f>
        <v>0</v>
      </c>
      <c r="N20" s="37">
        <f t="shared" si="6"/>
        <v>0.028638981818181808</v>
      </c>
      <c r="O20" s="38">
        <f>COUNTIF(Vertices[Eigenvector Centrality],"&gt;= "&amp;N20)-COUNTIF(Vertices[Eigenvector Centrality],"&gt;="&amp;N21)</f>
        <v>4</v>
      </c>
      <c r="P20" s="37">
        <f t="shared" si="7"/>
        <v>1.4313818909090918</v>
      </c>
      <c r="Q20" s="38">
        <f>COUNTIF(Vertices[PageRank],"&gt;= "&amp;P20)-COUNTIF(Vertices[PageRank],"&gt;="&amp;P21)</f>
        <v>2</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4.145454545454546</v>
      </c>
      <c r="G21" s="40">
        <f>COUNTIF(Vertices[In-Degree],"&gt;= "&amp;F21)-COUNTIF(Vertices[In-Degree],"&gt;="&amp;F22)</f>
        <v>0</v>
      </c>
      <c r="H21" s="39">
        <f t="shared" si="3"/>
        <v>5.527272727272728</v>
      </c>
      <c r="I21" s="40">
        <f>COUNTIF(Vertices[Out-Degree],"&gt;= "&amp;H21)-COUNTIF(Vertices[Out-Degree],"&gt;="&amp;H22)</f>
        <v>0</v>
      </c>
      <c r="J21" s="39">
        <f t="shared" si="4"/>
        <v>343.6409090909091</v>
      </c>
      <c r="K21" s="40">
        <f>COUNTIF(Vertices[Betweenness Centrality],"&gt;= "&amp;J21)-COUNTIF(Vertices[Betweenness Centrality],"&gt;="&amp;J22)</f>
        <v>0</v>
      </c>
      <c r="L21" s="39">
        <f t="shared" si="5"/>
        <v>0.004318181818181819</v>
      </c>
      <c r="M21" s="40">
        <f>COUNTIF(Vertices[Closeness Centrality],"&gt;= "&amp;L21)-COUNTIF(Vertices[Closeness Centrality],"&gt;="&amp;L22)</f>
        <v>0</v>
      </c>
      <c r="N21" s="39">
        <f t="shared" si="6"/>
        <v>0.030230036363636352</v>
      </c>
      <c r="O21" s="40">
        <f>COUNTIF(Vertices[Eigenvector Centrality],"&gt;= "&amp;N21)-COUNTIF(Vertices[Eigenvector Centrality],"&gt;="&amp;N22)</f>
        <v>0</v>
      </c>
      <c r="P21" s="39">
        <f t="shared" si="7"/>
        <v>1.4928482181818192</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4.363636363636364</v>
      </c>
      <c r="G22" s="38">
        <f>COUNTIF(Vertices[In-Degree],"&gt;= "&amp;F22)-COUNTIF(Vertices[In-Degree],"&gt;="&amp;F23)</f>
        <v>0</v>
      </c>
      <c r="H22" s="37">
        <f t="shared" si="3"/>
        <v>5.818181818181819</v>
      </c>
      <c r="I22" s="38">
        <f>COUNTIF(Vertices[Out-Degree],"&gt;= "&amp;H22)-COUNTIF(Vertices[Out-Degree],"&gt;="&amp;H23)</f>
        <v>0</v>
      </c>
      <c r="J22" s="37">
        <f t="shared" si="4"/>
        <v>361.7272727272727</v>
      </c>
      <c r="K22" s="38">
        <f>COUNTIF(Vertices[Betweenness Centrality],"&gt;= "&amp;J22)-COUNTIF(Vertices[Betweenness Centrality],"&gt;="&amp;J23)</f>
        <v>0</v>
      </c>
      <c r="L22" s="37">
        <f t="shared" si="5"/>
        <v>0.004545454545454546</v>
      </c>
      <c r="M22" s="38">
        <f>COUNTIF(Vertices[Closeness Centrality],"&gt;= "&amp;L22)-COUNTIF(Vertices[Closeness Centrality],"&gt;="&amp;L23)</f>
        <v>0</v>
      </c>
      <c r="N22" s="37">
        <f t="shared" si="6"/>
        <v>0.031821090909090896</v>
      </c>
      <c r="O22" s="38">
        <f>COUNTIF(Vertices[Eigenvector Centrality],"&gt;= "&amp;N22)-COUNTIF(Vertices[Eigenvector Centrality],"&gt;="&amp;N23)</f>
        <v>0</v>
      </c>
      <c r="P22" s="37">
        <f t="shared" si="7"/>
        <v>1.5543145454545466</v>
      </c>
      <c r="Q22" s="38">
        <f>COUNTIF(Vertices[PageRank],"&gt;= "&amp;P22)-COUNTIF(Vertices[PageRank],"&gt;="&amp;P23)</f>
        <v>3</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46</v>
      </c>
      <c r="D23" s="32">
        <f t="shared" si="1"/>
        <v>0</v>
      </c>
      <c r="E23" s="3">
        <f>COUNTIF(Vertices[Degree],"&gt;= "&amp;D23)-COUNTIF(Vertices[Degree],"&gt;="&amp;D24)</f>
        <v>0</v>
      </c>
      <c r="F23" s="39">
        <f t="shared" si="2"/>
        <v>4.581818181818182</v>
      </c>
      <c r="G23" s="40">
        <f>COUNTIF(Vertices[In-Degree],"&gt;= "&amp;F23)-COUNTIF(Vertices[In-Degree],"&gt;="&amp;F24)</f>
        <v>0</v>
      </c>
      <c r="H23" s="39">
        <f t="shared" si="3"/>
        <v>6.10909090909091</v>
      </c>
      <c r="I23" s="40">
        <f>COUNTIF(Vertices[Out-Degree],"&gt;= "&amp;H23)-COUNTIF(Vertices[Out-Degree],"&gt;="&amp;H24)</f>
        <v>0</v>
      </c>
      <c r="J23" s="39">
        <f t="shared" si="4"/>
        <v>379.8136363636363</v>
      </c>
      <c r="K23" s="40">
        <f>COUNTIF(Vertices[Betweenness Centrality],"&gt;= "&amp;J23)-COUNTIF(Vertices[Betweenness Centrality],"&gt;="&amp;J24)</f>
        <v>0</v>
      </c>
      <c r="L23" s="39">
        <f t="shared" si="5"/>
        <v>0.004772727272727273</v>
      </c>
      <c r="M23" s="40">
        <f>COUNTIF(Vertices[Closeness Centrality],"&gt;= "&amp;L23)-COUNTIF(Vertices[Closeness Centrality],"&gt;="&amp;L24)</f>
        <v>0</v>
      </c>
      <c r="N23" s="39">
        <f t="shared" si="6"/>
        <v>0.03341214545454544</v>
      </c>
      <c r="O23" s="40">
        <f>COUNTIF(Vertices[Eigenvector Centrality],"&gt;= "&amp;N23)-COUNTIF(Vertices[Eigenvector Centrality],"&gt;="&amp;N24)</f>
        <v>0</v>
      </c>
      <c r="P23" s="39">
        <f t="shared" si="7"/>
        <v>1.615780872727274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110</v>
      </c>
      <c r="D24" s="32">
        <f t="shared" si="1"/>
        <v>0</v>
      </c>
      <c r="E24" s="3">
        <f>COUNTIF(Vertices[Degree],"&gt;= "&amp;D24)-COUNTIF(Vertices[Degree],"&gt;="&amp;D25)</f>
        <v>0</v>
      </c>
      <c r="F24" s="37">
        <f t="shared" si="2"/>
        <v>4.8</v>
      </c>
      <c r="G24" s="38">
        <f>COUNTIF(Vertices[In-Degree],"&gt;= "&amp;F24)-COUNTIF(Vertices[In-Degree],"&gt;="&amp;F25)</f>
        <v>0</v>
      </c>
      <c r="H24" s="37">
        <f t="shared" si="3"/>
        <v>6.400000000000001</v>
      </c>
      <c r="I24" s="38">
        <f>COUNTIF(Vertices[Out-Degree],"&gt;= "&amp;H24)-COUNTIF(Vertices[Out-Degree],"&gt;="&amp;H25)</f>
        <v>0</v>
      </c>
      <c r="J24" s="37">
        <f t="shared" si="4"/>
        <v>397.8999999999999</v>
      </c>
      <c r="K24" s="38">
        <f>COUNTIF(Vertices[Betweenness Centrality],"&gt;= "&amp;J24)-COUNTIF(Vertices[Betweenness Centrality],"&gt;="&amp;J25)</f>
        <v>0</v>
      </c>
      <c r="L24" s="37">
        <f t="shared" si="5"/>
        <v>0.005</v>
      </c>
      <c r="M24" s="38">
        <f>COUNTIF(Vertices[Closeness Centrality],"&gt;= "&amp;L24)-COUNTIF(Vertices[Closeness Centrality],"&gt;="&amp;L25)</f>
        <v>3</v>
      </c>
      <c r="N24" s="37">
        <f t="shared" si="6"/>
        <v>0.035003199999999984</v>
      </c>
      <c r="O24" s="38">
        <f>COUNTIF(Vertices[Eigenvector Centrality],"&gt;= "&amp;N24)-COUNTIF(Vertices[Eigenvector Centrality],"&gt;="&amp;N25)</f>
        <v>0</v>
      </c>
      <c r="P24" s="37">
        <f t="shared" si="7"/>
        <v>1.6772472000000014</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3"/>
      <c r="B25" s="123"/>
      <c r="D25" s="32">
        <f t="shared" si="1"/>
        <v>0</v>
      </c>
      <c r="E25" s="3">
        <f>COUNTIF(Vertices[Degree],"&gt;= "&amp;D25)-COUNTIF(Vertices[Degree],"&gt;="&amp;D26)</f>
        <v>0</v>
      </c>
      <c r="F25" s="39">
        <f t="shared" si="2"/>
        <v>5.018181818181818</v>
      </c>
      <c r="G25" s="40">
        <f>COUNTIF(Vertices[In-Degree],"&gt;= "&amp;F25)-COUNTIF(Vertices[In-Degree],"&gt;="&amp;F26)</f>
        <v>0</v>
      </c>
      <c r="H25" s="39">
        <f t="shared" si="3"/>
        <v>6.690909090909092</v>
      </c>
      <c r="I25" s="40">
        <f>COUNTIF(Vertices[Out-Degree],"&gt;= "&amp;H25)-COUNTIF(Vertices[Out-Degree],"&gt;="&amp;H26)</f>
        <v>0</v>
      </c>
      <c r="J25" s="39">
        <f t="shared" si="4"/>
        <v>415.98636363636354</v>
      </c>
      <c r="K25" s="40">
        <f>COUNTIF(Vertices[Betweenness Centrality],"&gt;= "&amp;J25)-COUNTIF(Vertices[Betweenness Centrality],"&gt;="&amp;J26)</f>
        <v>0</v>
      </c>
      <c r="L25" s="39">
        <f t="shared" si="5"/>
        <v>0.005227272727272727</v>
      </c>
      <c r="M25" s="40">
        <f>COUNTIF(Vertices[Closeness Centrality],"&gt;= "&amp;L25)-COUNTIF(Vertices[Closeness Centrality],"&gt;="&amp;L26)</f>
        <v>0</v>
      </c>
      <c r="N25" s="39">
        <f t="shared" si="6"/>
        <v>0.03659425454545453</v>
      </c>
      <c r="O25" s="40">
        <f>COUNTIF(Vertices[Eigenvector Centrality],"&gt;= "&amp;N25)-COUNTIF(Vertices[Eigenvector Centrality],"&gt;="&amp;N26)</f>
        <v>2</v>
      </c>
      <c r="P25" s="39">
        <f t="shared" si="7"/>
        <v>1.7387135272727288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5.236363636363635</v>
      </c>
      <c r="G26" s="38">
        <f>COUNTIF(Vertices[In-Degree],"&gt;= "&amp;F26)-COUNTIF(Vertices[In-Degree],"&gt;="&amp;F28)</f>
        <v>0</v>
      </c>
      <c r="H26" s="37">
        <f t="shared" si="3"/>
        <v>6.981818181818183</v>
      </c>
      <c r="I26" s="38">
        <f>COUNTIF(Vertices[Out-Degree],"&gt;= "&amp;H26)-COUNTIF(Vertices[Out-Degree],"&gt;="&amp;H28)</f>
        <v>1</v>
      </c>
      <c r="J26" s="37">
        <f t="shared" si="4"/>
        <v>434.07272727272715</v>
      </c>
      <c r="K26" s="38">
        <f>COUNTIF(Vertices[Betweenness Centrality],"&gt;= "&amp;J26)-COUNTIF(Vertices[Betweenness Centrality],"&gt;="&amp;J28)</f>
        <v>0</v>
      </c>
      <c r="L26" s="37">
        <f t="shared" si="5"/>
        <v>0.005454545454545454</v>
      </c>
      <c r="M26" s="38">
        <f>COUNTIF(Vertices[Closeness Centrality],"&gt;= "&amp;L26)-COUNTIF(Vertices[Closeness Centrality],"&gt;="&amp;L28)</f>
        <v>0</v>
      </c>
      <c r="N26" s="37">
        <f t="shared" si="6"/>
        <v>0.03818530909090907</v>
      </c>
      <c r="O26" s="38">
        <f>COUNTIF(Vertices[Eigenvector Centrality],"&gt;= "&amp;N26)-COUNTIF(Vertices[Eigenvector Centrality],"&gt;="&amp;N28)</f>
        <v>1</v>
      </c>
      <c r="P26" s="37">
        <f t="shared" si="7"/>
        <v>1.8001798545454561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2.805477</v>
      </c>
      <c r="D27" s="32"/>
      <c r="E27" s="3">
        <f>COUNTIF(Vertices[Degree],"&gt;= "&amp;D27)-COUNTIF(Vertices[Degree],"&gt;="&amp;D28)</f>
        <v>0</v>
      </c>
      <c r="F27" s="61"/>
      <c r="G27" s="62">
        <f>COUNTIF(Vertices[In-Degree],"&gt;= "&amp;F27)-COUNTIF(Vertices[In-Degree],"&gt;="&amp;F28)</f>
        <v>-5</v>
      </c>
      <c r="H27" s="61"/>
      <c r="I27" s="62">
        <f>COUNTIF(Vertices[Out-Degree],"&gt;= "&amp;H27)-COUNTIF(Vertices[Out-Degree],"&gt;="&amp;H28)</f>
        <v>-4</v>
      </c>
      <c r="J27" s="61"/>
      <c r="K27" s="62">
        <f>COUNTIF(Vertices[Betweenness Centrality],"&gt;= "&amp;J27)-COUNTIF(Vertices[Betweenness Centrality],"&gt;="&amp;J28)</f>
        <v>-3</v>
      </c>
      <c r="L27" s="61"/>
      <c r="M27" s="62">
        <f>COUNTIF(Vertices[Closeness Centrality],"&gt;= "&amp;L27)-COUNTIF(Vertices[Closeness Centrality],"&gt;="&amp;L28)</f>
        <v>-43</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5.454545454545453</v>
      </c>
      <c r="G28" s="40">
        <f>COUNTIF(Vertices[In-Degree],"&gt;= "&amp;F28)-COUNTIF(Vertices[In-Degree],"&gt;="&amp;F40)</f>
        <v>0</v>
      </c>
      <c r="H28" s="39">
        <f>H26+($H$57-$H$2)/BinDivisor</f>
        <v>7.272727272727274</v>
      </c>
      <c r="I28" s="40">
        <f>COUNTIF(Vertices[Out-Degree],"&gt;= "&amp;H28)-COUNTIF(Vertices[Out-Degree],"&gt;="&amp;H40)</f>
        <v>0</v>
      </c>
      <c r="J28" s="39">
        <f>J26+($J$57-$J$2)/BinDivisor</f>
        <v>452.15909090909076</v>
      </c>
      <c r="K28" s="40">
        <f>COUNTIF(Vertices[Betweenness Centrality],"&gt;= "&amp;J28)-COUNTIF(Vertices[Betweenness Centrality],"&gt;="&amp;J40)</f>
        <v>0</v>
      </c>
      <c r="L28" s="39">
        <f>L26+($L$57-$L$2)/BinDivisor</f>
        <v>0.005681818181818181</v>
      </c>
      <c r="M28" s="40">
        <f>COUNTIF(Vertices[Closeness Centrality],"&gt;= "&amp;L28)-COUNTIF(Vertices[Closeness Centrality],"&gt;="&amp;L40)</f>
        <v>0</v>
      </c>
      <c r="N28" s="39">
        <f>N26+($N$57-$N$2)/BinDivisor</f>
        <v>0.03977636363636362</v>
      </c>
      <c r="O28" s="40">
        <f>COUNTIF(Vertices[Eigenvector Centrality],"&gt;= "&amp;N28)-COUNTIF(Vertices[Eigenvector Centrality],"&gt;="&amp;N40)</f>
        <v>0</v>
      </c>
      <c r="P28" s="39">
        <f>P26+($P$57-$P$2)/BinDivisor</f>
        <v>1.8616461818181835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0.04521276595744681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1214</v>
      </c>
      <c r="B30" s="34">
        <v>0.526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1215</v>
      </c>
      <c r="B32" s="34" t="s">
        <v>1216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-4</v>
      </c>
      <c r="J38" s="61"/>
      <c r="K38" s="62">
        <f>COUNTIF(Vertices[Betweenness Centrality],"&gt;= "&amp;J38)-COUNTIF(Vertices[Betweenness Centrality],"&gt;="&amp;J40)</f>
        <v>-3</v>
      </c>
      <c r="L38" s="61"/>
      <c r="M38" s="62">
        <f>COUNTIF(Vertices[Closeness Centrality],"&gt;= "&amp;L38)-COUNTIF(Vertices[Closeness Centrality],"&gt;="&amp;L40)</f>
        <v>-43</v>
      </c>
      <c r="N38" s="61"/>
      <c r="O38" s="62">
        <f>COUNTIF(Vertices[Eigenvector Centrality],"&gt;= "&amp;N38)-COUNTIF(Vertices[Eigenvector Centrality],"&gt;="&amp;N40)</f>
        <v>-9</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-4</v>
      </c>
      <c r="J39" s="61"/>
      <c r="K39" s="62">
        <f>COUNTIF(Vertices[Betweenness Centrality],"&gt;= "&amp;J39)-COUNTIF(Vertices[Betweenness Centrality],"&gt;="&amp;J40)</f>
        <v>-3</v>
      </c>
      <c r="L39" s="61"/>
      <c r="M39" s="62">
        <f>COUNTIF(Vertices[Closeness Centrality],"&gt;= "&amp;L39)-COUNTIF(Vertices[Closeness Centrality],"&gt;="&amp;L40)</f>
        <v>-43</v>
      </c>
      <c r="N39" s="61"/>
      <c r="O39" s="62">
        <f>COUNTIF(Vertices[Eigenvector Centrality],"&gt;= "&amp;N39)-COUNTIF(Vertices[Eigenvector Centrality],"&gt;="&amp;N40)</f>
        <v>-9</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5.672727272727271</v>
      </c>
      <c r="G40" s="38">
        <f>COUNTIF(Vertices[In-Degree],"&gt;= "&amp;F40)-COUNTIF(Vertices[In-Degree],"&gt;="&amp;F41)</f>
        <v>0</v>
      </c>
      <c r="H40" s="37">
        <f>H28+($H$57-$H$2)/BinDivisor</f>
        <v>7.563636363636365</v>
      </c>
      <c r="I40" s="38">
        <f>COUNTIF(Vertices[Out-Degree],"&gt;= "&amp;H40)-COUNTIF(Vertices[Out-Degree],"&gt;="&amp;H41)</f>
        <v>0</v>
      </c>
      <c r="J40" s="37">
        <f>J28+($J$57-$J$2)/BinDivisor</f>
        <v>470.2454545454544</v>
      </c>
      <c r="K40" s="38">
        <f>COUNTIF(Vertices[Betweenness Centrality],"&gt;= "&amp;J40)-COUNTIF(Vertices[Betweenness Centrality],"&gt;="&amp;J41)</f>
        <v>0</v>
      </c>
      <c r="L40" s="37">
        <f>L28+($L$57-$L$2)/BinDivisor</f>
        <v>0.005909090909090908</v>
      </c>
      <c r="M40" s="38">
        <f>COUNTIF(Vertices[Closeness Centrality],"&gt;= "&amp;L40)-COUNTIF(Vertices[Closeness Centrality],"&gt;="&amp;L41)</f>
        <v>0</v>
      </c>
      <c r="N40" s="37">
        <f>N28+($N$57-$N$2)/BinDivisor</f>
        <v>0.04136741818181816</v>
      </c>
      <c r="O40" s="38">
        <f>COUNTIF(Vertices[Eigenvector Centrality],"&gt;= "&amp;N40)-COUNTIF(Vertices[Eigenvector Centrality],"&gt;="&amp;N41)</f>
        <v>2</v>
      </c>
      <c r="P40" s="37">
        <f>P28+($P$57-$P$2)/BinDivisor</f>
        <v>1.923112509090911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5.890909090909089</v>
      </c>
      <c r="G41" s="40">
        <f>COUNTIF(Vertices[In-Degree],"&gt;= "&amp;F41)-COUNTIF(Vertices[In-Degree],"&gt;="&amp;F42)</f>
        <v>1</v>
      </c>
      <c r="H41" s="39">
        <f aca="true" t="shared" si="12" ref="H41:H56">H40+($H$57-$H$2)/BinDivisor</f>
        <v>7.854545454545456</v>
      </c>
      <c r="I41" s="40">
        <f>COUNTIF(Vertices[Out-Degree],"&gt;= "&amp;H41)-COUNTIF(Vertices[Out-Degree],"&gt;="&amp;H42)</f>
        <v>3</v>
      </c>
      <c r="J41" s="39">
        <f aca="true" t="shared" si="13" ref="J41:J56">J40+($J$57-$J$2)/BinDivisor</f>
        <v>488.331818181818</v>
      </c>
      <c r="K41" s="40">
        <f>COUNTIF(Vertices[Betweenness Centrality],"&gt;= "&amp;J41)-COUNTIF(Vertices[Betweenness Centrality],"&gt;="&amp;J42)</f>
        <v>0</v>
      </c>
      <c r="L41" s="39">
        <f aca="true" t="shared" si="14" ref="L41:L56">L40+($L$57-$L$2)/BinDivisor</f>
        <v>0.006136363636363635</v>
      </c>
      <c r="M41" s="40">
        <f>COUNTIF(Vertices[Closeness Centrality],"&gt;= "&amp;L41)-COUNTIF(Vertices[Closeness Centrality],"&gt;="&amp;L42)</f>
        <v>0</v>
      </c>
      <c r="N41" s="39">
        <f aca="true" t="shared" si="15" ref="N41:N56">N40+($N$57-$N$2)/BinDivisor</f>
        <v>0.042958472727272705</v>
      </c>
      <c r="O41" s="40">
        <f>COUNTIF(Vertices[Eigenvector Centrality],"&gt;= "&amp;N41)-COUNTIF(Vertices[Eigenvector Centrality],"&gt;="&amp;N42)</f>
        <v>4</v>
      </c>
      <c r="P41" s="39">
        <f aca="true" t="shared" si="16" ref="P41:P56">P40+($P$57-$P$2)/BinDivisor</f>
        <v>1.9845788363636383</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6.109090909090907</v>
      </c>
      <c r="G42" s="38">
        <f>COUNTIF(Vertices[In-Degree],"&gt;= "&amp;F42)-COUNTIF(Vertices[In-Degree],"&gt;="&amp;F43)</f>
        <v>0</v>
      </c>
      <c r="H42" s="37">
        <f t="shared" si="12"/>
        <v>8.145454545454546</v>
      </c>
      <c r="I42" s="38">
        <f>COUNTIF(Vertices[Out-Degree],"&gt;= "&amp;H42)-COUNTIF(Vertices[Out-Degree],"&gt;="&amp;H43)</f>
        <v>0</v>
      </c>
      <c r="J42" s="37">
        <f t="shared" si="13"/>
        <v>506.4181818181816</v>
      </c>
      <c r="K42" s="38">
        <f>COUNTIF(Vertices[Betweenness Centrality],"&gt;= "&amp;J42)-COUNTIF(Vertices[Betweenness Centrality],"&gt;="&amp;J43)</f>
        <v>0</v>
      </c>
      <c r="L42" s="37">
        <f t="shared" si="14"/>
        <v>0.006363636363636362</v>
      </c>
      <c r="M42" s="38">
        <f>COUNTIF(Vertices[Closeness Centrality],"&gt;= "&amp;L42)-COUNTIF(Vertices[Closeness Centrality],"&gt;="&amp;L43)</f>
        <v>1</v>
      </c>
      <c r="N42" s="37">
        <f t="shared" si="15"/>
        <v>0.04454952727272725</v>
      </c>
      <c r="O42" s="38">
        <f>COUNTIF(Vertices[Eigenvector Centrality],"&gt;= "&amp;N42)-COUNTIF(Vertices[Eigenvector Centrality],"&gt;="&amp;N43)</f>
        <v>0</v>
      </c>
      <c r="P42" s="37">
        <f t="shared" si="16"/>
        <v>2.0460451636363657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6.3272727272727245</v>
      </c>
      <c r="G43" s="40">
        <f>COUNTIF(Vertices[In-Degree],"&gt;= "&amp;F43)-COUNTIF(Vertices[In-Degree],"&gt;="&amp;F44)</f>
        <v>0</v>
      </c>
      <c r="H43" s="39">
        <f t="shared" si="12"/>
        <v>8.436363636363637</v>
      </c>
      <c r="I43" s="40">
        <f>COUNTIF(Vertices[Out-Degree],"&gt;= "&amp;H43)-COUNTIF(Vertices[Out-Degree],"&gt;="&amp;H44)</f>
        <v>0</v>
      </c>
      <c r="J43" s="39">
        <f t="shared" si="13"/>
        <v>524.5045454545452</v>
      </c>
      <c r="K43" s="40">
        <f>COUNTIF(Vertices[Betweenness Centrality],"&gt;= "&amp;J43)-COUNTIF(Vertices[Betweenness Centrality],"&gt;="&amp;J44)</f>
        <v>0</v>
      </c>
      <c r="L43" s="39">
        <f t="shared" si="14"/>
        <v>0.006590909090909089</v>
      </c>
      <c r="M43" s="40">
        <f>COUNTIF(Vertices[Closeness Centrality],"&gt;= "&amp;L43)-COUNTIF(Vertices[Closeness Centrality],"&gt;="&amp;L44)</f>
        <v>0</v>
      </c>
      <c r="N43" s="39">
        <f t="shared" si="15"/>
        <v>0.04614058181818179</v>
      </c>
      <c r="O43" s="40">
        <f>COUNTIF(Vertices[Eigenvector Centrality],"&gt;= "&amp;N43)-COUNTIF(Vertices[Eigenvector Centrality],"&gt;="&amp;N44)</f>
        <v>1</v>
      </c>
      <c r="P43" s="39">
        <f t="shared" si="16"/>
        <v>2.107511490909093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6.545454545454542</v>
      </c>
      <c r="G44" s="38">
        <f>COUNTIF(Vertices[In-Degree],"&gt;= "&amp;F44)-COUNTIF(Vertices[In-Degree],"&gt;="&amp;F45)</f>
        <v>0</v>
      </c>
      <c r="H44" s="37">
        <f t="shared" si="12"/>
        <v>8.727272727272728</v>
      </c>
      <c r="I44" s="38">
        <f>COUNTIF(Vertices[Out-Degree],"&gt;= "&amp;H44)-COUNTIF(Vertices[Out-Degree],"&gt;="&amp;H45)</f>
        <v>0</v>
      </c>
      <c r="J44" s="37">
        <f t="shared" si="13"/>
        <v>542.5909090909089</v>
      </c>
      <c r="K44" s="38">
        <f>COUNTIF(Vertices[Betweenness Centrality],"&gt;= "&amp;J44)-COUNTIF(Vertices[Betweenness Centrality],"&gt;="&amp;J45)</f>
        <v>1</v>
      </c>
      <c r="L44" s="37">
        <f t="shared" si="14"/>
        <v>0.006818181818181816</v>
      </c>
      <c r="M44" s="38">
        <f>COUNTIF(Vertices[Closeness Centrality],"&gt;= "&amp;L44)-COUNTIF(Vertices[Closeness Centrality],"&gt;="&amp;L45)</f>
        <v>5</v>
      </c>
      <c r="N44" s="37">
        <f t="shared" si="15"/>
        <v>0.04773163636363634</v>
      </c>
      <c r="O44" s="38">
        <f>COUNTIF(Vertices[Eigenvector Centrality],"&gt;= "&amp;N44)-COUNTIF(Vertices[Eigenvector Centrality],"&gt;="&amp;N45)</f>
        <v>0</v>
      </c>
      <c r="P44" s="37">
        <f t="shared" si="16"/>
        <v>2.1689778181818204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6.76363636363636</v>
      </c>
      <c r="G45" s="40">
        <f>COUNTIF(Vertices[In-Degree],"&gt;= "&amp;F45)-COUNTIF(Vertices[In-Degree],"&gt;="&amp;F46)</f>
        <v>0</v>
      </c>
      <c r="H45" s="39">
        <f t="shared" si="12"/>
        <v>9.01818181818182</v>
      </c>
      <c r="I45" s="40">
        <f>COUNTIF(Vertices[Out-Degree],"&gt;= "&amp;H45)-COUNTIF(Vertices[Out-Degree],"&gt;="&amp;H46)</f>
        <v>0</v>
      </c>
      <c r="J45" s="39">
        <f t="shared" si="13"/>
        <v>560.6772727272726</v>
      </c>
      <c r="K45" s="40">
        <f>COUNTIF(Vertices[Betweenness Centrality],"&gt;= "&amp;J45)-COUNTIF(Vertices[Betweenness Centrality],"&gt;="&amp;J46)</f>
        <v>0</v>
      </c>
      <c r="L45" s="39">
        <f t="shared" si="14"/>
        <v>0.007045454545454543</v>
      </c>
      <c r="M45" s="40">
        <f>COUNTIF(Vertices[Closeness Centrality],"&gt;= "&amp;L45)-COUNTIF(Vertices[Closeness Centrality],"&gt;="&amp;L46)</f>
        <v>7</v>
      </c>
      <c r="N45" s="39">
        <f t="shared" si="15"/>
        <v>0.04932269090909088</v>
      </c>
      <c r="O45" s="40">
        <f>COUNTIF(Vertices[Eigenvector Centrality],"&gt;= "&amp;N45)-COUNTIF(Vertices[Eigenvector Centrality],"&gt;="&amp;N46)</f>
        <v>0</v>
      </c>
      <c r="P45" s="39">
        <f t="shared" si="16"/>
        <v>2.230444145454548</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6.981818181818178</v>
      </c>
      <c r="G46" s="38">
        <f>COUNTIF(Vertices[In-Degree],"&gt;= "&amp;F46)-COUNTIF(Vertices[In-Degree],"&gt;="&amp;F47)</f>
        <v>0</v>
      </c>
      <c r="H46" s="37">
        <f t="shared" si="12"/>
        <v>9.30909090909091</v>
      </c>
      <c r="I46" s="38">
        <f>COUNTIF(Vertices[Out-Degree],"&gt;= "&amp;H46)-COUNTIF(Vertices[Out-Degree],"&gt;="&amp;H47)</f>
        <v>0</v>
      </c>
      <c r="J46" s="37">
        <f t="shared" si="13"/>
        <v>578.7636363636362</v>
      </c>
      <c r="K46" s="38">
        <f>COUNTIF(Vertices[Betweenness Centrality],"&gt;= "&amp;J46)-COUNTIF(Vertices[Betweenness Centrality],"&gt;="&amp;J47)</f>
        <v>1</v>
      </c>
      <c r="L46" s="37">
        <f t="shared" si="14"/>
        <v>0.00727272727272727</v>
      </c>
      <c r="M46" s="38">
        <f>COUNTIF(Vertices[Closeness Centrality],"&gt;= "&amp;L46)-COUNTIF(Vertices[Closeness Centrality],"&gt;="&amp;L47)</f>
        <v>1</v>
      </c>
      <c r="N46" s="37">
        <f t="shared" si="15"/>
        <v>0.050913745454545425</v>
      </c>
      <c r="O46" s="38">
        <f>COUNTIF(Vertices[Eigenvector Centrality],"&gt;= "&amp;N46)-COUNTIF(Vertices[Eigenvector Centrality],"&gt;="&amp;N47)</f>
        <v>0</v>
      </c>
      <c r="P46" s="37">
        <f t="shared" si="16"/>
        <v>2.291910472727275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7.199999999999996</v>
      </c>
      <c r="G47" s="40">
        <f>COUNTIF(Vertices[In-Degree],"&gt;= "&amp;F47)-COUNTIF(Vertices[In-Degree],"&gt;="&amp;F48)</f>
        <v>0</v>
      </c>
      <c r="H47" s="39">
        <f t="shared" si="12"/>
        <v>9.600000000000001</v>
      </c>
      <c r="I47" s="40">
        <f>COUNTIF(Vertices[Out-Degree],"&gt;= "&amp;H47)-COUNTIF(Vertices[Out-Degree],"&gt;="&amp;H48)</f>
        <v>0</v>
      </c>
      <c r="J47" s="39">
        <f t="shared" si="13"/>
        <v>596.8499999999999</v>
      </c>
      <c r="K47" s="40">
        <f>COUNTIF(Vertices[Betweenness Centrality],"&gt;= "&amp;J47)-COUNTIF(Vertices[Betweenness Centrality],"&gt;="&amp;J48)</f>
        <v>0</v>
      </c>
      <c r="L47" s="39">
        <f t="shared" si="14"/>
        <v>0.007499999999999997</v>
      </c>
      <c r="M47" s="40">
        <f>COUNTIF(Vertices[Closeness Centrality],"&gt;= "&amp;L47)-COUNTIF(Vertices[Closeness Centrality],"&gt;="&amp;L48)</f>
        <v>7</v>
      </c>
      <c r="N47" s="39">
        <f t="shared" si="15"/>
        <v>0.05250479999999997</v>
      </c>
      <c r="O47" s="40">
        <f>COUNTIF(Vertices[Eigenvector Centrality],"&gt;= "&amp;N47)-COUNTIF(Vertices[Eigenvector Centrality],"&gt;="&amp;N48)</f>
        <v>0</v>
      </c>
      <c r="P47" s="39">
        <f t="shared" si="16"/>
        <v>2.3533768000000026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7.4181818181818135</v>
      </c>
      <c r="G48" s="38">
        <f>COUNTIF(Vertices[In-Degree],"&gt;= "&amp;F48)-COUNTIF(Vertices[In-Degree],"&gt;="&amp;F49)</f>
        <v>0</v>
      </c>
      <c r="H48" s="37">
        <f t="shared" si="12"/>
        <v>9.890909090909092</v>
      </c>
      <c r="I48" s="38">
        <f>COUNTIF(Vertices[Out-Degree],"&gt;= "&amp;H48)-COUNTIF(Vertices[Out-Degree],"&gt;="&amp;H49)</f>
        <v>0</v>
      </c>
      <c r="J48" s="37">
        <f t="shared" si="13"/>
        <v>614.9363636363636</v>
      </c>
      <c r="K48" s="38">
        <f>COUNTIF(Vertices[Betweenness Centrality],"&gt;= "&amp;J48)-COUNTIF(Vertices[Betweenness Centrality],"&gt;="&amp;J49)</f>
        <v>0</v>
      </c>
      <c r="L48" s="37">
        <f t="shared" si="14"/>
        <v>0.007727272727272724</v>
      </c>
      <c r="M48" s="38">
        <f>COUNTIF(Vertices[Closeness Centrality],"&gt;= "&amp;L48)-COUNTIF(Vertices[Closeness Centrality],"&gt;="&amp;L49)</f>
        <v>1</v>
      </c>
      <c r="N48" s="37">
        <f t="shared" si="15"/>
        <v>0.054095854545454514</v>
      </c>
      <c r="O48" s="38">
        <f>COUNTIF(Vertices[Eigenvector Centrality],"&gt;= "&amp;N48)-COUNTIF(Vertices[Eigenvector Centrality],"&gt;="&amp;N49)</f>
        <v>0</v>
      </c>
      <c r="P48" s="37">
        <f t="shared" si="16"/>
        <v>2.41484312727273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7.636363636363631</v>
      </c>
      <c r="G49" s="40">
        <f>COUNTIF(Vertices[In-Degree],"&gt;= "&amp;F49)-COUNTIF(Vertices[In-Degree],"&gt;="&amp;F50)</f>
        <v>0</v>
      </c>
      <c r="H49" s="39">
        <f t="shared" si="12"/>
        <v>10.181818181818183</v>
      </c>
      <c r="I49" s="40">
        <f>COUNTIF(Vertices[Out-Degree],"&gt;= "&amp;H49)-COUNTIF(Vertices[Out-Degree],"&gt;="&amp;H50)</f>
        <v>0</v>
      </c>
      <c r="J49" s="39">
        <f t="shared" si="13"/>
        <v>633.0227272727273</v>
      </c>
      <c r="K49" s="40">
        <f>COUNTIF(Vertices[Betweenness Centrality],"&gt;= "&amp;J49)-COUNTIF(Vertices[Betweenness Centrality],"&gt;="&amp;J50)</f>
        <v>0</v>
      </c>
      <c r="L49" s="39">
        <f t="shared" si="14"/>
        <v>0.007954545454545452</v>
      </c>
      <c r="M49" s="40">
        <f>COUNTIF(Vertices[Closeness Centrality],"&gt;= "&amp;L49)-COUNTIF(Vertices[Closeness Centrality],"&gt;="&amp;L50)</f>
        <v>3</v>
      </c>
      <c r="N49" s="39">
        <f t="shared" si="15"/>
        <v>0.05568690909090906</v>
      </c>
      <c r="O49" s="40">
        <f>COUNTIF(Vertices[Eigenvector Centrality],"&gt;= "&amp;N49)-COUNTIF(Vertices[Eigenvector Centrality],"&gt;="&amp;N50)</f>
        <v>0</v>
      </c>
      <c r="P49" s="39">
        <f t="shared" si="16"/>
        <v>2.4763094545454574</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7.854545454545449</v>
      </c>
      <c r="G50" s="38">
        <f>COUNTIF(Vertices[In-Degree],"&gt;= "&amp;F50)-COUNTIF(Vertices[In-Degree],"&gt;="&amp;F51)</f>
        <v>0</v>
      </c>
      <c r="H50" s="37">
        <f t="shared" si="12"/>
        <v>10.472727272727274</v>
      </c>
      <c r="I50" s="38">
        <f>COUNTIF(Vertices[Out-Degree],"&gt;= "&amp;H50)-COUNTIF(Vertices[Out-Degree],"&gt;="&amp;H51)</f>
        <v>0</v>
      </c>
      <c r="J50" s="37">
        <f t="shared" si="13"/>
        <v>651.1090909090909</v>
      </c>
      <c r="K50" s="38">
        <f>COUNTIF(Vertices[Betweenness Centrality],"&gt;= "&amp;J50)-COUNTIF(Vertices[Betweenness Centrality],"&gt;="&amp;J51)</f>
        <v>0</v>
      </c>
      <c r="L50" s="37">
        <f t="shared" si="14"/>
        <v>0.008181818181818179</v>
      </c>
      <c r="M50" s="38">
        <f>COUNTIF(Vertices[Closeness Centrality],"&gt;= "&amp;L50)-COUNTIF(Vertices[Closeness Centrality],"&gt;="&amp;L51)</f>
        <v>4</v>
      </c>
      <c r="N50" s="37">
        <f t="shared" si="15"/>
        <v>0.0572779636363636</v>
      </c>
      <c r="O50" s="38">
        <f>COUNTIF(Vertices[Eigenvector Centrality],"&gt;= "&amp;N50)-COUNTIF(Vertices[Eigenvector Centrality],"&gt;="&amp;N51)</f>
        <v>0</v>
      </c>
      <c r="P50" s="37">
        <f t="shared" si="16"/>
        <v>2.5377757818181848</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8.072727272727267</v>
      </c>
      <c r="G51" s="40">
        <f>COUNTIF(Vertices[In-Degree],"&gt;= "&amp;F51)-COUNTIF(Vertices[In-Degree],"&gt;="&amp;F52)</f>
        <v>0</v>
      </c>
      <c r="H51" s="39">
        <f t="shared" si="12"/>
        <v>10.763636363636365</v>
      </c>
      <c r="I51" s="40">
        <f>COUNTIF(Vertices[Out-Degree],"&gt;= "&amp;H51)-COUNTIF(Vertices[Out-Degree],"&gt;="&amp;H52)</f>
        <v>0</v>
      </c>
      <c r="J51" s="39">
        <f t="shared" si="13"/>
        <v>669.1954545454546</v>
      </c>
      <c r="K51" s="40">
        <f>COUNTIF(Vertices[Betweenness Centrality],"&gt;= "&amp;J51)-COUNTIF(Vertices[Betweenness Centrality],"&gt;="&amp;J52)</f>
        <v>0</v>
      </c>
      <c r="L51" s="39">
        <f t="shared" si="14"/>
        <v>0.008409090909090906</v>
      </c>
      <c r="M51" s="40">
        <f>COUNTIF(Vertices[Closeness Centrality],"&gt;= "&amp;L51)-COUNTIF(Vertices[Closeness Centrality],"&gt;="&amp;L52)</f>
        <v>2</v>
      </c>
      <c r="N51" s="39">
        <f t="shared" si="15"/>
        <v>0.058869018181818146</v>
      </c>
      <c r="O51" s="40">
        <f>COUNTIF(Vertices[Eigenvector Centrality],"&gt;= "&amp;N51)-COUNTIF(Vertices[Eigenvector Centrality],"&gt;="&amp;N52)</f>
        <v>0</v>
      </c>
      <c r="P51" s="39">
        <f t="shared" si="16"/>
        <v>2.599242109090912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8.290909090909086</v>
      </c>
      <c r="G52" s="38">
        <f>COUNTIF(Vertices[In-Degree],"&gt;= "&amp;F52)-COUNTIF(Vertices[In-Degree],"&gt;="&amp;F53)</f>
        <v>0</v>
      </c>
      <c r="H52" s="37">
        <f t="shared" si="12"/>
        <v>11.054545454545456</v>
      </c>
      <c r="I52" s="38">
        <f>COUNTIF(Vertices[Out-Degree],"&gt;= "&amp;H52)-COUNTIF(Vertices[Out-Degree],"&gt;="&amp;H53)</f>
        <v>0</v>
      </c>
      <c r="J52" s="37">
        <f t="shared" si="13"/>
        <v>687.2818181818183</v>
      </c>
      <c r="K52" s="38">
        <f>COUNTIF(Vertices[Betweenness Centrality],"&gt;= "&amp;J52)-COUNTIF(Vertices[Betweenness Centrality],"&gt;="&amp;J53)</f>
        <v>0</v>
      </c>
      <c r="L52" s="37">
        <f t="shared" si="14"/>
        <v>0.008636363636363633</v>
      </c>
      <c r="M52" s="38">
        <f>COUNTIF(Vertices[Closeness Centrality],"&gt;= "&amp;L52)-COUNTIF(Vertices[Closeness Centrality],"&gt;="&amp;L53)</f>
        <v>1</v>
      </c>
      <c r="N52" s="37">
        <f t="shared" si="15"/>
        <v>0.06046007272727269</v>
      </c>
      <c r="O52" s="38">
        <f>COUNTIF(Vertices[Eigenvector Centrality],"&gt;= "&amp;N52)-COUNTIF(Vertices[Eigenvector Centrality],"&gt;="&amp;N53)</f>
        <v>0</v>
      </c>
      <c r="P52" s="37">
        <f t="shared" si="16"/>
        <v>2.6607084363636395</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8.509090909090904</v>
      </c>
      <c r="G53" s="40">
        <f>COUNTIF(Vertices[In-Degree],"&gt;= "&amp;F53)-COUNTIF(Vertices[In-Degree],"&gt;="&amp;F54)</f>
        <v>0</v>
      </c>
      <c r="H53" s="39">
        <f t="shared" si="12"/>
        <v>11.345454545454547</v>
      </c>
      <c r="I53" s="40">
        <f>COUNTIF(Vertices[Out-Degree],"&gt;= "&amp;H53)-COUNTIF(Vertices[Out-Degree],"&gt;="&amp;H54)</f>
        <v>0</v>
      </c>
      <c r="J53" s="39">
        <f t="shared" si="13"/>
        <v>705.3681818181819</v>
      </c>
      <c r="K53" s="40">
        <f>COUNTIF(Vertices[Betweenness Centrality],"&gt;= "&amp;J53)-COUNTIF(Vertices[Betweenness Centrality],"&gt;="&amp;J54)</f>
        <v>0</v>
      </c>
      <c r="L53" s="39">
        <f t="shared" si="14"/>
        <v>0.00886363636363636</v>
      </c>
      <c r="M53" s="40">
        <f>COUNTIF(Vertices[Closeness Centrality],"&gt;= "&amp;L53)-COUNTIF(Vertices[Closeness Centrality],"&gt;="&amp;L54)</f>
        <v>0</v>
      </c>
      <c r="N53" s="39">
        <f t="shared" si="15"/>
        <v>0.062051127272727234</v>
      </c>
      <c r="O53" s="40">
        <f>COUNTIF(Vertices[Eigenvector Centrality],"&gt;= "&amp;N53)-COUNTIF(Vertices[Eigenvector Centrality],"&gt;="&amp;N54)</f>
        <v>0</v>
      </c>
      <c r="P53" s="39">
        <f t="shared" si="16"/>
        <v>2.722174763636367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8.727272727272723</v>
      </c>
      <c r="G54" s="38">
        <f>COUNTIF(Vertices[In-Degree],"&gt;= "&amp;F54)-COUNTIF(Vertices[In-Degree],"&gt;="&amp;F55)</f>
        <v>0</v>
      </c>
      <c r="H54" s="37">
        <f t="shared" si="12"/>
        <v>11.636363636363638</v>
      </c>
      <c r="I54" s="38">
        <f>COUNTIF(Vertices[Out-Degree],"&gt;= "&amp;H54)-COUNTIF(Vertices[Out-Degree],"&gt;="&amp;H55)</f>
        <v>0</v>
      </c>
      <c r="J54" s="37">
        <f t="shared" si="13"/>
        <v>723.4545454545456</v>
      </c>
      <c r="K54" s="38">
        <f>COUNTIF(Vertices[Betweenness Centrality],"&gt;= "&amp;J54)-COUNTIF(Vertices[Betweenness Centrality],"&gt;="&amp;J55)</f>
        <v>0</v>
      </c>
      <c r="L54" s="37">
        <f t="shared" si="14"/>
        <v>0.009090909090909087</v>
      </c>
      <c r="M54" s="38">
        <f>COUNTIF(Vertices[Closeness Centrality],"&gt;= "&amp;L54)-COUNTIF(Vertices[Closeness Centrality],"&gt;="&amp;L55)</f>
        <v>2</v>
      </c>
      <c r="N54" s="37">
        <f t="shared" si="15"/>
        <v>0.06364218181818178</v>
      </c>
      <c r="O54" s="38">
        <f>COUNTIF(Vertices[Eigenvector Centrality],"&gt;= "&amp;N54)-COUNTIF(Vertices[Eigenvector Centrality],"&gt;="&amp;N55)</f>
        <v>1</v>
      </c>
      <c r="P54" s="37">
        <f t="shared" si="16"/>
        <v>2.7836410909090943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8.945454545454542</v>
      </c>
      <c r="G55" s="40">
        <f>COUNTIF(Vertices[In-Degree],"&gt;= "&amp;F55)-COUNTIF(Vertices[In-Degree],"&gt;="&amp;F56)</f>
        <v>0</v>
      </c>
      <c r="H55" s="39">
        <f t="shared" si="12"/>
        <v>11.92727272727273</v>
      </c>
      <c r="I55" s="40">
        <f>COUNTIF(Vertices[Out-Degree],"&gt;= "&amp;H55)-COUNTIF(Vertices[Out-Degree],"&gt;="&amp;H56)</f>
        <v>0</v>
      </c>
      <c r="J55" s="39">
        <f t="shared" si="13"/>
        <v>741.5409090909093</v>
      </c>
      <c r="K55" s="40">
        <f>COUNTIF(Vertices[Betweenness Centrality],"&gt;= "&amp;J55)-COUNTIF(Vertices[Betweenness Centrality],"&gt;="&amp;J56)</f>
        <v>0</v>
      </c>
      <c r="L55" s="39">
        <f t="shared" si="14"/>
        <v>0.009318181818181814</v>
      </c>
      <c r="M55" s="40">
        <f>COUNTIF(Vertices[Closeness Centrality],"&gt;= "&amp;L55)-COUNTIF(Vertices[Closeness Centrality],"&gt;="&amp;L56)</f>
        <v>3</v>
      </c>
      <c r="N55" s="39">
        <f t="shared" si="15"/>
        <v>0.06523323636363633</v>
      </c>
      <c r="O55" s="40">
        <f>COUNTIF(Vertices[Eigenvector Centrality],"&gt;= "&amp;N55)-COUNTIF(Vertices[Eigenvector Centrality],"&gt;="&amp;N56)</f>
        <v>0</v>
      </c>
      <c r="P55" s="39">
        <f t="shared" si="16"/>
        <v>2.8451074181818217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9.16363636363636</v>
      </c>
      <c r="G56" s="38">
        <f>COUNTIF(Vertices[In-Degree],"&gt;= "&amp;F56)-COUNTIF(Vertices[In-Degree],"&gt;="&amp;F57)</f>
        <v>3</v>
      </c>
      <c r="H56" s="37">
        <f t="shared" si="12"/>
        <v>12.21818181818182</v>
      </c>
      <c r="I56" s="38">
        <f>COUNTIF(Vertices[Out-Degree],"&gt;= "&amp;H56)-COUNTIF(Vertices[Out-Degree],"&gt;="&amp;H57)</f>
        <v>0</v>
      </c>
      <c r="J56" s="37">
        <f t="shared" si="13"/>
        <v>759.627272727273</v>
      </c>
      <c r="K56" s="38">
        <f>COUNTIF(Vertices[Betweenness Centrality],"&gt;= "&amp;J56)-COUNTIF(Vertices[Betweenness Centrality],"&gt;="&amp;J57)</f>
        <v>0</v>
      </c>
      <c r="L56" s="37">
        <f t="shared" si="14"/>
        <v>0.009545454545454541</v>
      </c>
      <c r="M56" s="38">
        <f>COUNTIF(Vertices[Closeness Centrality],"&gt;= "&amp;L56)-COUNTIF(Vertices[Closeness Centrality],"&gt;="&amp;L57)</f>
        <v>5</v>
      </c>
      <c r="N56" s="37">
        <f t="shared" si="15"/>
        <v>0.06682429090909088</v>
      </c>
      <c r="O56" s="38">
        <f>COUNTIF(Vertices[Eigenvector Centrality],"&gt;= "&amp;N56)-COUNTIF(Vertices[Eigenvector Centrality],"&gt;="&amp;N57)</f>
        <v>0</v>
      </c>
      <c r="P56" s="37">
        <f t="shared" si="16"/>
        <v>2.906573745454549</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v>
      </c>
      <c r="G57" s="42">
        <f>COUNTIF(Vertices[In-Degree],"&gt;= "&amp;F57)-COUNTIF(Vertices[In-Degree],"&gt;="&amp;F58)</f>
        <v>1</v>
      </c>
      <c r="H57" s="41">
        <f>MAX(Vertices[Out-Degree])</f>
        <v>16</v>
      </c>
      <c r="I57" s="42">
        <f>COUNTIF(Vertices[Out-Degree],"&gt;= "&amp;H57)-COUNTIF(Vertices[Out-Degree],"&gt;="&amp;H58)</f>
        <v>1</v>
      </c>
      <c r="J57" s="41">
        <f>MAX(Vertices[Betweenness Centrality])</f>
        <v>994.75</v>
      </c>
      <c r="K57" s="42">
        <f>COUNTIF(Vertices[Betweenness Centrality],"&gt;= "&amp;J57)-COUNTIF(Vertices[Betweenness Centrality],"&gt;="&amp;J58)</f>
        <v>1</v>
      </c>
      <c r="L57" s="41">
        <f>MAX(Vertices[Closeness Centrality])</f>
        <v>0.0125</v>
      </c>
      <c r="M57" s="42">
        <f>COUNTIF(Vertices[Closeness Centrality],"&gt;= "&amp;L57)-COUNTIF(Vertices[Closeness Centrality],"&gt;="&amp;L58)</f>
        <v>1</v>
      </c>
      <c r="N57" s="41">
        <f>MAX(Vertices[Eigenvector Centrality])</f>
        <v>0.087508</v>
      </c>
      <c r="O57" s="42">
        <f>COUNTIF(Vertices[Eigenvector Centrality],"&gt;= "&amp;N57)-COUNTIF(Vertices[Eigenvector Centrality],"&gt;="&amp;N58)</f>
        <v>1</v>
      </c>
      <c r="P57" s="41">
        <f>MAX(Vertices[PageRank])</f>
        <v>3.705636</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v>
      </c>
    </row>
    <row r="71" spans="1:2" ht="15">
      <c r="A71" s="33" t="s">
        <v>90</v>
      </c>
      <c r="B71" s="47">
        <f>_xlfn.IFERROR(AVERAGE(Vertices[In-Degree]),NoMetricMessage)</f>
        <v>2.2083333333333335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2.2083333333333335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994.75</v>
      </c>
    </row>
    <row r="99" spans="1:2" ht="15">
      <c r="A99" s="33" t="s">
        <v>102</v>
      </c>
      <c r="B99" s="47">
        <f>_xlfn.IFERROR(AVERAGE(Vertices[Betweenness Centrality]),NoMetricMessage)</f>
        <v>80.66666664583333</v>
      </c>
    </row>
    <row r="100" spans="1:2" ht="15">
      <c r="A100" s="33" t="s">
        <v>103</v>
      </c>
      <c r="B100" s="47">
        <f>_xlfn.IFERROR(MEDIAN(Vertices[Betweenness Centrality]),NoMetricMessage)</f>
        <v>0.75</v>
      </c>
    </row>
    <row r="111" spans="1:2" ht="15">
      <c r="A111" s="33" t="s">
        <v>106</v>
      </c>
      <c r="B111" s="47">
        <f>IF(COUNT(Vertices[Closeness Centrality])&gt;0,L2,NoMetricMessage)</f>
        <v>0</v>
      </c>
    </row>
    <row r="112" spans="1:2" ht="15">
      <c r="A112" s="33" t="s">
        <v>107</v>
      </c>
      <c r="B112" s="47">
        <f>IF(COUNT(Vertices[Closeness Centrality])&gt;0,L57,NoMetricMessage)</f>
        <v>0.0125</v>
      </c>
    </row>
    <row r="113" spans="1:2" ht="15">
      <c r="A113" s="33" t="s">
        <v>108</v>
      </c>
      <c r="B113" s="47">
        <f>_xlfn.IFERROR(AVERAGE(Vertices[Closeness Centrality]),NoMetricMessage)</f>
        <v>0.007677520833333336</v>
      </c>
    </row>
    <row r="114" spans="1:2" ht="15">
      <c r="A114" s="33" t="s">
        <v>109</v>
      </c>
      <c r="B114" s="47">
        <f>_xlfn.IFERROR(MEDIAN(Vertices[Closeness Centrality]),NoMetricMessage)</f>
        <v>0.007605000000000001</v>
      </c>
    </row>
    <row r="125" spans="1:2" ht="15">
      <c r="A125" s="33" t="s">
        <v>112</v>
      </c>
      <c r="B125" s="47">
        <f>IF(COUNT(Vertices[Eigenvector Centrality])&gt;0,N2,NoMetricMessage)</f>
        <v>0</v>
      </c>
    </row>
    <row r="126" spans="1:2" ht="15">
      <c r="A126" s="33" t="s">
        <v>113</v>
      </c>
      <c r="B126" s="47">
        <f>IF(COUNT(Vertices[Eigenvector Centrality])&gt;0,N57,NoMetricMessage)</f>
        <v>0.087508</v>
      </c>
    </row>
    <row r="127" spans="1:2" ht="15">
      <c r="A127" s="33" t="s">
        <v>114</v>
      </c>
      <c r="B127" s="47">
        <f>_xlfn.IFERROR(AVERAGE(Vertices[Eigenvector Centrality]),NoMetricMessage)</f>
        <v>0.020833270833333334</v>
      </c>
    </row>
    <row r="128" spans="1:2" ht="15">
      <c r="A128" s="33" t="s">
        <v>115</v>
      </c>
      <c r="B128" s="47">
        <f>_xlfn.IFERROR(MEDIAN(Vertices[Eigenvector Centrality]),NoMetricMessage)</f>
        <v>0.012186</v>
      </c>
    </row>
    <row r="139" spans="1:2" ht="15">
      <c r="A139" s="33" t="s">
        <v>140</v>
      </c>
      <c r="B139" s="47">
        <f>IF(COUNT(Vertices[PageRank])&gt;0,P2,NoMetricMessage)</f>
        <v>0.324988</v>
      </c>
    </row>
    <row r="140" spans="1:2" ht="15">
      <c r="A140" s="33" t="s">
        <v>141</v>
      </c>
      <c r="B140" s="47">
        <f>IF(COUNT(Vertices[PageRank])&gt;0,P57,NoMetricMessage)</f>
        <v>3.705636</v>
      </c>
    </row>
    <row r="141" spans="1:2" ht="15">
      <c r="A141" s="33" t="s">
        <v>142</v>
      </c>
      <c r="B141" s="47">
        <f>_xlfn.IFERROR(AVERAGE(Vertices[PageRank]),NoMetricMessage)</f>
        <v>0.9999888124999999</v>
      </c>
    </row>
    <row r="142" spans="1:2" ht="15">
      <c r="A142" s="33" t="s">
        <v>143</v>
      </c>
      <c r="B142" s="47">
        <f>_xlfn.IFERROR(MEDIAN(Vertices[PageRank]),NoMetricMessage)</f>
        <v>0.838033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0.24398312403827113</v>
      </c>
    </row>
    <row r="156" spans="1:2" ht="15">
      <c r="A156" s="33" t="s">
        <v>121</v>
      </c>
      <c r="B156" s="47">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841</v>
      </c>
      <c r="K7" s="13" t="s">
        <v>842</v>
      </c>
    </row>
    <row r="8" spans="1:11" ht="409.5">
      <c r="A8"/>
      <c r="B8">
        <v>2</v>
      </c>
      <c r="C8">
        <v>2</v>
      </c>
      <c r="D8" t="s">
        <v>61</v>
      </c>
      <c r="E8" t="s">
        <v>61</v>
      </c>
      <c r="H8" t="s">
        <v>73</v>
      </c>
      <c r="J8" t="s">
        <v>843</v>
      </c>
      <c r="K8" s="13" t="s">
        <v>844</v>
      </c>
    </row>
    <row r="9" spans="1:11" ht="409.5">
      <c r="A9"/>
      <c r="B9">
        <v>3</v>
      </c>
      <c r="C9">
        <v>4</v>
      </c>
      <c r="D9" t="s">
        <v>62</v>
      </c>
      <c r="E9" t="s">
        <v>62</v>
      </c>
      <c r="H9" t="s">
        <v>74</v>
      </c>
      <c r="J9" t="s">
        <v>845</v>
      </c>
      <c r="K9" s="13" t="s">
        <v>846</v>
      </c>
    </row>
    <row r="10" spans="1:11" ht="409.5">
      <c r="A10"/>
      <c r="B10">
        <v>4</v>
      </c>
      <c r="D10" t="s">
        <v>63</v>
      </c>
      <c r="E10" t="s">
        <v>63</v>
      </c>
      <c r="H10" t="s">
        <v>75</v>
      </c>
      <c r="J10" t="s">
        <v>847</v>
      </c>
      <c r="K10" s="13" t="s">
        <v>848</v>
      </c>
    </row>
    <row r="11" spans="1:11" ht="15">
      <c r="A11"/>
      <c r="B11">
        <v>5</v>
      </c>
      <c r="D11" t="s">
        <v>46</v>
      </c>
      <c r="E11">
        <v>1</v>
      </c>
      <c r="H11" t="s">
        <v>76</v>
      </c>
      <c r="J11" t="s">
        <v>849</v>
      </c>
      <c r="K11" t="s">
        <v>850</v>
      </c>
    </row>
    <row r="12" spans="1:11" ht="15">
      <c r="A12"/>
      <c r="B12"/>
      <c r="D12" t="s">
        <v>64</v>
      </c>
      <c r="E12">
        <v>2</v>
      </c>
      <c r="H12">
        <v>0</v>
      </c>
      <c r="J12" t="s">
        <v>851</v>
      </c>
      <c r="K12" t="s">
        <v>852</v>
      </c>
    </row>
    <row r="13" spans="1:11" ht="15">
      <c r="A13"/>
      <c r="B13"/>
      <c r="D13">
        <v>1</v>
      </c>
      <c r="E13">
        <v>3</v>
      </c>
      <c r="H13">
        <v>1</v>
      </c>
      <c r="J13" t="s">
        <v>853</v>
      </c>
      <c r="K13" t="s">
        <v>854</v>
      </c>
    </row>
    <row r="14" spans="4:11" ht="15">
      <c r="D14">
        <v>2</v>
      </c>
      <c r="E14">
        <v>4</v>
      </c>
      <c r="H14">
        <v>2</v>
      </c>
      <c r="J14" t="s">
        <v>855</v>
      </c>
      <c r="K14" t="s">
        <v>856</v>
      </c>
    </row>
    <row r="15" spans="4:11" ht="15">
      <c r="D15">
        <v>3</v>
      </c>
      <c r="E15">
        <v>5</v>
      </c>
      <c r="H15">
        <v>3</v>
      </c>
      <c r="J15" t="s">
        <v>857</v>
      </c>
      <c r="K15" t="s">
        <v>858</v>
      </c>
    </row>
    <row r="16" spans="4:11" ht="15">
      <c r="D16">
        <v>4</v>
      </c>
      <c r="E16">
        <v>6</v>
      </c>
      <c r="H16">
        <v>4</v>
      </c>
      <c r="J16" t="s">
        <v>859</v>
      </c>
      <c r="K16" t="s">
        <v>860</v>
      </c>
    </row>
    <row r="17" spans="4:11" ht="15">
      <c r="D17">
        <v>5</v>
      </c>
      <c r="E17">
        <v>7</v>
      </c>
      <c r="H17">
        <v>5</v>
      </c>
      <c r="J17" t="s">
        <v>861</v>
      </c>
      <c r="K17" t="s">
        <v>862</v>
      </c>
    </row>
    <row r="18" spans="4:11" ht="15">
      <c r="D18">
        <v>6</v>
      </c>
      <c r="E18">
        <v>8</v>
      </c>
      <c r="H18">
        <v>6</v>
      </c>
      <c r="J18" t="s">
        <v>863</v>
      </c>
      <c r="K18" t="s">
        <v>864</v>
      </c>
    </row>
    <row r="19" spans="4:11" ht="15">
      <c r="D19">
        <v>7</v>
      </c>
      <c r="E19">
        <v>9</v>
      </c>
      <c r="H19">
        <v>7</v>
      </c>
      <c r="J19" t="s">
        <v>865</v>
      </c>
      <c r="K19" t="s">
        <v>866</v>
      </c>
    </row>
    <row r="20" spans="4:11" ht="15">
      <c r="D20">
        <v>8</v>
      </c>
      <c r="H20">
        <v>8</v>
      </c>
      <c r="J20" t="s">
        <v>867</v>
      </c>
      <c r="K20" t="s">
        <v>868</v>
      </c>
    </row>
    <row r="21" spans="4:11" ht="409.5">
      <c r="D21">
        <v>9</v>
      </c>
      <c r="H21">
        <v>9</v>
      </c>
      <c r="J21" t="s">
        <v>869</v>
      </c>
      <c r="K21" s="13" t="s">
        <v>870</v>
      </c>
    </row>
    <row r="22" spans="4:11" ht="409.5">
      <c r="D22">
        <v>10</v>
      </c>
      <c r="J22" t="s">
        <v>871</v>
      </c>
      <c r="K22" s="13" t="s">
        <v>872</v>
      </c>
    </row>
    <row r="23" spans="4:11" ht="409.5">
      <c r="D23">
        <v>11</v>
      </c>
      <c r="J23" t="s">
        <v>873</v>
      </c>
      <c r="K23" s="13" t="s">
        <v>874</v>
      </c>
    </row>
    <row r="24" spans="10:11" ht="409.5">
      <c r="J24" t="s">
        <v>875</v>
      </c>
      <c r="K24" s="13" t="s">
        <v>1273</v>
      </c>
    </row>
    <row r="25" spans="10:11" ht="15">
      <c r="J25" t="s">
        <v>876</v>
      </c>
      <c r="K25" t="b">
        <v>0</v>
      </c>
    </row>
    <row r="26" spans="10:11" ht="15">
      <c r="J26" t="s">
        <v>1271</v>
      </c>
      <c r="K26" t="s">
        <v>1272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894</v>
      </c>
      <c r="B1" s="13" t="s">
        <v>895</v>
      </c>
      <c r="C1" s="13" t="s">
        <v>896</v>
      </c>
      <c r="D1" s="13" t="s">
        <v>898</v>
      </c>
      <c r="E1" s="13" t="s">
        <v>897</v>
      </c>
      <c r="F1" s="13" t="s">
        <v>900</v>
      </c>
      <c r="G1" s="13" t="s">
        <v>899</v>
      </c>
      <c r="H1" s="13" t="s">
        <v>902</v>
      </c>
      <c r="I1" s="13" t="s">
        <v>901</v>
      </c>
      <c r="J1" s="13" t="s">
        <v>904</v>
      </c>
      <c r="K1" s="13" t="s">
        <v>903</v>
      </c>
      <c r="L1" s="13" t="s">
        <v>906</v>
      </c>
      <c r="M1" s="13" t="s">
        <v>905</v>
      </c>
      <c r="N1" s="13" t="s">
        <v>907</v>
      </c>
    </row>
    <row r="2" spans="1:14" ht="15">
      <c r="A2" s="83" t="s">
        <v>289</v>
      </c>
      <c r="B2" s="78">
        <v>4</v>
      </c>
      <c r="C2" s="83" t="s">
        <v>296</v>
      </c>
      <c r="D2" s="78">
        <v>1</v>
      </c>
      <c r="E2" s="83" t="s">
        <v>289</v>
      </c>
      <c r="F2" s="78">
        <v>4</v>
      </c>
      <c r="G2" s="83" t="s">
        <v>295</v>
      </c>
      <c r="H2" s="78">
        <v>1</v>
      </c>
      <c r="I2" s="83" t="s">
        <v>299</v>
      </c>
      <c r="J2" s="78">
        <v>1</v>
      </c>
      <c r="K2" s="83" t="s">
        <v>298</v>
      </c>
      <c r="L2" s="78">
        <v>1</v>
      </c>
      <c r="M2" s="83" t="s">
        <v>288</v>
      </c>
      <c r="N2" s="78">
        <v>1</v>
      </c>
    </row>
    <row r="3" spans="1:14" ht="15">
      <c r="A3" s="83" t="s">
        <v>299</v>
      </c>
      <c r="B3" s="78">
        <v>1</v>
      </c>
      <c r="C3" s="83" t="s">
        <v>297</v>
      </c>
      <c r="D3" s="78">
        <v>1</v>
      </c>
      <c r="E3" s="78"/>
      <c r="F3" s="78"/>
      <c r="G3" s="83" t="s">
        <v>292</v>
      </c>
      <c r="H3" s="78">
        <v>1</v>
      </c>
      <c r="I3" s="78"/>
      <c r="J3" s="78"/>
      <c r="K3" s="78"/>
      <c r="L3" s="78"/>
      <c r="M3" s="78"/>
      <c r="N3" s="78"/>
    </row>
    <row r="4" spans="1:14" ht="15">
      <c r="A4" s="83" t="s">
        <v>296</v>
      </c>
      <c r="B4" s="78">
        <v>1</v>
      </c>
      <c r="C4" s="83" t="s">
        <v>294</v>
      </c>
      <c r="D4" s="78">
        <v>1</v>
      </c>
      <c r="E4" s="78"/>
      <c r="F4" s="78"/>
      <c r="G4" s="78"/>
      <c r="H4" s="78"/>
      <c r="I4" s="78"/>
      <c r="J4" s="78"/>
      <c r="K4" s="78"/>
      <c r="L4" s="78"/>
      <c r="M4" s="78"/>
      <c r="N4" s="78"/>
    </row>
    <row r="5" spans="1:14" ht="15">
      <c r="A5" s="83" t="s">
        <v>292</v>
      </c>
      <c r="B5" s="78">
        <v>1</v>
      </c>
      <c r="C5" s="83" t="s">
        <v>293</v>
      </c>
      <c r="D5" s="78">
        <v>1</v>
      </c>
      <c r="E5" s="78"/>
      <c r="F5" s="78"/>
      <c r="G5" s="78"/>
      <c r="H5" s="78"/>
      <c r="I5" s="78"/>
      <c r="J5" s="78"/>
      <c r="K5" s="78"/>
      <c r="L5" s="78"/>
      <c r="M5" s="78"/>
      <c r="N5" s="78"/>
    </row>
    <row r="6" spans="1:14" ht="15">
      <c r="A6" s="83" t="s">
        <v>293</v>
      </c>
      <c r="B6" s="78">
        <v>1</v>
      </c>
      <c r="C6" s="83" t="s">
        <v>291</v>
      </c>
      <c r="D6" s="78">
        <v>1</v>
      </c>
      <c r="E6" s="78"/>
      <c r="F6" s="78"/>
      <c r="G6" s="78"/>
      <c r="H6" s="78"/>
      <c r="I6" s="78"/>
      <c r="J6" s="78"/>
      <c r="K6" s="78"/>
      <c r="L6" s="78"/>
      <c r="M6" s="78"/>
      <c r="N6" s="78"/>
    </row>
    <row r="7" spans="1:14" ht="15">
      <c r="A7" s="83" t="s">
        <v>295</v>
      </c>
      <c r="B7" s="78">
        <v>1</v>
      </c>
      <c r="C7" s="83" t="s">
        <v>290</v>
      </c>
      <c r="D7" s="78">
        <v>1</v>
      </c>
      <c r="E7" s="78"/>
      <c r="F7" s="78"/>
      <c r="G7" s="78"/>
      <c r="H7" s="78"/>
      <c r="I7" s="78"/>
      <c r="J7" s="78"/>
      <c r="K7" s="78"/>
      <c r="L7" s="78"/>
      <c r="M7" s="78"/>
      <c r="N7" s="78"/>
    </row>
    <row r="8" spans="1:14" ht="15">
      <c r="A8" s="83" t="s">
        <v>290</v>
      </c>
      <c r="B8" s="78">
        <v>1</v>
      </c>
      <c r="C8" s="78"/>
      <c r="D8" s="78"/>
      <c r="E8" s="78"/>
      <c r="F8" s="78"/>
      <c r="G8" s="78"/>
      <c r="H8" s="78"/>
      <c r="I8" s="78"/>
      <c r="J8" s="78"/>
      <c r="K8" s="78"/>
      <c r="L8" s="78"/>
      <c r="M8" s="78"/>
      <c r="N8" s="78"/>
    </row>
    <row r="9" spans="1:14" ht="15">
      <c r="A9" s="83" t="s">
        <v>291</v>
      </c>
      <c r="B9" s="78">
        <v>1</v>
      </c>
      <c r="C9" s="78"/>
      <c r="D9" s="78"/>
      <c r="E9" s="78"/>
      <c r="F9" s="78"/>
      <c r="G9" s="78"/>
      <c r="H9" s="78"/>
      <c r="I9" s="78"/>
      <c r="J9" s="78"/>
      <c r="K9" s="78"/>
      <c r="L9" s="78"/>
      <c r="M9" s="78"/>
      <c r="N9" s="78"/>
    </row>
    <row r="10" spans="1:14" ht="15">
      <c r="A10" s="83" t="s">
        <v>298</v>
      </c>
      <c r="B10" s="78">
        <v>1</v>
      </c>
      <c r="C10" s="78"/>
      <c r="D10" s="78"/>
      <c r="E10" s="78"/>
      <c r="F10" s="78"/>
      <c r="G10" s="78"/>
      <c r="H10" s="78"/>
      <c r="I10" s="78"/>
      <c r="J10" s="78"/>
      <c r="K10" s="78"/>
      <c r="L10" s="78"/>
      <c r="M10" s="78"/>
      <c r="N10" s="78"/>
    </row>
    <row r="11" spans="1:14" ht="15">
      <c r="A11" s="83" t="s">
        <v>288</v>
      </c>
      <c r="B11" s="78">
        <v>1</v>
      </c>
      <c r="C11" s="78"/>
      <c r="D11" s="78"/>
      <c r="E11" s="78"/>
      <c r="F11" s="78"/>
      <c r="G11" s="78"/>
      <c r="H11" s="78"/>
      <c r="I11" s="78"/>
      <c r="J11" s="78"/>
      <c r="K11" s="78"/>
      <c r="L11" s="78"/>
      <c r="M11" s="78"/>
      <c r="N11" s="78"/>
    </row>
    <row r="14" spans="1:14" ht="15" customHeight="1">
      <c r="A14" s="13" t="s">
        <v>911</v>
      </c>
      <c r="B14" s="13" t="s">
        <v>895</v>
      </c>
      <c r="C14" s="13" t="s">
        <v>912</v>
      </c>
      <c r="D14" s="13" t="s">
        <v>898</v>
      </c>
      <c r="E14" s="13" t="s">
        <v>913</v>
      </c>
      <c r="F14" s="13" t="s">
        <v>900</v>
      </c>
      <c r="G14" s="13" t="s">
        <v>914</v>
      </c>
      <c r="H14" s="13" t="s">
        <v>902</v>
      </c>
      <c r="I14" s="13" t="s">
        <v>915</v>
      </c>
      <c r="J14" s="13" t="s">
        <v>904</v>
      </c>
      <c r="K14" s="13" t="s">
        <v>916</v>
      </c>
      <c r="L14" s="13" t="s">
        <v>906</v>
      </c>
      <c r="M14" s="13" t="s">
        <v>917</v>
      </c>
      <c r="N14" s="13" t="s">
        <v>907</v>
      </c>
    </row>
    <row r="15" spans="1:14" ht="15">
      <c r="A15" s="78" t="s">
        <v>300</v>
      </c>
      <c r="B15" s="78">
        <v>11</v>
      </c>
      <c r="C15" s="78" t="s">
        <v>300</v>
      </c>
      <c r="D15" s="78">
        <v>6</v>
      </c>
      <c r="E15" s="78" t="s">
        <v>301</v>
      </c>
      <c r="F15" s="78">
        <v>4</v>
      </c>
      <c r="G15" s="78" t="s">
        <v>300</v>
      </c>
      <c r="H15" s="78">
        <v>2</v>
      </c>
      <c r="I15" s="78" t="s">
        <v>300</v>
      </c>
      <c r="J15" s="78">
        <v>1</v>
      </c>
      <c r="K15" s="78" t="s">
        <v>300</v>
      </c>
      <c r="L15" s="78">
        <v>1</v>
      </c>
      <c r="M15" s="78" t="s">
        <v>300</v>
      </c>
      <c r="N15" s="78">
        <v>1</v>
      </c>
    </row>
    <row r="16" spans="1:14" ht="15">
      <c r="A16" s="78" t="s">
        <v>301</v>
      </c>
      <c r="B16" s="78">
        <v>4</v>
      </c>
      <c r="C16" s="78"/>
      <c r="D16" s="78"/>
      <c r="E16" s="78"/>
      <c r="F16" s="78"/>
      <c r="G16" s="78"/>
      <c r="H16" s="78"/>
      <c r="I16" s="78"/>
      <c r="J16" s="78"/>
      <c r="K16" s="78"/>
      <c r="L16" s="78"/>
      <c r="M16" s="78"/>
      <c r="N16" s="78"/>
    </row>
    <row r="19" spans="1:14" ht="15" customHeight="1">
      <c r="A19" s="13" t="s">
        <v>919</v>
      </c>
      <c r="B19" s="13" t="s">
        <v>895</v>
      </c>
      <c r="C19" s="13" t="s">
        <v>926</v>
      </c>
      <c r="D19" s="13" t="s">
        <v>898</v>
      </c>
      <c r="E19" s="13" t="s">
        <v>930</v>
      </c>
      <c r="F19" s="13" t="s">
        <v>900</v>
      </c>
      <c r="G19" s="13" t="s">
        <v>932</v>
      </c>
      <c r="H19" s="13" t="s">
        <v>902</v>
      </c>
      <c r="I19" s="13" t="s">
        <v>933</v>
      </c>
      <c r="J19" s="13" t="s">
        <v>904</v>
      </c>
      <c r="K19" s="13" t="s">
        <v>934</v>
      </c>
      <c r="L19" s="13" t="s">
        <v>906</v>
      </c>
      <c r="M19" s="13" t="s">
        <v>935</v>
      </c>
      <c r="N19" s="13" t="s">
        <v>907</v>
      </c>
    </row>
    <row r="20" spans="1:14" ht="15">
      <c r="A20" s="78" t="s">
        <v>241</v>
      </c>
      <c r="B20" s="78">
        <v>27</v>
      </c>
      <c r="C20" s="78" t="s">
        <v>241</v>
      </c>
      <c r="D20" s="78">
        <v>14</v>
      </c>
      <c r="E20" s="78" t="s">
        <v>252</v>
      </c>
      <c r="F20" s="78">
        <v>6</v>
      </c>
      <c r="G20" s="78" t="s">
        <v>302</v>
      </c>
      <c r="H20" s="78">
        <v>9</v>
      </c>
      <c r="I20" s="78" t="s">
        <v>252</v>
      </c>
      <c r="J20" s="78">
        <v>3</v>
      </c>
      <c r="K20" s="78" t="s">
        <v>252</v>
      </c>
      <c r="L20" s="78">
        <v>5</v>
      </c>
      <c r="M20" s="78" t="s">
        <v>241</v>
      </c>
      <c r="N20" s="78">
        <v>3</v>
      </c>
    </row>
    <row r="21" spans="1:14" ht="15">
      <c r="A21" s="78" t="s">
        <v>302</v>
      </c>
      <c r="B21" s="78">
        <v>19</v>
      </c>
      <c r="C21" s="78" t="s">
        <v>302</v>
      </c>
      <c r="D21" s="78">
        <v>9</v>
      </c>
      <c r="E21" s="78" t="s">
        <v>241</v>
      </c>
      <c r="F21" s="78">
        <v>3</v>
      </c>
      <c r="G21" s="78"/>
      <c r="H21" s="78"/>
      <c r="I21" s="78" t="s">
        <v>241</v>
      </c>
      <c r="J21" s="78">
        <v>3</v>
      </c>
      <c r="K21" s="78" t="s">
        <v>241</v>
      </c>
      <c r="L21" s="78">
        <v>4</v>
      </c>
      <c r="M21" s="78"/>
      <c r="N21" s="78"/>
    </row>
    <row r="22" spans="1:14" ht="15">
      <c r="A22" s="78" t="s">
        <v>252</v>
      </c>
      <c r="B22" s="78">
        <v>15</v>
      </c>
      <c r="C22" s="78" t="s">
        <v>920</v>
      </c>
      <c r="D22" s="78">
        <v>5</v>
      </c>
      <c r="E22" s="78" t="s">
        <v>302</v>
      </c>
      <c r="F22" s="78">
        <v>1</v>
      </c>
      <c r="G22" s="78"/>
      <c r="H22" s="78"/>
      <c r="I22" s="78" t="s">
        <v>308</v>
      </c>
      <c r="J22" s="78">
        <v>2</v>
      </c>
      <c r="K22" s="78"/>
      <c r="L22" s="78"/>
      <c r="M22" s="78"/>
      <c r="N22" s="78"/>
    </row>
    <row r="23" spans="1:14" ht="15">
      <c r="A23" s="78" t="s">
        <v>920</v>
      </c>
      <c r="B23" s="78">
        <v>6</v>
      </c>
      <c r="C23" s="78" t="s">
        <v>927</v>
      </c>
      <c r="D23" s="78">
        <v>1</v>
      </c>
      <c r="E23" s="78" t="s">
        <v>920</v>
      </c>
      <c r="F23" s="78">
        <v>1</v>
      </c>
      <c r="G23" s="78"/>
      <c r="H23" s="78"/>
      <c r="I23" s="78" t="s">
        <v>921</v>
      </c>
      <c r="J23" s="78">
        <v>2</v>
      </c>
      <c r="K23" s="78"/>
      <c r="L23" s="78"/>
      <c r="M23" s="78"/>
      <c r="N23" s="78"/>
    </row>
    <row r="24" spans="1:14" ht="15">
      <c r="A24" s="78" t="s">
        <v>921</v>
      </c>
      <c r="B24" s="78">
        <v>3</v>
      </c>
      <c r="C24" s="78" t="s">
        <v>928</v>
      </c>
      <c r="D24" s="78">
        <v>1</v>
      </c>
      <c r="E24" s="78" t="s">
        <v>922</v>
      </c>
      <c r="F24" s="78">
        <v>1</v>
      </c>
      <c r="G24" s="78"/>
      <c r="H24" s="78"/>
      <c r="I24" s="78"/>
      <c r="J24" s="78"/>
      <c r="K24" s="78"/>
      <c r="L24" s="78"/>
      <c r="M24" s="78"/>
      <c r="N24" s="78"/>
    </row>
    <row r="25" spans="1:14" ht="15">
      <c r="A25" s="78" t="s">
        <v>308</v>
      </c>
      <c r="B25" s="78">
        <v>2</v>
      </c>
      <c r="C25" s="78" t="s">
        <v>252</v>
      </c>
      <c r="D25" s="78">
        <v>1</v>
      </c>
      <c r="E25" s="78" t="s">
        <v>921</v>
      </c>
      <c r="F25" s="78">
        <v>1</v>
      </c>
      <c r="G25" s="78"/>
      <c r="H25" s="78"/>
      <c r="I25" s="78"/>
      <c r="J25" s="78"/>
      <c r="K25" s="78"/>
      <c r="L25" s="78"/>
      <c r="M25" s="78"/>
      <c r="N25" s="78"/>
    </row>
    <row r="26" spans="1:14" ht="15">
      <c r="A26" s="78" t="s">
        <v>922</v>
      </c>
      <c r="B26" s="78">
        <v>1</v>
      </c>
      <c r="C26" s="78" t="s">
        <v>929</v>
      </c>
      <c r="D26" s="78">
        <v>1</v>
      </c>
      <c r="E26" s="78" t="s">
        <v>923</v>
      </c>
      <c r="F26" s="78">
        <v>1</v>
      </c>
      <c r="G26" s="78"/>
      <c r="H26" s="78"/>
      <c r="I26" s="78"/>
      <c r="J26" s="78"/>
      <c r="K26" s="78"/>
      <c r="L26" s="78"/>
      <c r="M26" s="78"/>
      <c r="N26" s="78"/>
    </row>
    <row r="27" spans="1:14" ht="15">
      <c r="A27" s="78" t="s">
        <v>923</v>
      </c>
      <c r="B27" s="78">
        <v>1</v>
      </c>
      <c r="C27" s="78"/>
      <c r="D27" s="78"/>
      <c r="E27" s="78" t="s">
        <v>924</v>
      </c>
      <c r="F27" s="78">
        <v>1</v>
      </c>
      <c r="G27" s="78"/>
      <c r="H27" s="78"/>
      <c r="I27" s="78"/>
      <c r="J27" s="78"/>
      <c r="K27" s="78"/>
      <c r="L27" s="78"/>
      <c r="M27" s="78"/>
      <c r="N27" s="78"/>
    </row>
    <row r="28" spans="1:14" ht="15">
      <c r="A28" s="78" t="s">
        <v>924</v>
      </c>
      <c r="B28" s="78">
        <v>1</v>
      </c>
      <c r="C28" s="78"/>
      <c r="D28" s="78"/>
      <c r="E28" s="78" t="s">
        <v>925</v>
      </c>
      <c r="F28" s="78">
        <v>1</v>
      </c>
      <c r="G28" s="78"/>
      <c r="H28" s="78"/>
      <c r="I28" s="78"/>
      <c r="J28" s="78"/>
      <c r="K28" s="78"/>
      <c r="L28" s="78"/>
      <c r="M28" s="78"/>
      <c r="N28" s="78"/>
    </row>
    <row r="29" spans="1:14" ht="15">
      <c r="A29" s="78" t="s">
        <v>925</v>
      </c>
      <c r="B29" s="78">
        <v>1</v>
      </c>
      <c r="C29" s="78"/>
      <c r="D29" s="78"/>
      <c r="E29" s="78" t="s">
        <v>931</v>
      </c>
      <c r="F29" s="78">
        <v>1</v>
      </c>
      <c r="G29" s="78"/>
      <c r="H29" s="78"/>
      <c r="I29" s="78"/>
      <c r="J29" s="78"/>
      <c r="K29" s="78"/>
      <c r="L29" s="78"/>
      <c r="M29" s="78"/>
      <c r="N29" s="78"/>
    </row>
    <row r="32" spans="1:14" ht="15" customHeight="1">
      <c r="A32" s="13" t="s">
        <v>940</v>
      </c>
      <c r="B32" s="13" t="s">
        <v>895</v>
      </c>
      <c r="C32" s="13" t="s">
        <v>950</v>
      </c>
      <c r="D32" s="13" t="s">
        <v>898</v>
      </c>
      <c r="E32" s="13" t="s">
        <v>955</v>
      </c>
      <c r="F32" s="13" t="s">
        <v>900</v>
      </c>
      <c r="G32" s="13" t="s">
        <v>956</v>
      </c>
      <c r="H32" s="13" t="s">
        <v>902</v>
      </c>
      <c r="I32" s="13" t="s">
        <v>963</v>
      </c>
      <c r="J32" s="13" t="s">
        <v>904</v>
      </c>
      <c r="K32" s="13" t="s">
        <v>970</v>
      </c>
      <c r="L32" s="13" t="s">
        <v>906</v>
      </c>
      <c r="M32" s="13" t="s">
        <v>980</v>
      </c>
      <c r="N32" s="13" t="s">
        <v>907</v>
      </c>
    </row>
    <row r="33" spans="1:14" ht="15">
      <c r="A33" s="84" t="s">
        <v>941</v>
      </c>
      <c r="B33" s="84">
        <v>53</v>
      </c>
      <c r="C33" s="84" t="s">
        <v>946</v>
      </c>
      <c r="D33" s="84">
        <v>14</v>
      </c>
      <c r="E33" s="84" t="s">
        <v>949</v>
      </c>
      <c r="F33" s="84">
        <v>6</v>
      </c>
      <c r="G33" s="84" t="s">
        <v>947</v>
      </c>
      <c r="H33" s="84">
        <v>9</v>
      </c>
      <c r="I33" s="84" t="s">
        <v>267</v>
      </c>
      <c r="J33" s="84">
        <v>4</v>
      </c>
      <c r="K33" s="84" t="s">
        <v>971</v>
      </c>
      <c r="L33" s="84">
        <v>5</v>
      </c>
      <c r="M33" s="84" t="s">
        <v>267</v>
      </c>
      <c r="N33" s="84">
        <v>3</v>
      </c>
    </row>
    <row r="34" spans="1:14" ht="15">
      <c r="A34" s="84" t="s">
        <v>942</v>
      </c>
      <c r="B34" s="84">
        <v>1</v>
      </c>
      <c r="C34" s="84" t="s">
        <v>267</v>
      </c>
      <c r="D34" s="84">
        <v>14</v>
      </c>
      <c r="E34" s="84" t="s">
        <v>253</v>
      </c>
      <c r="F34" s="84">
        <v>5</v>
      </c>
      <c r="G34" s="84" t="s">
        <v>948</v>
      </c>
      <c r="H34" s="84">
        <v>9</v>
      </c>
      <c r="I34" s="84" t="s">
        <v>949</v>
      </c>
      <c r="J34" s="84">
        <v>3</v>
      </c>
      <c r="K34" s="84" t="s">
        <v>972</v>
      </c>
      <c r="L34" s="84">
        <v>5</v>
      </c>
      <c r="M34" s="84"/>
      <c r="N34" s="84"/>
    </row>
    <row r="35" spans="1:14" ht="15">
      <c r="A35" s="84" t="s">
        <v>943</v>
      </c>
      <c r="B35" s="84">
        <v>0</v>
      </c>
      <c r="C35" s="84" t="s">
        <v>246</v>
      </c>
      <c r="D35" s="84">
        <v>13</v>
      </c>
      <c r="E35" s="84" t="s">
        <v>242</v>
      </c>
      <c r="F35" s="84">
        <v>5</v>
      </c>
      <c r="G35" s="84" t="s">
        <v>241</v>
      </c>
      <c r="H35" s="84">
        <v>8</v>
      </c>
      <c r="I35" s="84" t="s">
        <v>964</v>
      </c>
      <c r="J35" s="84">
        <v>2</v>
      </c>
      <c r="K35" s="84" t="s">
        <v>973</v>
      </c>
      <c r="L35" s="84">
        <v>5</v>
      </c>
      <c r="M35" s="84"/>
      <c r="N35" s="84"/>
    </row>
    <row r="36" spans="1:14" ht="15">
      <c r="A36" s="84" t="s">
        <v>944</v>
      </c>
      <c r="B36" s="84">
        <v>922</v>
      </c>
      <c r="C36" s="84" t="s">
        <v>239</v>
      </c>
      <c r="D36" s="84">
        <v>12</v>
      </c>
      <c r="E36" s="84" t="s">
        <v>251</v>
      </c>
      <c r="F36" s="84">
        <v>4</v>
      </c>
      <c r="G36" s="84" t="s">
        <v>957</v>
      </c>
      <c r="H36" s="84">
        <v>7</v>
      </c>
      <c r="I36" s="84" t="s">
        <v>965</v>
      </c>
      <c r="J36" s="84">
        <v>2</v>
      </c>
      <c r="K36" s="84" t="s">
        <v>974</v>
      </c>
      <c r="L36" s="84">
        <v>5</v>
      </c>
      <c r="M36" s="84"/>
      <c r="N36" s="84"/>
    </row>
    <row r="37" spans="1:14" ht="15">
      <c r="A37" s="84" t="s">
        <v>945</v>
      </c>
      <c r="B37" s="84">
        <v>976</v>
      </c>
      <c r="C37" s="84" t="s">
        <v>951</v>
      </c>
      <c r="D37" s="84">
        <v>11</v>
      </c>
      <c r="E37" s="84" t="s">
        <v>230</v>
      </c>
      <c r="F37" s="84">
        <v>4</v>
      </c>
      <c r="G37" s="84" t="s">
        <v>958</v>
      </c>
      <c r="H37" s="84">
        <v>7</v>
      </c>
      <c r="I37" s="84" t="s">
        <v>966</v>
      </c>
      <c r="J37" s="84">
        <v>2</v>
      </c>
      <c r="K37" s="84" t="s">
        <v>975</v>
      </c>
      <c r="L37" s="84">
        <v>5</v>
      </c>
      <c r="M37" s="84"/>
      <c r="N37" s="84"/>
    </row>
    <row r="38" spans="1:14" ht="15">
      <c r="A38" s="84" t="s">
        <v>267</v>
      </c>
      <c r="B38" s="84">
        <v>28</v>
      </c>
      <c r="C38" s="84" t="s">
        <v>952</v>
      </c>
      <c r="D38" s="84">
        <v>11</v>
      </c>
      <c r="E38" s="84" t="s">
        <v>250</v>
      </c>
      <c r="F38" s="84">
        <v>4</v>
      </c>
      <c r="G38" s="84" t="s">
        <v>946</v>
      </c>
      <c r="H38" s="84">
        <v>7</v>
      </c>
      <c r="I38" s="84" t="s">
        <v>967</v>
      </c>
      <c r="J38" s="84">
        <v>2</v>
      </c>
      <c r="K38" s="84" t="s">
        <v>976</v>
      </c>
      <c r="L38" s="84">
        <v>5</v>
      </c>
      <c r="M38" s="84"/>
      <c r="N38" s="84"/>
    </row>
    <row r="39" spans="1:14" ht="15">
      <c r="A39" s="84" t="s">
        <v>946</v>
      </c>
      <c r="B39" s="84">
        <v>22</v>
      </c>
      <c r="C39" s="84" t="s">
        <v>953</v>
      </c>
      <c r="D39" s="84">
        <v>11</v>
      </c>
      <c r="E39" s="84" t="s">
        <v>249</v>
      </c>
      <c r="F39" s="84">
        <v>4</v>
      </c>
      <c r="G39" s="84" t="s">
        <v>959</v>
      </c>
      <c r="H39" s="84">
        <v>7</v>
      </c>
      <c r="I39" s="84" t="s">
        <v>968</v>
      </c>
      <c r="J39" s="84">
        <v>2</v>
      </c>
      <c r="K39" s="84" t="s">
        <v>977</v>
      </c>
      <c r="L39" s="84">
        <v>5</v>
      </c>
      <c r="M39" s="84"/>
      <c r="N39" s="84"/>
    </row>
    <row r="40" spans="1:14" ht="15">
      <c r="A40" s="84" t="s">
        <v>947</v>
      </c>
      <c r="B40" s="84">
        <v>19</v>
      </c>
      <c r="C40" s="84" t="s">
        <v>954</v>
      </c>
      <c r="D40" s="84">
        <v>11</v>
      </c>
      <c r="E40" s="84" t="s">
        <v>248</v>
      </c>
      <c r="F40" s="84">
        <v>4</v>
      </c>
      <c r="G40" s="84" t="s">
        <v>960</v>
      </c>
      <c r="H40" s="84">
        <v>7</v>
      </c>
      <c r="I40" s="84" t="s">
        <v>259</v>
      </c>
      <c r="J40" s="84">
        <v>2</v>
      </c>
      <c r="K40" s="84" t="s">
        <v>978</v>
      </c>
      <c r="L40" s="84">
        <v>5</v>
      </c>
      <c r="M40" s="84"/>
      <c r="N40" s="84"/>
    </row>
    <row r="41" spans="1:14" ht="15">
      <c r="A41" s="84" t="s">
        <v>948</v>
      </c>
      <c r="B41" s="84">
        <v>19</v>
      </c>
      <c r="C41" s="84" t="s">
        <v>948</v>
      </c>
      <c r="D41" s="84">
        <v>9</v>
      </c>
      <c r="E41" s="84" t="s">
        <v>267</v>
      </c>
      <c r="F41" s="84">
        <v>3</v>
      </c>
      <c r="G41" s="84" t="s">
        <v>961</v>
      </c>
      <c r="H41" s="84">
        <v>7</v>
      </c>
      <c r="I41" s="84" t="s">
        <v>258</v>
      </c>
      <c r="J41" s="84">
        <v>2</v>
      </c>
      <c r="K41" s="84" t="s">
        <v>979</v>
      </c>
      <c r="L41" s="84">
        <v>5</v>
      </c>
      <c r="M41" s="84"/>
      <c r="N41" s="84"/>
    </row>
    <row r="42" spans="1:14" ht="15">
      <c r="A42" s="84" t="s">
        <v>949</v>
      </c>
      <c r="B42" s="84">
        <v>15</v>
      </c>
      <c r="C42" s="84" t="s">
        <v>227</v>
      </c>
      <c r="D42" s="84">
        <v>9</v>
      </c>
      <c r="E42" s="84" t="s">
        <v>229</v>
      </c>
      <c r="F42" s="84">
        <v>3</v>
      </c>
      <c r="G42" s="84" t="s">
        <v>962</v>
      </c>
      <c r="H42" s="84">
        <v>7</v>
      </c>
      <c r="I42" s="84" t="s">
        <v>969</v>
      </c>
      <c r="J42" s="84">
        <v>2</v>
      </c>
      <c r="K42" s="84" t="s">
        <v>949</v>
      </c>
      <c r="L42" s="84">
        <v>5</v>
      </c>
      <c r="M42" s="84"/>
      <c r="N42" s="84"/>
    </row>
    <row r="45" spans="1:14" ht="15" customHeight="1">
      <c r="A45" s="13" t="s">
        <v>987</v>
      </c>
      <c r="B45" s="13" t="s">
        <v>895</v>
      </c>
      <c r="C45" s="13" t="s">
        <v>998</v>
      </c>
      <c r="D45" s="13" t="s">
        <v>898</v>
      </c>
      <c r="E45" s="13" t="s">
        <v>1007</v>
      </c>
      <c r="F45" s="13" t="s">
        <v>900</v>
      </c>
      <c r="G45" s="13" t="s">
        <v>1017</v>
      </c>
      <c r="H45" s="13" t="s">
        <v>902</v>
      </c>
      <c r="I45" s="13" t="s">
        <v>1020</v>
      </c>
      <c r="J45" s="13" t="s">
        <v>904</v>
      </c>
      <c r="K45" s="13" t="s">
        <v>1031</v>
      </c>
      <c r="L45" s="13" t="s">
        <v>906</v>
      </c>
      <c r="M45" s="78" t="s">
        <v>1042</v>
      </c>
      <c r="N45" s="78" t="s">
        <v>907</v>
      </c>
    </row>
    <row r="46" spans="1:14" ht="15">
      <c r="A46" s="84" t="s">
        <v>988</v>
      </c>
      <c r="B46" s="84">
        <v>12</v>
      </c>
      <c r="C46" s="84" t="s">
        <v>988</v>
      </c>
      <c r="D46" s="84">
        <v>11</v>
      </c>
      <c r="E46" s="84" t="s">
        <v>1008</v>
      </c>
      <c r="F46" s="84">
        <v>4</v>
      </c>
      <c r="G46" s="84" t="s">
        <v>990</v>
      </c>
      <c r="H46" s="84">
        <v>7</v>
      </c>
      <c r="I46" s="84" t="s">
        <v>1021</v>
      </c>
      <c r="J46" s="84">
        <v>2</v>
      </c>
      <c r="K46" s="84" t="s">
        <v>1032</v>
      </c>
      <c r="L46" s="84">
        <v>5</v>
      </c>
      <c r="M46" s="84"/>
      <c r="N46" s="84"/>
    </row>
    <row r="47" spans="1:14" ht="15">
      <c r="A47" s="84" t="s">
        <v>989</v>
      </c>
      <c r="B47" s="84">
        <v>11</v>
      </c>
      <c r="C47" s="84" t="s">
        <v>989</v>
      </c>
      <c r="D47" s="84">
        <v>11</v>
      </c>
      <c r="E47" s="84" t="s">
        <v>1009</v>
      </c>
      <c r="F47" s="84">
        <v>4</v>
      </c>
      <c r="G47" s="84" t="s">
        <v>991</v>
      </c>
      <c r="H47" s="84">
        <v>7</v>
      </c>
      <c r="I47" s="84" t="s">
        <v>1022</v>
      </c>
      <c r="J47" s="84">
        <v>2</v>
      </c>
      <c r="K47" s="84" t="s">
        <v>1033</v>
      </c>
      <c r="L47" s="84">
        <v>5</v>
      </c>
      <c r="M47" s="84"/>
      <c r="N47" s="84"/>
    </row>
    <row r="48" spans="1:14" ht="15">
      <c r="A48" s="84" t="s">
        <v>990</v>
      </c>
      <c r="B48" s="84">
        <v>10</v>
      </c>
      <c r="C48" s="84" t="s">
        <v>999</v>
      </c>
      <c r="D48" s="84">
        <v>7</v>
      </c>
      <c r="E48" s="84" t="s">
        <v>1010</v>
      </c>
      <c r="F48" s="84">
        <v>4</v>
      </c>
      <c r="G48" s="84" t="s">
        <v>992</v>
      </c>
      <c r="H48" s="84">
        <v>7</v>
      </c>
      <c r="I48" s="84" t="s">
        <v>1023</v>
      </c>
      <c r="J48" s="84">
        <v>2</v>
      </c>
      <c r="K48" s="84" t="s">
        <v>1034</v>
      </c>
      <c r="L48" s="84">
        <v>5</v>
      </c>
      <c r="M48" s="84"/>
      <c r="N48" s="84"/>
    </row>
    <row r="49" spans="1:14" ht="15">
      <c r="A49" s="84" t="s">
        <v>991</v>
      </c>
      <c r="B49" s="84">
        <v>10</v>
      </c>
      <c r="C49" s="84" t="s">
        <v>1000</v>
      </c>
      <c r="D49" s="84">
        <v>7</v>
      </c>
      <c r="E49" s="84" t="s">
        <v>1011</v>
      </c>
      <c r="F49" s="84">
        <v>4</v>
      </c>
      <c r="G49" s="84" t="s">
        <v>993</v>
      </c>
      <c r="H49" s="84">
        <v>7</v>
      </c>
      <c r="I49" s="84" t="s">
        <v>1024</v>
      </c>
      <c r="J49" s="84">
        <v>2</v>
      </c>
      <c r="K49" s="84" t="s">
        <v>1035</v>
      </c>
      <c r="L49" s="84">
        <v>5</v>
      </c>
      <c r="M49" s="84"/>
      <c r="N49" s="84"/>
    </row>
    <row r="50" spans="1:14" ht="15">
      <c r="A50" s="84" t="s">
        <v>992</v>
      </c>
      <c r="B50" s="84">
        <v>10</v>
      </c>
      <c r="C50" s="84" t="s">
        <v>1001</v>
      </c>
      <c r="D50" s="84">
        <v>7</v>
      </c>
      <c r="E50" s="84" t="s">
        <v>1012</v>
      </c>
      <c r="F50" s="84">
        <v>4</v>
      </c>
      <c r="G50" s="84" t="s">
        <v>994</v>
      </c>
      <c r="H50" s="84">
        <v>7</v>
      </c>
      <c r="I50" s="84" t="s">
        <v>1025</v>
      </c>
      <c r="J50" s="84">
        <v>2</v>
      </c>
      <c r="K50" s="84" t="s">
        <v>1036</v>
      </c>
      <c r="L50" s="84">
        <v>5</v>
      </c>
      <c r="M50" s="84"/>
      <c r="N50" s="84"/>
    </row>
    <row r="51" spans="1:14" ht="15">
      <c r="A51" s="84" t="s">
        <v>993</v>
      </c>
      <c r="B51" s="84">
        <v>10</v>
      </c>
      <c r="C51" s="84" t="s">
        <v>1002</v>
      </c>
      <c r="D51" s="84">
        <v>7</v>
      </c>
      <c r="E51" s="84" t="s">
        <v>1013</v>
      </c>
      <c r="F51" s="84">
        <v>4</v>
      </c>
      <c r="G51" s="84" t="s">
        <v>995</v>
      </c>
      <c r="H51" s="84">
        <v>7</v>
      </c>
      <c r="I51" s="84" t="s">
        <v>1026</v>
      </c>
      <c r="J51" s="84">
        <v>2</v>
      </c>
      <c r="K51" s="84" t="s">
        <v>1037</v>
      </c>
      <c r="L51" s="84">
        <v>5</v>
      </c>
      <c r="M51" s="84"/>
      <c r="N51" s="84"/>
    </row>
    <row r="52" spans="1:14" ht="15">
      <c r="A52" s="84" t="s">
        <v>994</v>
      </c>
      <c r="B52" s="84">
        <v>10</v>
      </c>
      <c r="C52" s="84" t="s">
        <v>1003</v>
      </c>
      <c r="D52" s="84">
        <v>7</v>
      </c>
      <c r="E52" s="84" t="s">
        <v>1014</v>
      </c>
      <c r="F52" s="84">
        <v>4</v>
      </c>
      <c r="G52" s="84" t="s">
        <v>996</v>
      </c>
      <c r="H52" s="84">
        <v>7</v>
      </c>
      <c r="I52" s="84" t="s">
        <v>1027</v>
      </c>
      <c r="J52" s="84">
        <v>2</v>
      </c>
      <c r="K52" s="84" t="s">
        <v>1038</v>
      </c>
      <c r="L52" s="84">
        <v>5</v>
      </c>
      <c r="M52" s="84"/>
      <c r="N52" s="84"/>
    </row>
    <row r="53" spans="1:14" ht="15">
      <c r="A53" s="84" t="s">
        <v>995</v>
      </c>
      <c r="B53" s="84">
        <v>10</v>
      </c>
      <c r="C53" s="84" t="s">
        <v>1004</v>
      </c>
      <c r="D53" s="84">
        <v>7</v>
      </c>
      <c r="E53" s="84" t="s">
        <v>1015</v>
      </c>
      <c r="F53" s="84">
        <v>3</v>
      </c>
      <c r="G53" s="84" t="s">
        <v>997</v>
      </c>
      <c r="H53" s="84">
        <v>7</v>
      </c>
      <c r="I53" s="84" t="s">
        <v>1028</v>
      </c>
      <c r="J53" s="84">
        <v>2</v>
      </c>
      <c r="K53" s="84" t="s">
        <v>1039</v>
      </c>
      <c r="L53" s="84">
        <v>5</v>
      </c>
      <c r="M53" s="84"/>
      <c r="N53" s="84"/>
    </row>
    <row r="54" spans="1:14" ht="15">
      <c r="A54" s="84" t="s">
        <v>996</v>
      </c>
      <c r="B54" s="84">
        <v>10</v>
      </c>
      <c r="C54" s="84" t="s">
        <v>1005</v>
      </c>
      <c r="D54" s="84">
        <v>7</v>
      </c>
      <c r="E54" s="84" t="s">
        <v>1016</v>
      </c>
      <c r="F54" s="84">
        <v>3</v>
      </c>
      <c r="G54" s="84" t="s">
        <v>1018</v>
      </c>
      <c r="H54" s="84">
        <v>7</v>
      </c>
      <c r="I54" s="84" t="s">
        <v>1029</v>
      </c>
      <c r="J54" s="84">
        <v>2</v>
      </c>
      <c r="K54" s="84" t="s">
        <v>1040</v>
      </c>
      <c r="L54" s="84">
        <v>5</v>
      </c>
      <c r="M54" s="84"/>
      <c r="N54" s="84"/>
    </row>
    <row r="55" spans="1:14" ht="15">
      <c r="A55" s="84" t="s">
        <v>997</v>
      </c>
      <c r="B55" s="84">
        <v>10</v>
      </c>
      <c r="C55" s="84" t="s">
        <v>1006</v>
      </c>
      <c r="D55" s="84">
        <v>6</v>
      </c>
      <c r="E55" s="84"/>
      <c r="F55" s="84"/>
      <c r="G55" s="84" t="s">
        <v>1019</v>
      </c>
      <c r="H55" s="84">
        <v>7</v>
      </c>
      <c r="I55" s="84" t="s">
        <v>1030</v>
      </c>
      <c r="J55" s="84">
        <v>2</v>
      </c>
      <c r="K55" s="84" t="s">
        <v>1041</v>
      </c>
      <c r="L55" s="84">
        <v>4</v>
      </c>
      <c r="M55" s="84"/>
      <c r="N55" s="84"/>
    </row>
    <row r="58" spans="1:14" ht="15" customHeight="1">
      <c r="A58" s="13" t="s">
        <v>1049</v>
      </c>
      <c r="B58" s="13" t="s">
        <v>895</v>
      </c>
      <c r="C58" s="13" t="s">
        <v>1051</v>
      </c>
      <c r="D58" s="13" t="s">
        <v>898</v>
      </c>
      <c r="E58" s="78" t="s">
        <v>1052</v>
      </c>
      <c r="F58" s="78" t="s">
        <v>900</v>
      </c>
      <c r="G58" s="78" t="s">
        <v>1055</v>
      </c>
      <c r="H58" s="78" t="s">
        <v>902</v>
      </c>
      <c r="I58" s="13" t="s">
        <v>1057</v>
      </c>
      <c r="J58" s="13" t="s">
        <v>904</v>
      </c>
      <c r="K58" s="78" t="s">
        <v>1059</v>
      </c>
      <c r="L58" s="78" t="s">
        <v>906</v>
      </c>
      <c r="M58" s="78" t="s">
        <v>1061</v>
      </c>
      <c r="N58" s="78" t="s">
        <v>907</v>
      </c>
    </row>
    <row r="59" spans="1:14" ht="15">
      <c r="A59" s="78" t="s">
        <v>252</v>
      </c>
      <c r="B59" s="78">
        <v>2</v>
      </c>
      <c r="C59" s="78" t="s">
        <v>257</v>
      </c>
      <c r="D59" s="78">
        <v>1</v>
      </c>
      <c r="E59" s="78"/>
      <c r="F59" s="78"/>
      <c r="G59" s="78"/>
      <c r="H59" s="78"/>
      <c r="I59" s="78" t="s">
        <v>252</v>
      </c>
      <c r="J59" s="78">
        <v>1</v>
      </c>
      <c r="K59" s="78"/>
      <c r="L59" s="78"/>
      <c r="M59" s="78"/>
      <c r="N59" s="78"/>
    </row>
    <row r="60" spans="1:14" ht="15">
      <c r="A60" s="78" t="s">
        <v>257</v>
      </c>
      <c r="B60" s="78">
        <v>1</v>
      </c>
      <c r="C60" s="78" t="s">
        <v>227</v>
      </c>
      <c r="D60" s="78">
        <v>1</v>
      </c>
      <c r="E60" s="78"/>
      <c r="F60" s="78"/>
      <c r="G60" s="78"/>
      <c r="H60" s="78"/>
      <c r="I60" s="78"/>
      <c r="J60" s="78"/>
      <c r="K60" s="78"/>
      <c r="L60" s="78"/>
      <c r="M60" s="78"/>
      <c r="N60" s="78"/>
    </row>
    <row r="61" spans="1:14" ht="15">
      <c r="A61" s="78" t="s">
        <v>227</v>
      </c>
      <c r="B61" s="78">
        <v>1</v>
      </c>
      <c r="C61" s="78" t="s">
        <v>252</v>
      </c>
      <c r="D61" s="78">
        <v>1</v>
      </c>
      <c r="E61" s="78"/>
      <c r="F61" s="78"/>
      <c r="G61" s="78"/>
      <c r="H61" s="78"/>
      <c r="I61" s="78"/>
      <c r="J61" s="78"/>
      <c r="K61" s="78"/>
      <c r="L61" s="78"/>
      <c r="M61" s="78"/>
      <c r="N61" s="78"/>
    </row>
    <row r="64" spans="1:14" ht="15" customHeight="1">
      <c r="A64" s="13" t="s">
        <v>1050</v>
      </c>
      <c r="B64" s="13" t="s">
        <v>895</v>
      </c>
      <c r="C64" s="13" t="s">
        <v>1053</v>
      </c>
      <c r="D64" s="13" t="s">
        <v>898</v>
      </c>
      <c r="E64" s="13" t="s">
        <v>1054</v>
      </c>
      <c r="F64" s="13" t="s">
        <v>900</v>
      </c>
      <c r="G64" s="13" t="s">
        <v>1056</v>
      </c>
      <c r="H64" s="13" t="s">
        <v>902</v>
      </c>
      <c r="I64" s="13" t="s">
        <v>1058</v>
      </c>
      <c r="J64" s="13" t="s">
        <v>904</v>
      </c>
      <c r="K64" s="13" t="s">
        <v>1060</v>
      </c>
      <c r="L64" s="13" t="s">
        <v>906</v>
      </c>
      <c r="M64" s="78" t="s">
        <v>1062</v>
      </c>
      <c r="N64" s="78" t="s">
        <v>907</v>
      </c>
    </row>
    <row r="65" spans="1:14" ht="15">
      <c r="A65" s="78" t="s">
        <v>239</v>
      </c>
      <c r="B65" s="78">
        <v>13</v>
      </c>
      <c r="C65" s="78" t="s">
        <v>239</v>
      </c>
      <c r="D65" s="78">
        <v>12</v>
      </c>
      <c r="E65" s="78" t="s">
        <v>242</v>
      </c>
      <c r="F65" s="78">
        <v>5</v>
      </c>
      <c r="G65" s="78" t="s">
        <v>241</v>
      </c>
      <c r="H65" s="78">
        <v>8</v>
      </c>
      <c r="I65" s="78" t="s">
        <v>259</v>
      </c>
      <c r="J65" s="78">
        <v>2</v>
      </c>
      <c r="K65" s="78" t="s">
        <v>242</v>
      </c>
      <c r="L65" s="78">
        <v>4</v>
      </c>
      <c r="M65" s="78"/>
      <c r="N65" s="78"/>
    </row>
    <row r="66" spans="1:14" ht="15">
      <c r="A66" s="78" t="s">
        <v>241</v>
      </c>
      <c r="B66" s="78">
        <v>12</v>
      </c>
      <c r="C66" s="78" t="s">
        <v>227</v>
      </c>
      <c r="D66" s="78">
        <v>8</v>
      </c>
      <c r="E66" s="78" t="s">
        <v>251</v>
      </c>
      <c r="F66" s="78">
        <v>4</v>
      </c>
      <c r="G66" s="78" t="s">
        <v>256</v>
      </c>
      <c r="H66" s="78">
        <v>7</v>
      </c>
      <c r="I66" s="78" t="s">
        <v>258</v>
      </c>
      <c r="J66" s="78">
        <v>2</v>
      </c>
      <c r="K66" s="78"/>
      <c r="L66" s="78"/>
      <c r="M66" s="78"/>
      <c r="N66" s="78"/>
    </row>
    <row r="67" spans="1:14" ht="15">
      <c r="A67" s="78" t="s">
        <v>242</v>
      </c>
      <c r="B67" s="78">
        <v>10</v>
      </c>
      <c r="C67" s="78" t="s">
        <v>240</v>
      </c>
      <c r="D67" s="78">
        <v>4</v>
      </c>
      <c r="E67" s="78" t="s">
        <v>230</v>
      </c>
      <c r="F67" s="78">
        <v>4</v>
      </c>
      <c r="G67" s="78" t="s">
        <v>237</v>
      </c>
      <c r="H67" s="78">
        <v>1</v>
      </c>
      <c r="I67" s="78" t="s">
        <v>244</v>
      </c>
      <c r="J67" s="78">
        <v>1</v>
      </c>
      <c r="K67" s="78"/>
      <c r="L67" s="78"/>
      <c r="M67" s="78"/>
      <c r="N67" s="78"/>
    </row>
    <row r="68" spans="1:14" ht="15">
      <c r="A68" s="78" t="s">
        <v>256</v>
      </c>
      <c r="B68" s="78">
        <v>10</v>
      </c>
      <c r="C68" s="78" t="s">
        <v>228</v>
      </c>
      <c r="D68" s="78">
        <v>4</v>
      </c>
      <c r="E68" s="78" t="s">
        <v>250</v>
      </c>
      <c r="F68" s="78">
        <v>4</v>
      </c>
      <c r="G68" s="78"/>
      <c r="H68" s="78"/>
      <c r="I68" s="78" t="s">
        <v>243</v>
      </c>
      <c r="J68" s="78">
        <v>1</v>
      </c>
      <c r="K68" s="78"/>
      <c r="L68" s="78"/>
      <c r="M68" s="78"/>
      <c r="N68" s="78"/>
    </row>
    <row r="69" spans="1:14" ht="15">
      <c r="A69" s="78" t="s">
        <v>227</v>
      </c>
      <c r="B69" s="78">
        <v>9</v>
      </c>
      <c r="C69" s="78" t="s">
        <v>241</v>
      </c>
      <c r="D69" s="78">
        <v>3</v>
      </c>
      <c r="E69" s="78" t="s">
        <v>249</v>
      </c>
      <c r="F69" s="78">
        <v>4</v>
      </c>
      <c r="G69" s="78"/>
      <c r="H69" s="78"/>
      <c r="I69" s="78" t="s">
        <v>252</v>
      </c>
      <c r="J69" s="78">
        <v>1</v>
      </c>
      <c r="K69" s="78"/>
      <c r="L69" s="78"/>
      <c r="M69" s="78"/>
      <c r="N69" s="78"/>
    </row>
    <row r="70" spans="1:14" ht="15">
      <c r="A70" s="78" t="s">
        <v>228</v>
      </c>
      <c r="B70" s="78">
        <v>5</v>
      </c>
      <c r="C70" s="78" t="s">
        <v>235</v>
      </c>
      <c r="D70" s="78">
        <v>3</v>
      </c>
      <c r="E70" s="78" t="s">
        <v>248</v>
      </c>
      <c r="F70" s="78">
        <v>4</v>
      </c>
      <c r="G70" s="78"/>
      <c r="H70" s="78"/>
      <c r="I70" s="78" t="s">
        <v>242</v>
      </c>
      <c r="J70" s="78">
        <v>1</v>
      </c>
      <c r="K70" s="78"/>
      <c r="L70" s="78"/>
      <c r="M70" s="78"/>
      <c r="N70" s="78"/>
    </row>
    <row r="71" spans="1:14" ht="15">
      <c r="A71" s="78" t="s">
        <v>251</v>
      </c>
      <c r="B71" s="78">
        <v>4</v>
      </c>
      <c r="C71" s="78" t="s">
        <v>246</v>
      </c>
      <c r="D71" s="78">
        <v>3</v>
      </c>
      <c r="E71" s="78" t="s">
        <v>229</v>
      </c>
      <c r="F71" s="78">
        <v>3</v>
      </c>
      <c r="G71" s="78"/>
      <c r="H71" s="78"/>
      <c r="I71" s="78"/>
      <c r="J71" s="78"/>
      <c r="K71" s="78"/>
      <c r="L71" s="78"/>
      <c r="M71" s="78"/>
      <c r="N71" s="78"/>
    </row>
    <row r="72" spans="1:14" ht="15">
      <c r="A72" s="78" t="s">
        <v>230</v>
      </c>
      <c r="B72" s="78">
        <v>4</v>
      </c>
      <c r="C72" s="78" t="s">
        <v>256</v>
      </c>
      <c r="D72" s="78">
        <v>2</v>
      </c>
      <c r="E72" s="78" t="s">
        <v>247</v>
      </c>
      <c r="F72" s="78">
        <v>3</v>
      </c>
      <c r="G72" s="78"/>
      <c r="H72" s="78"/>
      <c r="I72" s="78"/>
      <c r="J72" s="78"/>
      <c r="K72" s="78"/>
      <c r="L72" s="78"/>
      <c r="M72" s="78"/>
      <c r="N72" s="78"/>
    </row>
    <row r="73" spans="1:14" ht="15">
      <c r="A73" s="78" t="s">
        <v>250</v>
      </c>
      <c r="B73" s="78">
        <v>4</v>
      </c>
      <c r="C73" s="78"/>
      <c r="D73" s="78"/>
      <c r="E73" s="78" t="s">
        <v>241</v>
      </c>
      <c r="F73" s="78">
        <v>1</v>
      </c>
      <c r="G73" s="78"/>
      <c r="H73" s="78"/>
      <c r="I73" s="78"/>
      <c r="J73" s="78"/>
      <c r="K73" s="78"/>
      <c r="L73" s="78"/>
      <c r="M73" s="78"/>
      <c r="N73" s="78"/>
    </row>
    <row r="74" spans="1:14" ht="15">
      <c r="A74" s="78" t="s">
        <v>249</v>
      </c>
      <c r="B74" s="78">
        <v>4</v>
      </c>
      <c r="C74" s="78"/>
      <c r="D74" s="78"/>
      <c r="E74" s="78" t="s">
        <v>256</v>
      </c>
      <c r="F74" s="78">
        <v>1</v>
      </c>
      <c r="G74" s="78"/>
      <c r="H74" s="78"/>
      <c r="I74" s="78"/>
      <c r="J74" s="78"/>
      <c r="K74" s="78"/>
      <c r="L74" s="78"/>
      <c r="M74" s="78"/>
      <c r="N74" s="78"/>
    </row>
    <row r="77" spans="1:14" ht="15" customHeight="1">
      <c r="A77" s="13" t="s">
        <v>1070</v>
      </c>
      <c r="B77" s="13" t="s">
        <v>895</v>
      </c>
      <c r="C77" s="13" t="s">
        <v>1071</v>
      </c>
      <c r="D77" s="13" t="s">
        <v>898</v>
      </c>
      <c r="E77" s="13" t="s">
        <v>1072</v>
      </c>
      <c r="F77" s="13" t="s">
        <v>900</v>
      </c>
      <c r="G77" s="13" t="s">
        <v>1073</v>
      </c>
      <c r="H77" s="13" t="s">
        <v>902</v>
      </c>
      <c r="I77" s="13" t="s">
        <v>1074</v>
      </c>
      <c r="J77" s="13" t="s">
        <v>904</v>
      </c>
      <c r="K77" s="13" t="s">
        <v>1075</v>
      </c>
      <c r="L77" s="13" t="s">
        <v>906</v>
      </c>
      <c r="M77" s="13" t="s">
        <v>1076</v>
      </c>
      <c r="N77" s="13" t="s">
        <v>907</v>
      </c>
    </row>
    <row r="78" spans="1:14" ht="15">
      <c r="A78" s="114" t="s">
        <v>223</v>
      </c>
      <c r="B78" s="78">
        <v>96577</v>
      </c>
      <c r="C78" s="114" t="s">
        <v>217</v>
      </c>
      <c r="D78" s="78">
        <v>89583</v>
      </c>
      <c r="E78" s="114" t="s">
        <v>223</v>
      </c>
      <c r="F78" s="78">
        <v>96577</v>
      </c>
      <c r="G78" s="114" t="s">
        <v>237</v>
      </c>
      <c r="H78" s="78">
        <v>24429</v>
      </c>
      <c r="I78" s="114" t="s">
        <v>243</v>
      </c>
      <c r="J78" s="78">
        <v>18727</v>
      </c>
      <c r="K78" s="114" t="s">
        <v>222</v>
      </c>
      <c r="L78" s="78">
        <v>54426</v>
      </c>
      <c r="M78" s="114" t="s">
        <v>218</v>
      </c>
      <c r="N78" s="78">
        <v>58565</v>
      </c>
    </row>
    <row r="79" spans="1:14" ht="15">
      <c r="A79" s="114" t="s">
        <v>217</v>
      </c>
      <c r="B79" s="78">
        <v>89583</v>
      </c>
      <c r="C79" s="114" t="s">
        <v>240</v>
      </c>
      <c r="D79" s="78">
        <v>35069</v>
      </c>
      <c r="E79" s="114" t="s">
        <v>229</v>
      </c>
      <c r="F79" s="78">
        <v>57817</v>
      </c>
      <c r="G79" s="114" t="s">
        <v>231</v>
      </c>
      <c r="H79" s="78">
        <v>21493</v>
      </c>
      <c r="I79" s="114" t="s">
        <v>245</v>
      </c>
      <c r="J79" s="78">
        <v>12492</v>
      </c>
      <c r="K79" s="114" t="s">
        <v>242</v>
      </c>
      <c r="L79" s="78">
        <v>28757</v>
      </c>
      <c r="M79" s="114" t="s">
        <v>212</v>
      </c>
      <c r="N79" s="78">
        <v>3128</v>
      </c>
    </row>
    <row r="80" spans="1:14" ht="15">
      <c r="A80" s="114" t="s">
        <v>218</v>
      </c>
      <c r="B80" s="78">
        <v>58565</v>
      </c>
      <c r="C80" s="114" t="s">
        <v>257</v>
      </c>
      <c r="D80" s="78">
        <v>34995</v>
      </c>
      <c r="E80" s="114" t="s">
        <v>230</v>
      </c>
      <c r="F80" s="78">
        <v>50316</v>
      </c>
      <c r="G80" s="114" t="s">
        <v>256</v>
      </c>
      <c r="H80" s="78">
        <v>18097</v>
      </c>
      <c r="I80" s="114" t="s">
        <v>244</v>
      </c>
      <c r="J80" s="78">
        <v>10365</v>
      </c>
      <c r="K80" s="114" t="s">
        <v>219</v>
      </c>
      <c r="L80" s="78">
        <v>10796</v>
      </c>
      <c r="M80" s="114"/>
      <c r="N80" s="78"/>
    </row>
    <row r="81" spans="1:14" ht="15">
      <c r="A81" s="114" t="s">
        <v>229</v>
      </c>
      <c r="B81" s="78">
        <v>57817</v>
      </c>
      <c r="C81" s="114" t="s">
        <v>227</v>
      </c>
      <c r="D81" s="78">
        <v>18619</v>
      </c>
      <c r="E81" s="114" t="s">
        <v>247</v>
      </c>
      <c r="F81" s="78">
        <v>40363</v>
      </c>
      <c r="G81" s="114" t="s">
        <v>238</v>
      </c>
      <c r="H81" s="78">
        <v>13921</v>
      </c>
      <c r="I81" s="114" t="s">
        <v>252</v>
      </c>
      <c r="J81" s="78">
        <v>7778</v>
      </c>
      <c r="K81" s="114" t="s">
        <v>220</v>
      </c>
      <c r="L81" s="78">
        <v>5138</v>
      </c>
      <c r="M81" s="114"/>
      <c r="N81" s="78"/>
    </row>
    <row r="82" spans="1:14" ht="15">
      <c r="A82" s="114" t="s">
        <v>222</v>
      </c>
      <c r="B82" s="78">
        <v>54426</v>
      </c>
      <c r="C82" s="114" t="s">
        <v>239</v>
      </c>
      <c r="D82" s="78">
        <v>12060</v>
      </c>
      <c r="E82" s="114" t="s">
        <v>250</v>
      </c>
      <c r="F82" s="78">
        <v>33639</v>
      </c>
      <c r="G82" s="114" t="s">
        <v>236</v>
      </c>
      <c r="H82" s="78">
        <v>13417</v>
      </c>
      <c r="I82" s="114" t="s">
        <v>259</v>
      </c>
      <c r="J82" s="78">
        <v>4093</v>
      </c>
      <c r="K82" s="114" t="s">
        <v>221</v>
      </c>
      <c r="L82" s="78">
        <v>4234</v>
      </c>
      <c r="M82" s="114"/>
      <c r="N82" s="78"/>
    </row>
    <row r="83" spans="1:14" ht="15">
      <c r="A83" s="114" t="s">
        <v>230</v>
      </c>
      <c r="B83" s="78">
        <v>50316</v>
      </c>
      <c r="C83" s="114" t="s">
        <v>226</v>
      </c>
      <c r="D83" s="78">
        <v>5895</v>
      </c>
      <c r="E83" s="114" t="s">
        <v>248</v>
      </c>
      <c r="F83" s="78">
        <v>24043</v>
      </c>
      <c r="G83" s="114" t="s">
        <v>233</v>
      </c>
      <c r="H83" s="78">
        <v>13047</v>
      </c>
      <c r="I83" s="114" t="s">
        <v>258</v>
      </c>
      <c r="J83" s="78">
        <v>86</v>
      </c>
      <c r="K83" s="114"/>
      <c r="L83" s="78"/>
      <c r="M83" s="114"/>
      <c r="N83" s="78"/>
    </row>
    <row r="84" spans="1:14" ht="15">
      <c r="A84" s="114" t="s">
        <v>247</v>
      </c>
      <c r="B84" s="78">
        <v>40363</v>
      </c>
      <c r="C84" s="114" t="s">
        <v>215</v>
      </c>
      <c r="D84" s="78">
        <v>5772</v>
      </c>
      <c r="E84" s="114" t="s">
        <v>224</v>
      </c>
      <c r="F84" s="78">
        <v>20119</v>
      </c>
      <c r="G84" s="114" t="s">
        <v>234</v>
      </c>
      <c r="H84" s="78">
        <v>3308</v>
      </c>
      <c r="I84" s="114"/>
      <c r="J84" s="78"/>
      <c r="K84" s="114"/>
      <c r="L84" s="78"/>
      <c r="M84" s="114"/>
      <c r="N84" s="78"/>
    </row>
    <row r="85" spans="1:14" ht="15">
      <c r="A85" s="114" t="s">
        <v>240</v>
      </c>
      <c r="B85" s="78">
        <v>35069</v>
      </c>
      <c r="C85" s="114" t="s">
        <v>214</v>
      </c>
      <c r="D85" s="78">
        <v>3006</v>
      </c>
      <c r="E85" s="114" t="s">
        <v>249</v>
      </c>
      <c r="F85" s="78">
        <v>19615</v>
      </c>
      <c r="G85" s="114" t="s">
        <v>241</v>
      </c>
      <c r="H85" s="78">
        <v>2044</v>
      </c>
      <c r="I85" s="114"/>
      <c r="J85" s="78"/>
      <c r="K85" s="114"/>
      <c r="L85" s="78"/>
      <c r="M85" s="114"/>
      <c r="N85" s="78"/>
    </row>
    <row r="86" spans="1:14" ht="15">
      <c r="A86" s="114" t="s">
        <v>257</v>
      </c>
      <c r="B86" s="78">
        <v>34995</v>
      </c>
      <c r="C86" s="114" t="s">
        <v>235</v>
      </c>
      <c r="D86" s="78">
        <v>2449</v>
      </c>
      <c r="E86" s="114" t="s">
        <v>225</v>
      </c>
      <c r="F86" s="78">
        <v>10863</v>
      </c>
      <c r="G86" s="114" t="s">
        <v>232</v>
      </c>
      <c r="H86" s="78">
        <v>708</v>
      </c>
      <c r="I86" s="114"/>
      <c r="J86" s="78"/>
      <c r="K86" s="114"/>
      <c r="L86" s="78"/>
      <c r="M86" s="114"/>
      <c r="N86" s="78"/>
    </row>
    <row r="87" spans="1:14" ht="15">
      <c r="A87" s="114" t="s">
        <v>250</v>
      </c>
      <c r="B87" s="78">
        <v>33639</v>
      </c>
      <c r="C87" s="114" t="s">
        <v>228</v>
      </c>
      <c r="D87" s="78">
        <v>1555</v>
      </c>
      <c r="E87" s="114" t="s">
        <v>253</v>
      </c>
      <c r="F87" s="78">
        <v>8684</v>
      </c>
      <c r="G87" s="114"/>
      <c r="H87" s="78"/>
      <c r="I87" s="114"/>
      <c r="J87" s="78"/>
      <c r="K87" s="114"/>
      <c r="L87" s="78"/>
      <c r="M87" s="114"/>
      <c r="N87" s="78"/>
    </row>
  </sheetData>
  <hyperlinks>
    <hyperlink ref="A2" r:id="rId1" display="https://nodexlgraphgallery.org/Pages/Graph.aspx?graphID=207335"/>
    <hyperlink ref="A3" r:id="rId2" display="https://twitter.com/i/web/status/1171868053803589633"/>
    <hyperlink ref="A4" r:id="rId3" display="https://twitter.com/i/web/status/1171677963374538752"/>
    <hyperlink ref="A5" r:id="rId4" display="https://twitter.com/i/web/status/1170707169295163394"/>
    <hyperlink ref="A6" r:id="rId5" display="https://twitter.com/suebecks/status/1148283211140784133"/>
    <hyperlink ref="A7" r:id="rId6" display="https://twitter.com/i/web/status/1170057160384032768"/>
    <hyperlink ref="A8" r:id="rId7" display="https://twitter.com/i/web/status/1166791535150739464"/>
    <hyperlink ref="A9" r:id="rId8" display="https://twitter.com/i/web/status/1148282106059120642"/>
    <hyperlink ref="A10" r:id="rId9" display="https://twitter.com/i/web/status/1161625424532791303"/>
    <hyperlink ref="A11" r:id="rId10" display="https://twitter.com/cpjobling/status/1160844125316558848"/>
    <hyperlink ref="C2" r:id="rId11" display="https://twitter.com/i/web/status/1171677963374538752"/>
    <hyperlink ref="C3" r:id="rId12" display="https://twitter.com/i/web/status/1148282459773186048"/>
    <hyperlink ref="C4" r:id="rId13" display="https://twitter.com/i/web/status/1151751095447891968"/>
    <hyperlink ref="C5" r:id="rId14" display="https://twitter.com/suebecks/status/1148283211140784133"/>
    <hyperlink ref="C6" r:id="rId15" display="https://twitter.com/i/web/status/1148282106059120642"/>
    <hyperlink ref="C7" r:id="rId16" display="https://twitter.com/i/web/status/1166791535150739464"/>
    <hyperlink ref="E2" r:id="rId17" display="https://nodexlgraphgallery.org/Pages/Graph.aspx?graphID=207335"/>
    <hyperlink ref="G2" r:id="rId18" display="https://twitter.com/i/web/status/1170057160384032768"/>
    <hyperlink ref="G3" r:id="rId19" display="https://twitter.com/i/web/status/1170707169295163394"/>
    <hyperlink ref="I2" r:id="rId20" display="https://twitter.com/i/web/status/1171868053803589633"/>
    <hyperlink ref="K2" r:id="rId21" display="https://twitter.com/i/web/status/1161625424532791303"/>
    <hyperlink ref="M2" r:id="rId22" display="https://twitter.com/cpjobling/status/1160844125316558848"/>
  </hyperlinks>
  <printOptions/>
  <pageMargins left="0.7" right="0.7" top="0.75" bottom="0.75" header="0.3" footer="0.3"/>
  <pageSetup orientation="portrait" paperSize="9"/>
  <tableParts>
    <tablePart r:id="rId30"/>
    <tablePart r:id="rId23"/>
    <tablePart r:id="rId29"/>
    <tablePart r:id="rId26"/>
    <tablePart r:id="rId27"/>
    <tablePart r:id="rId25"/>
    <tablePart r:id="rId28"/>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1147</v>
      </c>
      <c r="B1" s="13" t="s">
        <v>1183</v>
      </c>
      <c r="C1" s="13" t="s">
        <v>1184</v>
      </c>
      <c r="D1" s="13" t="s">
        <v>144</v>
      </c>
      <c r="E1" s="13" t="s">
        <v>1186</v>
      </c>
      <c r="F1" s="13" t="s">
        <v>1187</v>
      </c>
      <c r="G1" s="13" t="s">
        <v>1188</v>
      </c>
    </row>
    <row r="2" spans="1:7" ht="15">
      <c r="A2" s="78" t="s">
        <v>941</v>
      </c>
      <c r="B2" s="78">
        <v>53</v>
      </c>
      <c r="C2" s="117">
        <v>0.054303278688524595</v>
      </c>
      <c r="D2" s="78" t="s">
        <v>1185</v>
      </c>
      <c r="E2" s="78"/>
      <c r="F2" s="78"/>
      <c r="G2" s="78"/>
    </row>
    <row r="3" spans="1:7" ht="15">
      <c r="A3" s="78" t="s">
        <v>942</v>
      </c>
      <c r="B3" s="78">
        <v>1</v>
      </c>
      <c r="C3" s="117">
        <v>0.0010245901639344263</v>
      </c>
      <c r="D3" s="78" t="s">
        <v>1185</v>
      </c>
      <c r="E3" s="78"/>
      <c r="F3" s="78"/>
      <c r="G3" s="78"/>
    </row>
    <row r="4" spans="1:7" ht="15">
      <c r="A4" s="78" t="s">
        <v>943</v>
      </c>
      <c r="B4" s="78">
        <v>0</v>
      </c>
      <c r="C4" s="117">
        <v>0</v>
      </c>
      <c r="D4" s="78" t="s">
        <v>1185</v>
      </c>
      <c r="E4" s="78"/>
      <c r="F4" s="78"/>
      <c r="G4" s="78"/>
    </row>
    <row r="5" spans="1:7" ht="15">
      <c r="A5" s="78" t="s">
        <v>944</v>
      </c>
      <c r="B5" s="78">
        <v>922</v>
      </c>
      <c r="C5" s="117">
        <v>0.944672131147541</v>
      </c>
      <c r="D5" s="78" t="s">
        <v>1185</v>
      </c>
      <c r="E5" s="78"/>
      <c r="F5" s="78"/>
      <c r="G5" s="78"/>
    </row>
    <row r="6" spans="1:7" ht="15">
      <c r="A6" s="78" t="s">
        <v>945</v>
      </c>
      <c r="B6" s="78">
        <v>976</v>
      </c>
      <c r="C6" s="117">
        <v>1</v>
      </c>
      <c r="D6" s="78" t="s">
        <v>1185</v>
      </c>
      <c r="E6" s="78"/>
      <c r="F6" s="78"/>
      <c r="G6" s="78"/>
    </row>
    <row r="7" spans="1:7" ht="15">
      <c r="A7" s="84" t="s">
        <v>267</v>
      </c>
      <c r="B7" s="84">
        <v>28</v>
      </c>
      <c r="C7" s="118">
        <v>0.012335929207058751</v>
      </c>
      <c r="D7" s="84" t="s">
        <v>1185</v>
      </c>
      <c r="E7" s="84" t="b">
        <v>0</v>
      </c>
      <c r="F7" s="84" t="b">
        <v>0</v>
      </c>
      <c r="G7" s="84" t="b">
        <v>0</v>
      </c>
    </row>
    <row r="8" spans="1:7" ht="15">
      <c r="A8" s="84" t="s">
        <v>946</v>
      </c>
      <c r="B8" s="84">
        <v>22</v>
      </c>
      <c r="C8" s="118">
        <v>0.013355755410379684</v>
      </c>
      <c r="D8" s="84" t="s">
        <v>1185</v>
      </c>
      <c r="E8" s="84" t="b">
        <v>0</v>
      </c>
      <c r="F8" s="84" t="b">
        <v>0</v>
      </c>
      <c r="G8" s="84" t="b">
        <v>0</v>
      </c>
    </row>
    <row r="9" spans="1:7" ht="15">
      <c r="A9" s="84" t="s">
        <v>947</v>
      </c>
      <c r="B9" s="84">
        <v>19</v>
      </c>
      <c r="C9" s="118">
        <v>0.013457747383642674</v>
      </c>
      <c r="D9" s="84" t="s">
        <v>1185</v>
      </c>
      <c r="E9" s="84" t="b">
        <v>0</v>
      </c>
      <c r="F9" s="84" t="b">
        <v>0</v>
      </c>
      <c r="G9" s="84" t="b">
        <v>0</v>
      </c>
    </row>
    <row r="10" spans="1:7" ht="15">
      <c r="A10" s="84" t="s">
        <v>948</v>
      </c>
      <c r="B10" s="84">
        <v>19</v>
      </c>
      <c r="C10" s="118">
        <v>0.013457747383642674</v>
      </c>
      <c r="D10" s="84" t="s">
        <v>1185</v>
      </c>
      <c r="E10" s="84" t="b">
        <v>0</v>
      </c>
      <c r="F10" s="84" t="b">
        <v>0</v>
      </c>
      <c r="G10" s="84" t="b">
        <v>0</v>
      </c>
    </row>
    <row r="11" spans="1:7" ht="15">
      <c r="A11" s="84" t="s">
        <v>949</v>
      </c>
      <c r="B11" s="84">
        <v>15</v>
      </c>
      <c r="C11" s="118">
        <v>0.013787309235036987</v>
      </c>
      <c r="D11" s="84" t="s">
        <v>1185</v>
      </c>
      <c r="E11" s="84" t="b">
        <v>0</v>
      </c>
      <c r="F11" s="84" t="b">
        <v>0</v>
      </c>
      <c r="G11" s="84" t="b">
        <v>0</v>
      </c>
    </row>
    <row r="12" spans="1:7" ht="15">
      <c r="A12" s="84" t="s">
        <v>246</v>
      </c>
      <c r="B12" s="84">
        <v>14</v>
      </c>
      <c r="C12" s="118">
        <v>0.01612060759047861</v>
      </c>
      <c r="D12" s="84" t="s">
        <v>1185</v>
      </c>
      <c r="E12" s="84" t="b">
        <v>0</v>
      </c>
      <c r="F12" s="84" t="b">
        <v>0</v>
      </c>
      <c r="G12" s="84" t="b">
        <v>0</v>
      </c>
    </row>
    <row r="13" spans="1:7" ht="15">
      <c r="A13" s="84" t="s">
        <v>239</v>
      </c>
      <c r="B13" s="84">
        <v>13</v>
      </c>
      <c r="C13" s="118">
        <v>0.012614185572053066</v>
      </c>
      <c r="D13" s="84" t="s">
        <v>1185</v>
      </c>
      <c r="E13" s="84" t="b">
        <v>0</v>
      </c>
      <c r="F13" s="84" t="b">
        <v>0</v>
      </c>
      <c r="G13" s="84" t="b">
        <v>0</v>
      </c>
    </row>
    <row r="14" spans="1:7" ht="15">
      <c r="A14" s="84" t="s">
        <v>241</v>
      </c>
      <c r="B14" s="84">
        <v>12</v>
      </c>
      <c r="C14" s="118">
        <v>0.012307051641713786</v>
      </c>
      <c r="D14" s="84" t="s">
        <v>1185</v>
      </c>
      <c r="E14" s="84" t="b">
        <v>0</v>
      </c>
      <c r="F14" s="84" t="b">
        <v>0</v>
      </c>
      <c r="G14" s="84" t="b">
        <v>0</v>
      </c>
    </row>
    <row r="15" spans="1:7" ht="15">
      <c r="A15" s="84" t="s">
        <v>951</v>
      </c>
      <c r="B15" s="84">
        <v>12</v>
      </c>
      <c r="C15" s="118">
        <v>0.012307051641713786</v>
      </c>
      <c r="D15" s="84" t="s">
        <v>1185</v>
      </c>
      <c r="E15" s="84" t="b">
        <v>0</v>
      </c>
      <c r="F15" s="84" t="b">
        <v>0</v>
      </c>
      <c r="G15" s="84" t="b">
        <v>0</v>
      </c>
    </row>
    <row r="16" spans="1:7" ht="15">
      <c r="A16" s="84" t="s">
        <v>952</v>
      </c>
      <c r="B16" s="84">
        <v>12</v>
      </c>
      <c r="C16" s="118">
        <v>0.012307051641713786</v>
      </c>
      <c r="D16" s="84" t="s">
        <v>1185</v>
      </c>
      <c r="E16" s="84" t="b">
        <v>0</v>
      </c>
      <c r="F16" s="84" t="b">
        <v>0</v>
      </c>
      <c r="G16" s="84" t="b">
        <v>0</v>
      </c>
    </row>
    <row r="17" spans="1:7" ht="15">
      <c r="A17" s="84" t="s">
        <v>954</v>
      </c>
      <c r="B17" s="84">
        <v>11</v>
      </c>
      <c r="C17" s="118">
        <v>0.011942313241443885</v>
      </c>
      <c r="D17" s="84" t="s">
        <v>1185</v>
      </c>
      <c r="E17" s="84" t="b">
        <v>0</v>
      </c>
      <c r="F17" s="84" t="b">
        <v>0</v>
      </c>
      <c r="G17" s="84" t="b">
        <v>0</v>
      </c>
    </row>
    <row r="18" spans="1:7" ht="15">
      <c r="A18" s="84" t="s">
        <v>953</v>
      </c>
      <c r="B18" s="84">
        <v>11</v>
      </c>
      <c r="C18" s="118">
        <v>0.011942313241443885</v>
      </c>
      <c r="D18" s="84" t="s">
        <v>1185</v>
      </c>
      <c r="E18" s="84" t="b">
        <v>1</v>
      </c>
      <c r="F18" s="84" t="b">
        <v>0</v>
      </c>
      <c r="G18" s="84" t="b">
        <v>0</v>
      </c>
    </row>
    <row r="19" spans="1:7" ht="15">
      <c r="A19" s="84" t="s">
        <v>966</v>
      </c>
      <c r="B19" s="84">
        <v>10</v>
      </c>
      <c r="C19" s="118">
        <v>0.011514719707484721</v>
      </c>
      <c r="D19" s="84" t="s">
        <v>1185</v>
      </c>
      <c r="E19" s="84" t="b">
        <v>0</v>
      </c>
      <c r="F19" s="84" t="b">
        <v>0</v>
      </c>
      <c r="G19" s="84" t="b">
        <v>0</v>
      </c>
    </row>
    <row r="20" spans="1:7" ht="15">
      <c r="A20" s="84" t="s">
        <v>242</v>
      </c>
      <c r="B20" s="84">
        <v>10</v>
      </c>
      <c r="C20" s="118">
        <v>0.011514719707484721</v>
      </c>
      <c r="D20" s="84" t="s">
        <v>1185</v>
      </c>
      <c r="E20" s="84" t="b">
        <v>0</v>
      </c>
      <c r="F20" s="84" t="b">
        <v>0</v>
      </c>
      <c r="G20" s="84" t="b">
        <v>0</v>
      </c>
    </row>
    <row r="21" spans="1:7" ht="15">
      <c r="A21" s="84" t="s">
        <v>957</v>
      </c>
      <c r="B21" s="84">
        <v>10</v>
      </c>
      <c r="C21" s="118">
        <v>0.011514719707484721</v>
      </c>
      <c r="D21" s="84" t="s">
        <v>1185</v>
      </c>
      <c r="E21" s="84" t="b">
        <v>0</v>
      </c>
      <c r="F21" s="84" t="b">
        <v>0</v>
      </c>
      <c r="G21" s="84" t="b">
        <v>0</v>
      </c>
    </row>
    <row r="22" spans="1:7" ht="15">
      <c r="A22" s="84" t="s">
        <v>958</v>
      </c>
      <c r="B22" s="84">
        <v>10</v>
      </c>
      <c r="C22" s="118">
        <v>0.011514719707484721</v>
      </c>
      <c r="D22" s="84" t="s">
        <v>1185</v>
      </c>
      <c r="E22" s="84" t="b">
        <v>0</v>
      </c>
      <c r="F22" s="84" t="b">
        <v>0</v>
      </c>
      <c r="G22" s="84" t="b">
        <v>0</v>
      </c>
    </row>
    <row r="23" spans="1:7" ht="15">
      <c r="A23" s="84" t="s">
        <v>959</v>
      </c>
      <c r="B23" s="84">
        <v>10</v>
      </c>
      <c r="C23" s="118">
        <v>0.011514719707484721</v>
      </c>
      <c r="D23" s="84" t="s">
        <v>1185</v>
      </c>
      <c r="E23" s="84" t="b">
        <v>0</v>
      </c>
      <c r="F23" s="84" t="b">
        <v>0</v>
      </c>
      <c r="G23" s="84" t="b">
        <v>0</v>
      </c>
    </row>
    <row r="24" spans="1:7" ht="15">
      <c r="A24" s="84" t="s">
        <v>960</v>
      </c>
      <c r="B24" s="84">
        <v>10</v>
      </c>
      <c r="C24" s="118">
        <v>0.011514719707484721</v>
      </c>
      <c r="D24" s="84" t="s">
        <v>1185</v>
      </c>
      <c r="E24" s="84" t="b">
        <v>0</v>
      </c>
      <c r="F24" s="84" t="b">
        <v>0</v>
      </c>
      <c r="G24" s="84" t="b">
        <v>0</v>
      </c>
    </row>
    <row r="25" spans="1:7" ht="15">
      <c r="A25" s="84" t="s">
        <v>961</v>
      </c>
      <c r="B25" s="84">
        <v>10</v>
      </c>
      <c r="C25" s="118">
        <v>0.011514719707484721</v>
      </c>
      <c r="D25" s="84" t="s">
        <v>1185</v>
      </c>
      <c r="E25" s="84" t="b">
        <v>0</v>
      </c>
      <c r="F25" s="84" t="b">
        <v>0</v>
      </c>
      <c r="G25" s="84" t="b">
        <v>0</v>
      </c>
    </row>
    <row r="26" spans="1:7" ht="15">
      <c r="A26" s="84" t="s">
        <v>962</v>
      </c>
      <c r="B26" s="84">
        <v>10</v>
      </c>
      <c r="C26" s="118">
        <v>0.011514719707484721</v>
      </c>
      <c r="D26" s="84" t="s">
        <v>1185</v>
      </c>
      <c r="E26" s="84" t="b">
        <v>0</v>
      </c>
      <c r="F26" s="84" t="b">
        <v>0</v>
      </c>
      <c r="G26" s="84" t="b">
        <v>0</v>
      </c>
    </row>
    <row r="27" spans="1:7" ht="15">
      <c r="A27" s="84" t="s">
        <v>1148</v>
      </c>
      <c r="B27" s="84">
        <v>10</v>
      </c>
      <c r="C27" s="118">
        <v>0.011514719707484721</v>
      </c>
      <c r="D27" s="84" t="s">
        <v>1185</v>
      </c>
      <c r="E27" s="84" t="b">
        <v>0</v>
      </c>
      <c r="F27" s="84" t="b">
        <v>0</v>
      </c>
      <c r="G27" s="84" t="b">
        <v>0</v>
      </c>
    </row>
    <row r="28" spans="1:7" ht="15">
      <c r="A28" s="84" t="s">
        <v>256</v>
      </c>
      <c r="B28" s="84">
        <v>10</v>
      </c>
      <c r="C28" s="118">
        <v>0.011514719707484721</v>
      </c>
      <c r="D28" s="84" t="s">
        <v>1185</v>
      </c>
      <c r="E28" s="84" t="b">
        <v>0</v>
      </c>
      <c r="F28" s="84" t="b">
        <v>0</v>
      </c>
      <c r="G28" s="84" t="b">
        <v>0</v>
      </c>
    </row>
    <row r="29" spans="1:7" ht="15">
      <c r="A29" s="84" t="s">
        <v>227</v>
      </c>
      <c r="B29" s="84">
        <v>10</v>
      </c>
      <c r="C29" s="118">
        <v>0.011514719707484721</v>
      </c>
      <c r="D29" s="84" t="s">
        <v>1185</v>
      </c>
      <c r="E29" s="84" t="b">
        <v>0</v>
      </c>
      <c r="F29" s="84" t="b">
        <v>0</v>
      </c>
      <c r="G29" s="84" t="b">
        <v>0</v>
      </c>
    </row>
    <row r="30" spans="1:7" ht="15">
      <c r="A30" s="84" t="s">
        <v>1149</v>
      </c>
      <c r="B30" s="84">
        <v>9</v>
      </c>
      <c r="C30" s="118">
        <v>0.011017965407715704</v>
      </c>
      <c r="D30" s="84" t="s">
        <v>1185</v>
      </c>
      <c r="E30" s="84" t="b">
        <v>0</v>
      </c>
      <c r="F30" s="84" t="b">
        <v>0</v>
      </c>
      <c r="G30" s="84" t="b">
        <v>0</v>
      </c>
    </row>
    <row r="31" spans="1:7" ht="15">
      <c r="A31" s="84" t="s">
        <v>1150</v>
      </c>
      <c r="B31" s="84">
        <v>9</v>
      </c>
      <c r="C31" s="118">
        <v>0.011017965407715704</v>
      </c>
      <c r="D31" s="84" t="s">
        <v>1185</v>
      </c>
      <c r="E31" s="84" t="b">
        <v>0</v>
      </c>
      <c r="F31" s="84" t="b">
        <v>0</v>
      </c>
      <c r="G31" s="84" t="b">
        <v>0</v>
      </c>
    </row>
    <row r="32" spans="1:7" ht="15">
      <c r="A32" s="84" t="s">
        <v>971</v>
      </c>
      <c r="B32" s="84">
        <v>7</v>
      </c>
      <c r="C32" s="118">
        <v>0.009784172984269833</v>
      </c>
      <c r="D32" s="84" t="s">
        <v>1185</v>
      </c>
      <c r="E32" s="84" t="b">
        <v>0</v>
      </c>
      <c r="F32" s="84" t="b">
        <v>0</v>
      </c>
      <c r="G32" s="84" t="b">
        <v>0</v>
      </c>
    </row>
    <row r="33" spans="1:7" ht="15">
      <c r="A33" s="84" t="s">
        <v>972</v>
      </c>
      <c r="B33" s="84">
        <v>7</v>
      </c>
      <c r="C33" s="118">
        <v>0.009784172984269833</v>
      </c>
      <c r="D33" s="84" t="s">
        <v>1185</v>
      </c>
      <c r="E33" s="84" t="b">
        <v>0</v>
      </c>
      <c r="F33" s="84" t="b">
        <v>0</v>
      </c>
      <c r="G33" s="84" t="b">
        <v>0</v>
      </c>
    </row>
    <row r="34" spans="1:7" ht="15">
      <c r="A34" s="84" t="s">
        <v>973</v>
      </c>
      <c r="B34" s="84">
        <v>7</v>
      </c>
      <c r="C34" s="118">
        <v>0.009784172984269833</v>
      </c>
      <c r="D34" s="84" t="s">
        <v>1185</v>
      </c>
      <c r="E34" s="84" t="b">
        <v>0</v>
      </c>
      <c r="F34" s="84" t="b">
        <v>0</v>
      </c>
      <c r="G34" s="84" t="b">
        <v>0</v>
      </c>
    </row>
    <row r="35" spans="1:7" ht="15">
      <c r="A35" s="84" t="s">
        <v>974</v>
      </c>
      <c r="B35" s="84">
        <v>7</v>
      </c>
      <c r="C35" s="118">
        <v>0.009784172984269833</v>
      </c>
      <c r="D35" s="84" t="s">
        <v>1185</v>
      </c>
      <c r="E35" s="84" t="b">
        <v>0</v>
      </c>
      <c r="F35" s="84" t="b">
        <v>0</v>
      </c>
      <c r="G35" s="84" t="b">
        <v>0</v>
      </c>
    </row>
    <row r="36" spans="1:7" ht="15">
      <c r="A36" s="84" t="s">
        <v>975</v>
      </c>
      <c r="B36" s="84">
        <v>7</v>
      </c>
      <c r="C36" s="118">
        <v>0.009784172984269833</v>
      </c>
      <c r="D36" s="84" t="s">
        <v>1185</v>
      </c>
      <c r="E36" s="84" t="b">
        <v>0</v>
      </c>
      <c r="F36" s="84" t="b">
        <v>0</v>
      </c>
      <c r="G36" s="84" t="b">
        <v>0</v>
      </c>
    </row>
    <row r="37" spans="1:7" ht="15">
      <c r="A37" s="84" t="s">
        <v>976</v>
      </c>
      <c r="B37" s="84">
        <v>7</v>
      </c>
      <c r="C37" s="118">
        <v>0.009784172984269833</v>
      </c>
      <c r="D37" s="84" t="s">
        <v>1185</v>
      </c>
      <c r="E37" s="84" t="b">
        <v>0</v>
      </c>
      <c r="F37" s="84" t="b">
        <v>0</v>
      </c>
      <c r="G37" s="84" t="b">
        <v>0</v>
      </c>
    </row>
    <row r="38" spans="1:7" ht="15">
      <c r="A38" s="84" t="s">
        <v>977</v>
      </c>
      <c r="B38" s="84">
        <v>7</v>
      </c>
      <c r="C38" s="118">
        <v>0.009784172984269833</v>
      </c>
      <c r="D38" s="84" t="s">
        <v>1185</v>
      </c>
      <c r="E38" s="84" t="b">
        <v>0</v>
      </c>
      <c r="F38" s="84" t="b">
        <v>0</v>
      </c>
      <c r="G38" s="84" t="b">
        <v>0</v>
      </c>
    </row>
    <row r="39" spans="1:7" ht="15">
      <c r="A39" s="84" t="s">
        <v>978</v>
      </c>
      <c r="B39" s="84">
        <v>7</v>
      </c>
      <c r="C39" s="118">
        <v>0.009784172984269833</v>
      </c>
      <c r="D39" s="84" t="s">
        <v>1185</v>
      </c>
      <c r="E39" s="84" t="b">
        <v>0</v>
      </c>
      <c r="F39" s="84" t="b">
        <v>0</v>
      </c>
      <c r="G39" s="84" t="b">
        <v>0</v>
      </c>
    </row>
    <row r="40" spans="1:7" ht="15">
      <c r="A40" s="84" t="s">
        <v>979</v>
      </c>
      <c r="B40" s="84">
        <v>7</v>
      </c>
      <c r="C40" s="118">
        <v>0.009784172984269833</v>
      </c>
      <c r="D40" s="84" t="s">
        <v>1185</v>
      </c>
      <c r="E40" s="84" t="b">
        <v>0</v>
      </c>
      <c r="F40" s="84" t="b">
        <v>0</v>
      </c>
      <c r="G40" s="84" t="b">
        <v>0</v>
      </c>
    </row>
    <row r="41" spans="1:7" ht="15">
      <c r="A41" s="84" t="s">
        <v>1151</v>
      </c>
      <c r="B41" s="84">
        <v>7</v>
      </c>
      <c r="C41" s="118">
        <v>0.009784172984269833</v>
      </c>
      <c r="D41" s="84" t="s">
        <v>1185</v>
      </c>
      <c r="E41" s="84" t="b">
        <v>1</v>
      </c>
      <c r="F41" s="84" t="b">
        <v>0</v>
      </c>
      <c r="G41" s="84" t="b">
        <v>0</v>
      </c>
    </row>
    <row r="42" spans="1:7" ht="15">
      <c r="A42" s="84" t="s">
        <v>1152</v>
      </c>
      <c r="B42" s="84">
        <v>7</v>
      </c>
      <c r="C42" s="118">
        <v>0.009784172984269833</v>
      </c>
      <c r="D42" s="84" t="s">
        <v>1185</v>
      </c>
      <c r="E42" s="84" t="b">
        <v>0</v>
      </c>
      <c r="F42" s="84" t="b">
        <v>0</v>
      </c>
      <c r="G42" s="84" t="b">
        <v>0</v>
      </c>
    </row>
    <row r="43" spans="1:7" ht="15">
      <c r="A43" s="84" t="s">
        <v>1153</v>
      </c>
      <c r="B43" s="84">
        <v>7</v>
      </c>
      <c r="C43" s="118">
        <v>0.009784172984269833</v>
      </c>
      <c r="D43" s="84" t="s">
        <v>1185</v>
      </c>
      <c r="E43" s="84" t="b">
        <v>0</v>
      </c>
      <c r="F43" s="84" t="b">
        <v>0</v>
      </c>
      <c r="G43" s="84" t="b">
        <v>0</v>
      </c>
    </row>
    <row r="44" spans="1:7" ht="15">
      <c r="A44" s="84" t="s">
        <v>1154</v>
      </c>
      <c r="B44" s="84">
        <v>6</v>
      </c>
      <c r="C44" s="118">
        <v>0.009025036113359097</v>
      </c>
      <c r="D44" s="84" t="s">
        <v>1185</v>
      </c>
      <c r="E44" s="84" t="b">
        <v>0</v>
      </c>
      <c r="F44" s="84" t="b">
        <v>0</v>
      </c>
      <c r="G44" s="84" t="b">
        <v>0</v>
      </c>
    </row>
    <row r="45" spans="1:7" ht="15">
      <c r="A45" s="84" t="s">
        <v>1155</v>
      </c>
      <c r="B45" s="84">
        <v>6</v>
      </c>
      <c r="C45" s="118">
        <v>0.009025036113359097</v>
      </c>
      <c r="D45" s="84" t="s">
        <v>1185</v>
      </c>
      <c r="E45" s="84" t="b">
        <v>1</v>
      </c>
      <c r="F45" s="84" t="b">
        <v>0</v>
      </c>
      <c r="G45" s="84" t="b">
        <v>0</v>
      </c>
    </row>
    <row r="46" spans="1:7" ht="15">
      <c r="A46" s="84" t="s">
        <v>1156</v>
      </c>
      <c r="B46" s="84">
        <v>6</v>
      </c>
      <c r="C46" s="118">
        <v>0.009025036113359097</v>
      </c>
      <c r="D46" s="84" t="s">
        <v>1185</v>
      </c>
      <c r="E46" s="84" t="b">
        <v>0</v>
      </c>
      <c r="F46" s="84" t="b">
        <v>0</v>
      </c>
      <c r="G46" s="84" t="b">
        <v>0</v>
      </c>
    </row>
    <row r="47" spans="1:7" ht="15">
      <c r="A47" s="84" t="s">
        <v>1157</v>
      </c>
      <c r="B47" s="84">
        <v>6</v>
      </c>
      <c r="C47" s="118">
        <v>0.009025036113359097</v>
      </c>
      <c r="D47" s="84" t="s">
        <v>1185</v>
      </c>
      <c r="E47" s="84" t="b">
        <v>0</v>
      </c>
      <c r="F47" s="84" t="b">
        <v>0</v>
      </c>
      <c r="G47" s="84" t="b">
        <v>0</v>
      </c>
    </row>
    <row r="48" spans="1:7" ht="15">
      <c r="A48" s="84" t="s">
        <v>1158</v>
      </c>
      <c r="B48" s="84">
        <v>6</v>
      </c>
      <c r="C48" s="118">
        <v>0.009025036113359097</v>
      </c>
      <c r="D48" s="84" t="s">
        <v>1185</v>
      </c>
      <c r="E48" s="84" t="b">
        <v>0</v>
      </c>
      <c r="F48" s="84" t="b">
        <v>0</v>
      </c>
      <c r="G48" s="84" t="b">
        <v>0</v>
      </c>
    </row>
    <row r="49" spans="1:7" ht="15">
      <c r="A49" s="84" t="s">
        <v>1159</v>
      </c>
      <c r="B49" s="84">
        <v>5</v>
      </c>
      <c r="C49" s="118">
        <v>0.008150285097494199</v>
      </c>
      <c r="D49" s="84" t="s">
        <v>1185</v>
      </c>
      <c r="E49" s="84" t="b">
        <v>1</v>
      </c>
      <c r="F49" s="84" t="b">
        <v>0</v>
      </c>
      <c r="G49" s="84" t="b">
        <v>0</v>
      </c>
    </row>
    <row r="50" spans="1:7" ht="15">
      <c r="A50" s="84" t="s">
        <v>1160</v>
      </c>
      <c r="B50" s="84">
        <v>5</v>
      </c>
      <c r="C50" s="118">
        <v>0.008150285097494199</v>
      </c>
      <c r="D50" s="84" t="s">
        <v>1185</v>
      </c>
      <c r="E50" s="84" t="b">
        <v>1</v>
      </c>
      <c r="F50" s="84" t="b">
        <v>0</v>
      </c>
      <c r="G50" s="84" t="b">
        <v>0</v>
      </c>
    </row>
    <row r="51" spans="1:7" ht="15">
      <c r="A51" s="84" t="s">
        <v>1161</v>
      </c>
      <c r="B51" s="84">
        <v>5</v>
      </c>
      <c r="C51" s="118">
        <v>0.008150285097494199</v>
      </c>
      <c r="D51" s="84" t="s">
        <v>1185</v>
      </c>
      <c r="E51" s="84" t="b">
        <v>1</v>
      </c>
      <c r="F51" s="84" t="b">
        <v>0</v>
      </c>
      <c r="G51" s="84" t="b">
        <v>0</v>
      </c>
    </row>
    <row r="52" spans="1:7" ht="15">
      <c r="A52" s="84" t="s">
        <v>228</v>
      </c>
      <c r="B52" s="84">
        <v>5</v>
      </c>
      <c r="C52" s="118">
        <v>0.008150285097494199</v>
      </c>
      <c r="D52" s="84" t="s">
        <v>1185</v>
      </c>
      <c r="E52" s="84" t="b">
        <v>0</v>
      </c>
      <c r="F52" s="84" t="b">
        <v>0</v>
      </c>
      <c r="G52" s="84" t="b">
        <v>0</v>
      </c>
    </row>
    <row r="53" spans="1:7" ht="15">
      <c r="A53" s="84" t="s">
        <v>253</v>
      </c>
      <c r="B53" s="84">
        <v>5</v>
      </c>
      <c r="C53" s="118">
        <v>0.008920634962423105</v>
      </c>
      <c r="D53" s="84" t="s">
        <v>1185</v>
      </c>
      <c r="E53" s="84" t="b">
        <v>0</v>
      </c>
      <c r="F53" s="84" t="b">
        <v>0</v>
      </c>
      <c r="G53" s="84" t="b">
        <v>0</v>
      </c>
    </row>
    <row r="54" spans="1:7" ht="15">
      <c r="A54" s="84" t="s">
        <v>251</v>
      </c>
      <c r="B54" s="84">
        <v>4</v>
      </c>
      <c r="C54" s="118">
        <v>0.007136507969938485</v>
      </c>
      <c r="D54" s="84" t="s">
        <v>1185</v>
      </c>
      <c r="E54" s="84" t="b">
        <v>0</v>
      </c>
      <c r="F54" s="84" t="b">
        <v>0</v>
      </c>
      <c r="G54" s="84" t="b">
        <v>0</v>
      </c>
    </row>
    <row r="55" spans="1:7" ht="15">
      <c r="A55" s="84" t="s">
        <v>230</v>
      </c>
      <c r="B55" s="84">
        <v>4</v>
      </c>
      <c r="C55" s="118">
        <v>0.007136507969938485</v>
      </c>
      <c r="D55" s="84" t="s">
        <v>1185</v>
      </c>
      <c r="E55" s="84" t="b">
        <v>0</v>
      </c>
      <c r="F55" s="84" t="b">
        <v>0</v>
      </c>
      <c r="G55" s="84" t="b">
        <v>0</v>
      </c>
    </row>
    <row r="56" spans="1:7" ht="15">
      <c r="A56" s="84" t="s">
        <v>250</v>
      </c>
      <c r="B56" s="84">
        <v>4</v>
      </c>
      <c r="C56" s="118">
        <v>0.007136507969938485</v>
      </c>
      <c r="D56" s="84" t="s">
        <v>1185</v>
      </c>
      <c r="E56" s="84" t="b">
        <v>0</v>
      </c>
      <c r="F56" s="84" t="b">
        <v>0</v>
      </c>
      <c r="G56" s="84" t="b">
        <v>0</v>
      </c>
    </row>
    <row r="57" spans="1:7" ht="15">
      <c r="A57" s="84" t="s">
        <v>249</v>
      </c>
      <c r="B57" s="84">
        <v>4</v>
      </c>
      <c r="C57" s="118">
        <v>0.007136507969938485</v>
      </c>
      <c r="D57" s="84" t="s">
        <v>1185</v>
      </c>
      <c r="E57" s="84" t="b">
        <v>0</v>
      </c>
      <c r="F57" s="84" t="b">
        <v>0</v>
      </c>
      <c r="G57" s="84" t="b">
        <v>0</v>
      </c>
    </row>
    <row r="58" spans="1:7" ht="15">
      <c r="A58" s="84" t="s">
        <v>248</v>
      </c>
      <c r="B58" s="84">
        <v>4</v>
      </c>
      <c r="C58" s="118">
        <v>0.007136507969938485</v>
      </c>
      <c r="D58" s="84" t="s">
        <v>1185</v>
      </c>
      <c r="E58" s="84" t="b">
        <v>0</v>
      </c>
      <c r="F58" s="84" t="b">
        <v>0</v>
      </c>
      <c r="G58" s="84" t="b">
        <v>0</v>
      </c>
    </row>
    <row r="59" spans="1:7" ht="15">
      <c r="A59" s="84" t="s">
        <v>240</v>
      </c>
      <c r="B59" s="84">
        <v>4</v>
      </c>
      <c r="C59" s="118">
        <v>0.007136507969938485</v>
      </c>
      <c r="D59" s="84" t="s">
        <v>1185</v>
      </c>
      <c r="E59" s="84" t="b">
        <v>0</v>
      </c>
      <c r="F59" s="84" t="b">
        <v>0</v>
      </c>
      <c r="G59" s="84" t="b">
        <v>0</v>
      </c>
    </row>
    <row r="60" spans="1:7" ht="15">
      <c r="A60" s="84" t="s">
        <v>1162</v>
      </c>
      <c r="B60" s="84">
        <v>4</v>
      </c>
      <c r="C60" s="118">
        <v>0.007136507969938485</v>
      </c>
      <c r="D60" s="84" t="s">
        <v>1185</v>
      </c>
      <c r="E60" s="84" t="b">
        <v>0</v>
      </c>
      <c r="F60" s="84" t="b">
        <v>0</v>
      </c>
      <c r="G60" s="84" t="b">
        <v>0</v>
      </c>
    </row>
    <row r="61" spans="1:7" ht="15">
      <c r="A61" s="84" t="s">
        <v>1163</v>
      </c>
      <c r="B61" s="84">
        <v>4</v>
      </c>
      <c r="C61" s="118">
        <v>0.007136507969938485</v>
      </c>
      <c r="D61" s="84" t="s">
        <v>1185</v>
      </c>
      <c r="E61" s="84" t="b">
        <v>0</v>
      </c>
      <c r="F61" s="84" t="b">
        <v>0</v>
      </c>
      <c r="G61" s="84" t="b">
        <v>0</v>
      </c>
    </row>
    <row r="62" spans="1:7" ht="15">
      <c r="A62" s="84" t="s">
        <v>1164</v>
      </c>
      <c r="B62" s="84">
        <v>4</v>
      </c>
      <c r="C62" s="118">
        <v>0.007136507969938485</v>
      </c>
      <c r="D62" s="84" t="s">
        <v>1185</v>
      </c>
      <c r="E62" s="84" t="b">
        <v>1</v>
      </c>
      <c r="F62" s="84" t="b">
        <v>0</v>
      </c>
      <c r="G62" s="84" t="b">
        <v>0</v>
      </c>
    </row>
    <row r="63" spans="1:7" ht="15">
      <c r="A63" s="84" t="s">
        <v>1165</v>
      </c>
      <c r="B63" s="84">
        <v>4</v>
      </c>
      <c r="C63" s="118">
        <v>0.007136507969938485</v>
      </c>
      <c r="D63" s="84" t="s">
        <v>1185</v>
      </c>
      <c r="E63" s="84" t="b">
        <v>0</v>
      </c>
      <c r="F63" s="84" t="b">
        <v>0</v>
      </c>
      <c r="G63" s="84" t="b">
        <v>0</v>
      </c>
    </row>
    <row r="64" spans="1:7" ht="15">
      <c r="A64" s="84" t="s">
        <v>1166</v>
      </c>
      <c r="B64" s="84">
        <v>4</v>
      </c>
      <c r="C64" s="118">
        <v>0.007136507969938485</v>
      </c>
      <c r="D64" s="84" t="s">
        <v>1185</v>
      </c>
      <c r="E64" s="84" t="b">
        <v>0</v>
      </c>
      <c r="F64" s="84" t="b">
        <v>0</v>
      </c>
      <c r="G64" s="84" t="b">
        <v>0</v>
      </c>
    </row>
    <row r="65" spans="1:7" ht="15">
      <c r="A65" s="84" t="s">
        <v>1167</v>
      </c>
      <c r="B65" s="84">
        <v>4</v>
      </c>
      <c r="C65" s="118">
        <v>0.007136507969938485</v>
      </c>
      <c r="D65" s="84" t="s">
        <v>1185</v>
      </c>
      <c r="E65" s="84" t="b">
        <v>0</v>
      </c>
      <c r="F65" s="84" t="b">
        <v>0</v>
      </c>
      <c r="G65" s="84" t="b">
        <v>0</v>
      </c>
    </row>
    <row r="66" spans="1:7" ht="15">
      <c r="A66" s="84" t="s">
        <v>1168</v>
      </c>
      <c r="B66" s="84">
        <v>4</v>
      </c>
      <c r="C66" s="118">
        <v>0.007136507969938485</v>
      </c>
      <c r="D66" s="84" t="s">
        <v>1185</v>
      </c>
      <c r="E66" s="84" t="b">
        <v>0</v>
      </c>
      <c r="F66" s="84" t="b">
        <v>0</v>
      </c>
      <c r="G66" s="84" t="b">
        <v>0</v>
      </c>
    </row>
    <row r="67" spans="1:7" ht="15">
      <c r="A67" s="84" t="s">
        <v>1169</v>
      </c>
      <c r="B67" s="84">
        <v>4</v>
      </c>
      <c r="C67" s="118">
        <v>0.007136507969938485</v>
      </c>
      <c r="D67" s="84" t="s">
        <v>1185</v>
      </c>
      <c r="E67" s="84" t="b">
        <v>0</v>
      </c>
      <c r="F67" s="84" t="b">
        <v>0</v>
      </c>
      <c r="G67" s="84" t="b">
        <v>0</v>
      </c>
    </row>
    <row r="68" spans="1:7" ht="15">
      <c r="A68" s="84" t="s">
        <v>252</v>
      </c>
      <c r="B68" s="84">
        <v>3</v>
      </c>
      <c r="C68" s="118">
        <v>0.005948273202930651</v>
      </c>
      <c r="D68" s="84" t="s">
        <v>1185</v>
      </c>
      <c r="E68" s="84" t="b">
        <v>0</v>
      </c>
      <c r="F68" s="84" t="b">
        <v>0</v>
      </c>
      <c r="G68" s="84" t="b">
        <v>0</v>
      </c>
    </row>
    <row r="69" spans="1:7" ht="15">
      <c r="A69" s="84" t="s">
        <v>1170</v>
      </c>
      <c r="B69" s="84">
        <v>3</v>
      </c>
      <c r="C69" s="118">
        <v>0.005948273202930651</v>
      </c>
      <c r="D69" s="84" t="s">
        <v>1185</v>
      </c>
      <c r="E69" s="84" t="b">
        <v>0</v>
      </c>
      <c r="F69" s="84" t="b">
        <v>0</v>
      </c>
      <c r="G69" s="84" t="b">
        <v>0</v>
      </c>
    </row>
    <row r="70" spans="1:7" ht="15">
      <c r="A70" s="84" t="s">
        <v>1171</v>
      </c>
      <c r="B70" s="84">
        <v>3</v>
      </c>
      <c r="C70" s="118">
        <v>0.005948273202930651</v>
      </c>
      <c r="D70" s="84" t="s">
        <v>1185</v>
      </c>
      <c r="E70" s="84" t="b">
        <v>0</v>
      </c>
      <c r="F70" s="84" t="b">
        <v>0</v>
      </c>
      <c r="G70" s="84" t="b">
        <v>0</v>
      </c>
    </row>
    <row r="71" spans="1:7" ht="15">
      <c r="A71" s="84" t="s">
        <v>235</v>
      </c>
      <c r="B71" s="84">
        <v>3</v>
      </c>
      <c r="C71" s="118">
        <v>0.005948273202930651</v>
      </c>
      <c r="D71" s="84" t="s">
        <v>1185</v>
      </c>
      <c r="E71" s="84" t="b">
        <v>0</v>
      </c>
      <c r="F71" s="84" t="b">
        <v>0</v>
      </c>
      <c r="G71" s="84" t="b">
        <v>0</v>
      </c>
    </row>
    <row r="72" spans="1:7" ht="15">
      <c r="A72" s="84" t="s">
        <v>1172</v>
      </c>
      <c r="B72" s="84">
        <v>3</v>
      </c>
      <c r="C72" s="118">
        <v>0.005948273202930651</v>
      </c>
      <c r="D72" s="84" t="s">
        <v>1185</v>
      </c>
      <c r="E72" s="84" t="b">
        <v>1</v>
      </c>
      <c r="F72" s="84" t="b">
        <v>0</v>
      </c>
      <c r="G72" s="84" t="b">
        <v>0</v>
      </c>
    </row>
    <row r="73" spans="1:7" ht="15">
      <c r="A73" s="84" t="s">
        <v>229</v>
      </c>
      <c r="B73" s="84">
        <v>3</v>
      </c>
      <c r="C73" s="118">
        <v>0.005948273202930651</v>
      </c>
      <c r="D73" s="84" t="s">
        <v>1185</v>
      </c>
      <c r="E73" s="84" t="b">
        <v>0</v>
      </c>
      <c r="F73" s="84" t="b">
        <v>0</v>
      </c>
      <c r="G73" s="84" t="b">
        <v>0</v>
      </c>
    </row>
    <row r="74" spans="1:7" ht="15">
      <c r="A74" s="84" t="s">
        <v>247</v>
      </c>
      <c r="B74" s="84">
        <v>3</v>
      </c>
      <c r="C74" s="118">
        <v>0.005948273202930651</v>
      </c>
      <c r="D74" s="84" t="s">
        <v>1185</v>
      </c>
      <c r="E74" s="84" t="b">
        <v>0</v>
      </c>
      <c r="F74" s="84" t="b">
        <v>0</v>
      </c>
      <c r="G74" s="84" t="b">
        <v>0</v>
      </c>
    </row>
    <row r="75" spans="1:7" ht="15">
      <c r="A75" s="84" t="s">
        <v>964</v>
      </c>
      <c r="B75" s="84">
        <v>2</v>
      </c>
      <c r="C75" s="118">
        <v>0.004525424082469978</v>
      </c>
      <c r="D75" s="84" t="s">
        <v>1185</v>
      </c>
      <c r="E75" s="84" t="b">
        <v>0</v>
      </c>
      <c r="F75" s="84" t="b">
        <v>0</v>
      </c>
      <c r="G75" s="84" t="b">
        <v>0</v>
      </c>
    </row>
    <row r="76" spans="1:7" ht="15">
      <c r="A76" s="84" t="s">
        <v>965</v>
      </c>
      <c r="B76" s="84">
        <v>2</v>
      </c>
      <c r="C76" s="118">
        <v>0.004525424082469978</v>
      </c>
      <c r="D76" s="84" t="s">
        <v>1185</v>
      </c>
      <c r="E76" s="84" t="b">
        <v>0</v>
      </c>
      <c r="F76" s="84" t="b">
        <v>0</v>
      </c>
      <c r="G76" s="84" t="b">
        <v>0</v>
      </c>
    </row>
    <row r="77" spans="1:7" ht="15">
      <c r="A77" s="84" t="s">
        <v>967</v>
      </c>
      <c r="B77" s="84">
        <v>2</v>
      </c>
      <c r="C77" s="118">
        <v>0.004525424082469978</v>
      </c>
      <c r="D77" s="84" t="s">
        <v>1185</v>
      </c>
      <c r="E77" s="84" t="b">
        <v>0</v>
      </c>
      <c r="F77" s="84" t="b">
        <v>0</v>
      </c>
      <c r="G77" s="84" t="b">
        <v>0</v>
      </c>
    </row>
    <row r="78" spans="1:7" ht="15">
      <c r="A78" s="84" t="s">
        <v>968</v>
      </c>
      <c r="B78" s="84">
        <v>2</v>
      </c>
      <c r="C78" s="118">
        <v>0.004525424082469978</v>
      </c>
      <c r="D78" s="84" t="s">
        <v>1185</v>
      </c>
      <c r="E78" s="84" t="b">
        <v>0</v>
      </c>
      <c r="F78" s="84" t="b">
        <v>0</v>
      </c>
      <c r="G78" s="84" t="b">
        <v>0</v>
      </c>
    </row>
    <row r="79" spans="1:7" ht="15">
      <c r="A79" s="84" t="s">
        <v>259</v>
      </c>
      <c r="B79" s="84">
        <v>2</v>
      </c>
      <c r="C79" s="118">
        <v>0.004525424082469978</v>
      </c>
      <c r="D79" s="84" t="s">
        <v>1185</v>
      </c>
      <c r="E79" s="84" t="b">
        <v>0</v>
      </c>
      <c r="F79" s="84" t="b">
        <v>0</v>
      </c>
      <c r="G79" s="84" t="b">
        <v>0</v>
      </c>
    </row>
    <row r="80" spans="1:7" ht="15">
      <c r="A80" s="84" t="s">
        <v>258</v>
      </c>
      <c r="B80" s="84">
        <v>2</v>
      </c>
      <c r="C80" s="118">
        <v>0.004525424082469978</v>
      </c>
      <c r="D80" s="84" t="s">
        <v>1185</v>
      </c>
      <c r="E80" s="84" t="b">
        <v>0</v>
      </c>
      <c r="F80" s="84" t="b">
        <v>0</v>
      </c>
      <c r="G80" s="84" t="b">
        <v>0</v>
      </c>
    </row>
    <row r="81" spans="1:7" ht="15">
      <c r="A81" s="84" t="s">
        <v>969</v>
      </c>
      <c r="B81" s="84">
        <v>2</v>
      </c>
      <c r="C81" s="118">
        <v>0.004525424082469978</v>
      </c>
      <c r="D81" s="84" t="s">
        <v>1185</v>
      </c>
      <c r="E81" s="84" t="b">
        <v>0</v>
      </c>
      <c r="F81" s="84" t="b">
        <v>0</v>
      </c>
      <c r="G81" s="84" t="b">
        <v>0</v>
      </c>
    </row>
    <row r="82" spans="1:7" ht="15">
      <c r="A82" s="84" t="s">
        <v>1173</v>
      </c>
      <c r="B82" s="84">
        <v>2</v>
      </c>
      <c r="C82" s="118">
        <v>0.004525424082469978</v>
      </c>
      <c r="D82" s="84" t="s">
        <v>1185</v>
      </c>
      <c r="E82" s="84" t="b">
        <v>0</v>
      </c>
      <c r="F82" s="84" t="b">
        <v>0</v>
      </c>
      <c r="G82" s="84" t="b">
        <v>0</v>
      </c>
    </row>
    <row r="83" spans="1:7" ht="15">
      <c r="A83" s="84" t="s">
        <v>1174</v>
      </c>
      <c r="B83" s="84">
        <v>2</v>
      </c>
      <c r="C83" s="118">
        <v>0.004525424082469978</v>
      </c>
      <c r="D83" s="84" t="s">
        <v>1185</v>
      </c>
      <c r="E83" s="84" t="b">
        <v>0</v>
      </c>
      <c r="F83" s="84" t="b">
        <v>0</v>
      </c>
      <c r="G83" s="84" t="b">
        <v>0</v>
      </c>
    </row>
    <row r="84" spans="1:7" ht="15">
      <c r="A84" s="84" t="s">
        <v>1175</v>
      </c>
      <c r="B84" s="84">
        <v>2</v>
      </c>
      <c r="C84" s="118">
        <v>0.004525424082469978</v>
      </c>
      <c r="D84" s="84" t="s">
        <v>1185</v>
      </c>
      <c r="E84" s="84" t="b">
        <v>0</v>
      </c>
      <c r="F84" s="84" t="b">
        <v>0</v>
      </c>
      <c r="G84" s="84" t="b">
        <v>0</v>
      </c>
    </row>
    <row r="85" spans="1:7" ht="15">
      <c r="A85" s="84" t="s">
        <v>1176</v>
      </c>
      <c r="B85" s="84">
        <v>2</v>
      </c>
      <c r="C85" s="118">
        <v>0.004525424082469978</v>
      </c>
      <c r="D85" s="84" t="s">
        <v>1185</v>
      </c>
      <c r="E85" s="84" t="b">
        <v>0</v>
      </c>
      <c r="F85" s="84" t="b">
        <v>0</v>
      </c>
      <c r="G85" s="84" t="b">
        <v>0</v>
      </c>
    </row>
    <row r="86" spans="1:7" ht="15">
      <c r="A86" s="84" t="s">
        <v>1177</v>
      </c>
      <c r="B86" s="84">
        <v>2</v>
      </c>
      <c r="C86" s="118">
        <v>0.004525424082469978</v>
      </c>
      <c r="D86" s="84" t="s">
        <v>1185</v>
      </c>
      <c r="E86" s="84" t="b">
        <v>0</v>
      </c>
      <c r="F86" s="84" t="b">
        <v>0</v>
      </c>
      <c r="G86" s="84" t="b">
        <v>0</v>
      </c>
    </row>
    <row r="87" spans="1:7" ht="15">
      <c r="A87" s="84" t="s">
        <v>1178</v>
      </c>
      <c r="B87" s="84">
        <v>2</v>
      </c>
      <c r="C87" s="118">
        <v>0.004525424082469978</v>
      </c>
      <c r="D87" s="84" t="s">
        <v>1185</v>
      </c>
      <c r="E87" s="84" t="b">
        <v>0</v>
      </c>
      <c r="F87" s="84" t="b">
        <v>0</v>
      </c>
      <c r="G87" s="84" t="b">
        <v>0</v>
      </c>
    </row>
    <row r="88" spans="1:7" ht="15">
      <c r="A88" s="84" t="s">
        <v>1179</v>
      </c>
      <c r="B88" s="84">
        <v>2</v>
      </c>
      <c r="C88" s="118">
        <v>0.004525424082469978</v>
      </c>
      <c r="D88" s="84" t="s">
        <v>1185</v>
      </c>
      <c r="E88" s="84" t="b">
        <v>0</v>
      </c>
      <c r="F88" s="84" t="b">
        <v>0</v>
      </c>
      <c r="G88" s="84" t="b">
        <v>0</v>
      </c>
    </row>
    <row r="89" spans="1:7" ht="15">
      <c r="A89" s="84" t="s">
        <v>1180</v>
      </c>
      <c r="B89" s="84">
        <v>2</v>
      </c>
      <c r="C89" s="118">
        <v>0.004525424082469978</v>
      </c>
      <c r="D89" s="84" t="s">
        <v>1185</v>
      </c>
      <c r="E89" s="84" t="b">
        <v>0</v>
      </c>
      <c r="F89" s="84" t="b">
        <v>0</v>
      </c>
      <c r="G89" s="84" t="b">
        <v>0</v>
      </c>
    </row>
    <row r="90" spans="1:7" ht="15">
      <c r="A90" s="84" t="s">
        <v>1181</v>
      </c>
      <c r="B90" s="84">
        <v>2</v>
      </c>
      <c r="C90" s="118">
        <v>0.004525424082469978</v>
      </c>
      <c r="D90" s="84" t="s">
        <v>1185</v>
      </c>
      <c r="E90" s="84" t="b">
        <v>0</v>
      </c>
      <c r="F90" s="84" t="b">
        <v>0</v>
      </c>
      <c r="G90" s="84" t="b">
        <v>0</v>
      </c>
    </row>
    <row r="91" spans="1:7" ht="15">
      <c r="A91" s="84" t="s">
        <v>1182</v>
      </c>
      <c r="B91" s="84">
        <v>2</v>
      </c>
      <c r="C91" s="118">
        <v>0.004525424082469978</v>
      </c>
      <c r="D91" s="84" t="s">
        <v>1185</v>
      </c>
      <c r="E91" s="84" t="b">
        <v>1</v>
      </c>
      <c r="F91" s="84" t="b">
        <v>0</v>
      </c>
      <c r="G91" s="84" t="b">
        <v>0</v>
      </c>
    </row>
    <row r="92" spans="1:7" ht="15">
      <c r="A92" s="84" t="s">
        <v>946</v>
      </c>
      <c r="B92" s="84">
        <v>14</v>
      </c>
      <c r="C92" s="118">
        <v>0.01099719759888306</v>
      </c>
      <c r="D92" s="84" t="s">
        <v>878</v>
      </c>
      <c r="E92" s="84" t="b">
        <v>0</v>
      </c>
      <c r="F92" s="84" t="b">
        <v>0</v>
      </c>
      <c r="G92" s="84" t="b">
        <v>0</v>
      </c>
    </row>
    <row r="93" spans="1:7" ht="15">
      <c r="A93" s="84" t="s">
        <v>267</v>
      </c>
      <c r="B93" s="84">
        <v>14</v>
      </c>
      <c r="C93" s="118">
        <v>0.01099719759888306</v>
      </c>
      <c r="D93" s="84" t="s">
        <v>878</v>
      </c>
      <c r="E93" s="84" t="b">
        <v>0</v>
      </c>
      <c r="F93" s="84" t="b">
        <v>0</v>
      </c>
      <c r="G93" s="84" t="b">
        <v>0</v>
      </c>
    </row>
    <row r="94" spans="1:7" ht="15">
      <c r="A94" s="84" t="s">
        <v>246</v>
      </c>
      <c r="B94" s="84">
        <v>13</v>
      </c>
      <c r="C94" s="118">
        <v>0.018582528589059243</v>
      </c>
      <c r="D94" s="84" t="s">
        <v>878</v>
      </c>
      <c r="E94" s="84" t="b">
        <v>0</v>
      </c>
      <c r="F94" s="84" t="b">
        <v>0</v>
      </c>
      <c r="G94" s="84" t="b">
        <v>0</v>
      </c>
    </row>
    <row r="95" spans="1:7" ht="15">
      <c r="A95" s="84" t="s">
        <v>239</v>
      </c>
      <c r="B95" s="84">
        <v>12</v>
      </c>
      <c r="C95" s="118">
        <v>0.012122013248214008</v>
      </c>
      <c r="D95" s="84" t="s">
        <v>878</v>
      </c>
      <c r="E95" s="84" t="b">
        <v>0</v>
      </c>
      <c r="F95" s="84" t="b">
        <v>0</v>
      </c>
      <c r="G95" s="84" t="b">
        <v>0</v>
      </c>
    </row>
    <row r="96" spans="1:7" ht="15">
      <c r="A96" s="84" t="s">
        <v>951</v>
      </c>
      <c r="B96" s="84">
        <v>11</v>
      </c>
      <c r="C96" s="118">
        <v>0.012506725241903324</v>
      </c>
      <c r="D96" s="84" t="s">
        <v>878</v>
      </c>
      <c r="E96" s="84" t="b">
        <v>0</v>
      </c>
      <c r="F96" s="84" t="b">
        <v>0</v>
      </c>
      <c r="G96" s="84" t="b">
        <v>0</v>
      </c>
    </row>
    <row r="97" spans="1:7" ht="15">
      <c r="A97" s="84" t="s">
        <v>952</v>
      </c>
      <c r="B97" s="84">
        <v>11</v>
      </c>
      <c r="C97" s="118">
        <v>0.012506725241903324</v>
      </c>
      <c r="D97" s="84" t="s">
        <v>878</v>
      </c>
      <c r="E97" s="84" t="b">
        <v>0</v>
      </c>
      <c r="F97" s="84" t="b">
        <v>0</v>
      </c>
      <c r="G97" s="84" t="b">
        <v>0</v>
      </c>
    </row>
    <row r="98" spans="1:7" ht="15">
      <c r="A98" s="84" t="s">
        <v>953</v>
      </c>
      <c r="B98" s="84">
        <v>11</v>
      </c>
      <c r="C98" s="118">
        <v>0.012506725241903324</v>
      </c>
      <c r="D98" s="84" t="s">
        <v>878</v>
      </c>
      <c r="E98" s="84" t="b">
        <v>1</v>
      </c>
      <c r="F98" s="84" t="b">
        <v>0</v>
      </c>
      <c r="G98" s="84" t="b">
        <v>0</v>
      </c>
    </row>
    <row r="99" spans="1:7" ht="15">
      <c r="A99" s="84" t="s">
        <v>954</v>
      </c>
      <c r="B99" s="84">
        <v>11</v>
      </c>
      <c r="C99" s="118">
        <v>0.012506725241903324</v>
      </c>
      <c r="D99" s="84" t="s">
        <v>878</v>
      </c>
      <c r="E99" s="84" t="b">
        <v>0</v>
      </c>
      <c r="F99" s="84" t="b">
        <v>0</v>
      </c>
      <c r="G99" s="84" t="b">
        <v>0</v>
      </c>
    </row>
    <row r="100" spans="1:7" ht="15">
      <c r="A100" s="84" t="s">
        <v>948</v>
      </c>
      <c r="B100" s="84">
        <v>9</v>
      </c>
      <c r="C100" s="118">
        <v>0.012864827484733322</v>
      </c>
      <c r="D100" s="84" t="s">
        <v>878</v>
      </c>
      <c r="E100" s="84" t="b">
        <v>0</v>
      </c>
      <c r="F100" s="84" t="b">
        <v>0</v>
      </c>
      <c r="G100" s="84" t="b">
        <v>0</v>
      </c>
    </row>
    <row r="101" spans="1:7" ht="15">
      <c r="A101" s="84" t="s">
        <v>227</v>
      </c>
      <c r="B101" s="84">
        <v>9</v>
      </c>
      <c r="C101" s="118">
        <v>0.012864827484733322</v>
      </c>
      <c r="D101" s="84" t="s">
        <v>878</v>
      </c>
      <c r="E101" s="84" t="b">
        <v>0</v>
      </c>
      <c r="F101" s="84" t="b">
        <v>0</v>
      </c>
      <c r="G101" s="84" t="b">
        <v>0</v>
      </c>
    </row>
    <row r="102" spans="1:7" ht="15">
      <c r="A102" s="84" t="s">
        <v>966</v>
      </c>
      <c r="B102" s="84">
        <v>8</v>
      </c>
      <c r="C102" s="118">
        <v>0.012808624287776172</v>
      </c>
      <c r="D102" s="84" t="s">
        <v>878</v>
      </c>
      <c r="E102" s="84" t="b">
        <v>0</v>
      </c>
      <c r="F102" s="84" t="b">
        <v>0</v>
      </c>
      <c r="G102" s="84" t="b">
        <v>0</v>
      </c>
    </row>
    <row r="103" spans="1:7" ht="15">
      <c r="A103" s="84" t="s">
        <v>947</v>
      </c>
      <c r="B103" s="84">
        <v>7</v>
      </c>
      <c r="C103" s="118">
        <v>0.012569773194233035</v>
      </c>
      <c r="D103" s="84" t="s">
        <v>878</v>
      </c>
      <c r="E103" s="84" t="b">
        <v>0</v>
      </c>
      <c r="F103" s="84" t="b">
        <v>0</v>
      </c>
      <c r="G103" s="84" t="b">
        <v>0</v>
      </c>
    </row>
    <row r="104" spans="1:7" ht="15">
      <c r="A104" s="84" t="s">
        <v>1151</v>
      </c>
      <c r="B104" s="84">
        <v>7</v>
      </c>
      <c r="C104" s="118">
        <v>0.012569773194233035</v>
      </c>
      <c r="D104" s="84" t="s">
        <v>878</v>
      </c>
      <c r="E104" s="84" t="b">
        <v>1</v>
      </c>
      <c r="F104" s="84" t="b">
        <v>0</v>
      </c>
      <c r="G104" s="84" t="b">
        <v>0</v>
      </c>
    </row>
    <row r="105" spans="1:7" ht="15">
      <c r="A105" s="84" t="s">
        <v>1152</v>
      </c>
      <c r="B105" s="84">
        <v>7</v>
      </c>
      <c r="C105" s="118">
        <v>0.012569773194233035</v>
      </c>
      <c r="D105" s="84" t="s">
        <v>878</v>
      </c>
      <c r="E105" s="84" t="b">
        <v>0</v>
      </c>
      <c r="F105" s="84" t="b">
        <v>0</v>
      </c>
      <c r="G105" s="84" t="b">
        <v>0</v>
      </c>
    </row>
    <row r="106" spans="1:7" ht="15">
      <c r="A106" s="84" t="s">
        <v>1153</v>
      </c>
      <c r="B106" s="84">
        <v>7</v>
      </c>
      <c r="C106" s="118">
        <v>0.012569773194233035</v>
      </c>
      <c r="D106" s="84" t="s">
        <v>878</v>
      </c>
      <c r="E106" s="84" t="b">
        <v>0</v>
      </c>
      <c r="F106" s="84" t="b">
        <v>0</v>
      </c>
      <c r="G106" s="84" t="b">
        <v>0</v>
      </c>
    </row>
    <row r="107" spans="1:7" ht="15">
      <c r="A107" s="84" t="s">
        <v>1155</v>
      </c>
      <c r="B107" s="84">
        <v>6</v>
      </c>
      <c r="C107" s="118">
        <v>0.012122013248214008</v>
      </c>
      <c r="D107" s="84" t="s">
        <v>878</v>
      </c>
      <c r="E107" s="84" t="b">
        <v>1</v>
      </c>
      <c r="F107" s="84" t="b">
        <v>0</v>
      </c>
      <c r="G107" s="84" t="b">
        <v>0</v>
      </c>
    </row>
    <row r="108" spans="1:7" ht="15">
      <c r="A108" s="84" t="s">
        <v>1156</v>
      </c>
      <c r="B108" s="84">
        <v>5</v>
      </c>
      <c r="C108" s="118">
        <v>0.011430222103617235</v>
      </c>
      <c r="D108" s="84" t="s">
        <v>878</v>
      </c>
      <c r="E108" s="84" t="b">
        <v>0</v>
      </c>
      <c r="F108" s="84" t="b">
        <v>0</v>
      </c>
      <c r="G108" s="84" t="b">
        <v>0</v>
      </c>
    </row>
    <row r="109" spans="1:7" ht="15">
      <c r="A109" s="84" t="s">
        <v>1157</v>
      </c>
      <c r="B109" s="84">
        <v>5</v>
      </c>
      <c r="C109" s="118">
        <v>0.011430222103617235</v>
      </c>
      <c r="D109" s="84" t="s">
        <v>878</v>
      </c>
      <c r="E109" s="84" t="b">
        <v>0</v>
      </c>
      <c r="F109" s="84" t="b">
        <v>0</v>
      </c>
      <c r="G109" s="84" t="b">
        <v>0</v>
      </c>
    </row>
    <row r="110" spans="1:7" ht="15">
      <c r="A110" s="84" t="s">
        <v>1158</v>
      </c>
      <c r="B110" s="84">
        <v>5</v>
      </c>
      <c r="C110" s="118">
        <v>0.011430222103617235</v>
      </c>
      <c r="D110" s="84" t="s">
        <v>878</v>
      </c>
      <c r="E110" s="84" t="b">
        <v>0</v>
      </c>
      <c r="F110" s="84" t="b">
        <v>0</v>
      </c>
      <c r="G110" s="84" t="b">
        <v>0</v>
      </c>
    </row>
    <row r="111" spans="1:7" ht="15">
      <c r="A111" s="84" t="s">
        <v>240</v>
      </c>
      <c r="B111" s="84">
        <v>4</v>
      </c>
      <c r="C111" s="118">
        <v>0.010444983226626089</v>
      </c>
      <c r="D111" s="84" t="s">
        <v>878</v>
      </c>
      <c r="E111" s="84" t="b">
        <v>0</v>
      </c>
      <c r="F111" s="84" t="b">
        <v>0</v>
      </c>
      <c r="G111" s="84" t="b">
        <v>0</v>
      </c>
    </row>
    <row r="112" spans="1:7" ht="15">
      <c r="A112" s="84" t="s">
        <v>1162</v>
      </c>
      <c r="B112" s="84">
        <v>4</v>
      </c>
      <c r="C112" s="118">
        <v>0.010444983226626089</v>
      </c>
      <c r="D112" s="84" t="s">
        <v>878</v>
      </c>
      <c r="E112" s="84" t="b">
        <v>0</v>
      </c>
      <c r="F112" s="84" t="b">
        <v>0</v>
      </c>
      <c r="G112" s="84" t="b">
        <v>0</v>
      </c>
    </row>
    <row r="113" spans="1:7" ht="15">
      <c r="A113" s="84" t="s">
        <v>1163</v>
      </c>
      <c r="B113" s="84">
        <v>4</v>
      </c>
      <c r="C113" s="118">
        <v>0.010444983226626089</v>
      </c>
      <c r="D113" s="84" t="s">
        <v>878</v>
      </c>
      <c r="E113" s="84" t="b">
        <v>0</v>
      </c>
      <c r="F113" s="84" t="b">
        <v>0</v>
      </c>
      <c r="G113" s="84" t="b">
        <v>0</v>
      </c>
    </row>
    <row r="114" spans="1:7" ht="15">
      <c r="A114" s="84" t="s">
        <v>1164</v>
      </c>
      <c r="B114" s="84">
        <v>4</v>
      </c>
      <c r="C114" s="118">
        <v>0.010444983226626089</v>
      </c>
      <c r="D114" s="84" t="s">
        <v>878</v>
      </c>
      <c r="E114" s="84" t="b">
        <v>1</v>
      </c>
      <c r="F114" s="84" t="b">
        <v>0</v>
      </c>
      <c r="G114" s="84" t="b">
        <v>0</v>
      </c>
    </row>
    <row r="115" spans="1:7" ht="15">
      <c r="A115" s="84" t="s">
        <v>1165</v>
      </c>
      <c r="B115" s="84">
        <v>4</v>
      </c>
      <c r="C115" s="118">
        <v>0.010444983226626089</v>
      </c>
      <c r="D115" s="84" t="s">
        <v>878</v>
      </c>
      <c r="E115" s="84" t="b">
        <v>0</v>
      </c>
      <c r="F115" s="84" t="b">
        <v>0</v>
      </c>
      <c r="G115" s="84" t="b">
        <v>0</v>
      </c>
    </row>
    <row r="116" spans="1:7" ht="15">
      <c r="A116" s="84" t="s">
        <v>1159</v>
      </c>
      <c r="B116" s="84">
        <v>4</v>
      </c>
      <c r="C116" s="118">
        <v>0.010444983226626089</v>
      </c>
      <c r="D116" s="84" t="s">
        <v>878</v>
      </c>
      <c r="E116" s="84" t="b">
        <v>1</v>
      </c>
      <c r="F116" s="84" t="b">
        <v>0</v>
      </c>
      <c r="G116" s="84" t="b">
        <v>0</v>
      </c>
    </row>
    <row r="117" spans="1:7" ht="15">
      <c r="A117" s="84" t="s">
        <v>1160</v>
      </c>
      <c r="B117" s="84">
        <v>4</v>
      </c>
      <c r="C117" s="118">
        <v>0.010444983226626089</v>
      </c>
      <c r="D117" s="84" t="s">
        <v>878</v>
      </c>
      <c r="E117" s="84" t="b">
        <v>1</v>
      </c>
      <c r="F117" s="84" t="b">
        <v>0</v>
      </c>
      <c r="G117" s="84" t="b">
        <v>0</v>
      </c>
    </row>
    <row r="118" spans="1:7" ht="15">
      <c r="A118" s="84" t="s">
        <v>1161</v>
      </c>
      <c r="B118" s="84">
        <v>4</v>
      </c>
      <c r="C118" s="118">
        <v>0.010444983226626089</v>
      </c>
      <c r="D118" s="84" t="s">
        <v>878</v>
      </c>
      <c r="E118" s="84" t="b">
        <v>1</v>
      </c>
      <c r="F118" s="84" t="b">
        <v>0</v>
      </c>
      <c r="G118" s="84" t="b">
        <v>0</v>
      </c>
    </row>
    <row r="119" spans="1:7" ht="15">
      <c r="A119" s="84" t="s">
        <v>228</v>
      </c>
      <c r="B119" s="84">
        <v>4</v>
      </c>
      <c r="C119" s="118">
        <v>0.010444983226626089</v>
      </c>
      <c r="D119" s="84" t="s">
        <v>878</v>
      </c>
      <c r="E119" s="84" t="b">
        <v>0</v>
      </c>
      <c r="F119" s="84" t="b">
        <v>0</v>
      </c>
      <c r="G119" s="84" t="b">
        <v>0</v>
      </c>
    </row>
    <row r="120" spans="1:7" ht="15">
      <c r="A120" s="84" t="s">
        <v>1166</v>
      </c>
      <c r="B120" s="84">
        <v>4</v>
      </c>
      <c r="C120" s="118">
        <v>0.010444983226626089</v>
      </c>
      <c r="D120" s="84" t="s">
        <v>878</v>
      </c>
      <c r="E120" s="84" t="b">
        <v>0</v>
      </c>
      <c r="F120" s="84" t="b">
        <v>0</v>
      </c>
      <c r="G120" s="84" t="b">
        <v>0</v>
      </c>
    </row>
    <row r="121" spans="1:7" ht="15">
      <c r="A121" s="84" t="s">
        <v>1167</v>
      </c>
      <c r="B121" s="84">
        <v>4</v>
      </c>
      <c r="C121" s="118">
        <v>0.010444983226626089</v>
      </c>
      <c r="D121" s="84" t="s">
        <v>878</v>
      </c>
      <c r="E121" s="84" t="b">
        <v>0</v>
      </c>
      <c r="F121" s="84" t="b">
        <v>0</v>
      </c>
      <c r="G121" s="84" t="b">
        <v>0</v>
      </c>
    </row>
    <row r="122" spans="1:7" ht="15">
      <c r="A122" s="84" t="s">
        <v>1168</v>
      </c>
      <c r="B122" s="84">
        <v>4</v>
      </c>
      <c r="C122" s="118">
        <v>0.010444983226626089</v>
      </c>
      <c r="D122" s="84" t="s">
        <v>878</v>
      </c>
      <c r="E122" s="84" t="b">
        <v>0</v>
      </c>
      <c r="F122" s="84" t="b">
        <v>0</v>
      </c>
      <c r="G122" s="84" t="b">
        <v>0</v>
      </c>
    </row>
    <row r="123" spans="1:7" ht="15">
      <c r="A123" s="84" t="s">
        <v>1169</v>
      </c>
      <c r="B123" s="84">
        <v>4</v>
      </c>
      <c r="C123" s="118">
        <v>0.010444983226626089</v>
      </c>
      <c r="D123" s="84" t="s">
        <v>878</v>
      </c>
      <c r="E123" s="84" t="b">
        <v>0</v>
      </c>
      <c r="F123" s="84" t="b">
        <v>0</v>
      </c>
      <c r="G123" s="84" t="b">
        <v>0</v>
      </c>
    </row>
    <row r="124" spans="1:7" ht="15">
      <c r="A124" s="84" t="s">
        <v>241</v>
      </c>
      <c r="B124" s="84">
        <v>3</v>
      </c>
      <c r="C124" s="118">
        <v>0.009091509936160504</v>
      </c>
      <c r="D124" s="84" t="s">
        <v>878</v>
      </c>
      <c r="E124" s="84" t="b">
        <v>0</v>
      </c>
      <c r="F124" s="84" t="b">
        <v>0</v>
      </c>
      <c r="G124" s="84" t="b">
        <v>0</v>
      </c>
    </row>
    <row r="125" spans="1:7" ht="15">
      <c r="A125" s="84" t="s">
        <v>1171</v>
      </c>
      <c r="B125" s="84">
        <v>3</v>
      </c>
      <c r="C125" s="118">
        <v>0.009091509936160504</v>
      </c>
      <c r="D125" s="84" t="s">
        <v>878</v>
      </c>
      <c r="E125" s="84" t="b">
        <v>0</v>
      </c>
      <c r="F125" s="84" t="b">
        <v>0</v>
      </c>
      <c r="G125" s="84" t="b">
        <v>0</v>
      </c>
    </row>
    <row r="126" spans="1:7" ht="15">
      <c r="A126" s="84" t="s">
        <v>235</v>
      </c>
      <c r="B126" s="84">
        <v>3</v>
      </c>
      <c r="C126" s="118">
        <v>0.009091509936160504</v>
      </c>
      <c r="D126" s="84" t="s">
        <v>878</v>
      </c>
      <c r="E126" s="84" t="b">
        <v>0</v>
      </c>
      <c r="F126" s="84" t="b">
        <v>0</v>
      </c>
      <c r="G126" s="84" t="b">
        <v>0</v>
      </c>
    </row>
    <row r="127" spans="1:7" ht="15">
      <c r="A127" s="84" t="s">
        <v>1172</v>
      </c>
      <c r="B127" s="84">
        <v>3</v>
      </c>
      <c r="C127" s="118">
        <v>0.009091509936160504</v>
      </c>
      <c r="D127" s="84" t="s">
        <v>878</v>
      </c>
      <c r="E127" s="84" t="b">
        <v>1</v>
      </c>
      <c r="F127" s="84" t="b">
        <v>0</v>
      </c>
      <c r="G127" s="84" t="b">
        <v>0</v>
      </c>
    </row>
    <row r="128" spans="1:7" ht="15">
      <c r="A128" s="84" t="s">
        <v>957</v>
      </c>
      <c r="B128" s="84">
        <v>2</v>
      </c>
      <c r="C128" s="118">
        <v>0.007242827154682046</v>
      </c>
      <c r="D128" s="84" t="s">
        <v>878</v>
      </c>
      <c r="E128" s="84" t="b">
        <v>0</v>
      </c>
      <c r="F128" s="84" t="b">
        <v>0</v>
      </c>
      <c r="G128" s="84" t="b">
        <v>0</v>
      </c>
    </row>
    <row r="129" spans="1:7" ht="15">
      <c r="A129" s="84" t="s">
        <v>958</v>
      </c>
      <c r="B129" s="84">
        <v>2</v>
      </c>
      <c r="C129" s="118">
        <v>0.007242827154682046</v>
      </c>
      <c r="D129" s="84" t="s">
        <v>878</v>
      </c>
      <c r="E129" s="84" t="b">
        <v>0</v>
      </c>
      <c r="F129" s="84" t="b">
        <v>0</v>
      </c>
      <c r="G129" s="84" t="b">
        <v>0</v>
      </c>
    </row>
    <row r="130" spans="1:7" ht="15">
      <c r="A130" s="84" t="s">
        <v>959</v>
      </c>
      <c r="B130" s="84">
        <v>2</v>
      </c>
      <c r="C130" s="118">
        <v>0.007242827154682046</v>
      </c>
      <c r="D130" s="84" t="s">
        <v>878</v>
      </c>
      <c r="E130" s="84" t="b">
        <v>0</v>
      </c>
      <c r="F130" s="84" t="b">
        <v>0</v>
      </c>
      <c r="G130" s="84" t="b">
        <v>0</v>
      </c>
    </row>
    <row r="131" spans="1:7" ht="15">
      <c r="A131" s="84" t="s">
        <v>960</v>
      </c>
      <c r="B131" s="84">
        <v>2</v>
      </c>
      <c r="C131" s="118">
        <v>0.007242827154682046</v>
      </c>
      <c r="D131" s="84" t="s">
        <v>878</v>
      </c>
      <c r="E131" s="84" t="b">
        <v>0</v>
      </c>
      <c r="F131" s="84" t="b">
        <v>0</v>
      </c>
      <c r="G131" s="84" t="b">
        <v>0</v>
      </c>
    </row>
    <row r="132" spans="1:7" ht="15">
      <c r="A132" s="84" t="s">
        <v>961</v>
      </c>
      <c r="B132" s="84">
        <v>2</v>
      </c>
      <c r="C132" s="118">
        <v>0.007242827154682046</v>
      </c>
      <c r="D132" s="84" t="s">
        <v>878</v>
      </c>
      <c r="E132" s="84" t="b">
        <v>0</v>
      </c>
      <c r="F132" s="84" t="b">
        <v>0</v>
      </c>
      <c r="G132" s="84" t="b">
        <v>0</v>
      </c>
    </row>
    <row r="133" spans="1:7" ht="15">
      <c r="A133" s="84" t="s">
        <v>962</v>
      </c>
      <c r="B133" s="84">
        <v>2</v>
      </c>
      <c r="C133" s="118">
        <v>0.007242827154682046</v>
      </c>
      <c r="D133" s="84" t="s">
        <v>878</v>
      </c>
      <c r="E133" s="84" t="b">
        <v>0</v>
      </c>
      <c r="F133" s="84" t="b">
        <v>0</v>
      </c>
      <c r="G133" s="84" t="b">
        <v>0</v>
      </c>
    </row>
    <row r="134" spans="1:7" ht="15">
      <c r="A134" s="84" t="s">
        <v>1148</v>
      </c>
      <c r="B134" s="84">
        <v>2</v>
      </c>
      <c r="C134" s="118">
        <v>0.007242827154682046</v>
      </c>
      <c r="D134" s="84" t="s">
        <v>878</v>
      </c>
      <c r="E134" s="84" t="b">
        <v>0</v>
      </c>
      <c r="F134" s="84" t="b">
        <v>0</v>
      </c>
      <c r="G134" s="84" t="b">
        <v>0</v>
      </c>
    </row>
    <row r="135" spans="1:7" ht="15">
      <c r="A135" s="84" t="s">
        <v>256</v>
      </c>
      <c r="B135" s="84">
        <v>2</v>
      </c>
      <c r="C135" s="118">
        <v>0.007242827154682046</v>
      </c>
      <c r="D135" s="84" t="s">
        <v>878</v>
      </c>
      <c r="E135" s="84" t="b">
        <v>0</v>
      </c>
      <c r="F135" s="84" t="b">
        <v>0</v>
      </c>
      <c r="G135" s="84" t="b">
        <v>0</v>
      </c>
    </row>
    <row r="136" spans="1:7" ht="15">
      <c r="A136" s="84" t="s">
        <v>1149</v>
      </c>
      <c r="B136" s="84">
        <v>2</v>
      </c>
      <c r="C136" s="118">
        <v>0.007242827154682046</v>
      </c>
      <c r="D136" s="84" t="s">
        <v>878</v>
      </c>
      <c r="E136" s="84" t="b">
        <v>0</v>
      </c>
      <c r="F136" s="84" t="b">
        <v>0</v>
      </c>
      <c r="G136" s="84" t="b">
        <v>0</v>
      </c>
    </row>
    <row r="137" spans="1:7" ht="15">
      <c r="A137" s="84" t="s">
        <v>1150</v>
      </c>
      <c r="B137" s="84">
        <v>2</v>
      </c>
      <c r="C137" s="118">
        <v>0.007242827154682046</v>
      </c>
      <c r="D137" s="84" t="s">
        <v>878</v>
      </c>
      <c r="E137" s="84" t="b">
        <v>0</v>
      </c>
      <c r="F137" s="84" t="b">
        <v>0</v>
      </c>
      <c r="G137" s="84" t="b">
        <v>0</v>
      </c>
    </row>
    <row r="138" spans="1:7" ht="15">
      <c r="A138" s="84" t="s">
        <v>949</v>
      </c>
      <c r="B138" s="84">
        <v>6</v>
      </c>
      <c r="C138" s="118">
        <v>0.009427615205047613</v>
      </c>
      <c r="D138" s="84" t="s">
        <v>879</v>
      </c>
      <c r="E138" s="84" t="b">
        <v>0</v>
      </c>
      <c r="F138" s="84" t="b">
        <v>0</v>
      </c>
      <c r="G138" s="84" t="b">
        <v>0</v>
      </c>
    </row>
    <row r="139" spans="1:7" ht="15">
      <c r="A139" s="84" t="s">
        <v>253</v>
      </c>
      <c r="B139" s="84">
        <v>5</v>
      </c>
      <c r="C139" s="118">
        <v>0.013066561757327658</v>
      </c>
      <c r="D139" s="84" t="s">
        <v>879</v>
      </c>
      <c r="E139" s="84" t="b">
        <v>0</v>
      </c>
      <c r="F139" s="84" t="b">
        <v>0</v>
      </c>
      <c r="G139" s="84" t="b">
        <v>0</v>
      </c>
    </row>
    <row r="140" spans="1:7" ht="15">
      <c r="A140" s="84" t="s">
        <v>242</v>
      </c>
      <c r="B140" s="84">
        <v>5</v>
      </c>
      <c r="C140" s="118">
        <v>0.007856346004206346</v>
      </c>
      <c r="D140" s="84" t="s">
        <v>879</v>
      </c>
      <c r="E140" s="84" t="b">
        <v>0</v>
      </c>
      <c r="F140" s="84" t="b">
        <v>0</v>
      </c>
      <c r="G140" s="84" t="b">
        <v>0</v>
      </c>
    </row>
    <row r="141" spans="1:7" ht="15">
      <c r="A141" s="84" t="s">
        <v>251</v>
      </c>
      <c r="B141" s="84">
        <v>4</v>
      </c>
      <c r="C141" s="118">
        <v>0.010453249405862128</v>
      </c>
      <c r="D141" s="84" t="s">
        <v>879</v>
      </c>
      <c r="E141" s="84" t="b">
        <v>0</v>
      </c>
      <c r="F141" s="84" t="b">
        <v>0</v>
      </c>
      <c r="G141" s="84" t="b">
        <v>0</v>
      </c>
    </row>
    <row r="142" spans="1:7" ht="15">
      <c r="A142" s="84" t="s">
        <v>230</v>
      </c>
      <c r="B142" s="84">
        <v>4</v>
      </c>
      <c r="C142" s="118">
        <v>0.010453249405862128</v>
      </c>
      <c r="D142" s="84" t="s">
        <v>879</v>
      </c>
      <c r="E142" s="84" t="b">
        <v>0</v>
      </c>
      <c r="F142" s="84" t="b">
        <v>0</v>
      </c>
      <c r="G142" s="84" t="b">
        <v>0</v>
      </c>
    </row>
    <row r="143" spans="1:7" ht="15">
      <c r="A143" s="84" t="s">
        <v>250</v>
      </c>
      <c r="B143" s="84">
        <v>4</v>
      </c>
      <c r="C143" s="118">
        <v>0.010453249405862128</v>
      </c>
      <c r="D143" s="84" t="s">
        <v>879</v>
      </c>
      <c r="E143" s="84" t="b">
        <v>0</v>
      </c>
      <c r="F143" s="84" t="b">
        <v>0</v>
      </c>
      <c r="G143" s="84" t="b">
        <v>0</v>
      </c>
    </row>
    <row r="144" spans="1:7" ht="15">
      <c r="A144" s="84" t="s">
        <v>249</v>
      </c>
      <c r="B144" s="84">
        <v>4</v>
      </c>
      <c r="C144" s="118">
        <v>0.010453249405862128</v>
      </c>
      <c r="D144" s="84" t="s">
        <v>879</v>
      </c>
      <c r="E144" s="84" t="b">
        <v>0</v>
      </c>
      <c r="F144" s="84" t="b">
        <v>0</v>
      </c>
      <c r="G144" s="84" t="b">
        <v>0</v>
      </c>
    </row>
    <row r="145" spans="1:7" ht="15">
      <c r="A145" s="84" t="s">
        <v>248</v>
      </c>
      <c r="B145" s="84">
        <v>4</v>
      </c>
      <c r="C145" s="118">
        <v>0.010453249405862128</v>
      </c>
      <c r="D145" s="84" t="s">
        <v>879</v>
      </c>
      <c r="E145" s="84" t="b">
        <v>0</v>
      </c>
      <c r="F145" s="84" t="b">
        <v>0</v>
      </c>
      <c r="G145" s="84" t="b">
        <v>0</v>
      </c>
    </row>
    <row r="146" spans="1:7" ht="15">
      <c r="A146" s="84" t="s">
        <v>267</v>
      </c>
      <c r="B146" s="84">
        <v>3</v>
      </c>
      <c r="C146" s="118">
        <v>0.011870218880470788</v>
      </c>
      <c r="D146" s="84" t="s">
        <v>879</v>
      </c>
      <c r="E146" s="84" t="b">
        <v>0</v>
      </c>
      <c r="F146" s="84" t="b">
        <v>0</v>
      </c>
      <c r="G146" s="84" t="b">
        <v>0</v>
      </c>
    </row>
    <row r="147" spans="1:7" ht="15">
      <c r="A147" s="84" t="s">
        <v>229</v>
      </c>
      <c r="B147" s="84">
        <v>3</v>
      </c>
      <c r="C147" s="118">
        <v>0.011870218880470788</v>
      </c>
      <c r="D147" s="84" t="s">
        <v>879</v>
      </c>
      <c r="E147" s="84" t="b">
        <v>0</v>
      </c>
      <c r="F147" s="84" t="b">
        <v>0</v>
      </c>
      <c r="G147" s="84" t="b">
        <v>0</v>
      </c>
    </row>
    <row r="148" spans="1:7" ht="15">
      <c r="A148" s="84" t="s">
        <v>247</v>
      </c>
      <c r="B148" s="84">
        <v>3</v>
      </c>
      <c r="C148" s="118">
        <v>0.011870218880470788</v>
      </c>
      <c r="D148" s="84" t="s">
        <v>879</v>
      </c>
      <c r="E148" s="84" t="b">
        <v>0</v>
      </c>
      <c r="F148" s="84" t="b">
        <v>0</v>
      </c>
      <c r="G148" s="84" t="b">
        <v>0</v>
      </c>
    </row>
    <row r="149" spans="1:7" ht="15">
      <c r="A149" s="84" t="s">
        <v>947</v>
      </c>
      <c r="B149" s="84">
        <v>9</v>
      </c>
      <c r="C149" s="118">
        <v>0</v>
      </c>
      <c r="D149" s="84" t="s">
        <v>880</v>
      </c>
      <c r="E149" s="84" t="b">
        <v>0</v>
      </c>
      <c r="F149" s="84" t="b">
        <v>0</v>
      </c>
      <c r="G149" s="84" t="b">
        <v>0</v>
      </c>
    </row>
    <row r="150" spans="1:7" ht="15">
      <c r="A150" s="84" t="s">
        <v>948</v>
      </c>
      <c r="B150" s="84">
        <v>9</v>
      </c>
      <c r="C150" s="118">
        <v>0</v>
      </c>
      <c r="D150" s="84" t="s">
        <v>880</v>
      </c>
      <c r="E150" s="84" t="b">
        <v>0</v>
      </c>
      <c r="F150" s="84" t="b">
        <v>0</v>
      </c>
      <c r="G150" s="84" t="b">
        <v>0</v>
      </c>
    </row>
    <row r="151" spans="1:7" ht="15">
      <c r="A151" s="84" t="s">
        <v>241</v>
      </c>
      <c r="B151" s="84">
        <v>8</v>
      </c>
      <c r="C151" s="118">
        <v>0.0036866682844959487</v>
      </c>
      <c r="D151" s="84" t="s">
        <v>880</v>
      </c>
      <c r="E151" s="84" t="b">
        <v>0</v>
      </c>
      <c r="F151" s="84" t="b">
        <v>0</v>
      </c>
      <c r="G151" s="84" t="b">
        <v>0</v>
      </c>
    </row>
    <row r="152" spans="1:7" ht="15">
      <c r="A152" s="84" t="s">
        <v>957</v>
      </c>
      <c r="B152" s="84">
        <v>7</v>
      </c>
      <c r="C152" s="118">
        <v>0.006882984558337625</v>
      </c>
      <c r="D152" s="84" t="s">
        <v>880</v>
      </c>
      <c r="E152" s="84" t="b">
        <v>0</v>
      </c>
      <c r="F152" s="84" t="b">
        <v>0</v>
      </c>
      <c r="G152" s="84" t="b">
        <v>0</v>
      </c>
    </row>
    <row r="153" spans="1:7" ht="15">
      <c r="A153" s="84" t="s">
        <v>958</v>
      </c>
      <c r="B153" s="84">
        <v>7</v>
      </c>
      <c r="C153" s="118">
        <v>0.006882984558337625</v>
      </c>
      <c r="D153" s="84" t="s">
        <v>880</v>
      </c>
      <c r="E153" s="84" t="b">
        <v>0</v>
      </c>
      <c r="F153" s="84" t="b">
        <v>0</v>
      </c>
      <c r="G153" s="84" t="b">
        <v>0</v>
      </c>
    </row>
    <row r="154" spans="1:7" ht="15">
      <c r="A154" s="84" t="s">
        <v>946</v>
      </c>
      <c r="B154" s="84">
        <v>7</v>
      </c>
      <c r="C154" s="118">
        <v>0.006882984558337625</v>
      </c>
      <c r="D154" s="84" t="s">
        <v>880</v>
      </c>
      <c r="E154" s="84" t="b">
        <v>0</v>
      </c>
      <c r="F154" s="84" t="b">
        <v>0</v>
      </c>
      <c r="G154" s="84" t="b">
        <v>0</v>
      </c>
    </row>
    <row r="155" spans="1:7" ht="15">
      <c r="A155" s="84" t="s">
        <v>959</v>
      </c>
      <c r="B155" s="84">
        <v>7</v>
      </c>
      <c r="C155" s="118">
        <v>0.006882984558337625</v>
      </c>
      <c r="D155" s="84" t="s">
        <v>880</v>
      </c>
      <c r="E155" s="84" t="b">
        <v>0</v>
      </c>
      <c r="F155" s="84" t="b">
        <v>0</v>
      </c>
      <c r="G155" s="84" t="b">
        <v>0</v>
      </c>
    </row>
    <row r="156" spans="1:7" ht="15">
      <c r="A156" s="84" t="s">
        <v>960</v>
      </c>
      <c r="B156" s="84">
        <v>7</v>
      </c>
      <c r="C156" s="118">
        <v>0.006882984558337625</v>
      </c>
      <c r="D156" s="84" t="s">
        <v>880</v>
      </c>
      <c r="E156" s="84" t="b">
        <v>0</v>
      </c>
      <c r="F156" s="84" t="b">
        <v>0</v>
      </c>
      <c r="G156" s="84" t="b">
        <v>0</v>
      </c>
    </row>
    <row r="157" spans="1:7" ht="15">
      <c r="A157" s="84" t="s">
        <v>961</v>
      </c>
      <c r="B157" s="84">
        <v>7</v>
      </c>
      <c r="C157" s="118">
        <v>0.006882984558337625</v>
      </c>
      <c r="D157" s="84" t="s">
        <v>880</v>
      </c>
      <c r="E157" s="84" t="b">
        <v>0</v>
      </c>
      <c r="F157" s="84" t="b">
        <v>0</v>
      </c>
      <c r="G157" s="84" t="b">
        <v>0</v>
      </c>
    </row>
    <row r="158" spans="1:7" ht="15">
      <c r="A158" s="84" t="s">
        <v>962</v>
      </c>
      <c r="B158" s="84">
        <v>7</v>
      </c>
      <c r="C158" s="118">
        <v>0.006882984558337625</v>
      </c>
      <c r="D158" s="84" t="s">
        <v>880</v>
      </c>
      <c r="E158" s="84" t="b">
        <v>0</v>
      </c>
      <c r="F158" s="84" t="b">
        <v>0</v>
      </c>
      <c r="G158" s="84" t="b">
        <v>0</v>
      </c>
    </row>
    <row r="159" spans="1:7" ht="15">
      <c r="A159" s="84" t="s">
        <v>1148</v>
      </c>
      <c r="B159" s="84">
        <v>7</v>
      </c>
      <c r="C159" s="118">
        <v>0.006882984558337625</v>
      </c>
      <c r="D159" s="84" t="s">
        <v>880</v>
      </c>
      <c r="E159" s="84" t="b">
        <v>0</v>
      </c>
      <c r="F159" s="84" t="b">
        <v>0</v>
      </c>
      <c r="G159" s="84" t="b">
        <v>0</v>
      </c>
    </row>
    <row r="160" spans="1:7" ht="15">
      <c r="A160" s="84" t="s">
        <v>256</v>
      </c>
      <c r="B160" s="84">
        <v>7</v>
      </c>
      <c r="C160" s="118">
        <v>0.006882984558337625</v>
      </c>
      <c r="D160" s="84" t="s">
        <v>880</v>
      </c>
      <c r="E160" s="84" t="b">
        <v>0</v>
      </c>
      <c r="F160" s="84" t="b">
        <v>0</v>
      </c>
      <c r="G160" s="84" t="b">
        <v>0</v>
      </c>
    </row>
    <row r="161" spans="1:7" ht="15">
      <c r="A161" s="84" t="s">
        <v>1149</v>
      </c>
      <c r="B161" s="84">
        <v>6</v>
      </c>
      <c r="C161" s="118">
        <v>0.009518446435442229</v>
      </c>
      <c r="D161" s="84" t="s">
        <v>880</v>
      </c>
      <c r="E161" s="84" t="b">
        <v>0</v>
      </c>
      <c r="F161" s="84" t="b">
        <v>0</v>
      </c>
      <c r="G161" s="84" t="b">
        <v>0</v>
      </c>
    </row>
    <row r="162" spans="1:7" ht="15">
      <c r="A162" s="84" t="s">
        <v>1150</v>
      </c>
      <c r="B162" s="84">
        <v>6</v>
      </c>
      <c r="C162" s="118">
        <v>0.009518446435442229</v>
      </c>
      <c r="D162" s="84" t="s">
        <v>880</v>
      </c>
      <c r="E162" s="84" t="b">
        <v>0</v>
      </c>
      <c r="F162" s="84" t="b">
        <v>0</v>
      </c>
      <c r="G162" s="84" t="b">
        <v>0</v>
      </c>
    </row>
    <row r="163" spans="1:7" ht="15">
      <c r="A163" s="84" t="s">
        <v>1179</v>
      </c>
      <c r="B163" s="84">
        <v>2</v>
      </c>
      <c r="C163" s="118">
        <v>0.011769594842798986</v>
      </c>
      <c r="D163" s="84" t="s">
        <v>880</v>
      </c>
      <c r="E163" s="84" t="b">
        <v>0</v>
      </c>
      <c r="F163" s="84" t="b">
        <v>0</v>
      </c>
      <c r="G163" s="84" t="b">
        <v>0</v>
      </c>
    </row>
    <row r="164" spans="1:7" ht="15">
      <c r="A164" s="84" t="s">
        <v>1180</v>
      </c>
      <c r="B164" s="84">
        <v>2</v>
      </c>
      <c r="C164" s="118">
        <v>0.011769594842798986</v>
      </c>
      <c r="D164" s="84" t="s">
        <v>880</v>
      </c>
      <c r="E164" s="84" t="b">
        <v>0</v>
      </c>
      <c r="F164" s="84" t="b">
        <v>0</v>
      </c>
      <c r="G164" s="84" t="b">
        <v>0</v>
      </c>
    </row>
    <row r="165" spans="1:7" ht="15">
      <c r="A165" s="84" t="s">
        <v>1181</v>
      </c>
      <c r="B165" s="84">
        <v>2</v>
      </c>
      <c r="C165" s="118">
        <v>0.011769594842798986</v>
      </c>
      <c r="D165" s="84" t="s">
        <v>880</v>
      </c>
      <c r="E165" s="84" t="b">
        <v>0</v>
      </c>
      <c r="F165" s="84" t="b">
        <v>0</v>
      </c>
      <c r="G165" s="84" t="b">
        <v>0</v>
      </c>
    </row>
    <row r="166" spans="1:7" ht="15">
      <c r="A166" s="84" t="s">
        <v>1182</v>
      </c>
      <c r="B166" s="84">
        <v>2</v>
      </c>
      <c r="C166" s="118">
        <v>0.011769594842798986</v>
      </c>
      <c r="D166" s="84" t="s">
        <v>880</v>
      </c>
      <c r="E166" s="84" t="b">
        <v>1</v>
      </c>
      <c r="F166" s="84" t="b">
        <v>0</v>
      </c>
      <c r="G166" s="84" t="b">
        <v>0</v>
      </c>
    </row>
    <row r="167" spans="1:7" ht="15">
      <c r="A167" s="84" t="s">
        <v>267</v>
      </c>
      <c r="B167" s="84">
        <v>4</v>
      </c>
      <c r="C167" s="118">
        <v>0.006922143786289744</v>
      </c>
      <c r="D167" s="84" t="s">
        <v>881</v>
      </c>
      <c r="E167" s="84" t="b">
        <v>0</v>
      </c>
      <c r="F167" s="84" t="b">
        <v>0</v>
      </c>
      <c r="G167" s="84" t="b">
        <v>0</v>
      </c>
    </row>
    <row r="168" spans="1:7" ht="15">
      <c r="A168" s="84" t="s">
        <v>949</v>
      </c>
      <c r="B168" s="84">
        <v>3</v>
      </c>
      <c r="C168" s="118">
        <v>0.011884754443733377</v>
      </c>
      <c r="D168" s="84" t="s">
        <v>881</v>
      </c>
      <c r="E168" s="84" t="b">
        <v>0</v>
      </c>
      <c r="F168" s="84" t="b">
        <v>0</v>
      </c>
      <c r="G168" s="84" t="b">
        <v>0</v>
      </c>
    </row>
    <row r="169" spans="1:7" ht="15">
      <c r="A169" s="84" t="s">
        <v>964</v>
      </c>
      <c r="B169" s="84">
        <v>2</v>
      </c>
      <c r="C169" s="118">
        <v>0.014212143166858485</v>
      </c>
      <c r="D169" s="84" t="s">
        <v>881</v>
      </c>
      <c r="E169" s="84" t="b">
        <v>0</v>
      </c>
      <c r="F169" s="84" t="b">
        <v>0</v>
      </c>
      <c r="G169" s="84" t="b">
        <v>0</v>
      </c>
    </row>
    <row r="170" spans="1:7" ht="15">
      <c r="A170" s="84" t="s">
        <v>965</v>
      </c>
      <c r="B170" s="84">
        <v>2</v>
      </c>
      <c r="C170" s="118">
        <v>0.014212143166858485</v>
      </c>
      <c r="D170" s="84" t="s">
        <v>881</v>
      </c>
      <c r="E170" s="84" t="b">
        <v>0</v>
      </c>
      <c r="F170" s="84" t="b">
        <v>0</v>
      </c>
      <c r="G170" s="84" t="b">
        <v>0</v>
      </c>
    </row>
    <row r="171" spans="1:7" ht="15">
      <c r="A171" s="84" t="s">
        <v>966</v>
      </c>
      <c r="B171" s="84">
        <v>2</v>
      </c>
      <c r="C171" s="118">
        <v>0.014212143166858485</v>
      </c>
      <c r="D171" s="84" t="s">
        <v>881</v>
      </c>
      <c r="E171" s="84" t="b">
        <v>0</v>
      </c>
      <c r="F171" s="84" t="b">
        <v>0</v>
      </c>
      <c r="G171" s="84" t="b">
        <v>0</v>
      </c>
    </row>
    <row r="172" spans="1:7" ht="15">
      <c r="A172" s="84" t="s">
        <v>967</v>
      </c>
      <c r="B172" s="84">
        <v>2</v>
      </c>
      <c r="C172" s="118">
        <v>0.014212143166858485</v>
      </c>
      <c r="D172" s="84" t="s">
        <v>881</v>
      </c>
      <c r="E172" s="84" t="b">
        <v>0</v>
      </c>
      <c r="F172" s="84" t="b">
        <v>0</v>
      </c>
      <c r="G172" s="84" t="b">
        <v>0</v>
      </c>
    </row>
    <row r="173" spans="1:7" ht="15">
      <c r="A173" s="84" t="s">
        <v>968</v>
      </c>
      <c r="B173" s="84">
        <v>2</v>
      </c>
      <c r="C173" s="118">
        <v>0.014212143166858485</v>
      </c>
      <c r="D173" s="84" t="s">
        <v>881</v>
      </c>
      <c r="E173" s="84" t="b">
        <v>0</v>
      </c>
      <c r="F173" s="84" t="b">
        <v>0</v>
      </c>
      <c r="G173" s="84" t="b">
        <v>0</v>
      </c>
    </row>
    <row r="174" spans="1:7" ht="15">
      <c r="A174" s="84" t="s">
        <v>259</v>
      </c>
      <c r="B174" s="84">
        <v>2</v>
      </c>
      <c r="C174" s="118">
        <v>0.014212143166858485</v>
      </c>
      <c r="D174" s="84" t="s">
        <v>881</v>
      </c>
      <c r="E174" s="84" t="b">
        <v>0</v>
      </c>
      <c r="F174" s="84" t="b">
        <v>0</v>
      </c>
      <c r="G174" s="84" t="b">
        <v>0</v>
      </c>
    </row>
    <row r="175" spans="1:7" ht="15">
      <c r="A175" s="84" t="s">
        <v>258</v>
      </c>
      <c r="B175" s="84">
        <v>2</v>
      </c>
      <c r="C175" s="118">
        <v>0.014212143166858485</v>
      </c>
      <c r="D175" s="84" t="s">
        <v>881</v>
      </c>
      <c r="E175" s="84" t="b">
        <v>0</v>
      </c>
      <c r="F175" s="84" t="b">
        <v>0</v>
      </c>
      <c r="G175" s="84" t="b">
        <v>0</v>
      </c>
    </row>
    <row r="176" spans="1:7" ht="15">
      <c r="A176" s="84" t="s">
        <v>969</v>
      </c>
      <c r="B176" s="84">
        <v>2</v>
      </c>
      <c r="C176" s="118">
        <v>0.014212143166858485</v>
      </c>
      <c r="D176" s="84" t="s">
        <v>881</v>
      </c>
      <c r="E176" s="84" t="b">
        <v>0</v>
      </c>
      <c r="F176" s="84" t="b">
        <v>0</v>
      </c>
      <c r="G176" s="84" t="b">
        <v>0</v>
      </c>
    </row>
    <row r="177" spans="1:7" ht="15">
      <c r="A177" s="84" t="s">
        <v>1173</v>
      </c>
      <c r="B177" s="84">
        <v>2</v>
      </c>
      <c r="C177" s="118">
        <v>0.014212143166858485</v>
      </c>
      <c r="D177" s="84" t="s">
        <v>881</v>
      </c>
      <c r="E177" s="84" t="b">
        <v>0</v>
      </c>
      <c r="F177" s="84" t="b">
        <v>0</v>
      </c>
      <c r="G177" s="84" t="b">
        <v>0</v>
      </c>
    </row>
    <row r="178" spans="1:7" ht="15">
      <c r="A178" s="84" t="s">
        <v>1174</v>
      </c>
      <c r="B178" s="84">
        <v>2</v>
      </c>
      <c r="C178" s="118">
        <v>0.014212143166858485</v>
      </c>
      <c r="D178" s="84" t="s">
        <v>881</v>
      </c>
      <c r="E178" s="84" t="b">
        <v>0</v>
      </c>
      <c r="F178" s="84" t="b">
        <v>0</v>
      </c>
      <c r="G178" s="84" t="b">
        <v>0</v>
      </c>
    </row>
    <row r="179" spans="1:7" ht="15">
      <c r="A179" s="84" t="s">
        <v>947</v>
      </c>
      <c r="B179" s="84">
        <v>2</v>
      </c>
      <c r="C179" s="118">
        <v>0.014212143166858485</v>
      </c>
      <c r="D179" s="84" t="s">
        <v>881</v>
      </c>
      <c r="E179" s="84" t="b">
        <v>0</v>
      </c>
      <c r="F179" s="84" t="b">
        <v>0</v>
      </c>
      <c r="G179" s="84" t="b">
        <v>0</v>
      </c>
    </row>
    <row r="180" spans="1:7" ht="15">
      <c r="A180" s="84" t="s">
        <v>252</v>
      </c>
      <c r="B180" s="84">
        <v>2</v>
      </c>
      <c r="C180" s="118">
        <v>0.014212143166858485</v>
      </c>
      <c r="D180" s="84" t="s">
        <v>881</v>
      </c>
      <c r="E180" s="84" t="b">
        <v>0</v>
      </c>
      <c r="F180" s="84" t="b">
        <v>0</v>
      </c>
      <c r="G180" s="84" t="b">
        <v>0</v>
      </c>
    </row>
    <row r="181" spans="1:7" ht="15">
      <c r="A181" s="84" t="s">
        <v>1175</v>
      </c>
      <c r="B181" s="84">
        <v>2</v>
      </c>
      <c r="C181" s="118">
        <v>0.014212143166858485</v>
      </c>
      <c r="D181" s="84" t="s">
        <v>881</v>
      </c>
      <c r="E181" s="84" t="b">
        <v>0</v>
      </c>
      <c r="F181" s="84" t="b">
        <v>0</v>
      </c>
      <c r="G181" s="84" t="b">
        <v>0</v>
      </c>
    </row>
    <row r="182" spans="1:7" ht="15">
      <c r="A182" s="84" t="s">
        <v>1176</v>
      </c>
      <c r="B182" s="84">
        <v>2</v>
      </c>
      <c r="C182" s="118">
        <v>0.014212143166858485</v>
      </c>
      <c r="D182" s="84" t="s">
        <v>881</v>
      </c>
      <c r="E182" s="84" t="b">
        <v>0</v>
      </c>
      <c r="F182" s="84" t="b">
        <v>0</v>
      </c>
      <c r="G182" s="84" t="b">
        <v>0</v>
      </c>
    </row>
    <row r="183" spans="1:7" ht="15">
      <c r="A183" s="84" t="s">
        <v>1177</v>
      </c>
      <c r="B183" s="84">
        <v>2</v>
      </c>
      <c r="C183" s="118">
        <v>0.014212143166858485</v>
      </c>
      <c r="D183" s="84" t="s">
        <v>881</v>
      </c>
      <c r="E183" s="84" t="b">
        <v>0</v>
      </c>
      <c r="F183" s="84" t="b">
        <v>0</v>
      </c>
      <c r="G183" s="84" t="b">
        <v>0</v>
      </c>
    </row>
    <row r="184" spans="1:7" ht="15">
      <c r="A184" s="84" t="s">
        <v>1178</v>
      </c>
      <c r="B184" s="84">
        <v>2</v>
      </c>
      <c r="C184" s="118">
        <v>0.014212143166858485</v>
      </c>
      <c r="D184" s="84" t="s">
        <v>881</v>
      </c>
      <c r="E184" s="84" t="b">
        <v>0</v>
      </c>
      <c r="F184" s="84" t="b">
        <v>0</v>
      </c>
      <c r="G184" s="84" t="b">
        <v>0</v>
      </c>
    </row>
    <row r="185" spans="1:7" ht="15">
      <c r="A185" s="84" t="s">
        <v>1170</v>
      </c>
      <c r="B185" s="84">
        <v>2</v>
      </c>
      <c r="C185" s="118">
        <v>0.014212143166858485</v>
      </c>
      <c r="D185" s="84" t="s">
        <v>881</v>
      </c>
      <c r="E185" s="84" t="b">
        <v>0</v>
      </c>
      <c r="F185" s="84" t="b">
        <v>0</v>
      </c>
      <c r="G185" s="84" t="b">
        <v>0</v>
      </c>
    </row>
    <row r="186" spans="1:7" ht="15">
      <c r="A186" s="84" t="s">
        <v>971</v>
      </c>
      <c r="B186" s="84">
        <v>5</v>
      </c>
      <c r="C186" s="118">
        <v>0</v>
      </c>
      <c r="D186" s="84" t="s">
        <v>882</v>
      </c>
      <c r="E186" s="84" t="b">
        <v>0</v>
      </c>
      <c r="F186" s="84" t="b">
        <v>0</v>
      </c>
      <c r="G186" s="84" t="b">
        <v>0</v>
      </c>
    </row>
    <row r="187" spans="1:7" ht="15">
      <c r="A187" s="84" t="s">
        <v>972</v>
      </c>
      <c r="B187" s="84">
        <v>5</v>
      </c>
      <c r="C187" s="118">
        <v>0</v>
      </c>
      <c r="D187" s="84" t="s">
        <v>882</v>
      </c>
      <c r="E187" s="84" t="b">
        <v>0</v>
      </c>
      <c r="F187" s="84" t="b">
        <v>0</v>
      </c>
      <c r="G187" s="84" t="b">
        <v>0</v>
      </c>
    </row>
    <row r="188" spans="1:7" ht="15">
      <c r="A188" s="84" t="s">
        <v>973</v>
      </c>
      <c r="B188" s="84">
        <v>5</v>
      </c>
      <c r="C188" s="118">
        <v>0</v>
      </c>
      <c r="D188" s="84" t="s">
        <v>882</v>
      </c>
      <c r="E188" s="84" t="b">
        <v>0</v>
      </c>
      <c r="F188" s="84" t="b">
        <v>0</v>
      </c>
      <c r="G188" s="84" t="b">
        <v>0</v>
      </c>
    </row>
    <row r="189" spans="1:7" ht="15">
      <c r="A189" s="84" t="s">
        <v>974</v>
      </c>
      <c r="B189" s="84">
        <v>5</v>
      </c>
      <c r="C189" s="118">
        <v>0</v>
      </c>
      <c r="D189" s="84" t="s">
        <v>882</v>
      </c>
      <c r="E189" s="84" t="b">
        <v>0</v>
      </c>
      <c r="F189" s="84" t="b">
        <v>0</v>
      </c>
      <c r="G189" s="84" t="b">
        <v>0</v>
      </c>
    </row>
    <row r="190" spans="1:7" ht="15">
      <c r="A190" s="84" t="s">
        <v>975</v>
      </c>
      <c r="B190" s="84">
        <v>5</v>
      </c>
      <c r="C190" s="118">
        <v>0</v>
      </c>
      <c r="D190" s="84" t="s">
        <v>882</v>
      </c>
      <c r="E190" s="84" t="b">
        <v>0</v>
      </c>
      <c r="F190" s="84" t="b">
        <v>0</v>
      </c>
      <c r="G190" s="84" t="b">
        <v>0</v>
      </c>
    </row>
    <row r="191" spans="1:7" ht="15">
      <c r="A191" s="84" t="s">
        <v>976</v>
      </c>
      <c r="B191" s="84">
        <v>5</v>
      </c>
      <c r="C191" s="118">
        <v>0</v>
      </c>
      <c r="D191" s="84" t="s">
        <v>882</v>
      </c>
      <c r="E191" s="84" t="b">
        <v>0</v>
      </c>
      <c r="F191" s="84" t="b">
        <v>0</v>
      </c>
      <c r="G191" s="84" t="b">
        <v>0</v>
      </c>
    </row>
    <row r="192" spans="1:7" ht="15">
      <c r="A192" s="84" t="s">
        <v>977</v>
      </c>
      <c r="B192" s="84">
        <v>5</v>
      </c>
      <c r="C192" s="118">
        <v>0</v>
      </c>
      <c r="D192" s="84" t="s">
        <v>882</v>
      </c>
      <c r="E192" s="84" t="b">
        <v>0</v>
      </c>
      <c r="F192" s="84" t="b">
        <v>0</v>
      </c>
      <c r="G192" s="84" t="b">
        <v>0</v>
      </c>
    </row>
    <row r="193" spans="1:7" ht="15">
      <c r="A193" s="84" t="s">
        <v>978</v>
      </c>
      <c r="B193" s="84">
        <v>5</v>
      </c>
      <c r="C193" s="118">
        <v>0</v>
      </c>
      <c r="D193" s="84" t="s">
        <v>882</v>
      </c>
      <c r="E193" s="84" t="b">
        <v>0</v>
      </c>
      <c r="F193" s="84" t="b">
        <v>0</v>
      </c>
      <c r="G193" s="84" t="b">
        <v>0</v>
      </c>
    </row>
    <row r="194" spans="1:7" ht="15">
      <c r="A194" s="84" t="s">
        <v>979</v>
      </c>
      <c r="B194" s="84">
        <v>5</v>
      </c>
      <c r="C194" s="118">
        <v>0</v>
      </c>
      <c r="D194" s="84" t="s">
        <v>882</v>
      </c>
      <c r="E194" s="84" t="b">
        <v>0</v>
      </c>
      <c r="F194" s="84" t="b">
        <v>0</v>
      </c>
      <c r="G194" s="84" t="b">
        <v>0</v>
      </c>
    </row>
    <row r="195" spans="1:7" ht="15">
      <c r="A195" s="84" t="s">
        <v>949</v>
      </c>
      <c r="B195" s="84">
        <v>5</v>
      </c>
      <c r="C195" s="118">
        <v>0</v>
      </c>
      <c r="D195" s="84" t="s">
        <v>882</v>
      </c>
      <c r="E195" s="84" t="b">
        <v>0</v>
      </c>
      <c r="F195" s="84" t="b">
        <v>0</v>
      </c>
      <c r="G195" s="84" t="b">
        <v>0</v>
      </c>
    </row>
    <row r="196" spans="1:7" ht="15">
      <c r="A196" s="84" t="s">
        <v>242</v>
      </c>
      <c r="B196" s="84">
        <v>4</v>
      </c>
      <c r="C196" s="118">
        <v>0.006252258903745575</v>
      </c>
      <c r="D196" s="84" t="s">
        <v>882</v>
      </c>
      <c r="E196" s="84" t="b">
        <v>0</v>
      </c>
      <c r="F196" s="84" t="b">
        <v>0</v>
      </c>
      <c r="G196" s="84" t="b">
        <v>0</v>
      </c>
    </row>
    <row r="197" spans="1:7" ht="15">
      <c r="A197" s="84" t="s">
        <v>267</v>
      </c>
      <c r="B197" s="84">
        <v>4</v>
      </c>
      <c r="C197" s="118">
        <v>0.006252258903745575</v>
      </c>
      <c r="D197" s="84" t="s">
        <v>882</v>
      </c>
      <c r="E197" s="84" t="b">
        <v>0</v>
      </c>
      <c r="F197" s="84" t="b">
        <v>0</v>
      </c>
      <c r="G197" s="84" t="b">
        <v>0</v>
      </c>
    </row>
    <row r="198" spans="1:7" ht="15">
      <c r="A198" s="84" t="s">
        <v>1154</v>
      </c>
      <c r="B198" s="84">
        <v>4</v>
      </c>
      <c r="C198" s="118">
        <v>0.006252258903745575</v>
      </c>
      <c r="D198" s="84" t="s">
        <v>882</v>
      </c>
      <c r="E198" s="84" t="b">
        <v>0</v>
      </c>
      <c r="F198" s="84" t="b">
        <v>0</v>
      </c>
      <c r="G198" s="84" t="b">
        <v>0</v>
      </c>
    </row>
    <row r="199" spans="1:7" ht="15">
      <c r="A199" s="84" t="s">
        <v>267</v>
      </c>
      <c r="B199" s="84">
        <v>3</v>
      </c>
      <c r="C199" s="118">
        <v>0</v>
      </c>
      <c r="D199" s="84" t="s">
        <v>883</v>
      </c>
      <c r="E199" s="84" t="b">
        <v>0</v>
      </c>
      <c r="F199" s="84" t="b">
        <v>0</v>
      </c>
      <c r="G19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2019-09-14T08:19:21Z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