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<sst xmlns="http://schemas.openxmlformats.org/spreadsheetml/2006/main" count="6129" uniqueCount="1365">
  <si>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</si>
  <si>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</si>
  <si>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</si>
  <si>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</si>
  <si>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</si>
  <si>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</si>
  <si>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</si>
  <si>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</si>
  <si>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</si>
  <si>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</si>
  <si>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</si>
  <si>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</si>
  <si>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</si>
  <si>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</si>
  <si>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</si>
  <si>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</si>
  <si>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</si>
  <si>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</si>
  <si>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</si>
  <si>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</si>
  <si>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</si>
  <si>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</si>
  <si>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</si>
  <si>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</si>
  <si>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</si>
  <si>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</si>
  <si>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</si>
  <si>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</si>
  <si>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</si>
  <si>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</si>
  <si>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</si>
  <si>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</si>
  <si>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</si>
  <si>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</si>
  <si>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</si>
  <si>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</si>
  <si>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</si>
  <si>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</si>
  <si>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</si>
  <si>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</si>
  <si>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</si>
  <si>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</si>
  <si>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</si>
  <si>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</si>
  <si>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</si>
  <si>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</si>
  <si>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</si>
  <si>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</si>
  <si>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</si>
  <si>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</si>
  <si>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</si>
  <si>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</si>
  <si>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</si>
  <si>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</si>
  <si>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</si>
  <si>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</si>
  <si>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</si>
  <si>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</si>
  <si>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</si>
  <si>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</si>
  <si>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</si>
  <si>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</si>
  <si>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</si>
  <si>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</si>
  <si>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</si>
  <si>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</si>
  <si>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</si>
  <si>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</si>
  <si>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</si>
  <si>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</si>
  <si>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</si>
  <si>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</si>
  <si>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</si>
  <si>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</si>
  <si>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</si>
  <si>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</si>
  <si>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</si>
  <si>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</si>
  <si>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</si>
  <si>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</si>
  <si>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</si>
  <si>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</si>
  <si>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</si>
  <si>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</si>
  <si>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</si>
  <si>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</si>
  <si>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</si>
  <si>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</si>
  <si>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</si>
  <si>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</si>
  <si>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</si>
  <si>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</si>
  <si>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</si>
  <si>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</si>
  <si>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</si>
  <si>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</si>
  <si>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</si>
  <si>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</si>
  <si>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</si>
  <si>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</si>
  <si>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</si>
  <si>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</si>
  <si>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</si>
  <si>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</si>
  <si>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</si>
  <si>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</si>
  <si>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</si>
  <si>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</si>
  <si>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</si>
  <si>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</si>
  <si>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</si>
  <si>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</si>
  <si>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</si>
  <si>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</si>
  <si>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</si>
  <si>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</si>
  <si>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</si>
  <si>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</si>
  <si>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</si>
  <si>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</si>
  <si>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</si>
  <si>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</si>
  <si>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</si>
  <si>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</si>
  <si>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</si>
  <si>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</si>
  <si>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</si>
  <si>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</si>
  <si>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</si>
  <si>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</si>
  <si>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</si>
  <si>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</si>
  <si>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</si>
  <si>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</si>
  <si>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</si>
  <si>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</si>
  <si>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</si>
  <si>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</si>
  <si>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</si>
  <si>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</si>
  <si>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</si>
  <si>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</si>
  <si>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</si>
  <si>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</si>
  <si>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</si>
  <si>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</si>
  <si>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</si>
  <si>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</si>
  <si>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</si>
  <si>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</si>
  <si>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</si>
  <si>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</si>
  <si>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</si>
  <si>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</si>
  <si>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</si>
  <si>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</si>
  <si>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</si>
  <si>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</si>
  <si>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</si>
  <si>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</si>
  <si>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</si>
  <si>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</si>
  <si>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</si>
  <si>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</si>
  <si>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</si>
  <si>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</si>
  <si>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</si>
  <si>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</si>
  <si>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</si>
  <si>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</si>
  <si>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</si>
  <si>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</si>
  <si>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</si>
  <si>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</si>
  <si>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</si>
  <si>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</si>
  <si>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</si>
  <si>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</si>
  <si>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</si>
  <si>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</si>
  <si>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</si>
  <si>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</si>
  <si>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</si>
  <si>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</si>
  <si>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</si>
  <si>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</si>
  <si>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</si>
  <si>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</si>
  <si>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</si>
  <si>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</si>
  <si>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</si>
  <si>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</si>
  <si>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</si>
  <si>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</si>
  <si>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</si>
  <si>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</si>
  <si>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</si>
  <si>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</si>
  <si>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</si>
  <si>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</si>
  <si>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</si>
  <si>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</si>
  <si>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</si>
  <si>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</si>
  <si>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</si>
  <si>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</si>
  <si>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</si>
  <si>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</si>
  <si>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</si>
  <si>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</si>
  <si>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</si>
  <si>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</si>
  <si>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</si>
  <si>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</si>
  <si>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</si>
  <si>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</si>
  <si>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</si>
  <si>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</si>
  <si>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</si>
  <si>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</si>
  <si>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</si>
  <si>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</si>
  <si>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</si>
  <si>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</si>
  <si>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</si>
  <si>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</si>
  <si>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</si>
  <si>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</si>
  <si>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</si>
  <si>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</si>
  <si>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</si>
  <si>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</si>
  <si>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</si>
  <si>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</si>
  <si>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</si>
  <si>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</si>
  <si>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</si>
  <si>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</si>
  <si>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</si>
  <si>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</si>
  <si>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</si>
  <si>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</si>
  <si>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</si>
  <si>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</si>
  <si>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</si>
  <si>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</si>
  <si>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</si>
  <si>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</si>
  <si>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</si>
  <si>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</si>
  <si>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</si>
  <si>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</si>
  <si>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</si>
  <si>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</si>
  <si>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</si>
  <si>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</si>
  <si>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</si>
  <si>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</si>
  <si>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</si>
  <si>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</si>
  <si>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</si>
  <si>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</si>
  <si>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</si>
  <si>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</si>
  <si>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</si>
  <si>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</si>
  <si>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</si>
  <si>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</si>
  <si>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</si>
  <si>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</si>
  <si>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</si>
  <si>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</si>
  <si>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</si>
  <si>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</si>
  <si>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</si>
  <si>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</si>
  <si>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</si>
  <si>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</si>
  <si>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</si>
  <si>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</si>
  <si>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</si>
  <si>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</si>
  <si>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</si>
  <si>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</si>
  <si>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</si>
  <si>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</si>
  <si>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</si>
  <si>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</si>
  <si>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</si>
  <si>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</si>
  <si>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</si>
  <si>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</si>
  <si>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</si>
  <si>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</si>
  <si>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</si>
  <si>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</si>
  <si>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</si>
  <si>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</si>
  <si>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</si>
  <si>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</si>
  <si>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</si>
  <si>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</si>
  <si>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</si>
  <si>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</si>
  <si>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</si>
  <si>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</si>
  <si>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</si>
  <si>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</si>
  <si>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</si>
  <si>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</si>
  <si>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</si>
  <si>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</si>
  <si>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</si>
  <si>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</si>
  <si>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</si>
  <si>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</si>
  <si>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</si>
  <si>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</si>
  <si>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</si>
  <si>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</si>
  <si>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</si>
  <si>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</si>
  <si>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</si>
  <si>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</si>
  <si>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</si>
  <si>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</si>
  <si>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</si>
  <si>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</si>
  <si>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</si>
  <si>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</si>
  <si>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</si>
  <si>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</si>
  <si>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</si>
  <si>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</si>
  <si>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</si>
  <si>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</si>
  <si>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</si>
  <si>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</si>
  <si>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</si>
  <si>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</si>
  <si>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</si>
  <si>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</si>
  <si>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</si>
  <si>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</si>
  <si>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</si>
  <si>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</si>
  <si>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</si>
  <si>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</si>
  <si>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</si>
  <si>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</si>
  <si>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</si>
  <si>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</si>
  <si>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</si>
  <si>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</si>
  <si>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</si>
  <si>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</si>
  <si>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</si>
  <si>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</si>
  <si>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</si>
  <si>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</si>
  <si>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</si>
  <si>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</si>
  <si>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</si>
  <si>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</si>
  <si>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Date</t>
  </si>
  <si>
    <t>Time</t>
  </si>
  <si>
    <t>und</t>
  </si>
  <si>
    <t>Twitter Web App</t>
  </si>
  <si>
    <t>law</t>
  </si>
  <si>
    <t>it</t>
  </si>
  <si>
    <t>G4</t>
  </si>
  <si>
    <t>0, 176, 22</t>
  </si>
  <si>
    <t>Top URLs in Tweet in G4</t>
  </si>
  <si>
    <t>G4 Count</t>
  </si>
  <si>
    <t>Top Domains in Tweet in G4</t>
  </si>
  <si>
    <t>Top Hashtags in Tweet in G4</t>
  </si>
  <si>
    <t>new</t>
  </si>
  <si>
    <t>Top Words in Tweet in G4</t>
  </si>
  <si>
    <t>years</t>
  </si>
  <si>
    <t>Top Word Pairs in Tweet in G4</t>
  </si>
  <si>
    <t>Top Replied-To in G4</t>
  </si>
  <si>
    <t>Top Mentioned in G4</t>
  </si>
  <si>
    <t>Top Tweeters in G4</t>
  </si>
  <si>
    <t>see</t>
  </si>
  <si>
    <t>apply</t>
  </si>
  <si>
    <t>join</t>
  </si>
  <si>
    <t>used</t>
  </si>
  <si>
    <t>free</t>
  </si>
  <si>
    <t>many</t>
  </si>
  <si>
    <t>west</t>
  </si>
  <si>
    <t>during</t>
  </si>
  <si>
    <t>coming</t>
  </si>
  <si>
    <t>again</t>
  </si>
  <si>
    <t>located</t>
  </si>
  <si>
    <t>experience</t>
  </si>
  <si>
    <t>learn</t>
  </si>
  <si>
    <t>use</t>
  </si>
  <si>
    <t>current</t>
  </si>
  <si>
    <t>hear</t>
  </si>
  <si>
    <t>site</t>
  </si>
  <si>
    <t>Not Applicable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</si>
  <si>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</si>
  <si>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</si>
  <si>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</si>
  <si>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</si>
  <si>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</si>
  <si>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</si>
  <si>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</si>
  <si>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</si>
  <si>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</si>
  <si>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</si>
  <si>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</si>
  <si>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</si>
  <si>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</si>
  <si>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</si>
  <si>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</si>
  <si>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</si>
  <si>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</si>
  <si>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</si>
  <si>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</si>
  <si>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</si>
  <si>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</si>
  <si>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</si>
  <si>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</si>
  <si>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</si>
  <si>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</si>
  <si>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</si>
  <si>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</si>
  <si>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</si>
  <si>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</si>
  <si>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</si>
  <si>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</si>
  <si>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</si>
  <si>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</si>
  <si>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</si>
  <si>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</si>
  <si>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</si>
  <si>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</si>
  <si>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</si>
  <si>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</si>
  <si>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</si>
  <si>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</si>
  <si>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</si>
  <si>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</si>
  <si>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</si>
  <si>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</si>
  <si>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</si>
  <si>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</si>
  <si>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</si>
  <si>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</si>
  <si>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</si>
  <si>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</si>
  <si>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</si>
  <si>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</si>
  <si>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</si>
  <si>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</si>
  <si>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</si>
  <si>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</si>
  <si>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</si>
  <si>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</si>
  <si>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</si>
  <si>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</si>
  <si>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</si>
  <si>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</si>
  <si>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</si>
  <si>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</si>
  <si>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</si>
  <si>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</si>
  <si>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</si>
  <si>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</si>
  <si>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</si>
  <si>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</si>
  <si>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</si>
  <si>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</si>
  <si>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</si>
  <si>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</si>
  <si>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</si>
  <si>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</si>
  <si>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</si>
  <si>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</si>
  <si>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</si>
  <si>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</si>
  <si>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</si>
  <si>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</si>
  <si>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</si>
  <si>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</si>
  <si>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</si>
  <si>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</si>
  <si>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</si>
  <si>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</si>
  <si>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</si>
  <si>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</si>
  <si>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</si>
  <si>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</si>
  <si>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</si>
  <si>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</si>
  <si>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</si>
  <si>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</si>
  <si>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</si>
  <si>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</si>
  <si>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</si>
  <si>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</si>
  <si>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</si>
  <si>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</si>
  <si>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</si>
  <si>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</si>
  <si>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</si>
  <si>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</si>
  <si>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</si>
  <si>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</si>
  <si>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</si>
  <si>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</si>
  <si>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</si>
  <si>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</si>
  <si>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</si>
  <si>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</si>
  <si>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</si>
  <si>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</si>
  <si>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</si>
  <si>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</si>
  <si>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</si>
  <si>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</si>
  <si>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</si>
  <si>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</si>
  <si>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</si>
  <si>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</si>
  <si>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</si>
  <si>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</si>
  <si>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</si>
  <si>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</si>
  <si>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</si>
  <si>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</si>
  <si>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</si>
  <si>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</si>
  <si>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</si>
  <si>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</si>
  <si>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</si>
  <si>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</si>
  <si>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</si>
  <si>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</si>
  <si>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</si>
  <si>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</si>
  <si>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</si>
  <si>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</si>
  <si>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</si>
  <si>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</si>
  <si>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</si>
  <si>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</si>
  <si>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</si>
  <si>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</si>
  <si>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</si>
  <si>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</si>
  <si>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</si>
  <si>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</si>
  <si>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</si>
  <si>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</si>
  <si>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</si>
  <si>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</si>
  <si>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</si>
  <si>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</si>
  <si>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</si>
  <si>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</si>
  <si>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</si>
  <si>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</si>
  <si>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</si>
  <si>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</si>
  <si>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</si>
  <si>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</si>
  <si>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</si>
  <si>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</si>
  <si>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</si>
  <si>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</si>
  <si>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</si>
  <si>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</si>
  <si>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</si>
  <si>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</si>
  <si>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</si>
  <si>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</si>
  <si>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</si>
  <si>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</si>
  <si>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</si>
  <si>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</si>
  <si>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</si>
  <si>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</si>
  <si>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</si>
  <si>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</si>
  <si>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</si>
  <si>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</si>
  <si>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</si>
  <si>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</si>
  <si>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</si>
  <si>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</si>
  <si>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</si>
  <si>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</si>
  <si>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</si>
  <si>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</si>
  <si>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</si>
  <si>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</si>
  <si>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</si>
  <si>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</si>
  <si>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</si>
  <si>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</si>
  <si>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</si>
  <si>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</si>
  <si>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</si>
  <si>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</si>
  <si>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</si>
  <si>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</si>
  <si>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</si>
  <si>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</si>
  <si>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</si>
  <si>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</si>
  <si>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</si>
  <si>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</si>
  <si>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</si>
  <si>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</si>
  <si>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</si>
  <si>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</si>
  <si>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</si>
  <si>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</si>
  <si>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</si>
  <si>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</si>
  <si>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</si>
  <si>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</si>
  <si>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</si>
  <si>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</si>
  <si>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</si>
  <si>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</si>
  <si>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</si>
  <si>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</si>
  <si>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</si>
  <si>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</si>
  <si>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</si>
  <si>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</si>
  <si>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</si>
  <si>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</si>
  <si>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</si>
  <si>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</si>
  <si>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</si>
  <si>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</si>
  <si>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</si>
  <si>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</si>
  <si>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</si>
  <si>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</si>
  <si>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</si>
  <si>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</si>
  <si>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</si>
  <si>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</si>
  <si>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</si>
  <si>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</si>
  <si>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</si>
  <si>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</si>
  <si>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</si>
  <si>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</si>
  <si>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</si>
  <si>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</si>
  <si>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</si>
  <si>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</si>
  <si>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</si>
  <si>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</si>
  <si>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</si>
  <si>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</si>
  <si>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</si>
  <si>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</si>
  <si>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</si>
  <si>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</si>
  <si>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</si>
  <si>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</si>
  <si>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</si>
  <si>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</si>
  <si>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</si>
  <si>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</si>
  <si>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</si>
  <si>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</si>
  <si>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</si>
  <si>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</si>
  <si>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</si>
  <si>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</si>
  <si>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</si>
  <si>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</si>
  <si>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</si>
  <si>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</si>
  <si>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</si>
  <si>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</si>
  <si>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</si>
  <si>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</si>
  <si>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</si>
  <si>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</si>
  <si>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</si>
  <si>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</si>
  <si>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</si>
  <si>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</si>
  <si>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</si>
  <si>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</si>
  <si>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</si>
  <si>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</si>
  <si>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</si>
  <si>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</si>
  <si>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</si>
  <si>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</si>
  <si>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</si>
  <si>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</si>
  <si>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</si>
  <si>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</si>
  <si>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</si>
  <si>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</si>
  <si>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</si>
  <si>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</si>
  <si>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</si>
  <si>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</si>
  <si>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</si>
  <si>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</si>
  <si>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</si>
  <si>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</si>
  <si>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</si>
  <si>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</si>
  <si>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</si>
  <si>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</si>
  <si>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</si>
  <si>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</si>
  <si>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</si>
  <si>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</si>
  <si>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</si>
  <si>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</si>
  <si>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</si>
  <si>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</si>
  <si>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primrose_megan</t>
  </si>
  <si>
    <t>bryan_yint</t>
  </si>
  <si>
    <t>wagarcia15</t>
  </si>
  <si>
    <t>sampetto</t>
  </si>
  <si>
    <t>christiebeard</t>
  </si>
  <si>
    <t>uno_som</t>
  </si>
  <si>
    <t>unobiomechanics</t>
  </si>
  <si>
    <t>sachakopp</t>
  </si>
  <si>
    <t>unodualbio</t>
  </si>
  <si>
    <t>nytdavidbrooks</t>
  </si>
  <si>
    <t>unomavbands</t>
  </si>
  <si>
    <t>u_nebraska</t>
  </si>
  <si>
    <t>unocba</t>
  </si>
  <si>
    <t>unomaha</t>
  </si>
  <si>
    <t>uno_fund</t>
  </si>
  <si>
    <t>unocowbell</t>
  </si>
  <si>
    <t>unostemtrail</t>
  </si>
  <si>
    <t>jeffreypgold</t>
  </si>
  <si>
    <t>ryanespohn</t>
  </si>
  <si>
    <t>kiosomaha</t>
  </si>
  <si>
    <t>plshstitans</t>
  </si>
  <si>
    <t>rachelrromeo</t>
  </si>
  <si>
    <t>owhopinion</t>
  </si>
  <si>
    <t>npr</t>
  </si>
  <si>
    <t>We are excited to welcome students from Guangzhou College of Commerce to ⁦@UNOmaha⁩ College of Business Administration ⁦@UNOCBA⁩ this year!! https://t.co/yl2RVYbRQI</t>
  </si>
  <si>
    <t>Faculty Christine Erlanger Beard and Stacie Hanline perform for ⁦@UNOmaha⁩ Chancellor ⁦@jeffreypgold⁩ ’s celebratory dinner for his investiture. So amazed by School of Music colleagues! https://t.co/sfPyfoOi9C</t>
  </si>
  <si>
    <t>Live and local! @SachaKopp sits down with Mike Hogan on @KIOSOmaha to talk public radio, Dr. Gold’s investiture, and community engagement. https://t.co/kf0aWd6HGp</t>
  </si>
  <si>
    <t>Someone caught a brief excerpt from the intro of Gade’s “Tango Fantasia” at last night’s performance; want to hear the rest? Come to the UNO Flute Festival on Sun 9/15! I’ll perform this work as well as music by Schocker, Harberg, Chamberlain &amp;amp; Uebayashi on my recital at 4:30p _xD83C__xDFB6_ https://t.co/WeLrSeaT8j</t>
  </si>
  <si>
    <t>@SachaKopp @UNOmaha @jeffreypgold Thank you Sacha! _xD83E__xDD17__xD83C__xDFB6_</t>
  </si>
  <si>
    <t>@UNOmaha To make the day even better, our new assistant professor, Dr. Anastasia Desyatova, also received an R01 award from the NIH for $2.4 million dollars over the next five years. 
@UNOmaha #UNO</t>
  </si>
  <si>
    <t>We are happy to announce our large Center grant from the NIH, Center of Biomedical Research Excellence (COBRE) Phase II was awarded! We will receive $10.3 million dollars over the next five years. We are excited to expand our research and academic endeavors. @UNOmaha #UNO</t>
  </si>
  <si>
    <t>We spy with our little eyes....   Beautiful day out at Glacier Creek Preserve with @PLSHSTitans @UNODualBio @UNOmaha https://t.co/EglfvD1jH5</t>
  </si>
  <si>
    <t>A reason to stay on Twitter! Read this thread by the amazing @RachelRRomeo. Try not to cry. https://t.co/sBsal2N14i</t>
  </si>
  <si>
    <t>Freshmen Friday’s are BACK! Today’s featured freshmen are Brody Bindle, Steven Vela and Dylan Delka. Brody is an Aviation major, Steven is a Music Performance major and Dylan is a Music Education Major. https://t.co/YOQw8TLRij</t>
  </si>
  <si>
    <t>.@jeffreypgold, on the eve of his installation as @UNOmaha chancellor, in @OWHOpinion: "Why do we embrace Access to Exceptional? From nat'l challenges to NE's workforce crisis, the moment demands a willingness to think beyond what's been done in the past." https://t.co/toMFAd4CLC</t>
  </si>
  <si>
    <t>What a treat to talk about @UNOmaha and Chancellor @jeffreypgold ‘s investiture today on @KIOSOmaha. Local radio and @NPR are part of us coming together as community. Thanks to Mike Hogan!! https://t.co/6XnPa7li2l</t>
  </si>
  <si>
    <t>#UNOCBA welcomes students from the Guangzhou College of Commerce to campus! We're proud to have you here as #unomaha #Mavericks! _xD83D__xDC02_ https://t.co/sla6ULLd94</t>
  </si>
  <si>
    <t>President Susan Fritz @u_nebraska confers medal of office on Chancellor @jeffreypgold in investiture ceremony @UNOmaha. Congratulations _xD83C__xDF89_ https://t.co/lZIpBVFBxl</t>
  </si>
  <si>
    <t>@SachaKopp @u_nebraska @jeffreypgold @UNOmaha ❤️❤️❤️</t>
  </si>
  <si>
    <t>Underrated aspect of academia is how often you get to wear cool, medieval looking robes. https://t.co/Us310hsDT1</t>
  </si>
  <si>
    <t>View from the stage of Chancellor @jeffreypgold's installation by @u_nebraska Interim President Fritz.
#ChancellorGold | #KnowTheO https://t.co/WAuMAV6xVz</t>
  </si>
  <si>
    <t>Look what I found in the Durham Museum display on higher education — shout out to @UNOmaha, Omaha’s metropolitan public research university! https://t.co/tnqAq7AfLd</t>
  </si>
  <si>
    <t>Chancellor @jeffreypgold welcomes new students to @UNOmaha in our opening Convocation ceremony. Welcome Mavericks! https://t.co/SyONHezqk0</t>
  </si>
  <si>
    <t>Join us for Chancellor @jeffreypgold's Investiture and State of the University Address on Thursday, September 5th.
Details: https://t.co/03cBYI6R9s
#KnowTheO 
https://t.co/XBNhxMwpph</t>
  </si>
  <si>
    <t>Tonight @u_nebraska President Susan Fritz kicks off celebration of @UNOmaha Chancellor @jeffreypgold ‘s investiture at the Kaneko Museum. A great night in Omaha! https://t.co/W16gYfRaBV</t>
  </si>
  <si>
    <t>https://twitter.com/sachakopp/status/1169419222516211713</t>
  </si>
  <si>
    <t>https://twitter.com/RachelRRomeo/status/1166817555257942016</t>
  </si>
  <si>
    <t>https://www.omaha.com/opinion/midlands-voices-access-to-an-exceptional-future/article_c4f728e2-6145-5729-b04e-cc4800d7fbfd.html?utm_medium=social&amp;utm_source=twitter&amp;utm_campaign=user-share</t>
  </si>
  <si>
    <t>https://twitter.com/sampetto/status/1169595010544742400</t>
  </si>
  <si>
    <t>https://twitter.com/SachaKopp/status/1169714045072494592</t>
  </si>
  <si>
    <t>https://www.unomaha.edu/news/events/investiture/save-the-date.php https://twitter.com/OWHopinion/status/1168171652649119744</t>
  </si>
  <si>
    <t>twitter.com</t>
  </si>
  <si>
    <t>omaha.com</t>
  </si>
  <si>
    <t>unomaha.edu twitter.com</t>
  </si>
  <si>
    <t>uno</t>
  </si>
  <si>
    <t>unocba unomaha mavericks</t>
  </si>
  <si>
    <t>chancellorgold</t>
  </si>
  <si>
    <t>knowtheo</t>
  </si>
  <si>
    <t>chancellorgold knowtheo</t>
  </si>
  <si>
    <t>https://pbs.twimg.com/media/EDs8dTQXkAE78qo.jpg</t>
  </si>
  <si>
    <t>https://pbs.twimg.com/ext_tw_video_thumb/1166755817389010946/pu/img/m915YI4NDvKtGNDq.jpg</t>
  </si>
  <si>
    <t>https://pbs.twimg.com/media/EDQfa8FXYAIcnOu.jpg</t>
  </si>
  <si>
    <t>https://pbs.twimg.com/media/EDPB1EiX4AEvY-F.png</t>
  </si>
  <si>
    <t>https://pbs.twimg.com/media/EDQD12KWwAYnDG0.jpg</t>
  </si>
  <si>
    <t>https://pbs.twimg.com/media/EDA36Z6WkAcHKxK.jpg</t>
  </si>
  <si>
    <t>https://pbs.twimg.com/media/EC2HGFNU8AA7YT_.jpg</t>
  </si>
  <si>
    <t>https://pbs.twimg.com/media/EDqTPRAX4AEre34.jpg</t>
  </si>
  <si>
    <t>https://pbs.twimg.com/ext_tw_video_thumb/1169419133496242177/pu/img/fDGTVB_iYrg3szyo.jpg</t>
  </si>
  <si>
    <t>https://pbs.twimg.com/media/EDuouPXVUAAEQBg.jpg</t>
  </si>
  <si>
    <t>http://pbs.twimg.com/profile_images/1167313820974338049/eYFyqZC6_normal.jpg</t>
  </si>
  <si>
    <t>http://pbs.twimg.com/profile_images/1142922337450225665/SYCpSIkk_normal.jpg</t>
  </si>
  <si>
    <t>http://pbs.twimg.com/profile_images/934814867474866176/WU7iv_xv_normal.jpg</t>
  </si>
  <si>
    <t>http://pbs.twimg.com/profile_images/547401948589465600/RacNI7Df_normal.jpeg</t>
  </si>
  <si>
    <t>http://pbs.twimg.com/profile_images/976466303862038528/Py2xkKfd_normal.jpg</t>
  </si>
  <si>
    <t>http://pbs.twimg.com/profile_images/484695440151941120/tT4TaFGw_normal.jpeg</t>
  </si>
  <si>
    <t>http://pbs.twimg.com/profile_images/1137419165889945600/v8wO-NTt_normal.png</t>
  </si>
  <si>
    <t>http://pbs.twimg.com/profile_images/2391855040/Brooks_New-articleInline_normal.jpg</t>
  </si>
  <si>
    <t>http://pbs.twimg.com/profile_images/477498319128641537/80VgI0B-_normal.jpeg</t>
  </si>
  <si>
    <t>http://pbs.twimg.com/profile_images/1087719846605979648/HRHFp3Nq_normal.jpg</t>
  </si>
  <si>
    <t>http://pbs.twimg.com/profile_images/1031550190296096768/ifRrp5KT_normal.jpg</t>
  </si>
  <si>
    <t>http://pbs.twimg.com/profile_images/682734532068388864/kxtuYAFd_normal.jpg</t>
  </si>
  <si>
    <t>http://pbs.twimg.com/profile_images/1144597367326420992/P4L06eTP_normal.jpg</t>
  </si>
  <si>
    <t>http://pbs.twimg.com/profile_images/868234499686977536/DDd3eQAd_normal.jpg</t>
  </si>
  <si>
    <t>http://pbs.twimg.com/profile_images/1052383728792567808/NMlGtNO-_normal.jpg</t>
  </si>
  <si>
    <t>21:27:48</t>
  </si>
  <si>
    <t>03:43:29</t>
  </si>
  <si>
    <t>12:19:45</t>
  </si>
  <si>
    <t>12:55:55</t>
  </si>
  <si>
    <t>13:03:20</t>
  </si>
  <si>
    <t>13:04:03</t>
  </si>
  <si>
    <t>14:49:59</t>
  </si>
  <si>
    <t>19:09:34</t>
  </si>
  <si>
    <t>18:34:09</t>
  </si>
  <si>
    <t>23:46:28</t>
  </si>
  <si>
    <t>23:46:35</t>
  </si>
  <si>
    <t>16:54:39</t>
  </si>
  <si>
    <t>02:03:24</t>
  </si>
  <si>
    <t>02:32:44</t>
  </si>
  <si>
    <t>03:56:40</t>
  </si>
  <si>
    <t>00:19:56</t>
  </si>
  <si>
    <t>21:36:19</t>
  </si>
  <si>
    <t>19:54:16</t>
  </si>
  <si>
    <t>03:22:58</t>
  </si>
  <si>
    <t>13:08:02</t>
  </si>
  <si>
    <t>17:30:45</t>
  </si>
  <si>
    <t>22:19:10</t>
  </si>
  <si>
    <t>13:35:56</t>
  </si>
  <si>
    <t>20:14:48</t>
  </si>
  <si>
    <t>20:54:02</t>
  </si>
  <si>
    <t>20:54:12</t>
  </si>
  <si>
    <t>21:08:05</t>
  </si>
  <si>
    <t>21:29:03</t>
  </si>
  <si>
    <t>23:32:47</t>
  </si>
  <si>
    <t>21:23:24</t>
  </si>
  <si>
    <t>03:23:22</t>
  </si>
  <si>
    <t>00:36:35</t>
  </si>
  <si>
    <t>01:17:24</t>
  </si>
  <si>
    <t>20:48:55</t>
  </si>
  <si>
    <t>04:00:23</t>
  </si>
  <si>
    <t>23:10:32</t>
  </si>
  <si>
    <t>19:18:01</t>
  </si>
  <si>
    <t>03:30:07</t>
  </si>
  <si>
    <t>00:30:04</t>
  </si>
  <si>
    <t>20:52:03</t>
  </si>
  <si>
    <t>03:48:08</t>
  </si>
  <si>
    <t>https://twitter.com/primrose_megan/status/1167911890514612224</t>
  </si>
  <si>
    <t>https://twitter.com/bryan_yint/status/1168006436237930498</t>
  </si>
  <si>
    <t>https://twitter.com/wagarcia15/status/1169585909852979201</t>
  </si>
  <si>
    <t>https://twitter.com/christiebeard/status/1169596878079582209</t>
  </si>
  <si>
    <t>https://twitter.com/christiebeard/status/1169597058401132544</t>
  </si>
  <si>
    <t>https://twitter.com/uno_som/status/1169623717820788738</t>
  </si>
  <si>
    <t>https://twitter.com/unobiomechanics/status/1166789940732030976</t>
  </si>
  <si>
    <t>https://twitter.com/unobiomechanics/status/1166781029102714880</t>
  </si>
  <si>
    <t>https://twitter.com/sachakopp/status/1166859624752062464</t>
  </si>
  <si>
    <t>https://twitter.com/sachakopp/status/1166859656351965184</t>
  </si>
  <si>
    <t>https://twitter.com/unodualbio/status/1166755987036037120</t>
  </si>
  <si>
    <t>https://twitter.com/sachakopp/status/1166894084054761477</t>
  </si>
  <si>
    <t>https://twitter.com/nytdavidbrooks/status/1166901468651278336</t>
  </si>
  <si>
    <t>https://twitter.com/sachakopp/status/1166922591975694336</t>
  </si>
  <si>
    <t>https://twitter.com/unomavbands/status/1167592821597048834</t>
  </si>
  <si>
    <t>https://twitter.com/sachakopp/status/1167914034491883523</t>
  </si>
  <si>
    <t>https://twitter.com/u_nebraska/status/1168250743264030724</t>
  </si>
  <si>
    <t>https://twitter.com/sachakopp/status/1168363661418799109</t>
  </si>
  <si>
    <t>https://twitter.com/sachakopp/status/1169598060294549504</t>
  </si>
  <si>
    <t>https://twitter.com/unocba/status/1167489847570903040</t>
  </si>
  <si>
    <t>https://twitter.com/sachakopp/status/1167562431784267778</t>
  </si>
  <si>
    <t>https://twitter.com/sachakopp/status/1167793144806682626</t>
  </si>
  <si>
    <t>https://twitter.com/unomaha/status/1167893519387656192</t>
  </si>
  <si>
    <t>https://twitter.com/uno_fund/status/1169715335915663360</t>
  </si>
  <si>
    <t>https://twitter.com/uno_fund/status/1169715374083825664</t>
  </si>
  <si>
    <t>https://twitter.com/unocowbell/status/1169718871626047489</t>
  </si>
  <si>
    <t>https://twitter.com/unostemtrail/status/1169724146894422016</t>
  </si>
  <si>
    <t>https://twitter.com/sachakopp/status/1166493791970373641</t>
  </si>
  <si>
    <t>https://twitter.com/sachakopp/status/1165736456213524481</t>
  </si>
  <si>
    <t>https://twitter.com/sachakopp/status/1168363760148504581</t>
  </si>
  <si>
    <t>https://twitter.com/sachakopp/status/1169408950632177664</t>
  </si>
  <si>
    <t>https://twitter.com/sachakopp/status/1169714045072494592</t>
  </si>
  <si>
    <t>https://twitter.com/jeffreypgold/status/1167285915015942145</t>
  </si>
  <si>
    <t>https://twitter.com/jeffreypgold/status/1169749683226497024</t>
  </si>
  <si>
    <t>https://twitter.com/ryanespohn/status/1166792065885208576</t>
  </si>
  <si>
    <t>https://twitter.com/ryanespohn/status/1169815011247542272</t>
  </si>
  <si>
    <t>https://twitter.com/unomaha/status/1168320146995208193</t>
  </si>
  <si>
    <t>https://twitter.com/unomaha/status/1169714836143403008</t>
  </si>
  <si>
    <t>https://twitter.com/ryanespohn/status/1169819544627499008</t>
  </si>
  <si>
    <t>1167911890514612224</t>
  </si>
  <si>
    <t>1168006436237930498</t>
  </si>
  <si>
    <t>1169585909852979201</t>
  </si>
  <si>
    <t>1169595010544742400</t>
  </si>
  <si>
    <t>1169596878079582209</t>
  </si>
  <si>
    <t>1169597058401132544</t>
  </si>
  <si>
    <t>1169623717820788738</t>
  </si>
  <si>
    <t>1166789940732030976</t>
  </si>
  <si>
    <t>1166781029102714880</t>
  </si>
  <si>
    <t>1166859624752062464</t>
  </si>
  <si>
    <t>1166859656351965184</t>
  </si>
  <si>
    <t>1166755987036037120</t>
  </si>
  <si>
    <t>1166894084054761477</t>
  </si>
  <si>
    <t>1166901468651278336</t>
  </si>
  <si>
    <t>1166922591975694336</t>
  </si>
  <si>
    <t>1167592821597048834</t>
  </si>
  <si>
    <t>1167914034491883523</t>
  </si>
  <si>
    <t>1168250743264030724</t>
  </si>
  <si>
    <t>1168363661418799109</t>
  </si>
  <si>
    <t>1169598060294549504</t>
  </si>
  <si>
    <t>1167489847570903040</t>
  </si>
  <si>
    <t>1167562431784267778</t>
  </si>
  <si>
    <t>1167793144806682626</t>
  </si>
  <si>
    <t>1167893519387656192</t>
  </si>
  <si>
    <t>1169715335915663360</t>
  </si>
  <si>
    <t>1169715374083825664</t>
  </si>
  <si>
    <t>1169718871626047489</t>
  </si>
  <si>
    <t>1169724146894422016</t>
  </si>
  <si>
    <t>1166493791970373641</t>
  </si>
  <si>
    <t>1165736456213524481</t>
  </si>
  <si>
    <t>1168363760148504581</t>
  </si>
  <si>
    <t>1169408950632177664</t>
  </si>
  <si>
    <t>1169419222516211713</t>
  </si>
  <si>
    <t>1169714045072494592</t>
  </si>
  <si>
    <t>1167285915015942145</t>
  </si>
  <si>
    <t>1169749683226497024</t>
  </si>
  <si>
    <t>1166792065885208576</t>
  </si>
  <si>
    <t>1169815011247542272</t>
  </si>
  <si>
    <t>1168320146995208193</t>
  </si>
  <si>
    <t>1169714836143403008</t>
  </si>
  <si>
    <t>1169819544627499008</t>
  </si>
  <si>
    <t>1017479572865069056</t>
  </si>
  <si>
    <t>2601683509</t>
  </si>
  <si>
    <t>1166817555257942016</t>
  </si>
  <si>
    <t>1168171652649119744</t>
  </si>
  <si>
    <t>Twitter for iPad</t>
  </si>
  <si>
    <t>Hootsuite Inc.</t>
  </si>
  <si>
    <t>Fenix 2</t>
  </si>
  <si>
    <t>-95.9308844207119,41.25312401240946 
-95.9308844207119,41.25312401240946 
-95.9308844207119,41.25312401240946 
-95.9308844207119,41.25312401240946</t>
  </si>
  <si>
    <t>United States</t>
  </si>
  <si>
    <t>US</t>
  </si>
  <si>
    <t>KANEKO</t>
  </si>
  <si>
    <t>0fbeaece9e941000</t>
  </si>
  <si>
    <t>poi</t>
  </si>
  <si>
    <t>https://api.twitter.com/1.1/geo/id/0fbeaece9e941000.json</t>
  </si>
  <si>
    <t>MeganPrimrose</t>
  </si>
  <si>
    <t>SachaKopp</t>
  </si>
  <si>
    <t>UNO CBA</t>
  </si>
  <si>
    <t>University of Nebraska at Omaha</t>
  </si>
  <si>
    <t>Bryan Y</t>
  </si>
  <si>
    <t>Washington Garcia</t>
  </si>
  <si>
    <t>Jeffrey P. Gold, MD</t>
  </si>
  <si>
    <t>Sam Petto</t>
  </si>
  <si>
    <t>Omaha Public Radio _xD83C__xDF99_</t>
  </si>
  <si>
    <t>Christie Beard</t>
  </si>
  <si>
    <t>UNO School of Music</t>
  </si>
  <si>
    <t>UNO Biomechanics</t>
  </si>
  <si>
    <t>UNO Dual Biology</t>
  </si>
  <si>
    <t>Papillion LV South</t>
  </si>
  <si>
    <t>David Brooks</t>
  </si>
  <si>
    <t>Rachel R. Romeo</t>
  </si>
  <si>
    <t>UNO Bands</t>
  </si>
  <si>
    <t>University of Nebraska</t>
  </si>
  <si>
    <t>World-Herald Opinion</t>
  </si>
  <si>
    <t>NPR</t>
  </si>
  <si>
    <t>UNO Fund</t>
  </si>
  <si>
    <t>UNO Cowbell</t>
  </si>
  <si>
    <t>UNO STEMTRAILCenter</t>
  </si>
  <si>
    <t>Ryan Spohn</t>
  </si>
  <si>
    <t>UNO ‘21 // Attack Volleyball_xD83C__xDFD0_</t>
  </si>
  <si>
    <t>Senior Vice Chancellor for Academic Affairs, University of Nebraska at Omaha. physicist, professor, dad, husband, music lover, bad cook, and avid reader.</t>
  </si>
  <si>
    <t>Official page of the University of Nebraska at Omaha College of Business Administration #UNOCBA #MammelHall</t>
  </si>
  <si>
    <t>Welcome to the official Twitter page of the University of Nebraska at Omaha (UNO) -- Nebraska's Metropolitan University.  #KnowTheO #MavSpirit</t>
  </si>
  <si>
    <t>Director, School of Music - University of Nebraska Omaha</t>
  </si>
  <si>
    <t>Chancellor of the University of Nebraska Medical Center, the University of Nebraska Omaha and the Nebraska Medicine Health System Board Chair.</t>
  </si>
  <si>
    <t>Vera’s dad | Leah’s hubby | UNO strategic comms | Former TV journalist | Get in touch: unonews@unomaha.edu</t>
  </si>
  <si>
    <t>We are 91.5 KIOS-FM, Omaha Public Radio, celebrating 50 years of broadcasting thanks to your support! _xD83D__xDCFB_</t>
  </si>
  <si>
    <t>International flute/piccolo soloist, piccolo specialist, flute professor at Univ of Nebraska at Omaha, Sankyo artist. Dog lover, fashionista &amp; world traveler!</t>
  </si>
  <si>
    <t>The official Twitter page for the UNO School of Music.  
Visit us at https://t.co/ImdkTmkp4q for more information!</t>
  </si>
  <si>
    <t>The Biomechanics Research Building is a center dedicated to understanding the complexity of human movement through #biomechanics and #neuroscience.</t>
  </si>
  <si>
    <t>We bring college biology opportunities to 20+ high schools. RT ≠ Endorsement. We reserve the right to remove content.</t>
  </si>
  <si>
    <t>Papillion La Vista South High School is a high school in the Papillion La Vista Community Schools. It serves students in 9th, 10th, 11th and 12th grade.</t>
  </si>
  <si>
    <t>Op-Ed columnist, @nytopinion. Author of The Road to Character, The Social Animal, and Bobos in Paradise.</t>
  </si>
  <si>
    <t>Postdoc Fellow @BostonChildrens &amp; @MIT, developmental neuroscientist_xD83E__xDDE0_, speech-language pathologist_xD83D__xDC44__xD83D__xDDE3_️ &amp; avid charity marathoner (https://t.co/GC3mm85rB8). she/her</t>
  </si>
  <si>
    <t>The official Twitter account of the University of Nebraska at Omaha Bands. Go Mavs. Go Band.</t>
  </si>
  <si>
    <t>The 4 campuses of the University of Nebraska are home to 52,000 students &amp; 16,000 employees who serve the state through teaching, research &amp; outreach. #NUforNE</t>
  </si>
  <si>
    <t>Omaha World-Herald Editorial Page account. Home to opinions, editorial cartoons, civil discussion. Email Public Pulse letters to pulse@owh.com.</t>
  </si>
  <si>
    <t>News. Arts &amp; Life. Music. Everything and more from NPR.
_xD83D__xDD75_️ Securely send us news tips: https://t.co/LPkf6Tsozm</t>
  </si>
  <si>
    <t>The UNO Fund puts the power into your hands. Now, you make the choice how your donations are best spent at UNO. #EveryoneForOmaha | #MavSpirit</t>
  </si>
  <si>
    <t>UNO alum. Supporter of all Maverick Athletics. Hockey/basketball/soccer season ticket holder. Banger of cowbell.
insta/snap = @daytonheadlee</t>
  </si>
  <si>
    <t>We are an educational entity focused on research as a pedagogical instrument, developing lifelong learners in critical skills for success in the workforce.</t>
  </si>
  <si>
    <t>Gentleman scholar</t>
  </si>
  <si>
    <t>Omaha, NE</t>
  </si>
  <si>
    <t>Omaha, Nebraska, U.S.A.</t>
  </si>
  <si>
    <t>Myanmar</t>
  </si>
  <si>
    <t>Omaha, Nebraska, USA</t>
  </si>
  <si>
    <t>Papillion, Nebraska</t>
  </si>
  <si>
    <t>Washington, DC</t>
  </si>
  <si>
    <t>Boston, MA</t>
  </si>
  <si>
    <t>Nebraska</t>
  </si>
  <si>
    <t>Probably at Baxter Arena</t>
  </si>
  <si>
    <t>https://t.co/9AatcV6X6L</t>
  </si>
  <si>
    <t>http://t.co/ZclqFm5BJO</t>
  </si>
  <si>
    <t>https://t.co/C0t8R0Wawg</t>
  </si>
  <si>
    <t>https://t.co/prDRUtqArf</t>
  </si>
  <si>
    <t>https://t.co/CTGBdpCfXC</t>
  </si>
  <si>
    <t>https://t.co/fc3KlrZ1Sv</t>
  </si>
  <si>
    <t>https://t.co/73bWYXsiwb</t>
  </si>
  <si>
    <t>https://t.co/IaO36AO27b</t>
  </si>
  <si>
    <t>https://t.co/ImdkTmkp4q</t>
  </si>
  <si>
    <t>http://t.co/0vNR8OqG7I</t>
  </si>
  <si>
    <t>https://t.co/p09YXjLikd</t>
  </si>
  <si>
    <t>https://t.co/PHIWlQD4nn</t>
  </si>
  <si>
    <t>https://t.co/zqq8Uwjn14</t>
  </si>
  <si>
    <t>https://t.co/g0BMANJfYk</t>
  </si>
  <si>
    <t>https://t.co/yNoWNOFwVP</t>
  </si>
  <si>
    <t>https://t.co/CcGN9ENKlB</t>
  </si>
  <si>
    <t>https://t.co/SgdUm2HWQ5</t>
  </si>
  <si>
    <t>http://t.co/SoL86ga4RI</t>
  </si>
  <si>
    <t>https://t.co/oGe43fsvcd</t>
  </si>
  <si>
    <t>https://t.co/dUyDgO5zJp</t>
  </si>
  <si>
    <t>https://t.co/KYa7eSSwuu</t>
  </si>
  <si>
    <t>https://pbs.twimg.com/profile_banners/1343167292/1559276078</t>
  </si>
  <si>
    <t>https://pbs.twimg.com/profile_banners/1017479572865069056/1560017154</t>
  </si>
  <si>
    <t>https://pbs.twimg.com/profile_banners/714393343/1491490147</t>
  </si>
  <si>
    <t>https://pbs.twimg.com/profile_banners/16809032/1566422096</t>
  </si>
  <si>
    <t>https://pbs.twimg.com/profile_banners/2853858312/1552390011</t>
  </si>
  <si>
    <t>https://pbs.twimg.com/profile_banners/2453698765/1397942276</t>
  </si>
  <si>
    <t>https://pbs.twimg.com/profile_banners/2151079860/1428068314</t>
  </si>
  <si>
    <t>https://pbs.twimg.com/profile_banners/95092043/1555442592</t>
  </si>
  <si>
    <t>https://pbs.twimg.com/profile_banners/80046343/1560015512</t>
  </si>
  <si>
    <t>https://pbs.twimg.com/profile_banners/50192469/1562547054</t>
  </si>
  <si>
    <t>https://pbs.twimg.com/profile_banners/976465069214175235/1521643210</t>
  </si>
  <si>
    <t>https://pbs.twimg.com/profile_banners/2601683509/1404395528</t>
  </si>
  <si>
    <t>https://pbs.twimg.com/profile_banners/3318097315/1539279811</t>
  </si>
  <si>
    <t>https://pbs.twimg.com/profile_banners/164748237/1433279097</t>
  </si>
  <si>
    <t>https://pbs.twimg.com/profile_banners/633980404/1553614438</t>
  </si>
  <si>
    <t>https://pbs.twimg.com/profile_banners/867861293054570496/1528035313</t>
  </si>
  <si>
    <t>https://pbs.twimg.com/profile_banners/713135994782920706/1525456500</t>
  </si>
  <si>
    <t>https://pbs.twimg.com/profile_banners/243366276/1447281918</t>
  </si>
  <si>
    <t>https://pbs.twimg.com/profile_banners/748205033775239168/1518961427</t>
  </si>
  <si>
    <t>https://pbs.twimg.com/profile_banners/5392522/1561665789</t>
  </si>
  <si>
    <t>https://pbs.twimg.com/profile_banners/743842226195705860/1534779329</t>
  </si>
  <si>
    <t>https://pbs.twimg.com/profile_banners/1024789261/1566459492</t>
  </si>
  <si>
    <t>https://pbs.twimg.com/profile_banners/2459930676/1539742887</t>
  </si>
  <si>
    <t>http://abs.twimg.com/images/themes/theme9/bg.gif</t>
  </si>
  <si>
    <t>http://abs.twimg.com/images/themes/theme7/bg.gif</t>
  </si>
  <si>
    <t>http://abs.twimg.com/images/themes/theme10/bg.gif</t>
  </si>
  <si>
    <t>http://pbs.twimg.com/profile_images/672519144399495168/NfsqOU1A_normal.jpg</t>
  </si>
  <si>
    <t>http://pbs.twimg.com/profile_images/1168332698722717696/C3LlxujF_normal.jpg</t>
  </si>
  <si>
    <t>http://pbs.twimg.com/profile_images/1136326318780321792/fIpZokef_normal.jpg</t>
  </si>
  <si>
    <t>http://pbs.twimg.com/profile_images/633368694723219456/95AkYk20_normal.jpg</t>
  </si>
  <si>
    <t>http://pbs.twimg.com/profile_images/1147138443828453376/TFeq5lKK_normal.png</t>
  </si>
  <si>
    <t>http://pbs.twimg.com/profile_images/1003278391901073408/_a3IAhFf_normal.jpg</t>
  </si>
  <si>
    <t>http://pbs.twimg.com/profile_images/992077685437349889/uJXniNbZ_normal.jpg</t>
  </si>
  <si>
    <t>http://pbs.twimg.com/profile_images/935917109854572544/AGQef-O4_normal.jpg</t>
  </si>
  <si>
    <t>http://pbs.twimg.com/profile_images/1166363726980767745/KbbgAZA6_normal.jpg</t>
  </si>
  <si>
    <t>https://twitter.com/primrose_megan</t>
  </si>
  <si>
    <t>https://twitter.com/sachakopp</t>
  </si>
  <si>
    <t>https://twitter.com/unocba</t>
  </si>
  <si>
    <t>https://twitter.com/unomaha</t>
  </si>
  <si>
    <t>https://twitter.com/bryan_yint</t>
  </si>
  <si>
    <t>https://twitter.com/wagarcia15</t>
  </si>
  <si>
    <t>https://twitter.com/jeffreypgold</t>
  </si>
  <si>
    <t>https://twitter.com/sampetto</t>
  </si>
  <si>
    <t>https://twitter.com/kiosomaha</t>
  </si>
  <si>
    <t>https://twitter.com/christiebeard</t>
  </si>
  <si>
    <t>https://twitter.com/uno_som</t>
  </si>
  <si>
    <t>https://twitter.com/unobiomechanics</t>
  </si>
  <si>
    <t>https://twitter.com/unodualbio</t>
  </si>
  <si>
    <t>https://twitter.com/plshstitans</t>
  </si>
  <si>
    <t>https://twitter.com/nytdavidbrooks</t>
  </si>
  <si>
    <t>https://twitter.com/rachelrromeo</t>
  </si>
  <si>
    <t>https://twitter.com/unomavbands</t>
  </si>
  <si>
    <t>https://twitter.com/u_nebraska</t>
  </si>
  <si>
    <t>https://twitter.com/owhopinion</t>
  </si>
  <si>
    <t>https://twitter.com/npr</t>
  </si>
  <si>
    <t>https://twitter.com/uno_fund</t>
  </si>
  <si>
    <t>https://twitter.com/unocowbell</t>
  </si>
  <si>
    <t>https://twitter.com/unostemtrail</t>
  </si>
  <si>
    <t>https://twitter.com/ryanespohn</t>
  </si>
  <si>
    <t>primrose_megan
We are excited to welcome students
from Guangzhou College of Commerce
to ⁦@UNOmaha⁩ College of Business
Administration ⁦@UNOCBA⁩ this year!!
https://t.co/yl2RVYbRQI</t>
  </si>
  <si>
    <t>sachakopp
President Susan Fritz @u_nebraska
confers medal of office on Chancellor
@jeffreypgold in investiture ceremony
@UNOmaha. Congratulations _xD83C__xDF89_ https://t.co/lZIpBVFBxl</t>
  </si>
  <si>
    <t>unocba
#UNOCBA welcomes students from
the Guangzhou College of Commerce
to campus! We're proud to have
you here as #unomaha #Mavericks!
_xD83D__xDC02_ https://t.co/sla6ULLd94</t>
  </si>
  <si>
    <t>unomaha
View from the stage of Chancellor
@jeffreypgold's installation by
@u_nebraska Interim President Fritz.
#ChancellorGold | #KnowTheO https://t.co/WAuMAV6xVz</t>
  </si>
  <si>
    <t>bryan_yint
We are excited to welcome students
from Guangzhou College of Commerce
to ⁦@UNOmaha⁩ College of Business
Administration ⁦@UNOCBA⁩ this year!!
https://t.co/yl2RVYbRQI</t>
  </si>
  <si>
    <t>wagarcia15
Faculty Christine Erlanger Beard
and Stacie Hanline perform for
⁦@UNOmaha⁩ Chancellor ⁦@jeffreypgold⁩
’s celebratory dinner for his investiture.
So amazed by School of Music colleagues!
https://t.co/sfPyfoOi9C</t>
  </si>
  <si>
    <t>jeffreypgold
Faculty Christine Erlanger Beard
and Stacie Hanline perform for
⁦@UNOmaha⁩ Chancellor ⁦@jeffreypgold⁩
’s celebratory dinner for his investiture.
So amazed by School of Music colleagues!
https://t.co/sfPyfoOi9C</t>
  </si>
  <si>
    <t>sampetto
Live and local! @SachaKopp sits
down with Mike Hogan on @KIOSOmaha
to talk public radio, Dr. Gold’s
investiture, and community engagement.
https://t.co/kf0aWd6HGp</t>
  </si>
  <si>
    <t xml:space="preserve">kiosomaha
</t>
  </si>
  <si>
    <t>christiebeard
@SachaKopp @UNOmaha @jeffreypgold
Thank you Sacha! _xD83E__xDD17__xD83C__xDFB6_</t>
  </si>
  <si>
    <t>uno_som
Faculty Christine Erlanger Beard
and Stacie Hanline perform for
⁦@UNOmaha⁩ Chancellor ⁦@jeffreypgold⁩
’s celebratory dinner for his investiture.
So amazed by School of Music colleagues!
https://t.co/sfPyfoOi9C</t>
  </si>
  <si>
    <t>unobiomechanics
We are happy to announce our large
Center grant from the NIH, Center
of Biomedical Research Excellence
(COBRE) Phase II was awarded! We
will receive $10.3 million dollars
over the next five years. We are
excited to expand our research
and academic endeavors. @UNOmaha
#UNO</t>
  </si>
  <si>
    <t>unodualbio
We spy with our little eyes....
Beautiful day out at Glacier Creek
Preserve with @PLSHSTitans @UNODualBio
@UNOmaha https://t.co/EglfvD1jH5</t>
  </si>
  <si>
    <t xml:space="preserve">plshstitans
</t>
  </si>
  <si>
    <t>nytdavidbrooks
A reason to stay on Twitter! Read
this thread by the amazing @RachelRRomeo.
Try not to cry. https://t.co/sBsal2N14i</t>
  </si>
  <si>
    <t xml:space="preserve">rachelrromeo
</t>
  </si>
  <si>
    <t>unomavbands
Freshmen Friday’s are BACK! Today’s
featured freshmen are Brody Bindle,
Steven Vela and Dylan Delka. Brody
is an Aviation major, Steven is
a Music Performance major and Dylan
is a Music Education Major. https://t.co/YOQw8TLRij</t>
  </si>
  <si>
    <t>u_nebraska
.@jeffreypgold, on the eve of his
installation as @UNOmaha chancellor,
in @OWHOpinion: "Why do we embrace
Access to Exceptional? From nat'l
challenges to NE's workforce crisis,
the moment demands a willingness
to think beyond what's been done
in the past." https://t.co/toMFAd4CLC</t>
  </si>
  <si>
    <t xml:space="preserve">owhopinion
</t>
  </si>
  <si>
    <t xml:space="preserve">npr
</t>
  </si>
  <si>
    <t>uno_fund
@SachaKopp @u_nebraska @jeffreypgold
@UNOmaha ❤️❤️❤️</t>
  </si>
  <si>
    <t>unocowbell
Underrated aspect of academia is
how often you get to wear cool,
medieval looking robes. https://t.co/Us310hsDT1</t>
  </si>
  <si>
    <t>unostemtrail
View from the stage of Chancellor
@jeffreypgold's installation by
@u_nebraska Interim President Fritz.
#ChancellorGold | #KnowTheO https://t.co/WAuMAV6xVz</t>
  </si>
  <si>
    <t>ryanespohn
View from the stage of Chancellor
@jeffreypgold's installation by
@u_nebraska Interim President Fritz.
#ChancellorGold | #KnowTheO https://t.co/WAuMAV6xVz</t>
  </si>
  <si>
    <t>https://www.unomaha.edu/news/events/investiture/save-the-date.php</t>
  </si>
  <si>
    <t>https://twitter.com/OWHopinion/status/1168171652649119744</t>
  </si>
  <si>
    <t>https://twitter.com/RachelRRomeo/status/1166817555257942016 https://twitter.com/sampetto/status/1169595010544742400 https://twitter.com/sachakopp/status/1169419222516211713</t>
  </si>
  <si>
    <t>https://twitter.com/SachaKopp/status/1169714045072494592 https://www.unomaha.edu/news/events/investiture/save-the-date.php https://twitter.com/OWHopinion/status/1168171652649119744</t>
  </si>
  <si>
    <t>twitter.com unomaha.edu</t>
  </si>
  <si>
    <t>mavericks</t>
  </si>
  <si>
    <t>knowtheo uno chancellorgold unocba unomaha mavericks</t>
  </si>
  <si>
    <t>chancellor</t>
  </si>
  <si>
    <t>s</t>
  </si>
  <si>
    <t>investiture</t>
  </si>
  <si>
    <t>music</t>
  </si>
  <si>
    <t>major</t>
  </si>
  <si>
    <t>freshmen</t>
  </si>
  <si>
    <t>brody</t>
  </si>
  <si>
    <t>steven</t>
  </si>
  <si>
    <t>president</t>
  </si>
  <si>
    <t>fritz</t>
  </si>
  <si>
    <t>installation</t>
  </si>
  <si>
    <t>ceremony</t>
  </si>
  <si>
    <t>view</t>
  </si>
  <si>
    <t>college</t>
  </si>
  <si>
    <t>excited</t>
  </si>
  <si>
    <t>students</t>
  </si>
  <si>
    <t>guangzhou</t>
  </si>
  <si>
    <t>commerce</t>
  </si>
  <si>
    <t>welcome</t>
  </si>
  <si>
    <t>business</t>
  </si>
  <si>
    <t>administration</t>
  </si>
  <si>
    <t>unomaha s chancellor jeffreypgold investiture music major freshmen brody steven</t>
  </si>
  <si>
    <t>chancellor unomaha jeffreypgold u_nebraska president fritz installation investiture ceremony view</t>
  </si>
  <si>
    <t>college unomaha excited students guangzhou commerce chancellor welcome business administration</t>
  </si>
  <si>
    <t>chancellor,jeffreypgold</t>
  </si>
  <si>
    <t>unomaha,chancellor</t>
  </si>
  <si>
    <t>jeffreypgold,s</t>
  </si>
  <si>
    <t>students,guangzhou</t>
  </si>
  <si>
    <t>guangzhou,college</t>
  </si>
  <si>
    <t>college,commerce</t>
  </si>
  <si>
    <t>chancellor,jeffreypgold's</t>
  </si>
  <si>
    <t>president,susan</t>
  </si>
  <si>
    <t>susan,fritz</t>
  </si>
  <si>
    <t>million,dollars</t>
  </si>
  <si>
    <t>s,investiture</t>
  </si>
  <si>
    <t>mike,hogan</t>
  </si>
  <si>
    <t>faculty,christine</t>
  </si>
  <si>
    <t>christine,erlanger</t>
  </si>
  <si>
    <t>view,stage</t>
  </si>
  <si>
    <t>stage,chancellor</t>
  </si>
  <si>
    <t>jeffreypgold's,installation</t>
  </si>
  <si>
    <t>installation,u_nebraska</t>
  </si>
  <si>
    <t>u_nebraska,interim</t>
  </si>
  <si>
    <t>interim,president</t>
  </si>
  <si>
    <t>president,fritz</t>
  </si>
  <si>
    <t>fritz,#chancellorgold</t>
  </si>
  <si>
    <t>excited,welcome</t>
  </si>
  <si>
    <t>welcome,students</t>
  </si>
  <si>
    <t>commerce,unomaha</t>
  </si>
  <si>
    <t>unomaha,college</t>
  </si>
  <si>
    <t>college,business</t>
  </si>
  <si>
    <t>business,administration</t>
  </si>
  <si>
    <t>administration,unocba</t>
  </si>
  <si>
    <t>chancellor,jeffreypgold  unomaha,chancellor  jeffreypgold,s  s,investiture  mike,hogan  students,guangzhou  guangzhou,college  college,commerce  faculty,christine  christine,erlanger</t>
  </si>
  <si>
    <t>chancellor,jeffreypgold  view,stage  stage,chancellor  chancellor,jeffreypgold's  jeffreypgold's,installation  installation,u_nebraska  u_nebraska,interim  interim,president  president,fritz  fritz,#chancellorgold</t>
  </si>
  <si>
    <t>students,guangzhou  guangzhou,college  college,commerce  excited,welcome  welcome,students  commerce,unomaha  unomaha,college  college,business  business,administration  administration,unocba</t>
  </si>
  <si>
    <t>unomaha sachakopp</t>
  </si>
  <si>
    <t>unomaha jeffreypgold kiosomaha plshstitans unodualbio rachelrromeo u_nebraska npr unocba owhopinion</t>
  </si>
  <si>
    <t>jeffreypgold unomaha u_nebraska owhopinion</t>
  </si>
  <si>
    <t>unomaha jeffreypgold unocba u_nebraska</t>
  </si>
  <si>
    <t>npr plshstitans kiosomaha sampetto christiebeard unodualbio nytdavidbrooks wagarcia15 unomavbands rachelrromeo</t>
  </si>
  <si>
    <t>owhopinion u_nebraska ryanespohn jeffreypgold uno_fund unostemtrail</t>
  </si>
  <si>
    <t>unomaha unocba primrose_megan unobiomechanics uno_som bryan_yint</t>
  </si>
  <si>
    <t>https://twitter.com/sampetto/status/1169595010544742400 https://twitter.com/RachelRRomeo/status/1166817555257942016</t>
  </si>
  <si>
    <t>knowtheo chancellorgold</t>
  </si>
  <si>
    <t>college excited welcome students guangzhou commerce unomaha business administration unocba</t>
  </si>
  <si>
    <t>unomaha chancellor jeffreypgold s investiture major music research students college</t>
  </si>
  <si>
    <t>#unocba welcomes students guangzhou college commerce campus proud here #unomaha</t>
  </si>
  <si>
    <t>chancellor jeffreypgold's #knowtheo college view stage installation u_nebraska interim president</t>
  </si>
  <si>
    <t>faculty christine erlanger beard stacie hanline perform unomaha chancellor jeffreypgold</t>
  </si>
  <si>
    <t>unomaha chancellor jeffreypgold faculty christine erlanger beard stacie hanline perform</t>
  </si>
  <si>
    <t>live local sits down mike hogan kiosomaha talk public radio</t>
  </si>
  <si>
    <t>s unomaha jeffreypgold thank sacha someone caught brief excerpt intro</t>
  </si>
  <si>
    <t>unomaha center nih research million dollars over next five years</t>
  </si>
  <si>
    <t>spy little eyes beautiful day out glacier creek preserve plshstitans</t>
  </si>
  <si>
    <t>reason stay twitter read thread amazing rachelrromeo try cry</t>
  </si>
  <si>
    <t>major freshmen s brody steven dylan music friday back today</t>
  </si>
  <si>
    <t>jeffreypgold eve installation unomaha chancellor owhopinion embrace access exceptional nat'l</t>
  </si>
  <si>
    <t>u_nebraska jeffreypgold unomaha president susan fritz confers medal office chancellor</t>
  </si>
  <si>
    <t>underrated aspect academia wear cool medieval looking robes</t>
  </si>
  <si>
    <t>view stage chancellor jeffreypgold's installation u_nebraska interim president fritz #chancellorgold</t>
  </si>
  <si>
    <t>chancellor u_nebraska president fritz unomaha view stage jeffreypgold's installation interim</t>
  </si>
  <si>
    <t>major s music research college jeffreypgold investiture freshmen brody steven</t>
  </si>
  <si>
    <t>college view stage installation u_nebraska interim president fritz #chancellorgold join</t>
  </si>
  <si>
    <t>faculty christine erlanger beard stacie hanline perform s celebratory dinner</t>
  </si>
  <si>
    <t>center research happy announce large grant biomedical excellence cobre phase</t>
  </si>
  <si>
    <t>president susan fritz confers medal office chancellor investiture ceremony congratulations</t>
  </si>
  <si>
    <t>view stage jeffreypgold's installation interim #chancellorgold #knowtheo susan confers medal</t>
  </si>
  <si>
    <t>excited,welcome  welcome,students  students,guangzhou  guangzhou,college  college,commerce  commerce,unomaha  unomaha,college  college,business  business,administration  administration,unocba</t>
  </si>
  <si>
    <t>chancellor,jeffreypgold  unomaha,chancellor  jeffreypgold,s  s,investiture  president,susan  susan,fritz  million,dollars  dollars,over  over,next  next,five</t>
  </si>
  <si>
    <t>#unocba,welcomes  welcomes,students  students,guangzhou  guangzhou,college  college,commerce  commerce,campus  campus,proud  proud,here  here,#unomaha  #unomaha,#mavericks</t>
  </si>
  <si>
    <t>chancellor,jeffreypgold's  view,stage  stage,chancellor  jeffreypgold's,installation  installation,u_nebraska  u_nebraska,interim  interim,president  president,fritz  fritz,#chancellorgold  #chancellorgold,#knowtheo</t>
  </si>
  <si>
    <t>faculty,christine  christine,erlanger  erlanger,beard  beard,stacie  stacie,hanline  hanline,perform  perform,unomaha  unomaha,chancellor  chancellor,jeffreypgold  jeffreypgold,s</t>
  </si>
  <si>
    <t>chancellor,jeffreypgold  faculty,christine  christine,erlanger  erlanger,beard  beard,stacie  stacie,hanline  hanline,perform  perform,unomaha  unomaha,chancellor  jeffreypgold,s</t>
  </si>
  <si>
    <t>live,local  local,sachakopp  sachakopp,sits  sits,down  down,mike  mike,hogan  hogan,kiosomaha  kiosomaha,talk  talk,public  public,radio</t>
  </si>
  <si>
    <t>sachakopp,unomaha  unomaha,jeffreypgold  jeffreypgold,thank  thank,sacha  someone,caught  caught,brief  brief,excerpt  excerpt,intro  intro,gade  gade,s</t>
  </si>
  <si>
    <t>million,dollars  dollars,over  over,next  next,five  five,years  unomaha,#uno  happy,announce  announce,large  large,center  center,grant</t>
  </si>
  <si>
    <t>spy,little  little,eyes  eyes,beautiful  beautiful,day  day,out  out,glacier  glacier,creek  creek,preserve  preserve,plshstitans  plshstitans,unodualbio</t>
  </si>
  <si>
    <t>reason,stay  stay,twitter  twitter,read  read,thread  thread,amazing  amazing,rachelrromeo  rachelrromeo,try  try,cry</t>
  </si>
  <si>
    <t>freshmen,friday  friday,s  s,back  back,today  today,s  s,featured  featured,freshmen  freshmen,brody  brody,bindle  bindle,steven</t>
  </si>
  <si>
    <t>jeffreypgold,eve  eve,installation  installation,unomaha  unomaha,chancellor  chancellor,owhopinion  owhopinion,embrace  embrace,access  access,exceptional  exceptional,nat'l  nat'l,challenges</t>
  </si>
  <si>
    <t>sachakopp,u_nebraska  u_nebraska,jeffreypgold  jeffreypgold,unomaha  president,susan  susan,fritz  fritz,u_nebraska  u_nebraska,confers  confers,medal  medal,office  office,chancellor</t>
  </si>
  <si>
    <t>underrated,aspect  aspect,academia  academia,wear  wear,cool  cool,medieval  medieval,looking  looking,robes</t>
  </si>
  <si>
    <t>view,stage  stage,chancellor  chancellor,jeffreypgold's  jeffreypgold's,installation  installation,u_nebraska  u_nebraska,interim  interim,president  president,fritz  fritz,#chancellorgold  #chancellorgold,#knowtheo</t>
  </si>
  <si>
    <t>view,stage  stage,chancellor  jeffreypgold's,installation  installation,u_nebraska  u_nebraska,interim  interim,president  president,fritz  fritz,#chancellorgold  #chancellorgold,#knowtheo  join,chancellor</t>
  </si>
  <si>
    <t>faculty,christine  christine,erlanger  erlanger,beard  beard,stacie  stacie,hanline  hanline,perform  perform,unomaha  unomaha,chancellor  jeffreypgold,s  s,celebratory</t>
  </si>
  <si>
    <t>happy,announce  announce,large  large,center  center,grant  grant,nih  nih,center  center,biomedical  biomedical,research  research,excellence  excellence,cobre</t>
  </si>
  <si>
    <t>research</t>
  </si>
  <si>
    <t>jeffreypgold's</t>
  </si>
  <si>
    <t>#knowtheo</t>
  </si>
  <si>
    <t>perform</t>
  </si>
  <si>
    <t>susan</t>
  </si>
  <si>
    <t>education</t>
  </si>
  <si>
    <t>out</t>
  </si>
  <si>
    <t>university</t>
  </si>
  <si>
    <t>dylan</t>
  </si>
  <si>
    <t>day</t>
  </si>
  <si>
    <t>center</t>
  </si>
  <si>
    <t>nih</t>
  </si>
  <si>
    <t>million</t>
  </si>
  <si>
    <t>dollars</t>
  </si>
  <si>
    <t>over</t>
  </si>
  <si>
    <t>next</t>
  </si>
  <si>
    <t>five</t>
  </si>
  <si>
    <t>#uno</t>
  </si>
  <si>
    <t>faculty</t>
  </si>
  <si>
    <t>christine</t>
  </si>
  <si>
    <t>erlanger</t>
  </si>
  <si>
    <t>beard</t>
  </si>
  <si>
    <t>stacie</t>
  </si>
  <si>
    <t>hanline</t>
  </si>
  <si>
    <t>celebratory</t>
  </si>
  <si>
    <t>dinner</t>
  </si>
  <si>
    <t>amazed</t>
  </si>
  <si>
    <t>school</t>
  </si>
  <si>
    <t>colleagues</t>
  </si>
  <si>
    <t>welcomes</t>
  </si>
  <si>
    <t>year</t>
  </si>
  <si>
    <t>stage</t>
  </si>
  <si>
    <t>interim</t>
  </si>
  <si>
    <t>#chancellorgold</t>
  </si>
  <si>
    <t>confers</t>
  </si>
  <si>
    <t>medal</t>
  </si>
  <si>
    <t>office</t>
  </si>
  <si>
    <t>congratulations</t>
  </si>
  <si>
    <t>museum</t>
  </si>
  <si>
    <t>omaha</t>
  </si>
  <si>
    <t>public</t>
  </si>
  <si>
    <t>today</t>
  </si>
  <si>
    <t>performance</t>
  </si>
  <si>
    <t>dr</t>
  </si>
  <si>
    <t>4</t>
  </si>
  <si>
    <t>look</t>
  </si>
  <si>
    <t>found</t>
  </si>
  <si>
    <t>durham</t>
  </si>
  <si>
    <t>display</t>
  </si>
  <si>
    <t>higher</t>
  </si>
  <si>
    <t>shout</t>
  </si>
  <si>
    <t>metropolitan</t>
  </si>
  <si>
    <t>talk</t>
  </si>
  <si>
    <t>local</t>
  </si>
  <si>
    <t>radio</t>
  </si>
  <si>
    <t>community</t>
  </si>
  <si>
    <t>mike</t>
  </si>
  <si>
    <t>hogan</t>
  </si>
  <si>
    <t>eve</t>
  </si>
  <si>
    <t>embrace</t>
  </si>
  <si>
    <t>access</t>
  </si>
  <si>
    <t>exceptional</t>
  </si>
  <si>
    <t>nat'l</t>
  </si>
  <si>
    <t>challenges</t>
  </si>
  <si>
    <t>ne's</t>
  </si>
  <si>
    <t>workforce</t>
  </si>
  <si>
    <t>crisis</t>
  </si>
  <si>
    <t>moment</t>
  </si>
  <si>
    <t>demands</t>
  </si>
  <si>
    <t>willingness</t>
  </si>
  <si>
    <t>think</t>
  </si>
  <si>
    <t>beyond</t>
  </si>
  <si>
    <t>done</t>
  </si>
  <si>
    <t>past</t>
  </si>
  <si>
    <t>night</t>
  </si>
  <si>
    <t>friday</t>
  </si>
  <si>
    <t>back</t>
  </si>
  <si>
    <t>featured</t>
  </si>
  <si>
    <t>bindle</t>
  </si>
  <si>
    <t>vela</t>
  </si>
  <si>
    <t>delka</t>
  </si>
  <si>
    <t>aviation</t>
  </si>
  <si>
    <t>reason</t>
  </si>
  <si>
    <t>stay</t>
  </si>
  <si>
    <t>twitter</t>
  </si>
  <si>
    <t>read</t>
  </si>
  <si>
    <t>thread</t>
  </si>
  <si>
    <t>amazing</t>
  </si>
  <si>
    <t>try</t>
  </si>
  <si>
    <t>cry</t>
  </si>
  <si>
    <t>spy</t>
  </si>
  <si>
    <t>little</t>
  </si>
  <si>
    <t>eyes</t>
  </si>
  <si>
    <t>beautiful</t>
  </si>
  <si>
    <t>glacier</t>
  </si>
  <si>
    <t>creek</t>
  </si>
  <si>
    <t>preserve</t>
  </si>
  <si>
    <t>happy</t>
  </si>
  <si>
    <t>announce</t>
  </si>
  <si>
    <t>large</t>
  </si>
  <si>
    <t>grant</t>
  </si>
  <si>
    <t>biomedical</t>
  </si>
  <si>
    <t>excellence</t>
  </si>
  <si>
    <t>cobre</t>
  </si>
  <si>
    <t>phase</t>
  </si>
  <si>
    <t>ii</t>
  </si>
  <si>
    <t>awarded</t>
  </si>
  <si>
    <t>receive</t>
  </si>
  <si>
    <t>10</t>
  </si>
  <si>
    <t>3</t>
  </si>
  <si>
    <t>expand</t>
  </si>
  <si>
    <t>academic</t>
  </si>
  <si>
    <t>endeavors</t>
  </si>
  <si>
    <t>make</t>
  </si>
  <si>
    <t>even</t>
  </si>
  <si>
    <t>better</t>
  </si>
  <si>
    <t>assistant</t>
  </si>
  <si>
    <t>professor</t>
  </si>
  <si>
    <t>anastasia</t>
  </si>
  <si>
    <t>desyatova</t>
  </si>
  <si>
    <t>received</t>
  </si>
  <si>
    <t>r01</t>
  </si>
  <si>
    <t>award</t>
  </si>
  <si>
    <t>2</t>
  </si>
  <si>
    <t>opening</t>
  </si>
  <si>
    <t>convocation</t>
  </si>
  <si>
    <t>state</t>
  </si>
  <si>
    <t>address</t>
  </si>
  <si>
    <t>thursday</t>
  </si>
  <si>
    <t>september</t>
  </si>
  <si>
    <t>5th</t>
  </si>
  <si>
    <t>details</t>
  </si>
  <si>
    <t>#unocba</t>
  </si>
  <si>
    <t>campus</t>
  </si>
  <si>
    <t>proud</t>
  </si>
  <si>
    <t>here</t>
  </si>
  <si>
    <t>#unomaha</t>
  </si>
  <si>
    <t>#mavericks</t>
  </si>
  <si>
    <t>1.0.1.419</t>
  </si>
  <si>
    <t>26, 115, 0</t>
  </si>
  <si>
    <t>170, 43, 0</t>
  </si>
  <si>
    <t>G1: unomaha s chancellor jeffreypgold investiture music major freshmen brody steven</t>
  </si>
  <si>
    <t>G2: chancellor unomaha jeffreypgold u_nebraska president fritz installation investiture ceremony view</t>
  </si>
  <si>
    <t>G3: college unomaha excited students guangzhou commerce chancellor welcome business administration</t>
  </si>
  <si>
    <t>Edge Weight▓1▓10▓0▓True▓Green▓Red▓▓Edge Weight▓1▓2▓0▓5▓10▓False▓Edge Weight▓1▓10▓0▓16▓6▓False▓▓0▓0▓0▓True▓Black▓Black▓▓Followers▓15▓195924▓0▓162▓1000▓False▓Followers▓15▓7840684▓0▓100▓70▓False▓▓0▓0▓0▓0▓0▓False▓▓0▓0▓0▓0▓0▓False</t>
  </si>
  <si>
    <t>GraphSource░TwitterSearch▓GraphTerm░SachaKopp▓ImportDescription░The graph represents a network of 24 Twitter users whose recent tweets contained "SachaKopp", or who were replied to or mentioned in those tweets, taken from a data set limited to a maximum of 18,000 tweets.  The network was obtained from Twitter on Friday, 06 September 2019 at 19:39 UTC.
The tweets in the network were tweeted over the 8-day, 8-hour, 30-minute period from Wednesday, 28 August 2019 at 19:18 UTC to Friday, 06 September 2019 at 03:48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"mentions".▓ImportSuggestedTitle░SachaKopp Twitter NodeXL SNA Map and Report for Friday, 06 September 2019 at 19:39 UTC▓ImportSuggestedFileNameNoExtension░2019-09-06 19-39-06 NodeXL Twitter Search SachaKopp▓GroupingDescription░The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</si>
</sst>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2"/>
      <tableStyleElement type="headerRow" dxfId="351"/>
    </tableStyle>
    <tableStyle name="NodeXL Table" pivot="0" count="1">
      <tableStyleElement type="headerRow" dxfId="35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5021522"/>
        <c:axId val="25431651"/>
      </c:barChart>
      <c:catAx>
        <c:axId val="550215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431651"/>
        <c:crosses val="autoZero"/>
        <c:auto val="1"/>
        <c:lblOffset val="100"/>
        <c:noMultiLvlLbl val="0"/>
      </c:catAx>
      <c:valAx>
        <c:axId val="25431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1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7558268"/>
        <c:axId val="46697821"/>
      </c:barChart>
      <c:catAx>
        <c:axId val="275582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697821"/>
        <c:crosses val="autoZero"/>
        <c:auto val="1"/>
        <c:lblOffset val="100"/>
        <c:noMultiLvlLbl val="0"/>
      </c:catAx>
      <c:valAx>
        <c:axId val="46697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5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7627206"/>
        <c:axId val="24427127"/>
      </c:barChart>
      <c:catAx>
        <c:axId val="176272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427127"/>
        <c:crosses val="autoZero"/>
        <c:auto val="1"/>
        <c:lblOffset val="100"/>
        <c:noMultiLvlLbl val="0"/>
      </c:catAx>
      <c:valAx>
        <c:axId val="24427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27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8517552"/>
        <c:axId val="32440241"/>
      </c:barChart>
      <c:catAx>
        <c:axId val="185175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40241"/>
        <c:crosses val="autoZero"/>
        <c:auto val="1"/>
        <c:lblOffset val="100"/>
        <c:noMultiLvlLbl val="0"/>
      </c:catAx>
      <c:valAx>
        <c:axId val="32440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7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3526714"/>
        <c:axId val="10413835"/>
      </c:barChart>
      <c:catAx>
        <c:axId val="23526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413835"/>
        <c:crosses val="autoZero"/>
        <c:auto val="1"/>
        <c:lblOffset val="100"/>
        <c:noMultiLvlLbl val="0"/>
      </c:catAx>
      <c:valAx>
        <c:axId val="10413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2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26615652"/>
        <c:axId val="38214277"/>
      </c:barChart>
      <c:catAx>
        <c:axId val="26615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214277"/>
        <c:crosses val="autoZero"/>
        <c:auto val="1"/>
        <c:lblOffset val="100"/>
        <c:noMultiLvlLbl val="0"/>
      </c:catAx>
      <c:valAx>
        <c:axId val="3821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5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8384174"/>
        <c:axId val="8348703"/>
      </c:barChart>
      <c:catAx>
        <c:axId val="83841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48703"/>
        <c:crosses val="autoZero"/>
        <c:auto val="1"/>
        <c:lblOffset val="100"/>
        <c:noMultiLvlLbl val="0"/>
      </c:catAx>
      <c:valAx>
        <c:axId val="8348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84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8029464"/>
        <c:axId val="5156313"/>
      </c:barChart>
      <c:catAx>
        <c:axId val="80294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56313"/>
        <c:crosses val="autoZero"/>
        <c:auto val="1"/>
        <c:lblOffset val="100"/>
        <c:noMultiLvlLbl val="0"/>
      </c:catAx>
      <c:valAx>
        <c:axId val="515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29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46406818"/>
        <c:axId val="15008179"/>
      </c:barChart>
      <c:catAx>
        <c:axId val="46406818"/>
        <c:scaling>
          <c:orientation val="minMax"/>
        </c:scaling>
        <c:axPos val="b"/>
        <c:delete val="1"/>
        <c:majorTickMark val="out"/>
        <c:minorTickMark val="none"/>
        <c:tickLblPos val="none"/>
        <c:crossAx val="15008179"/>
        <c:crosses val="autoZero"/>
        <c:auto val="1"/>
        <c:lblOffset val="100"/>
        <c:noMultiLvlLbl val="0"/>
      </c:catAx>
      <c:valAx>
        <c:axId val="15008179"/>
        <c:scaling>
          <c:orientation val="minMax"/>
        </c:scaling>
        <c:axPos val="l"/>
        <c:delete val="1"/>
        <c:majorTickMark val="out"/>
        <c:minorTickMark val="none"/>
        <c:tickLblPos val="none"/>
        <c:crossAx val="464068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rimrose_meg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achakop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unocb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unomah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ryan_yi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agarcia1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jeffreypgol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ampet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iosomah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hristiebea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uno_so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unobiomechanic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unodualbi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lshstitan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ytdavidbrook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rachelrrome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unomavband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u_nebrask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owhopini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p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uno_fun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unocowb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nostemtrai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yanespoh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95" totalsRowShown="0" headerRowDxfId="349" dataDxfId="348">
  <autoFilter ref="A2:BN95"/>
  <tableColumns count="66">
    <tableColumn id="1" name="Vertex 1" dataDxfId="283"/>
    <tableColumn id="2" name="Vertex 2" dataDxfId="281"/>
    <tableColumn id="3" name="Color" dataDxfId="282"/>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189"/>
    <tableColumn id="7" name="ID" dataDxfId="340"/>
    <tableColumn id="9" name="Dynamic Filter" dataDxfId="339"/>
    <tableColumn id="8" name="Add Your Own Columns Here" dataDxfId="280"/>
    <tableColumn id="15" name="Relationship" dataDxfId="279"/>
    <tableColumn id="16" name="Relationship Date (UTC)" dataDxfId="278"/>
    <tableColumn id="17" name="Tweet" dataDxfId="277"/>
    <tableColumn id="18" name="URLs in Tweet" dataDxfId="276"/>
    <tableColumn id="19" name="Domains in Tweet" dataDxfId="275"/>
    <tableColumn id="20" name="Hashtags in Tweet" dataDxfId="274"/>
    <tableColumn id="21" name="Tweet Date (UTC)" dataDxfId="272"/>
    <tableColumn id="22" name="Twitter Page for Tweet" dataDxfId="271"/>
    <tableColumn id="23" name="Latitude" dataDxfId="270"/>
    <tableColumn id="24" name="Longitude" dataDxfId="269"/>
    <tableColumn id="25" name="Imported ID" dataDxfId="268"/>
    <tableColumn id="26" name="In-Reply-To Tweet ID" dataDxfId="267"/>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66"/>
    <tableColumn id="39" name="Favorited" dataDxfId="265"/>
    <tableColumn id="40" name="Favorite Count" dataDxfId="264"/>
    <tableColumn id="41" name="In-Reply-To User ID" dataDxfId="263"/>
    <tableColumn id="42" name="Is Quote Status" dataDxfId="262"/>
    <tableColumn id="43" name="Language" dataDxfId="261"/>
    <tableColumn id="44" name="Possibly Sensitive" dataDxfId="260"/>
    <tableColumn id="45" name="Quoted Status ID" dataDxfId="259"/>
    <tableColumn id="46" name="Retweeted" dataDxfId="258"/>
    <tableColumn id="47" name="Retweet Count" dataDxfId="257"/>
    <tableColumn id="48" name="Retweet ID" dataDxfId="256"/>
    <tableColumn id="49" name="Source" dataDxfId="255"/>
    <tableColumn id="50" name="Truncated" dataDxfId="254"/>
    <tableColumn id="51" name="Unified Twitter ID" dataDxfId="253"/>
    <tableColumn id="52" name="Imported Tweet Type" dataDxfId="252"/>
    <tableColumn id="53" name="Added By Extended Analysis" dataDxfId="251"/>
    <tableColumn id="54" name="Corrected By Extended Analysis" dataDxfId="250"/>
    <tableColumn id="55" name="Place Bounding Box" dataDxfId="249"/>
    <tableColumn id="56" name="Place Country" dataDxfId="248"/>
    <tableColumn id="57" name="Place Country Code" dataDxfId="247"/>
    <tableColumn id="58" name="Place Full Name" dataDxfId="246"/>
    <tableColumn id="59" name="Place ID" dataDxfId="245"/>
    <tableColumn id="60" name="Place Name" dataDxfId="244"/>
    <tableColumn id="61" name="Place Type" dataDxfId="243"/>
    <tableColumn id="62" name="Place URL" dataDxfId="207"/>
    <tableColumn id="63" name="Vertex 1 Group" dataDxfId="206">
      <calculatedColumnFormula>REPLACE(INDEX(GroupVertices[Group], MATCH(Edges[[#This Row],[Vertex 1]],GroupVertices[Vertex],0)),1,1,"")</calculatedColumnFormula>
    </tableColumn>
    <tableColumn id="64" name="Vertex 2 Group" dataDxfId="204">
      <calculatedColumnFormula>REPLACE(INDEX(GroupVertices[Group], MATCH(Edges[[#This Row],[Vertex 2]],GroupVertices[Vertex],0)),1,1,"")</calculatedColumnFormula>
    </tableColumn>
    <tableColumn id="65" name="Date" dataDxfId="205"/>
    <tableColumn id="66" name="Time"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297" dataDxfId="296">
  <autoFilter ref="A2:C12"/>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8" totalsRowShown="0" headerRowDxfId="188" dataDxfId="187">
  <autoFilter ref="A1:J8"/>
  <tableColumns count="10">
    <tableColumn id="1" name="Top URLs in Tweet in Entire Graph" dataDxfId="186"/>
    <tableColumn id="2" name="Entire Graph Count" dataDxfId="185"/>
    <tableColumn id="3" name="Top URLs in Tweet in G1" dataDxfId="184"/>
    <tableColumn id="4" name="G1 Count" dataDxfId="183"/>
    <tableColumn id="5" name="Top URLs in Tweet in G2" dataDxfId="182"/>
    <tableColumn id="6" name="G2 Count" dataDxfId="181"/>
    <tableColumn id="7" name="Top URLs in Tweet in G3" dataDxfId="180"/>
    <tableColumn id="8" name="G3 Count" dataDxfId="179"/>
    <tableColumn id="9" name="Top URLs in Tweet in G4" dataDxfId="178"/>
    <tableColumn id="10" name="G4 Count" dataDxfId="17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J14" totalsRowShown="0" headerRowDxfId="175" dataDxfId="174">
  <autoFilter ref="A11:J14"/>
  <tableColumns count="10">
    <tableColumn id="1" name="Top Domains in Tweet in Entire Graph" dataDxfId="173"/>
    <tableColumn id="2" name="Entire Graph Count" dataDxfId="172"/>
    <tableColumn id="3" name="Top Domains in Tweet in G1" dataDxfId="171"/>
    <tableColumn id="4" name="G1 Count" dataDxfId="170"/>
    <tableColumn id="5" name="Top Domains in Tweet in G2" dataDxfId="169"/>
    <tableColumn id="6" name="G2 Count" dataDxfId="168"/>
    <tableColumn id="7" name="Top Domains in Tweet in G3" dataDxfId="167"/>
    <tableColumn id="8" name="G3 Count" dataDxfId="166"/>
    <tableColumn id="9" name="Top Domains in Tweet in G4" dataDxfId="165"/>
    <tableColumn id="10" name="G4 Count" dataDxfId="16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J23" totalsRowShown="0" headerRowDxfId="162" dataDxfId="161">
  <autoFilter ref="A17:J23"/>
  <tableColumns count="10">
    <tableColumn id="1" name="Top Hashtags in Tweet in Entire Graph" dataDxfId="160"/>
    <tableColumn id="2" name="Entire Graph Count" dataDxfId="159"/>
    <tableColumn id="3" name="Top Hashtags in Tweet in G1" dataDxfId="158"/>
    <tableColumn id="4" name="G1 Count" dataDxfId="157"/>
    <tableColumn id="5" name="Top Hashtags in Tweet in G2" dataDxfId="156"/>
    <tableColumn id="6" name="G2 Count" dataDxfId="155"/>
    <tableColumn id="7" name="Top Hashtags in Tweet in G3" dataDxfId="154"/>
    <tableColumn id="8" name="G3 Count" dataDxfId="153"/>
    <tableColumn id="9" name="Top Hashtags in Tweet in G4" dataDxfId="152"/>
    <tableColumn id="10" name="G4 Count" dataDxfId="15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6:J36" totalsRowShown="0" headerRowDxfId="149" dataDxfId="148">
  <autoFilter ref="A26:J36"/>
  <tableColumns count="10">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 id="9" name="Top Words in Tweet in G4" dataDxfId="139"/>
    <tableColumn id="10" name="G4 Count" dataDxfId="1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39:J49" totalsRowShown="0" headerRowDxfId="136" dataDxfId="135">
  <autoFilter ref="A39:J49"/>
  <tableColumns count="10">
    <tableColumn id="1" name="Top Word Pairs in Tweet in Entire Graph" dataDxfId="134"/>
    <tableColumn id="2" name="Entire Graph Count" dataDxfId="133"/>
    <tableColumn id="3" name="Top Word Pairs in Tweet in G1" dataDxfId="132"/>
    <tableColumn id="4" name="G1 Count" dataDxfId="131"/>
    <tableColumn id="5" name="Top Word Pairs in Tweet in G2" dataDxfId="130"/>
    <tableColumn id="6" name="G2 Count" dataDxfId="129"/>
    <tableColumn id="7" name="Top Word Pairs in Tweet in G3" dataDxfId="128"/>
    <tableColumn id="8" name="G3 Count" dataDxfId="127"/>
    <tableColumn id="9" name="Top Word Pairs in Tweet in G4" dataDxfId="126"/>
    <tableColumn id="10" name="G4 Count" dataDxfId="12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2:J54" totalsRowShown="0" headerRowDxfId="123" dataDxfId="122">
  <autoFilter ref="A52:J54"/>
  <tableColumns count="10">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J67" totalsRowShown="0" headerRowDxfId="120" dataDxfId="119">
  <autoFilter ref="A57:J67"/>
  <tableColumns count="10">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2"/>
    <tableColumn id="9" name="Top Mentioned in G4" dataDxfId="101"/>
    <tableColumn id="10" name="G4 Count" dataDxfId="10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0:J80" totalsRowShown="0" headerRowDxfId="97" dataDxfId="96">
  <autoFilter ref="A70:J80"/>
  <tableColumns count="10">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38" dataDxfId="337">
  <autoFilter ref="A2:BT26"/>
  <sortState ref="A3:BJ18">
    <sortCondition descending="1" sortBy="value" ref="V3:V18"/>
  </sortState>
  <tableColumns count="72">
    <tableColumn id="1" name="Vertex" dataDxfId="336"/>
    <tableColumn id="62" name="Subgraph" dataDxfId="335"/>
    <tableColumn id="2" name="Color" dataDxfId="334"/>
    <tableColumn id="5" name="Shape" dataDxfId="333"/>
    <tableColumn id="6" name="Size" dataDxfId="332"/>
    <tableColumn id="4" name="Opacity" dataDxfId="223"/>
    <tableColumn id="7" name="Image File" dataDxfId="221"/>
    <tableColumn id="3" name="Visibility" dataDxfId="222"/>
    <tableColumn id="10" name="Label" dataDxfId="331"/>
    <tableColumn id="16" name="Label Fill Color" dataDxfId="330"/>
    <tableColumn id="9" name="Label Position" dataDxfId="217"/>
    <tableColumn id="8" name="Tooltip" dataDxfId="215"/>
    <tableColumn id="18" name="Layout Order" dataDxfId="216"/>
    <tableColumn id="13" name="X" dataDxfId="329"/>
    <tableColumn id="14" name="Y" dataDxfId="328"/>
    <tableColumn id="12" name="Locked?" dataDxfId="327"/>
    <tableColumn id="19" name="Polar R" dataDxfId="326"/>
    <tableColumn id="20" name="Polar Angle" dataDxfId="32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4"/>
    <tableColumn id="28" name="Dynamic Filter" dataDxfId="323"/>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316" totalsRowShown="0" headerRowDxfId="74" dataDxfId="73">
  <autoFilter ref="A1:G316"/>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16" totalsRowShown="0" headerRowDxfId="65" dataDxfId="64">
  <autoFilter ref="A1:L316"/>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295" dataDxfId="294">
  <autoFilter ref="A1:D407"/>
  <tableColumns count="4">
    <tableColumn id="1" name="VertexID" dataDxfId="293"/>
    <tableColumn id="2" name="Word" dataDxfId="292"/>
    <tableColumn id="3" name="Imported ID" dataDxfId="291"/>
    <tableColumn id="4" name="Date" dataDxfId="29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289" dataDxfId="288">
  <autoFilter ref="A1:B176"/>
  <tableColumns count="2">
    <tableColumn id="1" name="Word" dataDxfId="287"/>
    <tableColumn id="2" name="List" dataDxfId="286"/>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285" dataDxfId="284">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22">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21"/>
    <tableColumn id="20" name="Collapsed X"/>
    <tableColumn id="21" name="Collapsed Y"/>
    <tableColumn id="6" name="ID" dataDxfId="320"/>
    <tableColumn id="19" name="Collapsed Properties" dataDxfId="203"/>
    <tableColumn id="5" name="Vertices" dataDxfId="202"/>
    <tableColumn id="7" name="Unique Edges" dataDxfId="201"/>
    <tableColumn id="8" name="Edges With Duplicates" dataDxfId="200"/>
    <tableColumn id="9" name="Total Edges" dataDxfId="199"/>
    <tableColumn id="10" name="Self-Loops" dataDxfId="198"/>
    <tableColumn id="24" name="Reciprocated Vertex Pair Ratio" dataDxfId="197"/>
    <tableColumn id="25" name="Reciprocated Edge Ratio" dataDxfId="196"/>
    <tableColumn id="11" name="Connected Components" dataDxfId="195"/>
    <tableColumn id="12" name="Single-Vertex Connected Components" dataDxfId="194"/>
    <tableColumn id="13" name="Maximum Vertices in a Connected Component" dataDxfId="193"/>
    <tableColumn id="14" name="Maximum Edges in a Connected Component" dataDxfId="192"/>
    <tableColumn id="15" name="Maximum Geodesic Distance (Diameter)" dataDxfId="191"/>
    <tableColumn id="16" name="Average Geodesic Distance" dataDxfId="190"/>
    <tableColumn id="17" name="Graph Density" dataDxfId="176"/>
    <tableColumn id="23" name="Top URLs in Tweet" dataDxfId="163"/>
    <tableColumn id="26" name="Top Domains in Tweet" dataDxfId="150"/>
    <tableColumn id="27" name="Top Hashtags in Tweet" dataDxfId="137"/>
    <tableColumn id="28" name="Top Words in Tweet" dataDxfId="124"/>
    <tableColumn id="29" name="Top Word Pairs in Tweet" dataDxfId="99"/>
    <tableColumn id="30" name="Top Replied-To in Tweet" dataDxfId="98"/>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9" dataDxfId="318">
  <autoFilter ref="A1:C25"/>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7"/>
    <tableColumn id="2" name="Degree Frequency" dataDxfId="316">
      <calculatedColumnFormula>COUNTIF(Vertices[Degree], "&gt;= " &amp; D2) - COUNTIF(Vertices[Degree], "&gt;=" &amp; D3)</calculatedColumnFormula>
    </tableColumn>
    <tableColumn id="3" name="In-Degree Bin" dataDxfId="315"/>
    <tableColumn id="4" name="In-Degree Frequency" dataDxfId="314">
      <calculatedColumnFormula>COUNTIF(Vertices[In-Degree], "&gt;= " &amp; F2) - COUNTIF(Vertices[In-Degree], "&gt;=" &amp; F3)</calculatedColumnFormula>
    </tableColumn>
    <tableColumn id="5" name="Out-Degree Bin" dataDxfId="313"/>
    <tableColumn id="6" name="Out-Degree Frequency" dataDxfId="312">
      <calculatedColumnFormula>COUNTIF(Vertices[Out-Degree], "&gt;= " &amp; H2) - COUNTIF(Vertices[Out-Degree], "&gt;=" &amp; H3)</calculatedColumnFormula>
    </tableColumn>
    <tableColumn id="7" name="Betweenness Centrality Bin" dataDxfId="311"/>
    <tableColumn id="8" name="Betweenness Centrality Frequency" dataDxfId="310">
      <calculatedColumnFormula>COUNTIF(Vertices[Betweenness Centrality], "&gt;= " &amp; J2) - COUNTIF(Vertices[Betweenness Centrality], "&gt;=" &amp; J3)</calculatedColumnFormula>
    </tableColumn>
    <tableColumn id="9" name="Closeness Centrality Bin" dataDxfId="309"/>
    <tableColumn id="10" name="Closeness Centrality Frequency" dataDxfId="308">
      <calculatedColumnFormula>COUNTIF(Vertices[Closeness Centrality], "&gt;= " &amp; L2) - COUNTIF(Vertices[Closeness Centrality], "&gt;=" &amp; L3)</calculatedColumnFormula>
    </tableColumn>
    <tableColumn id="11" name="Eigenvector Centrality Bin" dataDxfId="307"/>
    <tableColumn id="12" name="Eigenvector Centrality Frequency" dataDxfId="306">
      <calculatedColumnFormula>COUNTIF(Vertices[Eigenvector Centrality], "&gt;= " &amp; N2) - COUNTIF(Vertices[Eigenvector Centrality], "&gt;=" &amp; N3)</calculatedColumnFormula>
    </tableColumn>
    <tableColumn id="18" name="PageRank Bin" dataDxfId="305"/>
    <tableColumn id="17" name="PageRank Frequency" dataDxfId="304">
      <calculatedColumnFormula>COUNTIF(Vertices[Eigenvector Centrality], "&gt;= " &amp; P2) - COUNTIF(Vertices[Eigenvector Centrality], "&gt;=" &amp; P3)</calculatedColumnFormula>
    </tableColumn>
    <tableColumn id="13" name="Clustering Coefficient Bin" dataDxfId="303"/>
    <tableColumn id="14" name="Clustering Coefficient Frequency" dataDxfId="302">
      <calculatedColumnFormula>COUNTIF(Vertices[Clustering Coefficient], "&gt;= " &amp; R2) - COUNTIF(Vertices[Clustering Coefficient], "&gt;=" &amp; R3)</calculatedColumnFormula>
    </tableColumn>
    <tableColumn id="15" name="Dynamic Filter Bin" dataDxfId="301"/>
    <tableColumn id="16" name="Dynamic Filter Frequency" dataDxfId="3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9">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sachakopp/status/1169419222516211713" TargetMode="External" /><Relationship Id="rId2" Type="http://schemas.openxmlformats.org/officeDocument/2006/relationships/hyperlink" Target="https://twitter.com/RachelRRomeo/status/1166817555257942016" TargetMode="External" /><Relationship Id="rId3" Type="http://schemas.openxmlformats.org/officeDocument/2006/relationships/hyperlink" Target="https://twitter.com/RachelRRomeo/status/1166817555257942016" TargetMode="External" /><Relationship Id="rId4" Type="http://schemas.openxmlformats.org/officeDocument/2006/relationships/hyperlink" Target="https://twitter.com/RachelRRomeo/status/1166817555257942016" TargetMode="External" /><Relationship Id="rId5" Type="http://schemas.openxmlformats.org/officeDocument/2006/relationships/hyperlink" Target="https://www.omaha.com/opinion/midlands-voices-access-to-an-exceptional-future/article_c4f728e2-6145-5729-b04e-cc4800d7fbfd.html?utm_medium=social&amp;utm_source=twitter&amp;utm_campaign=user-share" TargetMode="External" /><Relationship Id="rId6" Type="http://schemas.openxmlformats.org/officeDocument/2006/relationships/hyperlink" Target="https://twitter.com/sampetto/status/1169595010544742400" TargetMode="External" /><Relationship Id="rId7" Type="http://schemas.openxmlformats.org/officeDocument/2006/relationships/hyperlink" Target="https://twitter.com/sampetto/status/1169595010544742400" TargetMode="External" /><Relationship Id="rId8" Type="http://schemas.openxmlformats.org/officeDocument/2006/relationships/hyperlink" Target="https://twitter.com/SachaKopp/status/1169714045072494592" TargetMode="External" /><Relationship Id="rId9" Type="http://schemas.openxmlformats.org/officeDocument/2006/relationships/hyperlink" Target="https://twitter.com/sampetto/status/1169595010544742400" TargetMode="External" /><Relationship Id="rId10" Type="http://schemas.openxmlformats.org/officeDocument/2006/relationships/hyperlink" Target="https://twitter.com/sampetto/status/1169595010544742400" TargetMode="External" /><Relationship Id="rId11" Type="http://schemas.openxmlformats.org/officeDocument/2006/relationships/hyperlink" Target="https://www.omaha.com/opinion/midlands-voices-access-to-an-exceptional-future/article_c4f728e2-6145-5729-b04e-cc4800d7fbfd.html?utm_medium=social&amp;utm_source=twitter&amp;utm_campaign=user-share" TargetMode="External" /><Relationship Id="rId12" Type="http://schemas.openxmlformats.org/officeDocument/2006/relationships/hyperlink" Target="https://twitter.com/SachaKopp/status/1169714045072494592" TargetMode="External" /><Relationship Id="rId13" Type="http://schemas.openxmlformats.org/officeDocument/2006/relationships/hyperlink" Target="https://twitter.com/SachaKopp/status/1169714045072494592" TargetMode="External" /><Relationship Id="rId14" Type="http://schemas.openxmlformats.org/officeDocument/2006/relationships/hyperlink" Target="https://www.omaha.com/opinion/midlands-voices-access-to-an-exceptional-future/article_c4f728e2-6145-5729-b04e-cc4800d7fbfd.html?utm_medium=social&amp;utm_source=twitter&amp;utm_campaign=user-share" TargetMode="External" /><Relationship Id="rId15" Type="http://schemas.openxmlformats.org/officeDocument/2006/relationships/hyperlink" Target="https://pbs.twimg.com/media/EDs8dTQXkAE78qo.jpg" TargetMode="External" /><Relationship Id="rId16" Type="http://schemas.openxmlformats.org/officeDocument/2006/relationships/hyperlink" Target="https://pbs.twimg.com/media/EDs8dTQXkAE78qo.jpg" TargetMode="External" /><Relationship Id="rId17" Type="http://schemas.openxmlformats.org/officeDocument/2006/relationships/hyperlink" Target="https://pbs.twimg.com/ext_tw_video_thumb/1166755817389010946/pu/img/m915YI4NDvKtGNDq.jpg" TargetMode="External" /><Relationship Id="rId18" Type="http://schemas.openxmlformats.org/officeDocument/2006/relationships/hyperlink" Target="https://pbs.twimg.com/ext_tw_video_thumb/1166755817389010946/pu/img/m915YI4NDvKtGNDq.jpg" TargetMode="External" /><Relationship Id="rId19" Type="http://schemas.openxmlformats.org/officeDocument/2006/relationships/hyperlink" Target="https://pbs.twimg.com/media/EDQfa8FXYAIcnOu.jpg" TargetMode="External" /><Relationship Id="rId20" Type="http://schemas.openxmlformats.org/officeDocument/2006/relationships/hyperlink" Target="https://pbs.twimg.com/media/EDPB1EiX4AEvY-F.png" TargetMode="External" /><Relationship Id="rId21" Type="http://schemas.openxmlformats.org/officeDocument/2006/relationships/hyperlink" Target="https://pbs.twimg.com/media/EDQD12KWwAYnDG0.jpg" TargetMode="External" /><Relationship Id="rId22" Type="http://schemas.openxmlformats.org/officeDocument/2006/relationships/hyperlink" Target="https://pbs.twimg.com/media/EDA36Z6WkAcHKxK.jpg" TargetMode="External" /><Relationship Id="rId23" Type="http://schemas.openxmlformats.org/officeDocument/2006/relationships/hyperlink" Target="https://pbs.twimg.com/media/EC2HGFNU8AA7YT_.jpg" TargetMode="External" /><Relationship Id="rId24" Type="http://schemas.openxmlformats.org/officeDocument/2006/relationships/hyperlink" Target="https://pbs.twimg.com/media/EC2HGFNU8AA7YT_.jpg" TargetMode="External" /><Relationship Id="rId25" Type="http://schemas.openxmlformats.org/officeDocument/2006/relationships/hyperlink" Target="https://pbs.twimg.com/media/EDQD12KWwAYnDG0.jpg" TargetMode="External" /><Relationship Id="rId26" Type="http://schemas.openxmlformats.org/officeDocument/2006/relationships/hyperlink" Target="https://pbs.twimg.com/media/EDqTPRAX4AEre34.jpg" TargetMode="External" /><Relationship Id="rId27" Type="http://schemas.openxmlformats.org/officeDocument/2006/relationships/hyperlink" Target="https://pbs.twimg.com/media/EDqTPRAX4AEre34.jpg" TargetMode="External" /><Relationship Id="rId28" Type="http://schemas.openxmlformats.org/officeDocument/2006/relationships/hyperlink" Target="https://pbs.twimg.com/media/EDqTPRAX4AEre34.jpg" TargetMode="External" /><Relationship Id="rId29" Type="http://schemas.openxmlformats.org/officeDocument/2006/relationships/hyperlink" Target="https://pbs.twimg.com/ext_tw_video_thumb/1169419133496242177/pu/img/fDGTVB_iYrg3szyo.jpg" TargetMode="External" /><Relationship Id="rId30" Type="http://schemas.openxmlformats.org/officeDocument/2006/relationships/hyperlink" Target="https://pbs.twimg.com/ext_tw_video_thumb/1169419133496242177/pu/img/fDGTVB_iYrg3szyo.jpg" TargetMode="External" /><Relationship Id="rId31" Type="http://schemas.openxmlformats.org/officeDocument/2006/relationships/hyperlink" Target="https://pbs.twimg.com/media/EDuouPXVUAAEQBg.jpg" TargetMode="External" /><Relationship Id="rId32" Type="http://schemas.openxmlformats.org/officeDocument/2006/relationships/hyperlink" Target="https://pbs.twimg.com/media/EDuouPXVUAAEQBg.jpg" TargetMode="External" /><Relationship Id="rId33" Type="http://schemas.openxmlformats.org/officeDocument/2006/relationships/hyperlink" Target="https://pbs.twimg.com/media/EDuouPXVUAAEQBg.jpg" TargetMode="External" /><Relationship Id="rId34" Type="http://schemas.openxmlformats.org/officeDocument/2006/relationships/hyperlink" Target="http://pbs.twimg.com/profile_images/1167313820974338049/eYFyqZC6_normal.jpg" TargetMode="External" /><Relationship Id="rId35" Type="http://schemas.openxmlformats.org/officeDocument/2006/relationships/hyperlink" Target="http://pbs.twimg.com/profile_images/1167313820974338049/eYFyqZC6_normal.jpg" TargetMode="External" /><Relationship Id="rId36" Type="http://schemas.openxmlformats.org/officeDocument/2006/relationships/hyperlink" Target="http://pbs.twimg.com/profile_images/1167313820974338049/eYFyqZC6_normal.jpg" TargetMode="External" /><Relationship Id="rId37" Type="http://schemas.openxmlformats.org/officeDocument/2006/relationships/hyperlink" Target="http://pbs.twimg.com/profile_images/1142922337450225665/SYCpSIkk_normal.jpg" TargetMode="External" /><Relationship Id="rId38" Type="http://schemas.openxmlformats.org/officeDocument/2006/relationships/hyperlink" Target="http://pbs.twimg.com/profile_images/1142922337450225665/SYCpSIkk_normal.jpg" TargetMode="External" /><Relationship Id="rId39" Type="http://schemas.openxmlformats.org/officeDocument/2006/relationships/hyperlink" Target="http://pbs.twimg.com/profile_images/1142922337450225665/SYCpSIkk_normal.jpg" TargetMode="External" /><Relationship Id="rId40" Type="http://schemas.openxmlformats.org/officeDocument/2006/relationships/hyperlink" Target="http://pbs.twimg.com/profile_images/934814867474866176/WU7iv_xv_normal.jpg" TargetMode="External" /><Relationship Id="rId41" Type="http://schemas.openxmlformats.org/officeDocument/2006/relationships/hyperlink" Target="http://pbs.twimg.com/profile_images/934814867474866176/WU7iv_xv_normal.jpg" TargetMode="External" /><Relationship Id="rId42" Type="http://schemas.openxmlformats.org/officeDocument/2006/relationships/hyperlink" Target="http://pbs.twimg.com/profile_images/934814867474866176/WU7iv_xv_normal.jpg" TargetMode="External" /><Relationship Id="rId43" Type="http://schemas.openxmlformats.org/officeDocument/2006/relationships/hyperlink" Target="https://pbs.twimg.com/media/EDs8dTQXkAE78qo.jpg" TargetMode="External" /><Relationship Id="rId44" Type="http://schemas.openxmlformats.org/officeDocument/2006/relationships/hyperlink" Target="https://pbs.twimg.com/media/EDs8dTQXkAE78qo.jpg" TargetMode="External" /><Relationship Id="rId45" Type="http://schemas.openxmlformats.org/officeDocument/2006/relationships/hyperlink" Target="http://pbs.twimg.com/profile_images/547401948589465600/RacNI7Df_normal.jpeg" TargetMode="External" /><Relationship Id="rId46" Type="http://schemas.openxmlformats.org/officeDocument/2006/relationships/hyperlink" Target="http://pbs.twimg.com/profile_images/547401948589465600/RacNI7Df_normal.jpeg" TargetMode="External" /><Relationship Id="rId47" Type="http://schemas.openxmlformats.org/officeDocument/2006/relationships/hyperlink" Target="http://pbs.twimg.com/profile_images/547401948589465600/RacNI7Df_normal.jpeg" TargetMode="External" /><Relationship Id="rId48" Type="http://schemas.openxmlformats.org/officeDocument/2006/relationships/hyperlink" Target="http://pbs.twimg.com/profile_images/547401948589465600/RacNI7Df_normal.jpeg" TargetMode="External" /><Relationship Id="rId49" Type="http://schemas.openxmlformats.org/officeDocument/2006/relationships/hyperlink" Target="http://pbs.twimg.com/profile_images/976466303862038528/Py2xkKfd_normal.jpg" TargetMode="External" /><Relationship Id="rId50" Type="http://schemas.openxmlformats.org/officeDocument/2006/relationships/hyperlink" Target="http://pbs.twimg.com/profile_images/976466303862038528/Py2xkKfd_normal.jpg" TargetMode="External" /><Relationship Id="rId51" Type="http://schemas.openxmlformats.org/officeDocument/2006/relationships/hyperlink" Target="http://pbs.twimg.com/profile_images/976466303862038528/Py2xkKfd_normal.jpg" TargetMode="External" /><Relationship Id="rId52" Type="http://schemas.openxmlformats.org/officeDocument/2006/relationships/hyperlink" Target="http://pbs.twimg.com/profile_images/484695440151941120/tT4TaFGw_normal.jpeg" TargetMode="External" /><Relationship Id="rId53" Type="http://schemas.openxmlformats.org/officeDocument/2006/relationships/hyperlink" Target="http://pbs.twimg.com/profile_images/484695440151941120/tT4TaFGw_normal.jpeg" TargetMode="External" /><Relationship Id="rId54" Type="http://schemas.openxmlformats.org/officeDocument/2006/relationships/hyperlink" Target="http://pbs.twimg.com/profile_images/1137419165889945600/v8wO-NTt_normal.png" TargetMode="External" /><Relationship Id="rId55" Type="http://schemas.openxmlformats.org/officeDocument/2006/relationships/hyperlink" Target="http://pbs.twimg.com/profile_images/1137419165889945600/v8wO-NTt_normal.png" TargetMode="External" /><Relationship Id="rId56" Type="http://schemas.openxmlformats.org/officeDocument/2006/relationships/hyperlink" Target="https://pbs.twimg.com/ext_tw_video_thumb/1166755817389010946/pu/img/m915YI4NDvKtGNDq.jpg" TargetMode="External" /><Relationship Id="rId57" Type="http://schemas.openxmlformats.org/officeDocument/2006/relationships/hyperlink" Target="https://pbs.twimg.com/ext_tw_video_thumb/1166755817389010946/pu/img/m915YI4NDvKtGNDq.jpg" TargetMode="External" /><Relationship Id="rId58" Type="http://schemas.openxmlformats.org/officeDocument/2006/relationships/hyperlink" Target="http://pbs.twimg.com/profile_images/1137419165889945600/v8wO-NTt_normal.png" TargetMode="External" /><Relationship Id="rId59" Type="http://schemas.openxmlformats.org/officeDocument/2006/relationships/hyperlink" Target="http://pbs.twimg.com/profile_images/1137419165889945600/v8wO-NTt_normal.png" TargetMode="External" /><Relationship Id="rId60" Type="http://schemas.openxmlformats.org/officeDocument/2006/relationships/hyperlink" Target="http://pbs.twimg.com/profile_images/1137419165889945600/v8wO-NTt_normal.png" TargetMode="External" /><Relationship Id="rId61" Type="http://schemas.openxmlformats.org/officeDocument/2006/relationships/hyperlink" Target="http://pbs.twimg.com/profile_images/2391855040/Brooks_New-articleInline_normal.jpg" TargetMode="External" /><Relationship Id="rId62" Type="http://schemas.openxmlformats.org/officeDocument/2006/relationships/hyperlink" Target="http://pbs.twimg.com/profile_images/1137419165889945600/v8wO-NTt_normal.png" TargetMode="External" /><Relationship Id="rId63" Type="http://schemas.openxmlformats.org/officeDocument/2006/relationships/hyperlink" Target="http://pbs.twimg.com/profile_images/1137419165889945600/v8wO-NTt_normal.png" TargetMode="External" /><Relationship Id="rId64" Type="http://schemas.openxmlformats.org/officeDocument/2006/relationships/hyperlink" Target="https://pbs.twimg.com/media/EDQfa8FXYAIcnOu.jpg" TargetMode="External" /><Relationship Id="rId65" Type="http://schemas.openxmlformats.org/officeDocument/2006/relationships/hyperlink" Target="http://pbs.twimg.com/profile_images/1137419165889945600/v8wO-NTt_normal.png" TargetMode="External" /><Relationship Id="rId66" Type="http://schemas.openxmlformats.org/officeDocument/2006/relationships/hyperlink" Target="http://pbs.twimg.com/profile_images/477498319128641537/80VgI0B-_normal.jpeg" TargetMode="External" /><Relationship Id="rId67" Type="http://schemas.openxmlformats.org/officeDocument/2006/relationships/hyperlink" Target="http://pbs.twimg.com/profile_images/1137419165889945600/v8wO-NTt_normal.png" TargetMode="External" /><Relationship Id="rId68" Type="http://schemas.openxmlformats.org/officeDocument/2006/relationships/hyperlink" Target="http://pbs.twimg.com/profile_images/1137419165889945600/v8wO-NTt_normal.png" TargetMode="External" /><Relationship Id="rId69" Type="http://schemas.openxmlformats.org/officeDocument/2006/relationships/hyperlink" Target="http://pbs.twimg.com/profile_images/1137419165889945600/v8wO-NTt_normal.png" TargetMode="External" /><Relationship Id="rId70" Type="http://schemas.openxmlformats.org/officeDocument/2006/relationships/hyperlink" Target="https://pbs.twimg.com/media/EDPB1EiX4AEvY-F.png" TargetMode="External" /><Relationship Id="rId71" Type="http://schemas.openxmlformats.org/officeDocument/2006/relationships/hyperlink" Target="https://pbs.twimg.com/media/EDQD12KWwAYnDG0.jpg" TargetMode="External" /><Relationship Id="rId72" Type="http://schemas.openxmlformats.org/officeDocument/2006/relationships/hyperlink" Target="http://pbs.twimg.com/profile_images/1137419165889945600/v8wO-NTt_normal.png" TargetMode="External" /><Relationship Id="rId73" Type="http://schemas.openxmlformats.org/officeDocument/2006/relationships/hyperlink" Target="http://pbs.twimg.com/profile_images/1087719846605979648/HRHFp3Nq_normal.jpg" TargetMode="External" /><Relationship Id="rId74" Type="http://schemas.openxmlformats.org/officeDocument/2006/relationships/hyperlink" Target="http://pbs.twimg.com/profile_images/1031550190296096768/ifRrp5KT_normal.jpg" TargetMode="External" /><Relationship Id="rId75" Type="http://schemas.openxmlformats.org/officeDocument/2006/relationships/hyperlink" Target="http://pbs.twimg.com/profile_images/1031550190296096768/ifRrp5KT_normal.jpg" TargetMode="External" /><Relationship Id="rId76" Type="http://schemas.openxmlformats.org/officeDocument/2006/relationships/hyperlink" Target="http://pbs.twimg.com/profile_images/1031550190296096768/ifRrp5KT_normal.jpg" TargetMode="External" /><Relationship Id="rId77" Type="http://schemas.openxmlformats.org/officeDocument/2006/relationships/hyperlink" Target="http://pbs.twimg.com/profile_images/1031550190296096768/ifRrp5KT_normal.jpg" TargetMode="External" /><Relationship Id="rId78" Type="http://schemas.openxmlformats.org/officeDocument/2006/relationships/hyperlink" Target="http://pbs.twimg.com/profile_images/1031550190296096768/ifRrp5KT_normal.jpg" TargetMode="External" /><Relationship Id="rId79" Type="http://schemas.openxmlformats.org/officeDocument/2006/relationships/hyperlink" Target="http://pbs.twimg.com/profile_images/1031550190296096768/ifRrp5KT_normal.jpg" TargetMode="External" /><Relationship Id="rId80" Type="http://schemas.openxmlformats.org/officeDocument/2006/relationships/hyperlink" Target="http://pbs.twimg.com/profile_images/1031550190296096768/ifRrp5KT_normal.jpg" TargetMode="External" /><Relationship Id="rId81" Type="http://schemas.openxmlformats.org/officeDocument/2006/relationships/hyperlink" Target="http://pbs.twimg.com/profile_images/1031550190296096768/ifRrp5KT_normal.jpg" TargetMode="External" /><Relationship Id="rId82" Type="http://schemas.openxmlformats.org/officeDocument/2006/relationships/hyperlink" Target="http://pbs.twimg.com/profile_images/682734532068388864/kxtuYAFd_normal.jpg" TargetMode="External" /><Relationship Id="rId83" Type="http://schemas.openxmlformats.org/officeDocument/2006/relationships/hyperlink" Target="http://pbs.twimg.com/profile_images/1144597367326420992/P4L06eTP_normal.jpg" TargetMode="External" /><Relationship Id="rId84" Type="http://schemas.openxmlformats.org/officeDocument/2006/relationships/hyperlink" Target="http://pbs.twimg.com/profile_images/1144597367326420992/P4L06eTP_normal.jpg" TargetMode="External" /><Relationship Id="rId85" Type="http://schemas.openxmlformats.org/officeDocument/2006/relationships/hyperlink" Target="http://pbs.twimg.com/profile_images/1144597367326420992/P4L06eTP_normal.jpg" TargetMode="External" /><Relationship Id="rId86" Type="http://schemas.openxmlformats.org/officeDocument/2006/relationships/hyperlink" Target="https://pbs.twimg.com/media/EDA36Z6WkAcHKxK.jpg" TargetMode="External" /><Relationship Id="rId87" Type="http://schemas.openxmlformats.org/officeDocument/2006/relationships/hyperlink" Target="https://pbs.twimg.com/media/EC2HGFNU8AA7YT_.jpg" TargetMode="External" /><Relationship Id="rId88" Type="http://schemas.openxmlformats.org/officeDocument/2006/relationships/hyperlink" Target="https://pbs.twimg.com/media/EC2HGFNU8AA7YT_.jpg" TargetMode="External" /><Relationship Id="rId89" Type="http://schemas.openxmlformats.org/officeDocument/2006/relationships/hyperlink" Target="http://pbs.twimg.com/profile_images/1137419165889945600/v8wO-NTt_normal.png" TargetMode="External" /><Relationship Id="rId90" Type="http://schemas.openxmlformats.org/officeDocument/2006/relationships/hyperlink" Target="http://pbs.twimg.com/profile_images/1137419165889945600/v8wO-NTt_normal.png" TargetMode="External" /><Relationship Id="rId91" Type="http://schemas.openxmlformats.org/officeDocument/2006/relationships/hyperlink" Target="http://pbs.twimg.com/profile_images/1137419165889945600/v8wO-NTt_normal.png" TargetMode="External" /><Relationship Id="rId92" Type="http://schemas.openxmlformats.org/officeDocument/2006/relationships/hyperlink" Target="https://pbs.twimg.com/media/EDQD12KWwAYnDG0.jpg" TargetMode="External" /><Relationship Id="rId93" Type="http://schemas.openxmlformats.org/officeDocument/2006/relationships/hyperlink" Target="http://pbs.twimg.com/profile_images/1137419165889945600/v8wO-NTt_normal.png" TargetMode="External" /><Relationship Id="rId94" Type="http://schemas.openxmlformats.org/officeDocument/2006/relationships/hyperlink" Target="http://pbs.twimg.com/profile_images/1137419165889945600/v8wO-NTt_normal.png" TargetMode="External" /><Relationship Id="rId95" Type="http://schemas.openxmlformats.org/officeDocument/2006/relationships/hyperlink" Target="http://pbs.twimg.com/profile_images/1137419165889945600/v8wO-NTt_normal.png" TargetMode="External" /><Relationship Id="rId96" Type="http://schemas.openxmlformats.org/officeDocument/2006/relationships/hyperlink" Target="http://pbs.twimg.com/profile_images/1137419165889945600/v8wO-NTt_normal.png" TargetMode="External" /><Relationship Id="rId97" Type="http://schemas.openxmlformats.org/officeDocument/2006/relationships/hyperlink" Target="http://pbs.twimg.com/profile_images/1137419165889945600/v8wO-NTt_normal.png" TargetMode="External" /><Relationship Id="rId98" Type="http://schemas.openxmlformats.org/officeDocument/2006/relationships/hyperlink" Target="https://pbs.twimg.com/media/EDqTPRAX4AEre34.jpg" TargetMode="External" /><Relationship Id="rId99" Type="http://schemas.openxmlformats.org/officeDocument/2006/relationships/hyperlink" Target="https://pbs.twimg.com/media/EDqTPRAX4AEre34.jpg" TargetMode="External" /><Relationship Id="rId100" Type="http://schemas.openxmlformats.org/officeDocument/2006/relationships/hyperlink" Target="https://pbs.twimg.com/media/EDqTPRAX4AEre34.jpg" TargetMode="External" /><Relationship Id="rId101" Type="http://schemas.openxmlformats.org/officeDocument/2006/relationships/hyperlink" Target="https://pbs.twimg.com/ext_tw_video_thumb/1169419133496242177/pu/img/fDGTVB_iYrg3szyo.jpg" TargetMode="External" /><Relationship Id="rId102" Type="http://schemas.openxmlformats.org/officeDocument/2006/relationships/hyperlink" Target="https://pbs.twimg.com/ext_tw_video_thumb/1169419133496242177/pu/img/fDGTVB_iYrg3szyo.jpg" TargetMode="External" /><Relationship Id="rId103" Type="http://schemas.openxmlformats.org/officeDocument/2006/relationships/hyperlink" Target="http://pbs.twimg.com/profile_images/1137419165889945600/v8wO-NTt_normal.png" TargetMode="External" /><Relationship Id="rId104" Type="http://schemas.openxmlformats.org/officeDocument/2006/relationships/hyperlink" Target="http://pbs.twimg.com/profile_images/1137419165889945600/v8wO-NTt_normal.png" TargetMode="External" /><Relationship Id="rId105" Type="http://schemas.openxmlformats.org/officeDocument/2006/relationships/hyperlink" Target="https://pbs.twimg.com/media/EDuouPXVUAAEQBg.jpg" TargetMode="External" /><Relationship Id="rId106" Type="http://schemas.openxmlformats.org/officeDocument/2006/relationships/hyperlink" Target="https://pbs.twimg.com/media/EDuouPXVUAAEQBg.jpg" TargetMode="External" /><Relationship Id="rId107" Type="http://schemas.openxmlformats.org/officeDocument/2006/relationships/hyperlink" Target="https://pbs.twimg.com/media/EDuouPXVUAAEQBg.jpg" TargetMode="External" /><Relationship Id="rId108" Type="http://schemas.openxmlformats.org/officeDocument/2006/relationships/hyperlink" Target="http://pbs.twimg.com/profile_images/1087719846605979648/HRHFp3Nq_normal.jpg" TargetMode="External" /><Relationship Id="rId109" Type="http://schemas.openxmlformats.org/officeDocument/2006/relationships/hyperlink" Target="http://pbs.twimg.com/profile_images/868234499686977536/DDd3eQAd_normal.jpg" TargetMode="External" /><Relationship Id="rId110" Type="http://schemas.openxmlformats.org/officeDocument/2006/relationships/hyperlink" Target="http://pbs.twimg.com/profile_images/868234499686977536/DDd3eQAd_normal.jpg" TargetMode="External" /><Relationship Id="rId111" Type="http://schemas.openxmlformats.org/officeDocument/2006/relationships/hyperlink" Target="http://pbs.twimg.com/profile_images/1052383728792567808/NMlGtNO-_normal.jpg" TargetMode="External" /><Relationship Id="rId112" Type="http://schemas.openxmlformats.org/officeDocument/2006/relationships/hyperlink" Target="http://pbs.twimg.com/profile_images/1052383728792567808/NMlGtNO-_normal.jpg" TargetMode="External" /><Relationship Id="rId113" Type="http://schemas.openxmlformats.org/officeDocument/2006/relationships/hyperlink" Target="http://pbs.twimg.com/profile_images/477498319128641537/80VgI0B-_normal.jpeg" TargetMode="External" /><Relationship Id="rId114" Type="http://schemas.openxmlformats.org/officeDocument/2006/relationships/hyperlink" Target="http://pbs.twimg.com/profile_images/1087719846605979648/HRHFp3Nq_normal.jpg" TargetMode="External" /><Relationship Id="rId115" Type="http://schemas.openxmlformats.org/officeDocument/2006/relationships/hyperlink" Target="http://pbs.twimg.com/profile_images/1087719846605979648/HRHFp3Nq_normal.jpg" TargetMode="External" /><Relationship Id="rId116" Type="http://schemas.openxmlformats.org/officeDocument/2006/relationships/hyperlink" Target="http://pbs.twimg.com/profile_images/1087719846605979648/HRHFp3Nq_normal.jpg" TargetMode="External" /><Relationship Id="rId117" Type="http://schemas.openxmlformats.org/officeDocument/2006/relationships/hyperlink" Target="http://pbs.twimg.com/profile_images/868234499686977536/DDd3eQAd_normal.jpg" TargetMode="External" /><Relationship Id="rId118" Type="http://schemas.openxmlformats.org/officeDocument/2006/relationships/hyperlink" Target="http://pbs.twimg.com/profile_images/868234499686977536/DDd3eQAd_normal.jpg" TargetMode="External" /><Relationship Id="rId119" Type="http://schemas.openxmlformats.org/officeDocument/2006/relationships/hyperlink" Target="http://pbs.twimg.com/profile_images/1052383728792567808/NMlGtNO-_normal.jpg" TargetMode="External" /><Relationship Id="rId120" Type="http://schemas.openxmlformats.org/officeDocument/2006/relationships/hyperlink" Target="http://pbs.twimg.com/profile_images/1052383728792567808/NMlGtNO-_normal.jpg" TargetMode="External" /><Relationship Id="rId121" Type="http://schemas.openxmlformats.org/officeDocument/2006/relationships/hyperlink" Target="http://pbs.twimg.com/profile_images/1052383728792567808/NMlGtNO-_normal.jpg" TargetMode="External" /><Relationship Id="rId122" Type="http://schemas.openxmlformats.org/officeDocument/2006/relationships/hyperlink" Target="http://pbs.twimg.com/profile_images/477498319128641537/80VgI0B-_normal.jpeg" TargetMode="External" /><Relationship Id="rId123" Type="http://schemas.openxmlformats.org/officeDocument/2006/relationships/hyperlink" Target="http://pbs.twimg.com/profile_images/1052383728792567808/NMlGtNO-_normal.jpg" TargetMode="External" /><Relationship Id="rId124" Type="http://schemas.openxmlformats.org/officeDocument/2006/relationships/hyperlink" Target="http://pbs.twimg.com/profile_images/1052383728792567808/NMlGtNO-_normal.jpg" TargetMode="External" /><Relationship Id="rId125" Type="http://schemas.openxmlformats.org/officeDocument/2006/relationships/hyperlink" Target="http://pbs.twimg.com/profile_images/1052383728792567808/NMlGtNO-_normal.jpg" TargetMode="External" /><Relationship Id="rId126" Type="http://schemas.openxmlformats.org/officeDocument/2006/relationships/hyperlink" Target="http://pbs.twimg.com/profile_images/1052383728792567808/NMlGtNO-_normal.jpg" TargetMode="External" /><Relationship Id="rId127" Type="http://schemas.openxmlformats.org/officeDocument/2006/relationships/hyperlink" Target="https://twitter.com/primrose_megan/status/1167911890514612224" TargetMode="External" /><Relationship Id="rId128" Type="http://schemas.openxmlformats.org/officeDocument/2006/relationships/hyperlink" Target="https://twitter.com/primrose_megan/status/1167911890514612224" TargetMode="External" /><Relationship Id="rId129" Type="http://schemas.openxmlformats.org/officeDocument/2006/relationships/hyperlink" Target="https://twitter.com/primrose_megan/status/1167911890514612224" TargetMode="External" /><Relationship Id="rId130" Type="http://schemas.openxmlformats.org/officeDocument/2006/relationships/hyperlink" Target="https://twitter.com/bryan_yint/status/1168006436237930498" TargetMode="External" /><Relationship Id="rId131" Type="http://schemas.openxmlformats.org/officeDocument/2006/relationships/hyperlink" Target="https://twitter.com/bryan_yint/status/1168006436237930498" TargetMode="External" /><Relationship Id="rId132" Type="http://schemas.openxmlformats.org/officeDocument/2006/relationships/hyperlink" Target="https://twitter.com/bryan_yint/status/1168006436237930498" TargetMode="External" /><Relationship Id="rId133" Type="http://schemas.openxmlformats.org/officeDocument/2006/relationships/hyperlink" Target="https://twitter.com/wagarcia15/status/1169585909852979201" TargetMode="External" /><Relationship Id="rId134" Type="http://schemas.openxmlformats.org/officeDocument/2006/relationships/hyperlink" Target="https://twitter.com/wagarcia15/status/1169585909852979201" TargetMode="External" /><Relationship Id="rId135" Type="http://schemas.openxmlformats.org/officeDocument/2006/relationships/hyperlink" Target="https://twitter.com/wagarcia15/status/1169585909852979201" TargetMode="External" /><Relationship Id="rId136" Type="http://schemas.openxmlformats.org/officeDocument/2006/relationships/hyperlink" Target="https://twitter.com/sampetto/status/1169595010544742400" TargetMode="External" /><Relationship Id="rId137" Type="http://schemas.openxmlformats.org/officeDocument/2006/relationships/hyperlink" Target="https://twitter.com/sampetto/status/1169595010544742400" TargetMode="External" /><Relationship Id="rId138" Type="http://schemas.openxmlformats.org/officeDocument/2006/relationships/hyperlink" Target="https://twitter.com/christiebeard/status/1169596878079582209" TargetMode="External" /><Relationship Id="rId139" Type="http://schemas.openxmlformats.org/officeDocument/2006/relationships/hyperlink" Target="https://twitter.com/christiebeard/status/1169597058401132544" TargetMode="External" /><Relationship Id="rId140" Type="http://schemas.openxmlformats.org/officeDocument/2006/relationships/hyperlink" Target="https://twitter.com/christiebeard/status/1169597058401132544" TargetMode="External" /><Relationship Id="rId141" Type="http://schemas.openxmlformats.org/officeDocument/2006/relationships/hyperlink" Target="https://twitter.com/christiebeard/status/1169597058401132544" TargetMode="External" /><Relationship Id="rId142" Type="http://schemas.openxmlformats.org/officeDocument/2006/relationships/hyperlink" Target="https://twitter.com/uno_som/status/1169623717820788738" TargetMode="External" /><Relationship Id="rId143" Type="http://schemas.openxmlformats.org/officeDocument/2006/relationships/hyperlink" Target="https://twitter.com/uno_som/status/1169623717820788738" TargetMode="External" /><Relationship Id="rId144" Type="http://schemas.openxmlformats.org/officeDocument/2006/relationships/hyperlink" Target="https://twitter.com/uno_som/status/1169623717820788738" TargetMode="External" /><Relationship Id="rId145" Type="http://schemas.openxmlformats.org/officeDocument/2006/relationships/hyperlink" Target="https://twitter.com/unobiomechanics/status/1166789940732030976" TargetMode="External" /><Relationship Id="rId146" Type="http://schemas.openxmlformats.org/officeDocument/2006/relationships/hyperlink" Target="https://twitter.com/unobiomechanics/status/1166781029102714880" TargetMode="External" /><Relationship Id="rId147" Type="http://schemas.openxmlformats.org/officeDocument/2006/relationships/hyperlink" Target="https://twitter.com/sachakopp/status/1166859624752062464" TargetMode="External" /><Relationship Id="rId148" Type="http://schemas.openxmlformats.org/officeDocument/2006/relationships/hyperlink" Target="https://twitter.com/sachakopp/status/1166859656351965184" TargetMode="External" /><Relationship Id="rId149" Type="http://schemas.openxmlformats.org/officeDocument/2006/relationships/hyperlink" Target="https://twitter.com/unodualbio/status/1166755987036037120" TargetMode="External" /><Relationship Id="rId150" Type="http://schemas.openxmlformats.org/officeDocument/2006/relationships/hyperlink" Target="https://twitter.com/unodualbio/status/1166755987036037120" TargetMode="External" /><Relationship Id="rId151" Type="http://schemas.openxmlformats.org/officeDocument/2006/relationships/hyperlink" Target="https://twitter.com/sachakopp/status/1166894084054761477" TargetMode="External" /><Relationship Id="rId152" Type="http://schemas.openxmlformats.org/officeDocument/2006/relationships/hyperlink" Target="https://twitter.com/sachakopp/status/1166894084054761477" TargetMode="External" /><Relationship Id="rId153" Type="http://schemas.openxmlformats.org/officeDocument/2006/relationships/hyperlink" Target="https://twitter.com/sachakopp/status/1166894084054761477" TargetMode="External" /><Relationship Id="rId154" Type="http://schemas.openxmlformats.org/officeDocument/2006/relationships/hyperlink" Target="https://twitter.com/nytdavidbrooks/status/1166901468651278336" TargetMode="External" /><Relationship Id="rId155" Type="http://schemas.openxmlformats.org/officeDocument/2006/relationships/hyperlink" Target="https://twitter.com/sachakopp/status/1166922591975694336" TargetMode="External" /><Relationship Id="rId156" Type="http://schemas.openxmlformats.org/officeDocument/2006/relationships/hyperlink" Target="https://twitter.com/sachakopp/status/1166922591975694336" TargetMode="External" /><Relationship Id="rId157" Type="http://schemas.openxmlformats.org/officeDocument/2006/relationships/hyperlink" Target="https://twitter.com/unomavbands/status/1167592821597048834" TargetMode="External" /><Relationship Id="rId158" Type="http://schemas.openxmlformats.org/officeDocument/2006/relationships/hyperlink" Target="https://twitter.com/sachakopp/status/1167914034491883523" TargetMode="External" /><Relationship Id="rId159" Type="http://schemas.openxmlformats.org/officeDocument/2006/relationships/hyperlink" Target="https://twitter.com/u_nebraska/status/1168250743264030724" TargetMode="External" /><Relationship Id="rId160" Type="http://schemas.openxmlformats.org/officeDocument/2006/relationships/hyperlink" Target="https://twitter.com/sachakopp/status/1168363661418799109" TargetMode="External" /><Relationship Id="rId161" Type="http://schemas.openxmlformats.org/officeDocument/2006/relationships/hyperlink" Target="https://twitter.com/sachakopp/status/1169598060294549504" TargetMode="External" /><Relationship Id="rId162" Type="http://schemas.openxmlformats.org/officeDocument/2006/relationships/hyperlink" Target="https://twitter.com/sachakopp/status/1169598060294549504" TargetMode="External" /><Relationship Id="rId163" Type="http://schemas.openxmlformats.org/officeDocument/2006/relationships/hyperlink" Target="https://twitter.com/unocba/status/1167489847570903040" TargetMode="External" /><Relationship Id="rId164" Type="http://schemas.openxmlformats.org/officeDocument/2006/relationships/hyperlink" Target="https://twitter.com/sachakopp/status/1167562431784267778" TargetMode="External" /><Relationship Id="rId165" Type="http://schemas.openxmlformats.org/officeDocument/2006/relationships/hyperlink" Target="https://twitter.com/sachakopp/status/1167793144806682626" TargetMode="External" /><Relationship Id="rId166" Type="http://schemas.openxmlformats.org/officeDocument/2006/relationships/hyperlink" Target="https://twitter.com/unomaha/status/1167893519387656192" TargetMode="External" /><Relationship Id="rId167" Type="http://schemas.openxmlformats.org/officeDocument/2006/relationships/hyperlink" Target="https://twitter.com/uno_fund/status/1169715335915663360" TargetMode="External" /><Relationship Id="rId168" Type="http://schemas.openxmlformats.org/officeDocument/2006/relationships/hyperlink" Target="https://twitter.com/uno_fund/status/1169715335915663360" TargetMode="External" /><Relationship Id="rId169" Type="http://schemas.openxmlformats.org/officeDocument/2006/relationships/hyperlink" Target="https://twitter.com/uno_fund/status/1169715335915663360" TargetMode="External" /><Relationship Id="rId170" Type="http://schemas.openxmlformats.org/officeDocument/2006/relationships/hyperlink" Target="https://twitter.com/uno_fund/status/1169715335915663360" TargetMode="External" /><Relationship Id="rId171" Type="http://schemas.openxmlformats.org/officeDocument/2006/relationships/hyperlink" Target="https://twitter.com/uno_fund/status/1169715374083825664" TargetMode="External" /><Relationship Id="rId172" Type="http://schemas.openxmlformats.org/officeDocument/2006/relationships/hyperlink" Target="https://twitter.com/uno_fund/status/1169715374083825664" TargetMode="External" /><Relationship Id="rId173" Type="http://schemas.openxmlformats.org/officeDocument/2006/relationships/hyperlink" Target="https://twitter.com/uno_fund/status/1169715374083825664" TargetMode="External" /><Relationship Id="rId174" Type="http://schemas.openxmlformats.org/officeDocument/2006/relationships/hyperlink" Target="https://twitter.com/uno_fund/status/1169715374083825664" TargetMode="External" /><Relationship Id="rId175" Type="http://schemas.openxmlformats.org/officeDocument/2006/relationships/hyperlink" Target="https://twitter.com/unocowbell/status/1169718871626047489" TargetMode="External" /><Relationship Id="rId176" Type="http://schemas.openxmlformats.org/officeDocument/2006/relationships/hyperlink" Target="https://twitter.com/unostemtrail/status/1169724146894422016" TargetMode="External" /><Relationship Id="rId177" Type="http://schemas.openxmlformats.org/officeDocument/2006/relationships/hyperlink" Target="https://twitter.com/unostemtrail/status/1169724146894422016" TargetMode="External" /><Relationship Id="rId178" Type="http://schemas.openxmlformats.org/officeDocument/2006/relationships/hyperlink" Target="https://twitter.com/unostemtrail/status/1169724146894422016" TargetMode="External" /><Relationship Id="rId179" Type="http://schemas.openxmlformats.org/officeDocument/2006/relationships/hyperlink" Target="https://twitter.com/sachakopp/status/1166493791970373641" TargetMode="External" /><Relationship Id="rId180" Type="http://schemas.openxmlformats.org/officeDocument/2006/relationships/hyperlink" Target="https://twitter.com/sachakopp/status/1165736456213524481" TargetMode="External" /><Relationship Id="rId181" Type="http://schemas.openxmlformats.org/officeDocument/2006/relationships/hyperlink" Target="https://twitter.com/sachakopp/status/1165736456213524481" TargetMode="External" /><Relationship Id="rId182" Type="http://schemas.openxmlformats.org/officeDocument/2006/relationships/hyperlink" Target="https://twitter.com/sachakopp/status/1166859624752062464" TargetMode="External" /><Relationship Id="rId183" Type="http://schemas.openxmlformats.org/officeDocument/2006/relationships/hyperlink" Target="https://twitter.com/sachakopp/status/1166859656351965184" TargetMode="External" /><Relationship Id="rId184" Type="http://schemas.openxmlformats.org/officeDocument/2006/relationships/hyperlink" Target="https://twitter.com/sachakopp/status/1166894084054761477" TargetMode="External" /><Relationship Id="rId185" Type="http://schemas.openxmlformats.org/officeDocument/2006/relationships/hyperlink" Target="https://twitter.com/sachakopp/status/1167562431784267778" TargetMode="External" /><Relationship Id="rId186" Type="http://schemas.openxmlformats.org/officeDocument/2006/relationships/hyperlink" Target="https://twitter.com/sachakopp/status/1168363661418799109" TargetMode="External" /><Relationship Id="rId187" Type="http://schemas.openxmlformats.org/officeDocument/2006/relationships/hyperlink" Target="https://twitter.com/sachakopp/status/1168363661418799109" TargetMode="External" /><Relationship Id="rId188" Type="http://schemas.openxmlformats.org/officeDocument/2006/relationships/hyperlink" Target="https://twitter.com/sachakopp/status/1168363661418799109" TargetMode="External" /><Relationship Id="rId189" Type="http://schemas.openxmlformats.org/officeDocument/2006/relationships/hyperlink" Target="https://twitter.com/sachakopp/status/1168363760148504581" TargetMode="External" /><Relationship Id="rId190" Type="http://schemas.openxmlformats.org/officeDocument/2006/relationships/hyperlink" Target="https://twitter.com/sachakopp/status/1168363760148504581" TargetMode="External" /><Relationship Id="rId191" Type="http://schemas.openxmlformats.org/officeDocument/2006/relationships/hyperlink" Target="https://twitter.com/sachakopp/status/1169408950632177664" TargetMode="External" /><Relationship Id="rId192" Type="http://schemas.openxmlformats.org/officeDocument/2006/relationships/hyperlink" Target="https://twitter.com/sachakopp/status/1169408950632177664" TargetMode="External" /><Relationship Id="rId193" Type="http://schemas.openxmlformats.org/officeDocument/2006/relationships/hyperlink" Target="https://twitter.com/sachakopp/status/1169408950632177664" TargetMode="External" /><Relationship Id="rId194" Type="http://schemas.openxmlformats.org/officeDocument/2006/relationships/hyperlink" Target="https://twitter.com/sachakopp/status/1169419222516211713" TargetMode="External" /><Relationship Id="rId195" Type="http://schemas.openxmlformats.org/officeDocument/2006/relationships/hyperlink" Target="https://twitter.com/sachakopp/status/1169419222516211713" TargetMode="External" /><Relationship Id="rId196" Type="http://schemas.openxmlformats.org/officeDocument/2006/relationships/hyperlink" Target="https://twitter.com/sachakopp/status/1169598060294549504" TargetMode="External" /><Relationship Id="rId197" Type="http://schemas.openxmlformats.org/officeDocument/2006/relationships/hyperlink" Target="https://twitter.com/sachakopp/status/1169598060294549504" TargetMode="External" /><Relationship Id="rId198" Type="http://schemas.openxmlformats.org/officeDocument/2006/relationships/hyperlink" Target="https://twitter.com/sachakopp/status/1169714045072494592" TargetMode="External" /><Relationship Id="rId199" Type="http://schemas.openxmlformats.org/officeDocument/2006/relationships/hyperlink" Target="https://twitter.com/sachakopp/status/1169714045072494592" TargetMode="External" /><Relationship Id="rId200" Type="http://schemas.openxmlformats.org/officeDocument/2006/relationships/hyperlink" Target="https://twitter.com/sachakopp/status/1169714045072494592" TargetMode="External" /><Relationship Id="rId201" Type="http://schemas.openxmlformats.org/officeDocument/2006/relationships/hyperlink" Target="https://twitter.com/unomaha/status/1167893519387656192" TargetMode="External" /><Relationship Id="rId202" Type="http://schemas.openxmlformats.org/officeDocument/2006/relationships/hyperlink" Target="https://twitter.com/jeffreypgold/status/1167285915015942145" TargetMode="External" /><Relationship Id="rId203" Type="http://schemas.openxmlformats.org/officeDocument/2006/relationships/hyperlink" Target="https://twitter.com/jeffreypgold/status/1169749683226497024" TargetMode="External" /><Relationship Id="rId204" Type="http://schemas.openxmlformats.org/officeDocument/2006/relationships/hyperlink" Target="https://twitter.com/ryanespohn/status/1166792065885208576" TargetMode="External" /><Relationship Id="rId205" Type="http://schemas.openxmlformats.org/officeDocument/2006/relationships/hyperlink" Target="https://twitter.com/ryanespohn/status/1169815011247542272" TargetMode="External" /><Relationship Id="rId206" Type="http://schemas.openxmlformats.org/officeDocument/2006/relationships/hyperlink" Target="https://twitter.com/u_nebraska/status/1168250743264030724" TargetMode="External" /><Relationship Id="rId207" Type="http://schemas.openxmlformats.org/officeDocument/2006/relationships/hyperlink" Target="https://twitter.com/unomaha/status/1168320146995208193" TargetMode="External" /><Relationship Id="rId208" Type="http://schemas.openxmlformats.org/officeDocument/2006/relationships/hyperlink" Target="https://twitter.com/unomaha/status/1169714836143403008" TargetMode="External" /><Relationship Id="rId209" Type="http://schemas.openxmlformats.org/officeDocument/2006/relationships/hyperlink" Target="https://twitter.com/unomaha/status/1169714836143403008" TargetMode="External" /><Relationship Id="rId210" Type="http://schemas.openxmlformats.org/officeDocument/2006/relationships/hyperlink" Target="https://twitter.com/jeffreypgold/status/1167285915015942145" TargetMode="External" /><Relationship Id="rId211" Type="http://schemas.openxmlformats.org/officeDocument/2006/relationships/hyperlink" Target="https://twitter.com/jeffreypgold/status/1169749683226497024" TargetMode="External" /><Relationship Id="rId212" Type="http://schemas.openxmlformats.org/officeDocument/2006/relationships/hyperlink" Target="https://twitter.com/ryanespohn/status/1166792065885208576" TargetMode="External" /><Relationship Id="rId213" Type="http://schemas.openxmlformats.org/officeDocument/2006/relationships/hyperlink" Target="https://twitter.com/ryanespohn/status/1169815011247542272" TargetMode="External" /><Relationship Id="rId214" Type="http://schemas.openxmlformats.org/officeDocument/2006/relationships/hyperlink" Target="https://twitter.com/ryanespohn/status/1169819544627499008" TargetMode="External" /><Relationship Id="rId215" Type="http://schemas.openxmlformats.org/officeDocument/2006/relationships/hyperlink" Target="https://twitter.com/u_nebraska/status/1168250743264030724" TargetMode="External" /><Relationship Id="rId216" Type="http://schemas.openxmlformats.org/officeDocument/2006/relationships/hyperlink" Target="https://twitter.com/ryanespohn/status/1169815011247542272" TargetMode="External" /><Relationship Id="rId217" Type="http://schemas.openxmlformats.org/officeDocument/2006/relationships/hyperlink" Target="https://twitter.com/ryanespohn/status/1169819544627499008" TargetMode="External" /><Relationship Id="rId218" Type="http://schemas.openxmlformats.org/officeDocument/2006/relationships/hyperlink" Target="https://twitter.com/ryanespohn/status/1169815011247542272" TargetMode="External" /><Relationship Id="rId219" Type="http://schemas.openxmlformats.org/officeDocument/2006/relationships/hyperlink" Target="https://twitter.com/ryanespohn/status/1169819544627499008" TargetMode="External" /><Relationship Id="rId220" Type="http://schemas.openxmlformats.org/officeDocument/2006/relationships/hyperlink" Target="https://api.twitter.com/1.1/geo/id/0fbeaece9e941000.json" TargetMode="External" /><Relationship Id="rId221" Type="http://schemas.openxmlformats.org/officeDocument/2006/relationships/comments" Target="../comments1.xml" /><Relationship Id="rId222" Type="http://schemas.openxmlformats.org/officeDocument/2006/relationships/vmlDrawing" Target="../drawings/vmlDrawing1.vml" /><Relationship Id="rId223" Type="http://schemas.openxmlformats.org/officeDocument/2006/relationships/table" Target="../tables/table1.xml" /><Relationship Id="rId2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witter.com/SachaKopp/status/1169714045072494592" TargetMode="External" /><Relationship Id="rId2" Type="http://schemas.openxmlformats.org/officeDocument/2006/relationships/hyperlink" Target="https://twitter.com/RachelRRomeo/status/1166817555257942016" TargetMode="External" /><Relationship Id="rId3" Type="http://schemas.openxmlformats.org/officeDocument/2006/relationships/hyperlink" Target="https://twitter.com/sampetto/status/1169595010544742400" TargetMode="External" /><Relationship Id="rId4" Type="http://schemas.openxmlformats.org/officeDocument/2006/relationships/hyperlink" Target="https://www.omaha.com/opinion/midlands-voices-access-to-an-exceptional-future/article_c4f728e2-6145-5729-b04e-cc4800d7fbfd.html?utm_medium=social&amp;utm_source=twitter&amp;utm_campaign=user-share" TargetMode="External" /><Relationship Id="rId5" Type="http://schemas.openxmlformats.org/officeDocument/2006/relationships/hyperlink" Target="https://twitter.com/sachakopp/status/1169419222516211713" TargetMode="External" /><Relationship Id="rId6" Type="http://schemas.openxmlformats.org/officeDocument/2006/relationships/hyperlink" Target="https://www.unomaha.edu/news/events/investiture/save-the-date.php" TargetMode="External" /><Relationship Id="rId7" Type="http://schemas.openxmlformats.org/officeDocument/2006/relationships/hyperlink" Target="https://twitter.com/OWHopinion/status/1168171652649119744" TargetMode="External" /><Relationship Id="rId8" Type="http://schemas.openxmlformats.org/officeDocument/2006/relationships/hyperlink" Target="https://twitter.com/RachelRRomeo/status/1166817555257942016" TargetMode="External" /><Relationship Id="rId9" Type="http://schemas.openxmlformats.org/officeDocument/2006/relationships/hyperlink" Target="https://twitter.com/sampetto/status/1169595010544742400" TargetMode="External" /><Relationship Id="rId10" Type="http://schemas.openxmlformats.org/officeDocument/2006/relationships/hyperlink" Target="https://twitter.com/sachakopp/status/1169419222516211713" TargetMode="External" /><Relationship Id="rId11" Type="http://schemas.openxmlformats.org/officeDocument/2006/relationships/hyperlink" Target="https://www.omaha.com/opinion/midlands-voices-access-to-an-exceptional-future/article_c4f728e2-6145-5729-b04e-cc4800d7fbfd.html?utm_medium=social&amp;utm_source=twitter&amp;utm_campaign=user-share" TargetMode="External" /><Relationship Id="rId12" Type="http://schemas.openxmlformats.org/officeDocument/2006/relationships/hyperlink" Target="https://twitter.com/SachaKopp/status/1169714045072494592" TargetMode="External" /><Relationship Id="rId13" Type="http://schemas.openxmlformats.org/officeDocument/2006/relationships/hyperlink" Target="https://www.unomaha.edu/news/events/investiture/save-the-date.php" TargetMode="External" /><Relationship Id="rId14" Type="http://schemas.openxmlformats.org/officeDocument/2006/relationships/hyperlink" Target="https://twitter.com/OWHopinion/status/1168171652649119744" TargetMode="External" /><Relationship Id="rId15" Type="http://schemas.openxmlformats.org/officeDocument/2006/relationships/hyperlink" Target="https://twitter.com/SachaKopp/status/1169714045072494592" TargetMode="Externa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 Id="rId23"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9AatcV6X6L" TargetMode="External" /><Relationship Id="rId2" Type="http://schemas.openxmlformats.org/officeDocument/2006/relationships/hyperlink" Target="http://t.co/ZclqFm5BJO" TargetMode="External" /><Relationship Id="rId3" Type="http://schemas.openxmlformats.org/officeDocument/2006/relationships/hyperlink" Target="https://t.co/C0t8R0Wawg" TargetMode="External" /><Relationship Id="rId4" Type="http://schemas.openxmlformats.org/officeDocument/2006/relationships/hyperlink" Target="https://t.co/prDRUtqArf" TargetMode="External" /><Relationship Id="rId5" Type="http://schemas.openxmlformats.org/officeDocument/2006/relationships/hyperlink" Target="https://t.co/CTGBdpCfXC" TargetMode="External" /><Relationship Id="rId6" Type="http://schemas.openxmlformats.org/officeDocument/2006/relationships/hyperlink" Target="https://t.co/fc3KlrZ1Sv" TargetMode="External" /><Relationship Id="rId7" Type="http://schemas.openxmlformats.org/officeDocument/2006/relationships/hyperlink" Target="https://t.co/73bWYXsiwb" TargetMode="External" /><Relationship Id="rId8" Type="http://schemas.openxmlformats.org/officeDocument/2006/relationships/hyperlink" Target="https://t.co/IaO36AO27b" TargetMode="External" /><Relationship Id="rId9" Type="http://schemas.openxmlformats.org/officeDocument/2006/relationships/hyperlink" Target="https://t.co/ImdkTmkp4q" TargetMode="External" /><Relationship Id="rId10" Type="http://schemas.openxmlformats.org/officeDocument/2006/relationships/hyperlink" Target="http://t.co/0vNR8OqG7I" TargetMode="External" /><Relationship Id="rId11" Type="http://schemas.openxmlformats.org/officeDocument/2006/relationships/hyperlink" Target="https://t.co/p09YXjLikd" TargetMode="External" /><Relationship Id="rId12" Type="http://schemas.openxmlformats.org/officeDocument/2006/relationships/hyperlink" Target="https://t.co/PHIWlQD4nn" TargetMode="External" /><Relationship Id="rId13" Type="http://schemas.openxmlformats.org/officeDocument/2006/relationships/hyperlink" Target="https://t.co/zqq8Uwjn14" TargetMode="External" /><Relationship Id="rId14" Type="http://schemas.openxmlformats.org/officeDocument/2006/relationships/hyperlink" Target="https://t.co/g0BMANJfYk" TargetMode="External" /><Relationship Id="rId15" Type="http://schemas.openxmlformats.org/officeDocument/2006/relationships/hyperlink" Target="https://t.co/yNoWNOFwVP" TargetMode="External" /><Relationship Id="rId16" Type="http://schemas.openxmlformats.org/officeDocument/2006/relationships/hyperlink" Target="https://t.co/CcGN9ENKlB" TargetMode="External" /><Relationship Id="rId17" Type="http://schemas.openxmlformats.org/officeDocument/2006/relationships/hyperlink" Target="https://t.co/SgdUm2HWQ5" TargetMode="External" /><Relationship Id="rId18" Type="http://schemas.openxmlformats.org/officeDocument/2006/relationships/hyperlink" Target="http://t.co/SoL86ga4RI" TargetMode="External" /><Relationship Id="rId19" Type="http://schemas.openxmlformats.org/officeDocument/2006/relationships/hyperlink" Target="https://t.co/oGe43fsvcd" TargetMode="External" /><Relationship Id="rId20" Type="http://schemas.openxmlformats.org/officeDocument/2006/relationships/hyperlink" Target="https://t.co/dUyDgO5zJp" TargetMode="External" /><Relationship Id="rId21" Type="http://schemas.openxmlformats.org/officeDocument/2006/relationships/hyperlink" Target="https://t.co/KYa7eSSwuu" TargetMode="External" /><Relationship Id="rId22" Type="http://schemas.openxmlformats.org/officeDocument/2006/relationships/hyperlink" Target="https://pbs.twimg.com/profile_banners/1343167292/1559276078" TargetMode="External" /><Relationship Id="rId23" Type="http://schemas.openxmlformats.org/officeDocument/2006/relationships/hyperlink" Target="https://pbs.twimg.com/profile_banners/1017479572865069056/1560017154" TargetMode="External" /><Relationship Id="rId24" Type="http://schemas.openxmlformats.org/officeDocument/2006/relationships/hyperlink" Target="https://pbs.twimg.com/profile_banners/714393343/1491490147" TargetMode="External" /><Relationship Id="rId25" Type="http://schemas.openxmlformats.org/officeDocument/2006/relationships/hyperlink" Target="https://pbs.twimg.com/profile_banners/16809032/1566422096" TargetMode="External" /><Relationship Id="rId26" Type="http://schemas.openxmlformats.org/officeDocument/2006/relationships/hyperlink" Target="https://pbs.twimg.com/profile_banners/2853858312/1552390011" TargetMode="External" /><Relationship Id="rId27" Type="http://schemas.openxmlformats.org/officeDocument/2006/relationships/hyperlink" Target="https://pbs.twimg.com/profile_banners/2453698765/1397942276" TargetMode="External" /><Relationship Id="rId28" Type="http://schemas.openxmlformats.org/officeDocument/2006/relationships/hyperlink" Target="https://pbs.twimg.com/profile_banners/2151079860/1428068314" TargetMode="External" /><Relationship Id="rId29" Type="http://schemas.openxmlformats.org/officeDocument/2006/relationships/hyperlink" Target="https://pbs.twimg.com/profile_banners/95092043/1555442592" TargetMode="External" /><Relationship Id="rId30" Type="http://schemas.openxmlformats.org/officeDocument/2006/relationships/hyperlink" Target="https://pbs.twimg.com/profile_banners/80046343/1560015512" TargetMode="External" /><Relationship Id="rId31" Type="http://schemas.openxmlformats.org/officeDocument/2006/relationships/hyperlink" Target="https://pbs.twimg.com/profile_banners/50192469/1562547054" TargetMode="External" /><Relationship Id="rId32" Type="http://schemas.openxmlformats.org/officeDocument/2006/relationships/hyperlink" Target="https://pbs.twimg.com/profile_banners/976465069214175235/1521643210" TargetMode="External" /><Relationship Id="rId33" Type="http://schemas.openxmlformats.org/officeDocument/2006/relationships/hyperlink" Target="https://pbs.twimg.com/profile_banners/2601683509/1404395528" TargetMode="External" /><Relationship Id="rId34" Type="http://schemas.openxmlformats.org/officeDocument/2006/relationships/hyperlink" Target="https://pbs.twimg.com/profile_banners/3318097315/1539279811" TargetMode="External" /><Relationship Id="rId35" Type="http://schemas.openxmlformats.org/officeDocument/2006/relationships/hyperlink" Target="https://pbs.twimg.com/profile_banners/164748237/1433279097" TargetMode="External" /><Relationship Id="rId36" Type="http://schemas.openxmlformats.org/officeDocument/2006/relationships/hyperlink" Target="https://pbs.twimg.com/profile_banners/633980404/1553614438" TargetMode="External" /><Relationship Id="rId37" Type="http://schemas.openxmlformats.org/officeDocument/2006/relationships/hyperlink" Target="https://pbs.twimg.com/profile_banners/867861293054570496/1528035313" TargetMode="External" /><Relationship Id="rId38" Type="http://schemas.openxmlformats.org/officeDocument/2006/relationships/hyperlink" Target="https://pbs.twimg.com/profile_banners/713135994782920706/1525456500" TargetMode="External" /><Relationship Id="rId39" Type="http://schemas.openxmlformats.org/officeDocument/2006/relationships/hyperlink" Target="https://pbs.twimg.com/profile_banners/243366276/1447281918" TargetMode="External" /><Relationship Id="rId40" Type="http://schemas.openxmlformats.org/officeDocument/2006/relationships/hyperlink" Target="https://pbs.twimg.com/profile_banners/748205033775239168/1518961427" TargetMode="External" /><Relationship Id="rId41" Type="http://schemas.openxmlformats.org/officeDocument/2006/relationships/hyperlink" Target="https://pbs.twimg.com/profile_banners/5392522/1561665789" TargetMode="External" /><Relationship Id="rId42" Type="http://schemas.openxmlformats.org/officeDocument/2006/relationships/hyperlink" Target="https://pbs.twimg.com/profile_banners/743842226195705860/1534779329" TargetMode="External" /><Relationship Id="rId43" Type="http://schemas.openxmlformats.org/officeDocument/2006/relationships/hyperlink" Target="https://pbs.twimg.com/profile_banners/1024789261/1566459492" TargetMode="External" /><Relationship Id="rId44" Type="http://schemas.openxmlformats.org/officeDocument/2006/relationships/hyperlink" Target="https://pbs.twimg.com/profile_banners/2459930676/1539742887"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4/bg.gif" TargetMode="External" /><Relationship Id="rId47" Type="http://schemas.openxmlformats.org/officeDocument/2006/relationships/hyperlink" Target="http://abs.twimg.com/images/themes/theme14/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7/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0/bg.gif" TargetMode="External" /><Relationship Id="rId66" Type="http://schemas.openxmlformats.org/officeDocument/2006/relationships/hyperlink" Target="http://pbs.twimg.com/profile_images/1167313820974338049/eYFyqZC6_normal.jpg" TargetMode="External" /><Relationship Id="rId67" Type="http://schemas.openxmlformats.org/officeDocument/2006/relationships/hyperlink" Target="http://pbs.twimg.com/profile_images/1137419165889945600/v8wO-NTt_normal.png" TargetMode="External" /><Relationship Id="rId68" Type="http://schemas.openxmlformats.org/officeDocument/2006/relationships/hyperlink" Target="http://pbs.twimg.com/profile_images/672519144399495168/NfsqOU1A_normal.jpg" TargetMode="External" /><Relationship Id="rId69" Type="http://schemas.openxmlformats.org/officeDocument/2006/relationships/hyperlink" Target="http://pbs.twimg.com/profile_images/1087719846605979648/HRHFp3Nq_normal.jpg" TargetMode="External" /><Relationship Id="rId70" Type="http://schemas.openxmlformats.org/officeDocument/2006/relationships/hyperlink" Target="http://pbs.twimg.com/profile_images/1142922337450225665/SYCpSIkk_normal.jpg" TargetMode="External" /><Relationship Id="rId71" Type="http://schemas.openxmlformats.org/officeDocument/2006/relationships/hyperlink" Target="http://pbs.twimg.com/profile_images/934814867474866176/WU7iv_xv_normal.jpg" TargetMode="External" /><Relationship Id="rId72" Type="http://schemas.openxmlformats.org/officeDocument/2006/relationships/hyperlink" Target="http://pbs.twimg.com/profile_images/868234499686977536/DDd3eQAd_normal.jpg" TargetMode="External" /><Relationship Id="rId73" Type="http://schemas.openxmlformats.org/officeDocument/2006/relationships/hyperlink" Target="http://pbs.twimg.com/profile_images/1168332698722717696/C3LlxujF_normal.jpg" TargetMode="External" /><Relationship Id="rId74" Type="http://schemas.openxmlformats.org/officeDocument/2006/relationships/hyperlink" Target="http://pbs.twimg.com/profile_images/1136326318780321792/fIpZokef_normal.jpg" TargetMode="External" /><Relationship Id="rId75" Type="http://schemas.openxmlformats.org/officeDocument/2006/relationships/hyperlink" Target="http://pbs.twimg.com/profile_images/547401948589465600/RacNI7Df_normal.jpeg" TargetMode="External" /><Relationship Id="rId76" Type="http://schemas.openxmlformats.org/officeDocument/2006/relationships/hyperlink" Target="http://pbs.twimg.com/profile_images/976466303862038528/Py2xkKfd_normal.jpg" TargetMode="External" /><Relationship Id="rId77" Type="http://schemas.openxmlformats.org/officeDocument/2006/relationships/hyperlink" Target="http://pbs.twimg.com/profile_images/484695440151941120/tT4TaFGw_normal.jpeg" TargetMode="External" /><Relationship Id="rId78" Type="http://schemas.openxmlformats.org/officeDocument/2006/relationships/hyperlink" Target="http://pbs.twimg.com/profile_images/633368694723219456/95AkYk20_normal.jpg" TargetMode="External" /><Relationship Id="rId79" Type="http://schemas.openxmlformats.org/officeDocument/2006/relationships/hyperlink" Target="http://pbs.twimg.com/profile_images/1147138443828453376/TFeq5lKK_normal.png" TargetMode="External" /><Relationship Id="rId80" Type="http://schemas.openxmlformats.org/officeDocument/2006/relationships/hyperlink" Target="http://pbs.twimg.com/profile_images/2391855040/Brooks_New-articleInline_normal.jpg" TargetMode="External" /><Relationship Id="rId81" Type="http://schemas.openxmlformats.org/officeDocument/2006/relationships/hyperlink" Target="http://pbs.twimg.com/profile_images/1003278391901073408/_a3IAhFf_normal.jpg" TargetMode="External" /><Relationship Id="rId82" Type="http://schemas.openxmlformats.org/officeDocument/2006/relationships/hyperlink" Target="http://pbs.twimg.com/profile_images/992077685437349889/uJXniNbZ_normal.jpg" TargetMode="External" /><Relationship Id="rId83" Type="http://schemas.openxmlformats.org/officeDocument/2006/relationships/hyperlink" Target="http://pbs.twimg.com/profile_images/477498319128641537/80VgI0B-_normal.jpeg" TargetMode="External" /><Relationship Id="rId84" Type="http://schemas.openxmlformats.org/officeDocument/2006/relationships/hyperlink" Target="http://pbs.twimg.com/profile_images/935917109854572544/AGQef-O4_normal.jpg" TargetMode="External" /><Relationship Id="rId85" Type="http://schemas.openxmlformats.org/officeDocument/2006/relationships/hyperlink" Target="http://pbs.twimg.com/profile_images/1166363726980767745/KbbgAZA6_normal.jpg" TargetMode="External" /><Relationship Id="rId86" Type="http://schemas.openxmlformats.org/officeDocument/2006/relationships/hyperlink" Target="http://pbs.twimg.com/profile_images/1031550190296096768/ifRrp5KT_normal.jpg" TargetMode="External" /><Relationship Id="rId87" Type="http://schemas.openxmlformats.org/officeDocument/2006/relationships/hyperlink" Target="http://pbs.twimg.com/profile_images/682734532068388864/kxtuYAFd_normal.jpg" TargetMode="External" /><Relationship Id="rId88" Type="http://schemas.openxmlformats.org/officeDocument/2006/relationships/hyperlink" Target="http://pbs.twimg.com/profile_images/1144597367326420992/P4L06eTP_normal.jpg" TargetMode="External" /><Relationship Id="rId89" Type="http://schemas.openxmlformats.org/officeDocument/2006/relationships/hyperlink" Target="http://pbs.twimg.com/profile_images/1052383728792567808/NMlGtNO-_normal.jpg" TargetMode="External" /><Relationship Id="rId90" Type="http://schemas.openxmlformats.org/officeDocument/2006/relationships/hyperlink" Target="https://twitter.com/primrose_megan" TargetMode="External" /><Relationship Id="rId91" Type="http://schemas.openxmlformats.org/officeDocument/2006/relationships/hyperlink" Target="https://twitter.com/sachakopp" TargetMode="External" /><Relationship Id="rId92" Type="http://schemas.openxmlformats.org/officeDocument/2006/relationships/hyperlink" Target="https://twitter.com/unocba" TargetMode="External" /><Relationship Id="rId93" Type="http://schemas.openxmlformats.org/officeDocument/2006/relationships/hyperlink" Target="https://twitter.com/unomaha" TargetMode="External" /><Relationship Id="rId94" Type="http://schemas.openxmlformats.org/officeDocument/2006/relationships/hyperlink" Target="https://twitter.com/bryan_yint" TargetMode="External" /><Relationship Id="rId95" Type="http://schemas.openxmlformats.org/officeDocument/2006/relationships/hyperlink" Target="https://twitter.com/wagarcia15" TargetMode="External" /><Relationship Id="rId96" Type="http://schemas.openxmlformats.org/officeDocument/2006/relationships/hyperlink" Target="https://twitter.com/jeffreypgold" TargetMode="External" /><Relationship Id="rId97" Type="http://schemas.openxmlformats.org/officeDocument/2006/relationships/hyperlink" Target="https://twitter.com/sampetto" TargetMode="External" /><Relationship Id="rId98" Type="http://schemas.openxmlformats.org/officeDocument/2006/relationships/hyperlink" Target="https://twitter.com/kiosomaha" TargetMode="External" /><Relationship Id="rId99" Type="http://schemas.openxmlformats.org/officeDocument/2006/relationships/hyperlink" Target="https://twitter.com/christiebeard" TargetMode="External" /><Relationship Id="rId100" Type="http://schemas.openxmlformats.org/officeDocument/2006/relationships/hyperlink" Target="https://twitter.com/uno_som" TargetMode="External" /><Relationship Id="rId101" Type="http://schemas.openxmlformats.org/officeDocument/2006/relationships/hyperlink" Target="https://twitter.com/unobiomechanics" TargetMode="External" /><Relationship Id="rId102" Type="http://schemas.openxmlformats.org/officeDocument/2006/relationships/hyperlink" Target="https://twitter.com/unodualbio" TargetMode="External" /><Relationship Id="rId103" Type="http://schemas.openxmlformats.org/officeDocument/2006/relationships/hyperlink" Target="https://twitter.com/plshstitans" TargetMode="External" /><Relationship Id="rId104" Type="http://schemas.openxmlformats.org/officeDocument/2006/relationships/hyperlink" Target="https://twitter.com/nytdavidbrooks" TargetMode="External" /><Relationship Id="rId105" Type="http://schemas.openxmlformats.org/officeDocument/2006/relationships/hyperlink" Target="https://twitter.com/rachelrromeo" TargetMode="External" /><Relationship Id="rId106" Type="http://schemas.openxmlformats.org/officeDocument/2006/relationships/hyperlink" Target="https://twitter.com/unomavbands" TargetMode="External" /><Relationship Id="rId107" Type="http://schemas.openxmlformats.org/officeDocument/2006/relationships/hyperlink" Target="https://twitter.com/u_nebraska" TargetMode="External" /><Relationship Id="rId108" Type="http://schemas.openxmlformats.org/officeDocument/2006/relationships/hyperlink" Target="https://twitter.com/owhopinion" TargetMode="External" /><Relationship Id="rId109" Type="http://schemas.openxmlformats.org/officeDocument/2006/relationships/hyperlink" Target="https://twitter.com/npr" TargetMode="External" /><Relationship Id="rId110" Type="http://schemas.openxmlformats.org/officeDocument/2006/relationships/hyperlink" Target="https://twitter.com/uno_fund" TargetMode="External" /><Relationship Id="rId111" Type="http://schemas.openxmlformats.org/officeDocument/2006/relationships/hyperlink" Target="https://twitter.com/unocowbell" TargetMode="External" /><Relationship Id="rId112" Type="http://schemas.openxmlformats.org/officeDocument/2006/relationships/hyperlink" Target="https://twitter.com/unostemtrail" TargetMode="External" /><Relationship Id="rId113" Type="http://schemas.openxmlformats.org/officeDocument/2006/relationships/hyperlink" Target="https://twitter.com/ryanespohn" TargetMode="External" /><Relationship Id="rId114" Type="http://schemas.openxmlformats.org/officeDocument/2006/relationships/comments" Target="../comments2.xml" /><Relationship Id="rId115" Type="http://schemas.openxmlformats.org/officeDocument/2006/relationships/vmlDrawing" Target="../drawings/vmlDrawing2.vml" /><Relationship Id="rId116" Type="http://schemas.openxmlformats.org/officeDocument/2006/relationships/table" Target="../tables/table2.xml" /><Relationship Id="rId117" Type="http://schemas.openxmlformats.org/officeDocument/2006/relationships/drawing" Target="../drawings/drawing1.xml" /><Relationship Id="rId1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305</v>
      </c>
      <c r="AC2" s="52" t="s">
        <v>306</v>
      </c>
      <c r="AD2" s="52" t="s">
        <v>307</v>
      </c>
      <c r="AE2" s="52" t="s">
        <v>308</v>
      </c>
      <c r="AF2" s="52" t="s">
        <v>309</v>
      </c>
      <c r="AG2" s="52" t="s">
        <v>310</v>
      </c>
      <c r="AH2" s="52" t="s">
        <v>311</v>
      </c>
      <c r="AI2" s="52" t="s">
        <v>312</v>
      </c>
      <c r="AJ2" s="52" t="s">
        <v>313</v>
      </c>
      <c r="AK2" s="13" t="s">
        <v>316</v>
      </c>
      <c r="AL2" s="13" t="s">
        <v>317</v>
      </c>
      <c r="AM2" s="13" t="s">
        <v>318</v>
      </c>
      <c r="AN2" s="13" t="s">
        <v>319</v>
      </c>
      <c r="AO2" s="13" t="s">
        <v>320</v>
      </c>
      <c r="AP2" s="13" t="s">
        <v>321</v>
      </c>
      <c r="AQ2" s="13" t="s">
        <v>212</v>
      </c>
      <c r="AR2" s="13" t="s">
        <v>322</v>
      </c>
      <c r="AS2" s="13" t="s">
        <v>323</v>
      </c>
      <c r="AT2" s="13" t="s">
        <v>324</v>
      </c>
      <c r="AU2" s="13" t="s">
        <v>325</v>
      </c>
      <c r="AV2" s="13" t="s">
        <v>326</v>
      </c>
      <c r="AW2" s="13" t="s">
        <v>327</v>
      </c>
      <c r="AX2" s="13" t="s">
        <v>328</v>
      </c>
      <c r="AY2" s="13" t="s">
        <v>329</v>
      </c>
      <c r="AZ2" s="13" t="s">
        <v>330</v>
      </c>
      <c r="BA2" s="13" t="s">
        <v>331</v>
      </c>
      <c r="BB2" s="13" t="s">
        <v>332</v>
      </c>
      <c r="BC2" s="13" t="s">
        <v>333</v>
      </c>
      <c r="BD2" s="13" t="s">
        <v>334</v>
      </c>
      <c r="BE2" s="13" t="s">
        <v>335</v>
      </c>
      <c r="BF2" s="13" t="s">
        <v>336</v>
      </c>
      <c r="BG2" s="13" t="s">
        <v>337</v>
      </c>
      <c r="BH2" s="13" t="s">
        <v>338</v>
      </c>
      <c r="BI2" s="13" t="s">
        <v>339</v>
      </c>
      <c r="BJ2" s="13" t="s">
        <v>340</v>
      </c>
      <c r="BK2" s="13" t="s">
        <v>344</v>
      </c>
      <c r="BL2" s="13" t="s">
        <v>345</v>
      </c>
      <c r="BM2" s="13" t="s">
        <v>364</v>
      </c>
      <c r="BN2" s="13" t="s">
        <v>365</v>
      </c>
    </row>
    <row r="3" spans="1:66" ht="15" customHeight="1">
      <c r="A3" s="62" t="s">
        <v>726</v>
      </c>
      <c r="B3" s="62" t="s">
        <v>733</v>
      </c>
      <c r="C3" s="87" t="s">
        <v>284</v>
      </c>
      <c r="D3" s="94">
        <v>5</v>
      </c>
      <c r="E3" s="95" t="s">
        <v>132</v>
      </c>
      <c r="F3" s="96">
        <v>16</v>
      </c>
      <c r="G3" s="87"/>
      <c r="H3" s="77"/>
      <c r="I3" s="97"/>
      <c r="J3" s="97"/>
      <c r="K3" s="34" t="s">
        <v>65</v>
      </c>
      <c r="L3" s="98">
        <v>3</v>
      </c>
      <c r="M3" s="98"/>
      <c r="N3" s="99"/>
      <c r="O3" s="63" t="s">
        <v>352</v>
      </c>
      <c r="P3" s="65">
        <v>43708.89430555556</v>
      </c>
      <c r="Q3" s="63" t="s">
        <v>750</v>
      </c>
      <c r="R3" s="68"/>
      <c r="S3" s="63"/>
      <c r="T3" s="63"/>
      <c r="U3" s="65">
        <v>43708.89430555556</v>
      </c>
      <c r="V3" s="68" t="s">
        <v>851</v>
      </c>
      <c r="W3" s="63"/>
      <c r="X3" s="63"/>
      <c r="Y3" s="69" t="s">
        <v>890</v>
      </c>
      <c r="Z3" s="69"/>
      <c r="AA3" s="63">
        <v>1</v>
      </c>
      <c r="AB3" s="48"/>
      <c r="AC3" s="49"/>
      <c r="AD3" s="48"/>
      <c r="AE3" s="49"/>
      <c r="AF3" s="48"/>
      <c r="AG3" s="49"/>
      <c r="AH3" s="48"/>
      <c r="AI3" s="49"/>
      <c r="AJ3" s="48"/>
      <c r="AK3" s="68"/>
      <c r="AL3" s="68" t="s">
        <v>795</v>
      </c>
      <c r="AM3" s="63" t="b">
        <v>0</v>
      </c>
      <c r="AN3" s="63">
        <v>0</v>
      </c>
      <c r="AO3" s="69" t="s">
        <v>287</v>
      </c>
      <c r="AP3" s="63" t="b">
        <v>0</v>
      </c>
      <c r="AQ3" s="63" t="s">
        <v>288</v>
      </c>
      <c r="AR3" s="63"/>
      <c r="AS3" s="69" t="s">
        <v>287</v>
      </c>
      <c r="AT3" s="63" t="b">
        <v>0</v>
      </c>
      <c r="AU3" s="63">
        <v>3</v>
      </c>
      <c r="AV3" s="69" t="s">
        <v>911</v>
      </c>
      <c r="AW3" s="63" t="s">
        <v>342</v>
      </c>
      <c r="AX3" s="63" t="b">
        <v>0</v>
      </c>
      <c r="AY3" s="69" t="s">
        <v>911</v>
      </c>
      <c r="AZ3" s="63" t="s">
        <v>185</v>
      </c>
      <c r="BA3" s="63">
        <v>0</v>
      </c>
      <c r="BB3" s="63">
        <v>0</v>
      </c>
      <c r="BC3" s="63"/>
      <c r="BD3" s="63"/>
      <c r="BE3" s="63"/>
      <c r="BF3" s="63"/>
      <c r="BG3" s="63"/>
      <c r="BH3" s="63"/>
      <c r="BI3" s="63"/>
      <c r="BJ3" s="63"/>
      <c r="BK3" s="63" t="str">
        <f>REPLACE(INDEX(GroupVertices[Group],MATCH(Edges[[#This Row],[Vertex 1]],GroupVertices[Vertex],0)),1,1,"")</f>
        <v>3</v>
      </c>
      <c r="BL3" s="63" t="str">
        <f>REPLACE(INDEX(GroupVertices[Group],MATCH(Edges[[#This Row],[Vertex 2]],GroupVertices[Vertex],0)),1,1,"")</f>
        <v>1</v>
      </c>
      <c r="BM3" s="136">
        <v>43708</v>
      </c>
      <c r="BN3" s="138" t="s">
        <v>810</v>
      </c>
    </row>
    <row r="4" spans="1:66" ht="15" customHeight="1">
      <c r="A4" s="62" t="s">
        <v>726</v>
      </c>
      <c r="B4" s="62" t="s">
        <v>738</v>
      </c>
      <c r="C4" s="87" t="s">
        <v>284</v>
      </c>
      <c r="D4" s="94">
        <v>5</v>
      </c>
      <c r="E4" s="95" t="s">
        <v>132</v>
      </c>
      <c r="F4" s="96">
        <v>16</v>
      </c>
      <c r="G4" s="87"/>
      <c r="H4" s="77"/>
      <c r="I4" s="97"/>
      <c r="J4" s="97"/>
      <c r="K4" s="34" t="s">
        <v>65</v>
      </c>
      <c r="L4" s="100">
        <v>4</v>
      </c>
      <c r="M4" s="100"/>
      <c r="N4" s="99"/>
      <c r="O4" s="64" t="s">
        <v>195</v>
      </c>
      <c r="P4" s="66">
        <v>43708.89430555556</v>
      </c>
      <c r="Q4" s="64" t="s">
        <v>750</v>
      </c>
      <c r="R4" s="64"/>
      <c r="S4" s="64"/>
      <c r="T4" s="64"/>
      <c r="U4" s="66">
        <v>43708.89430555556</v>
      </c>
      <c r="V4" s="67" t="s">
        <v>851</v>
      </c>
      <c r="W4" s="64"/>
      <c r="X4" s="64"/>
      <c r="Y4" s="70" t="s">
        <v>890</v>
      </c>
      <c r="Z4" s="64"/>
      <c r="AA4" s="110">
        <v>1</v>
      </c>
      <c r="AB4" s="48"/>
      <c r="AC4" s="49"/>
      <c r="AD4" s="48"/>
      <c r="AE4" s="49"/>
      <c r="AF4" s="48"/>
      <c r="AG4" s="49"/>
      <c r="AH4" s="48"/>
      <c r="AI4" s="49"/>
      <c r="AJ4" s="48"/>
      <c r="AK4" s="117"/>
      <c r="AL4" s="67" t="s">
        <v>795</v>
      </c>
      <c r="AM4" s="64" t="b">
        <v>0</v>
      </c>
      <c r="AN4" s="64">
        <v>0</v>
      </c>
      <c r="AO4" s="70" t="s">
        <v>287</v>
      </c>
      <c r="AP4" s="64" t="b">
        <v>0</v>
      </c>
      <c r="AQ4" s="64" t="s">
        <v>288</v>
      </c>
      <c r="AR4" s="64"/>
      <c r="AS4" s="70" t="s">
        <v>287</v>
      </c>
      <c r="AT4" s="64" t="b">
        <v>0</v>
      </c>
      <c r="AU4" s="64">
        <v>3</v>
      </c>
      <c r="AV4" s="70" t="s">
        <v>911</v>
      </c>
      <c r="AW4" s="64" t="s">
        <v>342</v>
      </c>
      <c r="AX4" s="64" t="b">
        <v>0</v>
      </c>
      <c r="AY4" s="70" t="s">
        <v>911</v>
      </c>
      <c r="AZ4" s="64" t="s">
        <v>185</v>
      </c>
      <c r="BA4" s="64">
        <v>0</v>
      </c>
      <c r="BB4" s="64">
        <v>0</v>
      </c>
      <c r="BC4" s="64"/>
      <c r="BD4" s="64"/>
      <c r="BE4" s="64"/>
      <c r="BF4" s="64"/>
      <c r="BG4" s="64"/>
      <c r="BH4" s="64"/>
      <c r="BI4" s="64"/>
      <c r="BJ4" s="64"/>
      <c r="BK4" s="63" t="str">
        <f>REPLACE(INDEX(GroupVertices[Group],MATCH(Edges[[#This Row],[Vertex 1]],GroupVertices[Vertex],0)),1,1,"")</f>
        <v>3</v>
      </c>
      <c r="BL4" s="63" t="str">
        <f>REPLACE(INDEX(GroupVertices[Group],MATCH(Edges[[#This Row],[Vertex 2]],GroupVertices[Vertex],0)),1,1,"")</f>
        <v>3</v>
      </c>
      <c r="BM4" s="137">
        <v>43708</v>
      </c>
      <c r="BN4" s="70" t="s">
        <v>810</v>
      </c>
    </row>
    <row r="5" spans="1:66" ht="15">
      <c r="A5" s="62" t="s">
        <v>726</v>
      </c>
      <c r="B5" s="62" t="s">
        <v>739</v>
      </c>
      <c r="C5" s="87" t="s">
        <v>284</v>
      </c>
      <c r="D5" s="94">
        <v>5</v>
      </c>
      <c r="E5" s="95" t="s">
        <v>132</v>
      </c>
      <c r="F5" s="96">
        <v>16</v>
      </c>
      <c r="G5" s="87"/>
      <c r="H5" s="77"/>
      <c r="I5" s="97"/>
      <c r="J5" s="97"/>
      <c r="K5" s="34" t="s">
        <v>65</v>
      </c>
      <c r="L5" s="100">
        <v>5</v>
      </c>
      <c r="M5" s="100"/>
      <c r="N5" s="99"/>
      <c r="O5" s="64" t="s">
        <v>195</v>
      </c>
      <c r="P5" s="66">
        <v>43708.89430555556</v>
      </c>
      <c r="Q5" s="64" t="s">
        <v>750</v>
      </c>
      <c r="R5" s="64"/>
      <c r="S5" s="64"/>
      <c r="T5" s="64"/>
      <c r="U5" s="66">
        <v>43708.89430555556</v>
      </c>
      <c r="V5" s="67" t="s">
        <v>851</v>
      </c>
      <c r="W5" s="64"/>
      <c r="X5" s="64"/>
      <c r="Y5" s="70" t="s">
        <v>890</v>
      </c>
      <c r="Z5" s="64"/>
      <c r="AA5" s="110">
        <v>1</v>
      </c>
      <c r="AB5" s="48">
        <v>0</v>
      </c>
      <c r="AC5" s="49">
        <v>0</v>
      </c>
      <c r="AD5" s="48">
        <v>0</v>
      </c>
      <c r="AE5" s="49">
        <v>0</v>
      </c>
      <c r="AF5" s="48">
        <v>0</v>
      </c>
      <c r="AG5" s="49">
        <v>0</v>
      </c>
      <c r="AH5" s="48">
        <v>20</v>
      </c>
      <c r="AI5" s="49">
        <v>100</v>
      </c>
      <c r="AJ5" s="48">
        <v>20</v>
      </c>
      <c r="AK5" s="117"/>
      <c r="AL5" s="67" t="s">
        <v>795</v>
      </c>
      <c r="AM5" s="64" t="b">
        <v>0</v>
      </c>
      <c r="AN5" s="64">
        <v>0</v>
      </c>
      <c r="AO5" s="70" t="s">
        <v>287</v>
      </c>
      <c r="AP5" s="64" t="b">
        <v>0</v>
      </c>
      <c r="AQ5" s="64" t="s">
        <v>288</v>
      </c>
      <c r="AR5" s="64"/>
      <c r="AS5" s="70" t="s">
        <v>287</v>
      </c>
      <c r="AT5" s="64" t="b">
        <v>0</v>
      </c>
      <c r="AU5" s="64">
        <v>3</v>
      </c>
      <c r="AV5" s="70" t="s">
        <v>911</v>
      </c>
      <c r="AW5" s="64" t="s">
        <v>342</v>
      </c>
      <c r="AX5" s="64" t="b">
        <v>0</v>
      </c>
      <c r="AY5" s="70" t="s">
        <v>911</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37">
        <v>43708</v>
      </c>
      <c r="BN5" s="70" t="s">
        <v>810</v>
      </c>
    </row>
    <row r="6" spans="1:66" ht="15">
      <c r="A6" s="62" t="s">
        <v>727</v>
      </c>
      <c r="B6" s="62" t="s">
        <v>733</v>
      </c>
      <c r="C6" s="87" t="s">
        <v>284</v>
      </c>
      <c r="D6" s="94">
        <v>5</v>
      </c>
      <c r="E6" s="95" t="s">
        <v>132</v>
      </c>
      <c r="F6" s="96">
        <v>16</v>
      </c>
      <c r="G6" s="87"/>
      <c r="H6" s="77"/>
      <c r="I6" s="97"/>
      <c r="J6" s="97"/>
      <c r="K6" s="34" t="s">
        <v>65</v>
      </c>
      <c r="L6" s="100">
        <v>6</v>
      </c>
      <c r="M6" s="100"/>
      <c r="N6" s="99"/>
      <c r="O6" s="64" t="s">
        <v>352</v>
      </c>
      <c r="P6" s="66">
        <v>43709.15519675926</v>
      </c>
      <c r="Q6" s="64" t="s">
        <v>750</v>
      </c>
      <c r="R6" s="64"/>
      <c r="S6" s="64"/>
      <c r="T6" s="64"/>
      <c r="U6" s="66">
        <v>43709.15519675926</v>
      </c>
      <c r="V6" s="67" t="s">
        <v>852</v>
      </c>
      <c r="W6" s="64"/>
      <c r="X6" s="64"/>
      <c r="Y6" s="70" t="s">
        <v>891</v>
      </c>
      <c r="Z6" s="64"/>
      <c r="AA6" s="110">
        <v>1</v>
      </c>
      <c r="AB6" s="48"/>
      <c r="AC6" s="49"/>
      <c r="AD6" s="48"/>
      <c r="AE6" s="49"/>
      <c r="AF6" s="48"/>
      <c r="AG6" s="49"/>
      <c r="AH6" s="48"/>
      <c r="AI6" s="49"/>
      <c r="AJ6" s="48"/>
      <c r="AK6" s="117"/>
      <c r="AL6" s="67" t="s">
        <v>796</v>
      </c>
      <c r="AM6" s="64" t="b">
        <v>0</v>
      </c>
      <c r="AN6" s="64">
        <v>0</v>
      </c>
      <c r="AO6" s="70" t="s">
        <v>287</v>
      </c>
      <c r="AP6" s="64" t="b">
        <v>0</v>
      </c>
      <c r="AQ6" s="64" t="s">
        <v>288</v>
      </c>
      <c r="AR6" s="64"/>
      <c r="AS6" s="70" t="s">
        <v>287</v>
      </c>
      <c r="AT6" s="64" t="b">
        <v>0</v>
      </c>
      <c r="AU6" s="64">
        <v>3</v>
      </c>
      <c r="AV6" s="70" t="s">
        <v>911</v>
      </c>
      <c r="AW6" s="64" t="s">
        <v>935</v>
      </c>
      <c r="AX6" s="64" t="b">
        <v>0</v>
      </c>
      <c r="AY6" s="70" t="s">
        <v>911</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1</v>
      </c>
      <c r="BM6" s="137">
        <v>43709</v>
      </c>
      <c r="BN6" s="70" t="s">
        <v>811</v>
      </c>
    </row>
    <row r="7" spans="1:66" ht="15">
      <c r="A7" s="62" t="s">
        <v>727</v>
      </c>
      <c r="B7" s="62" t="s">
        <v>738</v>
      </c>
      <c r="C7" s="87" t="s">
        <v>284</v>
      </c>
      <c r="D7" s="94">
        <v>5</v>
      </c>
      <c r="E7" s="95" t="s">
        <v>132</v>
      </c>
      <c r="F7" s="96">
        <v>16</v>
      </c>
      <c r="G7" s="87"/>
      <c r="H7" s="77"/>
      <c r="I7" s="97"/>
      <c r="J7" s="97"/>
      <c r="K7" s="34" t="s">
        <v>65</v>
      </c>
      <c r="L7" s="100">
        <v>7</v>
      </c>
      <c r="M7" s="100"/>
      <c r="N7" s="99"/>
      <c r="O7" s="64" t="s">
        <v>195</v>
      </c>
      <c r="P7" s="66">
        <v>43709.15519675926</v>
      </c>
      <c r="Q7" s="64" t="s">
        <v>750</v>
      </c>
      <c r="R7" s="64"/>
      <c r="S7" s="64"/>
      <c r="T7" s="64"/>
      <c r="U7" s="66">
        <v>43709.15519675926</v>
      </c>
      <c r="V7" s="67" t="s">
        <v>852</v>
      </c>
      <c r="W7" s="64"/>
      <c r="X7" s="64"/>
      <c r="Y7" s="70" t="s">
        <v>891</v>
      </c>
      <c r="Z7" s="64"/>
      <c r="AA7" s="110">
        <v>1</v>
      </c>
      <c r="AB7" s="48"/>
      <c r="AC7" s="49"/>
      <c r="AD7" s="48"/>
      <c r="AE7" s="49"/>
      <c r="AF7" s="48"/>
      <c r="AG7" s="49"/>
      <c r="AH7" s="48"/>
      <c r="AI7" s="49"/>
      <c r="AJ7" s="48"/>
      <c r="AK7" s="117"/>
      <c r="AL7" s="67" t="s">
        <v>796</v>
      </c>
      <c r="AM7" s="64" t="b">
        <v>0</v>
      </c>
      <c r="AN7" s="64">
        <v>0</v>
      </c>
      <c r="AO7" s="70" t="s">
        <v>287</v>
      </c>
      <c r="AP7" s="64" t="b">
        <v>0</v>
      </c>
      <c r="AQ7" s="64" t="s">
        <v>288</v>
      </c>
      <c r="AR7" s="64"/>
      <c r="AS7" s="70" t="s">
        <v>287</v>
      </c>
      <c r="AT7" s="64" t="b">
        <v>0</v>
      </c>
      <c r="AU7" s="64">
        <v>3</v>
      </c>
      <c r="AV7" s="70" t="s">
        <v>911</v>
      </c>
      <c r="AW7" s="64" t="s">
        <v>935</v>
      </c>
      <c r="AX7" s="64" t="b">
        <v>0</v>
      </c>
      <c r="AY7" s="70" t="s">
        <v>911</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37">
        <v>43709</v>
      </c>
      <c r="BN7" s="70" t="s">
        <v>811</v>
      </c>
    </row>
    <row r="8" spans="1:66" ht="15">
      <c r="A8" s="62" t="s">
        <v>727</v>
      </c>
      <c r="B8" s="62" t="s">
        <v>739</v>
      </c>
      <c r="C8" s="87" t="s">
        <v>284</v>
      </c>
      <c r="D8" s="94">
        <v>5</v>
      </c>
      <c r="E8" s="95" t="s">
        <v>132</v>
      </c>
      <c r="F8" s="96">
        <v>16</v>
      </c>
      <c r="G8" s="87"/>
      <c r="H8" s="77"/>
      <c r="I8" s="97"/>
      <c r="J8" s="97"/>
      <c r="K8" s="34" t="s">
        <v>65</v>
      </c>
      <c r="L8" s="100">
        <v>8</v>
      </c>
      <c r="M8" s="100"/>
      <c r="N8" s="99"/>
      <c r="O8" s="64" t="s">
        <v>195</v>
      </c>
      <c r="P8" s="66">
        <v>43709.15519675926</v>
      </c>
      <c r="Q8" s="64" t="s">
        <v>750</v>
      </c>
      <c r="R8" s="64"/>
      <c r="S8" s="64"/>
      <c r="T8" s="64"/>
      <c r="U8" s="66">
        <v>43709.15519675926</v>
      </c>
      <c r="V8" s="67" t="s">
        <v>852</v>
      </c>
      <c r="W8" s="64"/>
      <c r="X8" s="64"/>
      <c r="Y8" s="70" t="s">
        <v>891</v>
      </c>
      <c r="Z8" s="64"/>
      <c r="AA8" s="110">
        <v>1</v>
      </c>
      <c r="AB8" s="48">
        <v>0</v>
      </c>
      <c r="AC8" s="49">
        <v>0</v>
      </c>
      <c r="AD8" s="48">
        <v>0</v>
      </c>
      <c r="AE8" s="49">
        <v>0</v>
      </c>
      <c r="AF8" s="48">
        <v>0</v>
      </c>
      <c r="AG8" s="49">
        <v>0</v>
      </c>
      <c r="AH8" s="48">
        <v>20</v>
      </c>
      <c r="AI8" s="49">
        <v>100</v>
      </c>
      <c r="AJ8" s="48">
        <v>20</v>
      </c>
      <c r="AK8" s="117"/>
      <c r="AL8" s="67" t="s">
        <v>796</v>
      </c>
      <c r="AM8" s="64" t="b">
        <v>0</v>
      </c>
      <c r="AN8" s="64">
        <v>0</v>
      </c>
      <c r="AO8" s="70" t="s">
        <v>287</v>
      </c>
      <c r="AP8" s="64" t="b">
        <v>0</v>
      </c>
      <c r="AQ8" s="64" t="s">
        <v>288</v>
      </c>
      <c r="AR8" s="64"/>
      <c r="AS8" s="70" t="s">
        <v>287</v>
      </c>
      <c r="AT8" s="64" t="b">
        <v>0</v>
      </c>
      <c r="AU8" s="64">
        <v>3</v>
      </c>
      <c r="AV8" s="70" t="s">
        <v>911</v>
      </c>
      <c r="AW8" s="64" t="s">
        <v>935</v>
      </c>
      <c r="AX8" s="64" t="b">
        <v>0</v>
      </c>
      <c r="AY8" s="70" t="s">
        <v>911</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c r="BM8" s="137">
        <v>43709</v>
      </c>
      <c r="BN8" s="70" t="s">
        <v>811</v>
      </c>
    </row>
    <row r="9" spans="1:66" ht="15">
      <c r="A9" s="62" t="s">
        <v>728</v>
      </c>
      <c r="B9" s="62" t="s">
        <v>733</v>
      </c>
      <c r="C9" s="87" t="s">
        <v>284</v>
      </c>
      <c r="D9" s="94">
        <v>5</v>
      </c>
      <c r="E9" s="95" t="s">
        <v>132</v>
      </c>
      <c r="F9" s="96">
        <v>16</v>
      </c>
      <c r="G9" s="87"/>
      <c r="H9" s="77"/>
      <c r="I9" s="97"/>
      <c r="J9" s="97"/>
      <c r="K9" s="34" t="s">
        <v>65</v>
      </c>
      <c r="L9" s="100">
        <v>9</v>
      </c>
      <c r="M9" s="100"/>
      <c r="N9" s="99"/>
      <c r="O9" s="64" t="s">
        <v>352</v>
      </c>
      <c r="P9" s="66">
        <v>43713.513715277775</v>
      </c>
      <c r="Q9" s="64" t="s">
        <v>751</v>
      </c>
      <c r="R9" s="64"/>
      <c r="S9" s="64"/>
      <c r="T9" s="64"/>
      <c r="U9" s="66">
        <v>43713.513715277775</v>
      </c>
      <c r="V9" s="67" t="s">
        <v>853</v>
      </c>
      <c r="W9" s="64"/>
      <c r="X9" s="64"/>
      <c r="Y9" s="70" t="s">
        <v>892</v>
      </c>
      <c r="Z9" s="64"/>
      <c r="AA9" s="110">
        <v>1</v>
      </c>
      <c r="AB9" s="48"/>
      <c r="AC9" s="49"/>
      <c r="AD9" s="48"/>
      <c r="AE9" s="49"/>
      <c r="AF9" s="48"/>
      <c r="AG9" s="49"/>
      <c r="AH9" s="48"/>
      <c r="AI9" s="49"/>
      <c r="AJ9" s="48"/>
      <c r="AK9" s="117"/>
      <c r="AL9" s="67" t="s">
        <v>797</v>
      </c>
      <c r="AM9" s="64" t="b">
        <v>0</v>
      </c>
      <c r="AN9" s="64">
        <v>0</v>
      </c>
      <c r="AO9" s="70" t="s">
        <v>287</v>
      </c>
      <c r="AP9" s="64" t="b">
        <v>0</v>
      </c>
      <c r="AQ9" s="64" t="s">
        <v>288</v>
      </c>
      <c r="AR9" s="64"/>
      <c r="AS9" s="70" t="s">
        <v>287</v>
      </c>
      <c r="AT9" s="64" t="b">
        <v>0</v>
      </c>
      <c r="AU9" s="64">
        <v>3</v>
      </c>
      <c r="AV9" s="70" t="s">
        <v>922</v>
      </c>
      <c r="AW9" s="64" t="s">
        <v>935</v>
      </c>
      <c r="AX9" s="64" t="b">
        <v>0</v>
      </c>
      <c r="AY9" s="70" t="s">
        <v>922</v>
      </c>
      <c r="AZ9" s="64" t="s">
        <v>185</v>
      </c>
      <c r="BA9" s="64">
        <v>0</v>
      </c>
      <c r="BB9" s="64">
        <v>0</v>
      </c>
      <c r="BC9" s="64"/>
      <c r="BD9" s="64"/>
      <c r="BE9" s="64"/>
      <c r="BF9" s="64"/>
      <c r="BG9" s="64"/>
      <c r="BH9" s="64"/>
      <c r="BI9" s="64"/>
      <c r="BJ9" s="64"/>
      <c r="BK9" s="63" t="str">
        <f>REPLACE(INDEX(GroupVertices[Group],MATCH(Edges[[#This Row],[Vertex 1]],GroupVertices[Vertex],0)),1,1,"")</f>
        <v>1</v>
      </c>
      <c r="BL9" s="63" t="str">
        <f>REPLACE(INDEX(GroupVertices[Group],MATCH(Edges[[#This Row],[Vertex 2]],GroupVertices[Vertex],0)),1,1,"")</f>
        <v>1</v>
      </c>
      <c r="BM9" s="137">
        <v>43713</v>
      </c>
      <c r="BN9" s="70" t="s">
        <v>812</v>
      </c>
    </row>
    <row r="10" spans="1:66" ht="15">
      <c r="A10" s="62" t="s">
        <v>728</v>
      </c>
      <c r="B10" s="62" t="s">
        <v>743</v>
      </c>
      <c r="C10" s="87" t="s">
        <v>284</v>
      </c>
      <c r="D10" s="94">
        <v>5</v>
      </c>
      <c r="E10" s="95" t="s">
        <v>132</v>
      </c>
      <c r="F10" s="96">
        <v>16</v>
      </c>
      <c r="G10" s="87"/>
      <c r="H10" s="77"/>
      <c r="I10" s="97"/>
      <c r="J10" s="97"/>
      <c r="K10" s="34" t="s">
        <v>65</v>
      </c>
      <c r="L10" s="100">
        <v>10</v>
      </c>
      <c r="M10" s="100"/>
      <c r="N10" s="99"/>
      <c r="O10" s="64" t="s">
        <v>195</v>
      </c>
      <c r="P10" s="66">
        <v>43713.513715277775</v>
      </c>
      <c r="Q10" s="64" t="s">
        <v>751</v>
      </c>
      <c r="R10" s="64"/>
      <c r="S10" s="64"/>
      <c r="T10" s="64"/>
      <c r="U10" s="66">
        <v>43713.513715277775</v>
      </c>
      <c r="V10" s="67" t="s">
        <v>853</v>
      </c>
      <c r="W10" s="64"/>
      <c r="X10" s="64"/>
      <c r="Y10" s="70" t="s">
        <v>892</v>
      </c>
      <c r="Z10" s="64"/>
      <c r="AA10" s="110">
        <v>1</v>
      </c>
      <c r="AB10" s="48">
        <v>0</v>
      </c>
      <c r="AC10" s="49">
        <v>0</v>
      </c>
      <c r="AD10" s="48">
        <v>0</v>
      </c>
      <c r="AE10" s="49">
        <v>0</v>
      </c>
      <c r="AF10" s="48">
        <v>0</v>
      </c>
      <c r="AG10" s="49">
        <v>0</v>
      </c>
      <c r="AH10" s="48">
        <v>25</v>
      </c>
      <c r="AI10" s="49">
        <v>100</v>
      </c>
      <c r="AJ10" s="48">
        <v>25</v>
      </c>
      <c r="AK10" s="117"/>
      <c r="AL10" s="67" t="s">
        <v>797</v>
      </c>
      <c r="AM10" s="64" t="b">
        <v>0</v>
      </c>
      <c r="AN10" s="64">
        <v>0</v>
      </c>
      <c r="AO10" s="70" t="s">
        <v>287</v>
      </c>
      <c r="AP10" s="64" t="b">
        <v>0</v>
      </c>
      <c r="AQ10" s="64" t="s">
        <v>288</v>
      </c>
      <c r="AR10" s="64"/>
      <c r="AS10" s="70" t="s">
        <v>287</v>
      </c>
      <c r="AT10" s="64" t="b">
        <v>0</v>
      </c>
      <c r="AU10" s="64">
        <v>3</v>
      </c>
      <c r="AV10" s="70" t="s">
        <v>922</v>
      </c>
      <c r="AW10" s="64" t="s">
        <v>935</v>
      </c>
      <c r="AX10" s="64" t="b">
        <v>0</v>
      </c>
      <c r="AY10" s="70" t="s">
        <v>922</v>
      </c>
      <c r="AZ10" s="64" t="s">
        <v>185</v>
      </c>
      <c r="BA10" s="64">
        <v>0</v>
      </c>
      <c r="BB10" s="64">
        <v>0</v>
      </c>
      <c r="BC10" s="64"/>
      <c r="BD10" s="64"/>
      <c r="BE10" s="64"/>
      <c r="BF10" s="64"/>
      <c r="BG10" s="64"/>
      <c r="BH10" s="64"/>
      <c r="BI10" s="64"/>
      <c r="BJ10" s="64"/>
      <c r="BK10" s="63" t="str">
        <f>REPLACE(INDEX(GroupVertices[Group],MATCH(Edges[[#This Row],[Vertex 1]],GroupVertices[Vertex],0)),1,1,"")</f>
        <v>1</v>
      </c>
      <c r="BL10" s="63" t="str">
        <f>REPLACE(INDEX(GroupVertices[Group],MATCH(Edges[[#This Row],[Vertex 2]],GroupVertices[Vertex],0)),1,1,"")</f>
        <v>2</v>
      </c>
      <c r="BM10" s="137">
        <v>43713</v>
      </c>
      <c r="BN10" s="70" t="s">
        <v>812</v>
      </c>
    </row>
    <row r="11" spans="1:66" ht="15">
      <c r="A11" s="62" t="s">
        <v>728</v>
      </c>
      <c r="B11" s="62" t="s">
        <v>739</v>
      </c>
      <c r="C11" s="87" t="s">
        <v>284</v>
      </c>
      <c r="D11" s="94">
        <v>5</v>
      </c>
      <c r="E11" s="95" t="s">
        <v>132</v>
      </c>
      <c r="F11" s="96">
        <v>16</v>
      </c>
      <c r="G11" s="87"/>
      <c r="H11" s="77"/>
      <c r="I11" s="97"/>
      <c r="J11" s="97"/>
      <c r="K11" s="34" t="s">
        <v>65</v>
      </c>
      <c r="L11" s="100">
        <v>11</v>
      </c>
      <c r="M11" s="100"/>
      <c r="N11" s="99"/>
      <c r="O11" s="64" t="s">
        <v>195</v>
      </c>
      <c r="P11" s="66">
        <v>43713.513715277775</v>
      </c>
      <c r="Q11" s="64" t="s">
        <v>751</v>
      </c>
      <c r="R11" s="64"/>
      <c r="S11" s="64"/>
      <c r="T11" s="64"/>
      <c r="U11" s="66">
        <v>43713.513715277775</v>
      </c>
      <c r="V11" s="67" t="s">
        <v>853</v>
      </c>
      <c r="W11" s="64"/>
      <c r="X11" s="64"/>
      <c r="Y11" s="70" t="s">
        <v>892</v>
      </c>
      <c r="Z11" s="64"/>
      <c r="AA11" s="110">
        <v>1</v>
      </c>
      <c r="AB11" s="48"/>
      <c r="AC11" s="49"/>
      <c r="AD11" s="48"/>
      <c r="AE11" s="49"/>
      <c r="AF11" s="48"/>
      <c r="AG11" s="49"/>
      <c r="AH11" s="48"/>
      <c r="AI11" s="49"/>
      <c r="AJ11" s="48"/>
      <c r="AK11" s="117"/>
      <c r="AL11" s="67" t="s">
        <v>797</v>
      </c>
      <c r="AM11" s="64" t="b">
        <v>0</v>
      </c>
      <c r="AN11" s="64">
        <v>0</v>
      </c>
      <c r="AO11" s="70" t="s">
        <v>287</v>
      </c>
      <c r="AP11" s="64" t="b">
        <v>0</v>
      </c>
      <c r="AQ11" s="64" t="s">
        <v>288</v>
      </c>
      <c r="AR11" s="64"/>
      <c r="AS11" s="70" t="s">
        <v>287</v>
      </c>
      <c r="AT11" s="64" t="b">
        <v>0</v>
      </c>
      <c r="AU11" s="64">
        <v>3</v>
      </c>
      <c r="AV11" s="70" t="s">
        <v>922</v>
      </c>
      <c r="AW11" s="64" t="s">
        <v>935</v>
      </c>
      <c r="AX11" s="64" t="b">
        <v>0</v>
      </c>
      <c r="AY11" s="70" t="s">
        <v>922</v>
      </c>
      <c r="AZ11" s="64" t="s">
        <v>185</v>
      </c>
      <c r="BA11" s="64">
        <v>0</v>
      </c>
      <c r="BB11" s="64">
        <v>0</v>
      </c>
      <c r="BC11" s="64"/>
      <c r="BD11" s="64"/>
      <c r="BE11" s="64"/>
      <c r="BF11" s="64"/>
      <c r="BG11" s="64"/>
      <c r="BH11" s="64"/>
      <c r="BI11" s="64"/>
      <c r="BJ11" s="64"/>
      <c r="BK11" s="63" t="str">
        <f>REPLACE(INDEX(GroupVertices[Group],MATCH(Edges[[#This Row],[Vertex 1]],GroupVertices[Vertex],0)),1,1,"")</f>
        <v>1</v>
      </c>
      <c r="BL11" s="63" t="str">
        <f>REPLACE(INDEX(GroupVertices[Group],MATCH(Edges[[#This Row],[Vertex 2]],GroupVertices[Vertex],0)),1,1,"")</f>
        <v>3</v>
      </c>
      <c r="BM11" s="137">
        <v>43713</v>
      </c>
      <c r="BN11" s="70" t="s">
        <v>812</v>
      </c>
    </row>
    <row r="12" spans="1:66" ht="15">
      <c r="A12" s="62" t="s">
        <v>729</v>
      </c>
      <c r="B12" s="62" t="s">
        <v>745</v>
      </c>
      <c r="C12" s="87" t="s">
        <v>284</v>
      </c>
      <c r="D12" s="94">
        <v>5</v>
      </c>
      <c r="E12" s="95" t="s">
        <v>132</v>
      </c>
      <c r="F12" s="96">
        <v>16</v>
      </c>
      <c r="G12" s="87"/>
      <c r="H12" s="77"/>
      <c r="I12" s="97"/>
      <c r="J12" s="97"/>
      <c r="K12" s="34" t="s">
        <v>65</v>
      </c>
      <c r="L12" s="100">
        <v>12</v>
      </c>
      <c r="M12" s="100"/>
      <c r="N12" s="99"/>
      <c r="O12" s="64" t="s">
        <v>195</v>
      </c>
      <c r="P12" s="66">
        <v>43713.538831018515</v>
      </c>
      <c r="Q12" s="64" t="s">
        <v>752</v>
      </c>
      <c r="R12" s="64"/>
      <c r="S12" s="64"/>
      <c r="T12" s="64"/>
      <c r="U12" s="66">
        <v>43713.538831018515</v>
      </c>
      <c r="V12" s="67" t="s">
        <v>774</v>
      </c>
      <c r="W12" s="64"/>
      <c r="X12" s="64"/>
      <c r="Y12" s="70" t="s">
        <v>893</v>
      </c>
      <c r="Z12" s="64"/>
      <c r="AA12" s="110">
        <v>1</v>
      </c>
      <c r="AB12" s="48">
        <v>0</v>
      </c>
      <c r="AC12" s="49">
        <v>0</v>
      </c>
      <c r="AD12" s="48">
        <v>0</v>
      </c>
      <c r="AE12" s="49">
        <v>0</v>
      </c>
      <c r="AF12" s="48">
        <v>0</v>
      </c>
      <c r="AG12" s="49">
        <v>0</v>
      </c>
      <c r="AH12" s="48">
        <v>22</v>
      </c>
      <c r="AI12" s="49">
        <v>100</v>
      </c>
      <c r="AJ12" s="48">
        <v>22</v>
      </c>
      <c r="AK12" s="135" t="s">
        <v>785</v>
      </c>
      <c r="AL12" s="67" t="s">
        <v>785</v>
      </c>
      <c r="AM12" s="64" t="b">
        <v>0</v>
      </c>
      <c r="AN12" s="64">
        <v>3</v>
      </c>
      <c r="AO12" s="70" t="s">
        <v>287</v>
      </c>
      <c r="AP12" s="64" t="b">
        <v>0</v>
      </c>
      <c r="AQ12" s="64" t="s">
        <v>288</v>
      </c>
      <c r="AR12" s="64"/>
      <c r="AS12" s="70" t="s">
        <v>287</v>
      </c>
      <c r="AT12" s="64" t="b">
        <v>0</v>
      </c>
      <c r="AU12" s="64">
        <v>0</v>
      </c>
      <c r="AV12" s="70" t="s">
        <v>287</v>
      </c>
      <c r="AW12" s="64" t="s">
        <v>342</v>
      </c>
      <c r="AX12" s="64" t="b">
        <v>0</v>
      </c>
      <c r="AY12" s="70" t="s">
        <v>893</v>
      </c>
      <c r="AZ12" s="64" t="s">
        <v>185</v>
      </c>
      <c r="BA12" s="64">
        <v>0</v>
      </c>
      <c r="BB12" s="64">
        <v>0</v>
      </c>
      <c r="BC12" s="64"/>
      <c r="BD12" s="64"/>
      <c r="BE12" s="64"/>
      <c r="BF12" s="64"/>
      <c r="BG12" s="64"/>
      <c r="BH12" s="64"/>
      <c r="BI12" s="64"/>
      <c r="BJ12" s="64"/>
      <c r="BK12" s="63" t="str">
        <f>REPLACE(INDEX(GroupVertices[Group],MATCH(Edges[[#This Row],[Vertex 1]],GroupVertices[Vertex],0)),1,1,"")</f>
        <v>1</v>
      </c>
      <c r="BL12" s="63" t="str">
        <f>REPLACE(INDEX(GroupVertices[Group],MATCH(Edges[[#This Row],[Vertex 2]],GroupVertices[Vertex],0)),1,1,"")</f>
        <v>1</v>
      </c>
      <c r="BM12" s="137">
        <v>43713</v>
      </c>
      <c r="BN12" s="70" t="s">
        <v>813</v>
      </c>
    </row>
    <row r="13" spans="1:66" ht="15">
      <c r="A13" s="62" t="s">
        <v>729</v>
      </c>
      <c r="B13" s="62" t="s">
        <v>733</v>
      </c>
      <c r="C13" s="87" t="s">
        <v>284</v>
      </c>
      <c r="D13" s="94">
        <v>5</v>
      </c>
      <c r="E13" s="95" t="s">
        <v>132</v>
      </c>
      <c r="F13" s="96">
        <v>16</v>
      </c>
      <c r="G13" s="87"/>
      <c r="H13" s="77"/>
      <c r="I13" s="97"/>
      <c r="J13" s="97"/>
      <c r="K13" s="34" t="s">
        <v>65</v>
      </c>
      <c r="L13" s="100">
        <v>13</v>
      </c>
      <c r="M13" s="100"/>
      <c r="N13" s="99"/>
      <c r="O13" s="64" t="s">
        <v>195</v>
      </c>
      <c r="P13" s="66">
        <v>43713.538831018515</v>
      </c>
      <c r="Q13" s="64" t="s">
        <v>752</v>
      </c>
      <c r="R13" s="64"/>
      <c r="S13" s="64"/>
      <c r="T13" s="64"/>
      <c r="U13" s="66">
        <v>43713.538831018515</v>
      </c>
      <c r="V13" s="67" t="s">
        <v>774</v>
      </c>
      <c r="W13" s="64"/>
      <c r="X13" s="64"/>
      <c r="Y13" s="70" t="s">
        <v>893</v>
      </c>
      <c r="Z13" s="64"/>
      <c r="AA13" s="110">
        <v>1</v>
      </c>
      <c r="AB13" s="48"/>
      <c r="AC13" s="49"/>
      <c r="AD13" s="48"/>
      <c r="AE13" s="49"/>
      <c r="AF13" s="48"/>
      <c r="AG13" s="49"/>
      <c r="AH13" s="48"/>
      <c r="AI13" s="49"/>
      <c r="AJ13" s="48"/>
      <c r="AK13" s="135" t="s">
        <v>785</v>
      </c>
      <c r="AL13" s="67" t="s">
        <v>785</v>
      </c>
      <c r="AM13" s="64" t="b">
        <v>0</v>
      </c>
      <c r="AN13" s="64">
        <v>3</v>
      </c>
      <c r="AO13" s="70" t="s">
        <v>287</v>
      </c>
      <c r="AP13" s="64" t="b">
        <v>0</v>
      </c>
      <c r="AQ13" s="64" t="s">
        <v>288</v>
      </c>
      <c r="AR13" s="64"/>
      <c r="AS13" s="70" t="s">
        <v>287</v>
      </c>
      <c r="AT13" s="64" t="b">
        <v>0</v>
      </c>
      <c r="AU13" s="64">
        <v>0</v>
      </c>
      <c r="AV13" s="70" t="s">
        <v>287</v>
      </c>
      <c r="AW13" s="64" t="s">
        <v>342</v>
      </c>
      <c r="AX13" s="64" t="b">
        <v>0</v>
      </c>
      <c r="AY13" s="70" t="s">
        <v>893</v>
      </c>
      <c r="AZ13" s="64" t="s">
        <v>185</v>
      </c>
      <c r="BA13" s="64">
        <v>0</v>
      </c>
      <c r="BB13" s="64">
        <v>0</v>
      </c>
      <c r="BC13" s="64"/>
      <c r="BD13" s="64"/>
      <c r="BE13" s="64"/>
      <c r="BF13" s="64"/>
      <c r="BG13" s="64"/>
      <c r="BH13" s="64"/>
      <c r="BI13" s="64"/>
      <c r="BJ13" s="64"/>
      <c r="BK13" s="63" t="str">
        <f>REPLACE(INDEX(GroupVertices[Group],MATCH(Edges[[#This Row],[Vertex 1]],GroupVertices[Vertex],0)),1,1,"")</f>
        <v>1</v>
      </c>
      <c r="BL13" s="63" t="str">
        <f>REPLACE(INDEX(GroupVertices[Group],MATCH(Edges[[#This Row],[Vertex 2]],GroupVertices[Vertex],0)),1,1,"")</f>
        <v>1</v>
      </c>
      <c r="BM13" s="137">
        <v>43713</v>
      </c>
      <c r="BN13" s="70" t="s">
        <v>813</v>
      </c>
    </row>
    <row r="14" spans="1:66" ht="15">
      <c r="A14" s="62" t="s">
        <v>730</v>
      </c>
      <c r="B14" s="62" t="s">
        <v>730</v>
      </c>
      <c r="C14" s="87" t="s">
        <v>284</v>
      </c>
      <c r="D14" s="94">
        <v>5</v>
      </c>
      <c r="E14" s="95" t="s">
        <v>132</v>
      </c>
      <c r="F14" s="96">
        <v>16</v>
      </c>
      <c r="G14" s="87"/>
      <c r="H14" s="77"/>
      <c r="I14" s="97"/>
      <c r="J14" s="97"/>
      <c r="K14" s="34" t="s">
        <v>65</v>
      </c>
      <c r="L14" s="100">
        <v>14</v>
      </c>
      <c r="M14" s="100"/>
      <c r="N14" s="99"/>
      <c r="O14" s="64" t="s">
        <v>185</v>
      </c>
      <c r="P14" s="66">
        <v>43713.54398148148</v>
      </c>
      <c r="Q14" s="64" t="s">
        <v>753</v>
      </c>
      <c r="R14" s="67" t="s">
        <v>771</v>
      </c>
      <c r="S14" s="64" t="s">
        <v>777</v>
      </c>
      <c r="T14" s="64"/>
      <c r="U14" s="66">
        <v>43713.54398148148</v>
      </c>
      <c r="V14" s="67" t="s">
        <v>854</v>
      </c>
      <c r="W14" s="64"/>
      <c r="X14" s="64"/>
      <c r="Y14" s="70" t="s">
        <v>894</v>
      </c>
      <c r="Z14" s="64"/>
      <c r="AA14" s="110">
        <v>1</v>
      </c>
      <c r="AB14" s="48">
        <v>0</v>
      </c>
      <c r="AC14" s="49">
        <v>0</v>
      </c>
      <c r="AD14" s="48">
        <v>0</v>
      </c>
      <c r="AE14" s="49">
        <v>0</v>
      </c>
      <c r="AF14" s="48">
        <v>0</v>
      </c>
      <c r="AG14" s="49">
        <v>0</v>
      </c>
      <c r="AH14" s="48">
        <v>54</v>
      </c>
      <c r="AI14" s="49">
        <v>100</v>
      </c>
      <c r="AJ14" s="48">
        <v>54</v>
      </c>
      <c r="AK14" s="117"/>
      <c r="AL14" s="67" t="s">
        <v>798</v>
      </c>
      <c r="AM14" s="64" t="b">
        <v>0</v>
      </c>
      <c r="AN14" s="64">
        <v>7</v>
      </c>
      <c r="AO14" s="70" t="s">
        <v>287</v>
      </c>
      <c r="AP14" s="64" t="b">
        <v>1</v>
      </c>
      <c r="AQ14" s="64" t="s">
        <v>288</v>
      </c>
      <c r="AR14" s="64"/>
      <c r="AS14" s="70" t="s">
        <v>922</v>
      </c>
      <c r="AT14" s="64" t="b">
        <v>0</v>
      </c>
      <c r="AU14" s="64">
        <v>0</v>
      </c>
      <c r="AV14" s="70" t="s">
        <v>287</v>
      </c>
      <c r="AW14" s="64" t="s">
        <v>342</v>
      </c>
      <c r="AX14" s="64" t="b">
        <v>0</v>
      </c>
      <c r="AY14" s="70" t="s">
        <v>894</v>
      </c>
      <c r="AZ14" s="64" t="s">
        <v>185</v>
      </c>
      <c r="BA14" s="64">
        <v>0</v>
      </c>
      <c r="BB14" s="64">
        <v>0</v>
      </c>
      <c r="BC14" s="64" t="s">
        <v>938</v>
      </c>
      <c r="BD14" s="64" t="s">
        <v>939</v>
      </c>
      <c r="BE14" s="64" t="s">
        <v>940</v>
      </c>
      <c r="BF14" s="64" t="s">
        <v>941</v>
      </c>
      <c r="BG14" s="64" t="s">
        <v>942</v>
      </c>
      <c r="BH14" s="64" t="s">
        <v>941</v>
      </c>
      <c r="BI14" s="64" t="s">
        <v>943</v>
      </c>
      <c r="BJ14" s="67" t="s">
        <v>944</v>
      </c>
      <c r="BK14" s="63" t="str">
        <f>REPLACE(INDEX(GroupVertices[Group],MATCH(Edges[[#This Row],[Vertex 1]],GroupVertices[Vertex],0)),1,1,"")</f>
        <v>1</v>
      </c>
      <c r="BL14" s="63" t="str">
        <f>REPLACE(INDEX(GroupVertices[Group],MATCH(Edges[[#This Row],[Vertex 2]],GroupVertices[Vertex],0)),1,1,"")</f>
        <v>1</v>
      </c>
      <c r="BM14" s="137">
        <v>43713</v>
      </c>
      <c r="BN14" s="70" t="s">
        <v>814</v>
      </c>
    </row>
    <row r="15" spans="1:66" ht="15">
      <c r="A15" s="62" t="s">
        <v>730</v>
      </c>
      <c r="B15" s="62" t="s">
        <v>743</v>
      </c>
      <c r="C15" s="87" t="s">
        <v>284</v>
      </c>
      <c r="D15" s="94">
        <v>5</v>
      </c>
      <c r="E15" s="95" t="s">
        <v>132</v>
      </c>
      <c r="F15" s="96">
        <v>16</v>
      </c>
      <c r="G15" s="87"/>
      <c r="H15" s="77"/>
      <c r="I15" s="97"/>
      <c r="J15" s="97"/>
      <c r="K15" s="34" t="s">
        <v>65</v>
      </c>
      <c r="L15" s="100">
        <v>15</v>
      </c>
      <c r="M15" s="100"/>
      <c r="N15" s="99"/>
      <c r="O15" s="64" t="s">
        <v>195</v>
      </c>
      <c r="P15" s="66">
        <v>43713.54447916667</v>
      </c>
      <c r="Q15" s="64" t="s">
        <v>754</v>
      </c>
      <c r="R15" s="64"/>
      <c r="S15" s="64"/>
      <c r="T15" s="64"/>
      <c r="U15" s="66">
        <v>43713.54447916667</v>
      </c>
      <c r="V15" s="67" t="s">
        <v>855</v>
      </c>
      <c r="W15" s="64"/>
      <c r="X15" s="64"/>
      <c r="Y15" s="70" t="s">
        <v>895</v>
      </c>
      <c r="Z15" s="70" t="s">
        <v>922</v>
      </c>
      <c r="AA15" s="110">
        <v>1</v>
      </c>
      <c r="AB15" s="48"/>
      <c r="AC15" s="49"/>
      <c r="AD15" s="48"/>
      <c r="AE15" s="49"/>
      <c r="AF15" s="48"/>
      <c r="AG15" s="49"/>
      <c r="AH15" s="48"/>
      <c r="AI15" s="49"/>
      <c r="AJ15" s="48"/>
      <c r="AK15" s="117"/>
      <c r="AL15" s="67" t="s">
        <v>798</v>
      </c>
      <c r="AM15" s="64" t="b">
        <v>0</v>
      </c>
      <c r="AN15" s="64">
        <v>0</v>
      </c>
      <c r="AO15" s="70" t="s">
        <v>931</v>
      </c>
      <c r="AP15" s="64" t="b">
        <v>0</v>
      </c>
      <c r="AQ15" s="64" t="s">
        <v>288</v>
      </c>
      <c r="AR15" s="64"/>
      <c r="AS15" s="70" t="s">
        <v>287</v>
      </c>
      <c r="AT15" s="64" t="b">
        <v>0</v>
      </c>
      <c r="AU15" s="64">
        <v>0</v>
      </c>
      <c r="AV15" s="70" t="s">
        <v>287</v>
      </c>
      <c r="AW15" s="64" t="s">
        <v>342</v>
      </c>
      <c r="AX15" s="64" t="b">
        <v>0</v>
      </c>
      <c r="AY15" s="70" t="s">
        <v>922</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2</v>
      </c>
      <c r="BM15" s="137">
        <v>43713</v>
      </c>
      <c r="BN15" s="70" t="s">
        <v>815</v>
      </c>
    </row>
    <row r="16" spans="1:66" ht="15">
      <c r="A16" s="62" t="s">
        <v>730</v>
      </c>
      <c r="B16" s="62" t="s">
        <v>739</v>
      </c>
      <c r="C16" s="87" t="s">
        <v>284</v>
      </c>
      <c r="D16" s="94">
        <v>5</v>
      </c>
      <c r="E16" s="95" t="s">
        <v>132</v>
      </c>
      <c r="F16" s="96">
        <v>16</v>
      </c>
      <c r="G16" s="87"/>
      <c r="H16" s="77"/>
      <c r="I16" s="97"/>
      <c r="J16" s="97"/>
      <c r="K16" s="34" t="s">
        <v>65</v>
      </c>
      <c r="L16" s="100">
        <v>16</v>
      </c>
      <c r="M16" s="100"/>
      <c r="N16" s="99"/>
      <c r="O16" s="64" t="s">
        <v>195</v>
      </c>
      <c r="P16" s="66">
        <v>43713.54447916667</v>
      </c>
      <c r="Q16" s="64" t="s">
        <v>754</v>
      </c>
      <c r="R16" s="64"/>
      <c r="S16" s="64"/>
      <c r="T16" s="64"/>
      <c r="U16" s="66">
        <v>43713.54447916667</v>
      </c>
      <c r="V16" s="67" t="s">
        <v>855</v>
      </c>
      <c r="W16" s="64"/>
      <c r="X16" s="64"/>
      <c r="Y16" s="70" t="s">
        <v>895</v>
      </c>
      <c r="Z16" s="70" t="s">
        <v>922</v>
      </c>
      <c r="AA16" s="110">
        <v>1</v>
      </c>
      <c r="AB16" s="48"/>
      <c r="AC16" s="49"/>
      <c r="AD16" s="48"/>
      <c r="AE16" s="49"/>
      <c r="AF16" s="48"/>
      <c r="AG16" s="49"/>
      <c r="AH16" s="48"/>
      <c r="AI16" s="49"/>
      <c r="AJ16" s="48"/>
      <c r="AK16" s="117"/>
      <c r="AL16" s="67" t="s">
        <v>798</v>
      </c>
      <c r="AM16" s="64" t="b">
        <v>0</v>
      </c>
      <c r="AN16" s="64">
        <v>0</v>
      </c>
      <c r="AO16" s="70" t="s">
        <v>931</v>
      </c>
      <c r="AP16" s="64" t="b">
        <v>0</v>
      </c>
      <c r="AQ16" s="64" t="s">
        <v>288</v>
      </c>
      <c r="AR16" s="64"/>
      <c r="AS16" s="70" t="s">
        <v>287</v>
      </c>
      <c r="AT16" s="64" t="b">
        <v>0</v>
      </c>
      <c r="AU16" s="64">
        <v>0</v>
      </c>
      <c r="AV16" s="70" t="s">
        <v>287</v>
      </c>
      <c r="AW16" s="64" t="s">
        <v>342</v>
      </c>
      <c r="AX16" s="64" t="b">
        <v>0</v>
      </c>
      <c r="AY16" s="70" t="s">
        <v>922</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3</v>
      </c>
      <c r="BM16" s="137">
        <v>43713</v>
      </c>
      <c r="BN16" s="70" t="s">
        <v>815</v>
      </c>
    </row>
    <row r="17" spans="1:66" ht="15">
      <c r="A17" s="62" t="s">
        <v>730</v>
      </c>
      <c r="B17" s="62" t="s">
        <v>733</v>
      </c>
      <c r="C17" s="87" t="s">
        <v>284</v>
      </c>
      <c r="D17" s="94">
        <v>5</v>
      </c>
      <c r="E17" s="95" t="s">
        <v>132</v>
      </c>
      <c r="F17" s="96">
        <v>16</v>
      </c>
      <c r="G17" s="87"/>
      <c r="H17" s="77"/>
      <c r="I17" s="97"/>
      <c r="J17" s="97"/>
      <c r="K17" s="34" t="s">
        <v>65</v>
      </c>
      <c r="L17" s="100">
        <v>17</v>
      </c>
      <c r="M17" s="100"/>
      <c r="N17" s="99"/>
      <c r="O17" s="64" t="s">
        <v>196</v>
      </c>
      <c r="P17" s="66">
        <v>43713.54447916667</v>
      </c>
      <c r="Q17" s="64" t="s">
        <v>754</v>
      </c>
      <c r="R17" s="64"/>
      <c r="S17" s="64"/>
      <c r="T17" s="64"/>
      <c r="U17" s="66">
        <v>43713.54447916667</v>
      </c>
      <c r="V17" s="67" t="s">
        <v>855</v>
      </c>
      <c r="W17" s="64"/>
      <c r="X17" s="64"/>
      <c r="Y17" s="70" t="s">
        <v>895</v>
      </c>
      <c r="Z17" s="70" t="s">
        <v>922</v>
      </c>
      <c r="AA17" s="110">
        <v>1</v>
      </c>
      <c r="AB17" s="48">
        <v>0</v>
      </c>
      <c r="AC17" s="49">
        <v>0</v>
      </c>
      <c r="AD17" s="48">
        <v>0</v>
      </c>
      <c r="AE17" s="49">
        <v>0</v>
      </c>
      <c r="AF17" s="48">
        <v>0</v>
      </c>
      <c r="AG17" s="49">
        <v>0</v>
      </c>
      <c r="AH17" s="48">
        <v>6</v>
      </c>
      <c r="AI17" s="49">
        <v>100</v>
      </c>
      <c r="AJ17" s="48">
        <v>6</v>
      </c>
      <c r="AK17" s="117"/>
      <c r="AL17" s="67" t="s">
        <v>798</v>
      </c>
      <c r="AM17" s="64" t="b">
        <v>0</v>
      </c>
      <c r="AN17" s="64">
        <v>0</v>
      </c>
      <c r="AO17" s="70" t="s">
        <v>931</v>
      </c>
      <c r="AP17" s="64" t="b">
        <v>0</v>
      </c>
      <c r="AQ17" s="64" t="s">
        <v>288</v>
      </c>
      <c r="AR17" s="64"/>
      <c r="AS17" s="70" t="s">
        <v>287</v>
      </c>
      <c r="AT17" s="64" t="b">
        <v>0</v>
      </c>
      <c r="AU17" s="64">
        <v>0</v>
      </c>
      <c r="AV17" s="70" t="s">
        <v>287</v>
      </c>
      <c r="AW17" s="64" t="s">
        <v>342</v>
      </c>
      <c r="AX17" s="64" t="b">
        <v>0</v>
      </c>
      <c r="AY17" s="70" t="s">
        <v>922</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c r="BM17" s="137">
        <v>43713</v>
      </c>
      <c r="BN17" s="70" t="s">
        <v>815</v>
      </c>
    </row>
    <row r="18" spans="1:66" ht="15">
      <c r="A18" s="62" t="s">
        <v>731</v>
      </c>
      <c r="B18" s="62" t="s">
        <v>733</v>
      </c>
      <c r="C18" s="87" t="s">
        <v>284</v>
      </c>
      <c r="D18" s="94">
        <v>5</v>
      </c>
      <c r="E18" s="95" t="s">
        <v>132</v>
      </c>
      <c r="F18" s="96">
        <v>16</v>
      </c>
      <c r="G18" s="87"/>
      <c r="H18" s="77"/>
      <c r="I18" s="97"/>
      <c r="J18" s="97"/>
      <c r="K18" s="34" t="s">
        <v>65</v>
      </c>
      <c r="L18" s="100">
        <v>18</v>
      </c>
      <c r="M18" s="100"/>
      <c r="N18" s="99"/>
      <c r="O18" s="64" t="s">
        <v>352</v>
      </c>
      <c r="P18" s="66">
        <v>43713.61804398148</v>
      </c>
      <c r="Q18" s="64" t="s">
        <v>751</v>
      </c>
      <c r="R18" s="64"/>
      <c r="S18" s="64"/>
      <c r="T18" s="64"/>
      <c r="U18" s="66">
        <v>43713.61804398148</v>
      </c>
      <c r="V18" s="67" t="s">
        <v>856</v>
      </c>
      <c r="W18" s="64"/>
      <c r="X18" s="64"/>
      <c r="Y18" s="70" t="s">
        <v>896</v>
      </c>
      <c r="Z18" s="64"/>
      <c r="AA18" s="110">
        <v>1</v>
      </c>
      <c r="AB18" s="48"/>
      <c r="AC18" s="49"/>
      <c r="AD18" s="48"/>
      <c r="AE18" s="49"/>
      <c r="AF18" s="48"/>
      <c r="AG18" s="49"/>
      <c r="AH18" s="48"/>
      <c r="AI18" s="49"/>
      <c r="AJ18" s="48"/>
      <c r="AK18" s="117"/>
      <c r="AL18" s="67" t="s">
        <v>799</v>
      </c>
      <c r="AM18" s="64" t="b">
        <v>0</v>
      </c>
      <c r="AN18" s="64">
        <v>0</v>
      </c>
      <c r="AO18" s="70" t="s">
        <v>287</v>
      </c>
      <c r="AP18" s="64" t="b">
        <v>0</v>
      </c>
      <c r="AQ18" s="64" t="s">
        <v>288</v>
      </c>
      <c r="AR18" s="64"/>
      <c r="AS18" s="70" t="s">
        <v>287</v>
      </c>
      <c r="AT18" s="64" t="b">
        <v>0</v>
      </c>
      <c r="AU18" s="64">
        <v>3</v>
      </c>
      <c r="AV18" s="70" t="s">
        <v>922</v>
      </c>
      <c r="AW18" s="64" t="s">
        <v>367</v>
      </c>
      <c r="AX18" s="64" t="b">
        <v>0</v>
      </c>
      <c r="AY18" s="70" t="s">
        <v>922</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1</v>
      </c>
      <c r="BM18" s="137">
        <v>43713</v>
      </c>
      <c r="BN18" s="70" t="s">
        <v>816</v>
      </c>
    </row>
    <row r="19" spans="1:66" ht="15">
      <c r="A19" s="62" t="s">
        <v>731</v>
      </c>
      <c r="B19" s="62" t="s">
        <v>743</v>
      </c>
      <c r="C19" s="87" t="s">
        <v>284</v>
      </c>
      <c r="D19" s="94">
        <v>5</v>
      </c>
      <c r="E19" s="95" t="s">
        <v>132</v>
      </c>
      <c r="F19" s="96">
        <v>16</v>
      </c>
      <c r="G19" s="87"/>
      <c r="H19" s="77"/>
      <c r="I19" s="97"/>
      <c r="J19" s="97"/>
      <c r="K19" s="34" t="s">
        <v>65</v>
      </c>
      <c r="L19" s="100">
        <v>19</v>
      </c>
      <c r="M19" s="100"/>
      <c r="N19" s="99"/>
      <c r="O19" s="64" t="s">
        <v>195</v>
      </c>
      <c r="P19" s="66">
        <v>43713.61804398148</v>
      </c>
      <c r="Q19" s="64" t="s">
        <v>751</v>
      </c>
      <c r="R19" s="64"/>
      <c r="S19" s="64"/>
      <c r="T19" s="64"/>
      <c r="U19" s="66">
        <v>43713.61804398148</v>
      </c>
      <c r="V19" s="67" t="s">
        <v>856</v>
      </c>
      <c r="W19" s="64"/>
      <c r="X19" s="64"/>
      <c r="Y19" s="70" t="s">
        <v>896</v>
      </c>
      <c r="Z19" s="64"/>
      <c r="AA19" s="110">
        <v>1</v>
      </c>
      <c r="AB19" s="48"/>
      <c r="AC19" s="49"/>
      <c r="AD19" s="48"/>
      <c r="AE19" s="49"/>
      <c r="AF19" s="48"/>
      <c r="AG19" s="49"/>
      <c r="AH19" s="48"/>
      <c r="AI19" s="49"/>
      <c r="AJ19" s="48"/>
      <c r="AK19" s="117"/>
      <c r="AL19" s="67" t="s">
        <v>799</v>
      </c>
      <c r="AM19" s="64" t="b">
        <v>0</v>
      </c>
      <c r="AN19" s="64">
        <v>0</v>
      </c>
      <c r="AO19" s="70" t="s">
        <v>287</v>
      </c>
      <c r="AP19" s="64" t="b">
        <v>0</v>
      </c>
      <c r="AQ19" s="64" t="s">
        <v>288</v>
      </c>
      <c r="AR19" s="64"/>
      <c r="AS19" s="70" t="s">
        <v>287</v>
      </c>
      <c r="AT19" s="64" t="b">
        <v>0</v>
      </c>
      <c r="AU19" s="64">
        <v>3</v>
      </c>
      <c r="AV19" s="70" t="s">
        <v>922</v>
      </c>
      <c r="AW19" s="64" t="s">
        <v>367</v>
      </c>
      <c r="AX19" s="64" t="b">
        <v>0</v>
      </c>
      <c r="AY19" s="70" t="s">
        <v>922</v>
      </c>
      <c r="AZ19" s="64" t="s">
        <v>185</v>
      </c>
      <c r="BA19" s="64">
        <v>0</v>
      </c>
      <c r="BB19" s="64">
        <v>0</v>
      </c>
      <c r="BC19" s="64"/>
      <c r="BD19" s="64"/>
      <c r="BE19" s="64"/>
      <c r="BF19" s="64"/>
      <c r="BG19" s="64"/>
      <c r="BH19" s="64"/>
      <c r="BI19" s="64"/>
      <c r="BJ19" s="64"/>
      <c r="BK19" s="63" t="str">
        <f>REPLACE(INDEX(GroupVertices[Group],MATCH(Edges[[#This Row],[Vertex 1]],GroupVertices[Vertex],0)),1,1,"")</f>
        <v>3</v>
      </c>
      <c r="BL19" s="63" t="str">
        <f>REPLACE(INDEX(GroupVertices[Group],MATCH(Edges[[#This Row],[Vertex 2]],GroupVertices[Vertex],0)),1,1,"")</f>
        <v>2</v>
      </c>
      <c r="BM19" s="137">
        <v>43713</v>
      </c>
      <c r="BN19" s="70" t="s">
        <v>816</v>
      </c>
    </row>
    <row r="20" spans="1:66" ht="15">
      <c r="A20" s="62" t="s">
        <v>731</v>
      </c>
      <c r="B20" s="62" t="s">
        <v>739</v>
      </c>
      <c r="C20" s="87" t="s">
        <v>284</v>
      </c>
      <c r="D20" s="94">
        <v>5</v>
      </c>
      <c r="E20" s="95" t="s">
        <v>132</v>
      </c>
      <c r="F20" s="96">
        <v>16</v>
      </c>
      <c r="G20" s="87"/>
      <c r="H20" s="77"/>
      <c r="I20" s="97"/>
      <c r="J20" s="97"/>
      <c r="K20" s="34" t="s">
        <v>65</v>
      </c>
      <c r="L20" s="100">
        <v>20</v>
      </c>
      <c r="M20" s="100"/>
      <c r="N20" s="99"/>
      <c r="O20" s="64" t="s">
        <v>195</v>
      </c>
      <c r="P20" s="66">
        <v>43713.61804398148</v>
      </c>
      <c r="Q20" s="64" t="s">
        <v>751</v>
      </c>
      <c r="R20" s="64"/>
      <c r="S20" s="64"/>
      <c r="T20" s="64"/>
      <c r="U20" s="66">
        <v>43713.61804398148</v>
      </c>
      <c r="V20" s="67" t="s">
        <v>856</v>
      </c>
      <c r="W20" s="64"/>
      <c r="X20" s="64"/>
      <c r="Y20" s="70" t="s">
        <v>896</v>
      </c>
      <c r="Z20" s="64"/>
      <c r="AA20" s="110">
        <v>1</v>
      </c>
      <c r="AB20" s="48">
        <v>0</v>
      </c>
      <c r="AC20" s="49">
        <v>0</v>
      </c>
      <c r="AD20" s="48">
        <v>0</v>
      </c>
      <c r="AE20" s="49">
        <v>0</v>
      </c>
      <c r="AF20" s="48">
        <v>0</v>
      </c>
      <c r="AG20" s="49">
        <v>0</v>
      </c>
      <c r="AH20" s="48">
        <v>25</v>
      </c>
      <c r="AI20" s="49">
        <v>100</v>
      </c>
      <c r="AJ20" s="48">
        <v>25</v>
      </c>
      <c r="AK20" s="117"/>
      <c r="AL20" s="67" t="s">
        <v>799</v>
      </c>
      <c r="AM20" s="64" t="b">
        <v>0</v>
      </c>
      <c r="AN20" s="64">
        <v>0</v>
      </c>
      <c r="AO20" s="70" t="s">
        <v>287</v>
      </c>
      <c r="AP20" s="64" t="b">
        <v>0</v>
      </c>
      <c r="AQ20" s="64" t="s">
        <v>288</v>
      </c>
      <c r="AR20" s="64"/>
      <c r="AS20" s="70" t="s">
        <v>287</v>
      </c>
      <c r="AT20" s="64" t="b">
        <v>0</v>
      </c>
      <c r="AU20" s="64">
        <v>3</v>
      </c>
      <c r="AV20" s="70" t="s">
        <v>922</v>
      </c>
      <c r="AW20" s="64" t="s">
        <v>367</v>
      </c>
      <c r="AX20" s="64" t="b">
        <v>0</v>
      </c>
      <c r="AY20" s="70" t="s">
        <v>922</v>
      </c>
      <c r="AZ20" s="64" t="s">
        <v>185</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3</v>
      </c>
      <c r="BM20" s="137">
        <v>43713</v>
      </c>
      <c r="BN20" s="70" t="s">
        <v>816</v>
      </c>
    </row>
    <row r="21" spans="1:66" ht="15">
      <c r="A21" s="62" t="s">
        <v>732</v>
      </c>
      <c r="B21" s="62" t="s">
        <v>739</v>
      </c>
      <c r="C21" s="87" t="s">
        <v>284</v>
      </c>
      <c r="D21" s="94">
        <v>5</v>
      </c>
      <c r="E21" s="95" t="s">
        <v>132</v>
      </c>
      <c r="F21" s="96">
        <v>16</v>
      </c>
      <c r="G21" s="87"/>
      <c r="H21" s="77"/>
      <c r="I21" s="97"/>
      <c r="J21" s="97"/>
      <c r="K21" s="34" t="s">
        <v>65</v>
      </c>
      <c r="L21" s="100">
        <v>21</v>
      </c>
      <c r="M21" s="100"/>
      <c r="N21" s="99"/>
      <c r="O21" s="64" t="s">
        <v>196</v>
      </c>
      <c r="P21" s="66">
        <v>43705.798310185186</v>
      </c>
      <c r="Q21" s="64" t="s">
        <v>755</v>
      </c>
      <c r="R21" s="64"/>
      <c r="S21" s="64"/>
      <c r="T21" s="64" t="s">
        <v>780</v>
      </c>
      <c r="U21" s="66">
        <v>43705.798310185186</v>
      </c>
      <c r="V21" s="67" t="s">
        <v>857</v>
      </c>
      <c r="W21" s="64"/>
      <c r="X21" s="64"/>
      <c r="Y21" s="70" t="s">
        <v>897</v>
      </c>
      <c r="Z21" s="70" t="s">
        <v>898</v>
      </c>
      <c r="AA21" s="110">
        <v>1</v>
      </c>
      <c r="AB21" s="48">
        <v>0</v>
      </c>
      <c r="AC21" s="49">
        <v>0</v>
      </c>
      <c r="AD21" s="48">
        <v>0</v>
      </c>
      <c r="AE21" s="49">
        <v>0</v>
      </c>
      <c r="AF21" s="48">
        <v>0</v>
      </c>
      <c r="AG21" s="49">
        <v>0</v>
      </c>
      <c r="AH21" s="48">
        <v>34</v>
      </c>
      <c r="AI21" s="49">
        <v>100</v>
      </c>
      <c r="AJ21" s="48">
        <v>34</v>
      </c>
      <c r="AK21" s="117"/>
      <c r="AL21" s="67" t="s">
        <v>800</v>
      </c>
      <c r="AM21" s="64" t="b">
        <v>0</v>
      </c>
      <c r="AN21" s="64">
        <v>16</v>
      </c>
      <c r="AO21" s="70" t="s">
        <v>932</v>
      </c>
      <c r="AP21" s="64" t="b">
        <v>0</v>
      </c>
      <c r="AQ21" s="64" t="s">
        <v>288</v>
      </c>
      <c r="AR21" s="64"/>
      <c r="AS21" s="70" t="s">
        <v>287</v>
      </c>
      <c r="AT21" s="64" t="b">
        <v>0</v>
      </c>
      <c r="AU21" s="64">
        <v>1</v>
      </c>
      <c r="AV21" s="70" t="s">
        <v>287</v>
      </c>
      <c r="AW21" s="64" t="s">
        <v>367</v>
      </c>
      <c r="AX21" s="64" t="b">
        <v>0</v>
      </c>
      <c r="AY21" s="70" t="s">
        <v>898</v>
      </c>
      <c r="AZ21" s="64" t="s">
        <v>352</v>
      </c>
      <c r="BA21" s="64">
        <v>0</v>
      </c>
      <c r="BB21" s="64">
        <v>0</v>
      </c>
      <c r="BC21" s="64"/>
      <c r="BD21" s="64"/>
      <c r="BE21" s="64"/>
      <c r="BF21" s="64"/>
      <c r="BG21" s="64"/>
      <c r="BH21" s="64"/>
      <c r="BI21" s="64"/>
      <c r="BJ21" s="64"/>
      <c r="BK21" s="63" t="str">
        <f>REPLACE(INDEX(GroupVertices[Group],MATCH(Edges[[#This Row],[Vertex 1]],GroupVertices[Vertex],0)),1,1,"")</f>
        <v>3</v>
      </c>
      <c r="BL21" s="63" t="str">
        <f>REPLACE(INDEX(GroupVertices[Group],MATCH(Edges[[#This Row],[Vertex 2]],GroupVertices[Vertex],0)),1,1,"")</f>
        <v>3</v>
      </c>
      <c r="BM21" s="137">
        <v>43705</v>
      </c>
      <c r="BN21" s="70" t="s">
        <v>817</v>
      </c>
    </row>
    <row r="22" spans="1:66" ht="15">
      <c r="A22" s="62" t="s">
        <v>732</v>
      </c>
      <c r="B22" s="62" t="s">
        <v>739</v>
      </c>
      <c r="C22" s="87" t="s">
        <v>284</v>
      </c>
      <c r="D22" s="94">
        <v>5</v>
      </c>
      <c r="E22" s="95" t="s">
        <v>132</v>
      </c>
      <c r="F22" s="96">
        <v>16</v>
      </c>
      <c r="G22" s="87"/>
      <c r="H22" s="77"/>
      <c r="I22" s="97"/>
      <c r="J22" s="97"/>
      <c r="K22" s="34" t="s">
        <v>65</v>
      </c>
      <c r="L22" s="100">
        <v>22</v>
      </c>
      <c r="M22" s="100"/>
      <c r="N22" s="99"/>
      <c r="O22" s="64" t="s">
        <v>195</v>
      </c>
      <c r="P22" s="66">
        <v>43705.77371527778</v>
      </c>
      <c r="Q22" s="64" t="s">
        <v>756</v>
      </c>
      <c r="R22" s="64"/>
      <c r="S22" s="64"/>
      <c r="T22" s="64" t="s">
        <v>780</v>
      </c>
      <c r="U22" s="66">
        <v>43705.77371527778</v>
      </c>
      <c r="V22" s="67" t="s">
        <v>858</v>
      </c>
      <c r="W22" s="64"/>
      <c r="X22" s="64"/>
      <c r="Y22" s="70" t="s">
        <v>898</v>
      </c>
      <c r="Z22" s="64"/>
      <c r="AA22" s="110">
        <v>1</v>
      </c>
      <c r="AB22" s="48">
        <v>0</v>
      </c>
      <c r="AC22" s="49">
        <v>0</v>
      </c>
      <c r="AD22" s="48">
        <v>0</v>
      </c>
      <c r="AE22" s="49">
        <v>0</v>
      </c>
      <c r="AF22" s="48">
        <v>0</v>
      </c>
      <c r="AG22" s="49">
        <v>0</v>
      </c>
      <c r="AH22" s="48">
        <v>46</v>
      </c>
      <c r="AI22" s="49">
        <v>100</v>
      </c>
      <c r="AJ22" s="48">
        <v>46</v>
      </c>
      <c r="AK22" s="117"/>
      <c r="AL22" s="67" t="s">
        <v>800</v>
      </c>
      <c r="AM22" s="64" t="b">
        <v>0</v>
      </c>
      <c r="AN22" s="64">
        <v>85</v>
      </c>
      <c r="AO22" s="70" t="s">
        <v>287</v>
      </c>
      <c r="AP22" s="64" t="b">
        <v>0</v>
      </c>
      <c r="AQ22" s="64" t="s">
        <v>288</v>
      </c>
      <c r="AR22" s="64"/>
      <c r="AS22" s="70" t="s">
        <v>287</v>
      </c>
      <c r="AT22" s="64" t="b">
        <v>0</v>
      </c>
      <c r="AU22" s="64">
        <v>7</v>
      </c>
      <c r="AV22" s="70" t="s">
        <v>287</v>
      </c>
      <c r="AW22" s="64" t="s">
        <v>367</v>
      </c>
      <c r="AX22" s="64" t="b">
        <v>0</v>
      </c>
      <c r="AY22" s="70" t="s">
        <v>898</v>
      </c>
      <c r="AZ22" s="64" t="s">
        <v>352</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c r="BM22" s="137">
        <v>43705</v>
      </c>
      <c r="BN22" s="70" t="s">
        <v>818</v>
      </c>
    </row>
    <row r="23" spans="1:66" ht="15">
      <c r="A23" s="62" t="s">
        <v>733</v>
      </c>
      <c r="B23" s="62" t="s">
        <v>732</v>
      </c>
      <c r="C23" s="87" t="s">
        <v>1358</v>
      </c>
      <c r="D23" s="94">
        <v>10</v>
      </c>
      <c r="E23" s="95" t="s">
        <v>136</v>
      </c>
      <c r="F23" s="96">
        <v>14.88888888888889</v>
      </c>
      <c r="G23" s="87"/>
      <c r="H23" s="77"/>
      <c r="I23" s="97"/>
      <c r="J23" s="97"/>
      <c r="K23" s="34" t="s">
        <v>65</v>
      </c>
      <c r="L23" s="100">
        <v>23</v>
      </c>
      <c r="M23" s="100"/>
      <c r="N23" s="99"/>
      <c r="O23" s="64" t="s">
        <v>352</v>
      </c>
      <c r="P23" s="66">
        <v>43705.99060185185</v>
      </c>
      <c r="Q23" s="64" t="s">
        <v>755</v>
      </c>
      <c r="R23" s="64"/>
      <c r="S23" s="64"/>
      <c r="T23" s="64"/>
      <c r="U23" s="66">
        <v>43705.99060185185</v>
      </c>
      <c r="V23" s="67" t="s">
        <v>859</v>
      </c>
      <c r="W23" s="64"/>
      <c r="X23" s="64"/>
      <c r="Y23" s="70" t="s">
        <v>899</v>
      </c>
      <c r="Z23" s="64"/>
      <c r="AA23" s="110">
        <v>2</v>
      </c>
      <c r="AB23" s="48">
        <v>0</v>
      </c>
      <c r="AC23" s="49">
        <v>0</v>
      </c>
      <c r="AD23" s="48">
        <v>0</v>
      </c>
      <c r="AE23" s="49">
        <v>0</v>
      </c>
      <c r="AF23" s="48">
        <v>0</v>
      </c>
      <c r="AG23" s="49">
        <v>0</v>
      </c>
      <c r="AH23" s="48">
        <v>34</v>
      </c>
      <c r="AI23" s="49">
        <v>100</v>
      </c>
      <c r="AJ23" s="48">
        <v>34</v>
      </c>
      <c r="AK23" s="117"/>
      <c r="AL23" s="67" t="s">
        <v>801</v>
      </c>
      <c r="AM23" s="64" t="b">
        <v>0</v>
      </c>
      <c r="AN23" s="64">
        <v>0</v>
      </c>
      <c r="AO23" s="70" t="s">
        <v>287</v>
      </c>
      <c r="AP23" s="64" t="b">
        <v>0</v>
      </c>
      <c r="AQ23" s="64" t="s">
        <v>288</v>
      </c>
      <c r="AR23" s="64"/>
      <c r="AS23" s="70" t="s">
        <v>287</v>
      </c>
      <c r="AT23" s="64" t="b">
        <v>0</v>
      </c>
      <c r="AU23" s="64">
        <v>1</v>
      </c>
      <c r="AV23" s="70" t="s">
        <v>897</v>
      </c>
      <c r="AW23" s="64" t="s">
        <v>342</v>
      </c>
      <c r="AX23" s="64" t="b">
        <v>0</v>
      </c>
      <c r="AY23" s="70" t="s">
        <v>897</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3</v>
      </c>
      <c r="BM23" s="137">
        <v>43705</v>
      </c>
      <c r="BN23" s="70" t="s">
        <v>819</v>
      </c>
    </row>
    <row r="24" spans="1:66" ht="15">
      <c r="A24" s="62" t="s">
        <v>733</v>
      </c>
      <c r="B24" s="62" t="s">
        <v>732</v>
      </c>
      <c r="C24" s="87" t="s">
        <v>1358</v>
      </c>
      <c r="D24" s="94">
        <v>10</v>
      </c>
      <c r="E24" s="95" t="s">
        <v>136</v>
      </c>
      <c r="F24" s="96">
        <v>14.88888888888889</v>
      </c>
      <c r="G24" s="87"/>
      <c r="H24" s="77"/>
      <c r="I24" s="97"/>
      <c r="J24" s="97"/>
      <c r="K24" s="34" t="s">
        <v>65</v>
      </c>
      <c r="L24" s="100">
        <v>24</v>
      </c>
      <c r="M24" s="100"/>
      <c r="N24" s="99"/>
      <c r="O24" s="64" t="s">
        <v>352</v>
      </c>
      <c r="P24" s="66">
        <v>43705.99068287037</v>
      </c>
      <c r="Q24" s="64" t="s">
        <v>756</v>
      </c>
      <c r="R24" s="64"/>
      <c r="S24" s="64"/>
      <c r="T24" s="64"/>
      <c r="U24" s="66">
        <v>43705.99068287037</v>
      </c>
      <c r="V24" s="67" t="s">
        <v>860</v>
      </c>
      <c r="W24" s="64"/>
      <c r="X24" s="64"/>
      <c r="Y24" s="70" t="s">
        <v>900</v>
      </c>
      <c r="Z24" s="64"/>
      <c r="AA24" s="110">
        <v>2</v>
      </c>
      <c r="AB24" s="48">
        <v>0</v>
      </c>
      <c r="AC24" s="49">
        <v>0</v>
      </c>
      <c r="AD24" s="48">
        <v>0</v>
      </c>
      <c r="AE24" s="49">
        <v>0</v>
      </c>
      <c r="AF24" s="48">
        <v>0</v>
      </c>
      <c r="AG24" s="49">
        <v>0</v>
      </c>
      <c r="AH24" s="48">
        <v>46</v>
      </c>
      <c r="AI24" s="49">
        <v>100</v>
      </c>
      <c r="AJ24" s="48">
        <v>46</v>
      </c>
      <c r="AK24" s="117"/>
      <c r="AL24" s="67" t="s">
        <v>801</v>
      </c>
      <c r="AM24" s="64" t="b">
        <v>0</v>
      </c>
      <c r="AN24" s="64">
        <v>0</v>
      </c>
      <c r="AO24" s="70" t="s">
        <v>287</v>
      </c>
      <c r="AP24" s="64" t="b">
        <v>0</v>
      </c>
      <c r="AQ24" s="64" t="s">
        <v>288</v>
      </c>
      <c r="AR24" s="64"/>
      <c r="AS24" s="70" t="s">
        <v>287</v>
      </c>
      <c r="AT24" s="64" t="b">
        <v>0</v>
      </c>
      <c r="AU24" s="64">
        <v>7</v>
      </c>
      <c r="AV24" s="70" t="s">
        <v>898</v>
      </c>
      <c r="AW24" s="64" t="s">
        <v>342</v>
      </c>
      <c r="AX24" s="64" t="b">
        <v>0</v>
      </c>
      <c r="AY24" s="70" t="s">
        <v>898</v>
      </c>
      <c r="AZ24" s="64" t="s">
        <v>185</v>
      </c>
      <c r="BA24" s="64">
        <v>0</v>
      </c>
      <c r="BB24" s="64">
        <v>0</v>
      </c>
      <c r="BC24" s="64"/>
      <c r="BD24" s="64"/>
      <c r="BE24" s="64"/>
      <c r="BF24" s="64"/>
      <c r="BG24" s="64"/>
      <c r="BH24" s="64"/>
      <c r="BI24" s="64"/>
      <c r="BJ24" s="64"/>
      <c r="BK24" s="63" t="str">
        <f>REPLACE(INDEX(GroupVertices[Group],MATCH(Edges[[#This Row],[Vertex 1]],GroupVertices[Vertex],0)),1,1,"")</f>
        <v>1</v>
      </c>
      <c r="BL24" s="63" t="str">
        <f>REPLACE(INDEX(GroupVertices[Group],MATCH(Edges[[#This Row],[Vertex 2]],GroupVertices[Vertex],0)),1,1,"")</f>
        <v>3</v>
      </c>
      <c r="BM24" s="137">
        <v>43705</v>
      </c>
      <c r="BN24" s="70" t="s">
        <v>820</v>
      </c>
    </row>
    <row r="25" spans="1:66" ht="15">
      <c r="A25" s="62" t="s">
        <v>734</v>
      </c>
      <c r="B25" s="62" t="s">
        <v>739</v>
      </c>
      <c r="C25" s="87" t="s">
        <v>284</v>
      </c>
      <c r="D25" s="94">
        <v>5</v>
      </c>
      <c r="E25" s="95" t="s">
        <v>132</v>
      </c>
      <c r="F25" s="96">
        <v>16</v>
      </c>
      <c r="G25" s="87"/>
      <c r="H25" s="77"/>
      <c r="I25" s="97"/>
      <c r="J25" s="97"/>
      <c r="K25" s="34" t="s">
        <v>65</v>
      </c>
      <c r="L25" s="100">
        <v>25</v>
      </c>
      <c r="M25" s="100"/>
      <c r="N25" s="99"/>
      <c r="O25" s="64" t="s">
        <v>195</v>
      </c>
      <c r="P25" s="66">
        <v>43705.704618055555</v>
      </c>
      <c r="Q25" s="64" t="s">
        <v>757</v>
      </c>
      <c r="R25" s="64"/>
      <c r="S25" s="64"/>
      <c r="T25" s="64"/>
      <c r="U25" s="66">
        <v>43705.704618055555</v>
      </c>
      <c r="V25" s="67" t="s">
        <v>861</v>
      </c>
      <c r="W25" s="64"/>
      <c r="X25" s="64"/>
      <c r="Y25" s="70" t="s">
        <v>901</v>
      </c>
      <c r="Z25" s="64"/>
      <c r="AA25" s="110">
        <v>1</v>
      </c>
      <c r="AB25" s="48"/>
      <c r="AC25" s="49"/>
      <c r="AD25" s="48"/>
      <c r="AE25" s="49"/>
      <c r="AF25" s="48"/>
      <c r="AG25" s="49"/>
      <c r="AH25" s="48"/>
      <c r="AI25" s="49"/>
      <c r="AJ25" s="48"/>
      <c r="AK25" s="135" t="s">
        <v>786</v>
      </c>
      <c r="AL25" s="67" t="s">
        <v>786</v>
      </c>
      <c r="AM25" s="64" t="b">
        <v>0</v>
      </c>
      <c r="AN25" s="64">
        <v>11</v>
      </c>
      <c r="AO25" s="70" t="s">
        <v>287</v>
      </c>
      <c r="AP25" s="64" t="b">
        <v>0</v>
      </c>
      <c r="AQ25" s="64" t="s">
        <v>288</v>
      </c>
      <c r="AR25" s="64"/>
      <c r="AS25" s="70" t="s">
        <v>287</v>
      </c>
      <c r="AT25" s="64" t="b">
        <v>0</v>
      </c>
      <c r="AU25" s="64">
        <v>1</v>
      </c>
      <c r="AV25" s="70" t="s">
        <v>287</v>
      </c>
      <c r="AW25" s="64" t="s">
        <v>342</v>
      </c>
      <c r="AX25" s="64" t="b">
        <v>0</v>
      </c>
      <c r="AY25" s="70" t="s">
        <v>901</v>
      </c>
      <c r="AZ25" s="64" t="s">
        <v>352</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3</v>
      </c>
      <c r="BM25" s="137">
        <v>43705</v>
      </c>
      <c r="BN25" s="70" t="s">
        <v>821</v>
      </c>
    </row>
    <row r="26" spans="1:66" ht="15">
      <c r="A26" s="62" t="s">
        <v>734</v>
      </c>
      <c r="B26" s="62" t="s">
        <v>746</v>
      </c>
      <c r="C26" s="87" t="s">
        <v>284</v>
      </c>
      <c r="D26" s="94">
        <v>5</v>
      </c>
      <c r="E26" s="95" t="s">
        <v>132</v>
      </c>
      <c r="F26" s="96">
        <v>16</v>
      </c>
      <c r="G26" s="87"/>
      <c r="H26" s="77"/>
      <c r="I26" s="97"/>
      <c r="J26" s="97"/>
      <c r="K26" s="34" t="s">
        <v>65</v>
      </c>
      <c r="L26" s="100">
        <v>26</v>
      </c>
      <c r="M26" s="100"/>
      <c r="N26" s="99"/>
      <c r="O26" s="64" t="s">
        <v>195</v>
      </c>
      <c r="P26" s="66">
        <v>43705.704618055555</v>
      </c>
      <c r="Q26" s="64" t="s">
        <v>757</v>
      </c>
      <c r="R26" s="64"/>
      <c r="S26" s="64"/>
      <c r="T26" s="64"/>
      <c r="U26" s="66">
        <v>43705.704618055555</v>
      </c>
      <c r="V26" s="67" t="s">
        <v>861</v>
      </c>
      <c r="W26" s="64"/>
      <c r="X26" s="64"/>
      <c r="Y26" s="70" t="s">
        <v>901</v>
      </c>
      <c r="Z26" s="64"/>
      <c r="AA26" s="110">
        <v>1</v>
      </c>
      <c r="AB26" s="48">
        <v>0</v>
      </c>
      <c r="AC26" s="49">
        <v>0</v>
      </c>
      <c r="AD26" s="48">
        <v>0</v>
      </c>
      <c r="AE26" s="49">
        <v>0</v>
      </c>
      <c r="AF26" s="48">
        <v>0</v>
      </c>
      <c r="AG26" s="49">
        <v>0</v>
      </c>
      <c r="AH26" s="48">
        <v>17</v>
      </c>
      <c r="AI26" s="49">
        <v>100</v>
      </c>
      <c r="AJ26" s="48">
        <v>17</v>
      </c>
      <c r="AK26" s="135" t="s">
        <v>786</v>
      </c>
      <c r="AL26" s="67" t="s">
        <v>786</v>
      </c>
      <c r="AM26" s="64" t="b">
        <v>0</v>
      </c>
      <c r="AN26" s="64">
        <v>11</v>
      </c>
      <c r="AO26" s="70" t="s">
        <v>287</v>
      </c>
      <c r="AP26" s="64" t="b">
        <v>0</v>
      </c>
      <c r="AQ26" s="64" t="s">
        <v>288</v>
      </c>
      <c r="AR26" s="64"/>
      <c r="AS26" s="70" t="s">
        <v>287</v>
      </c>
      <c r="AT26" s="64" t="b">
        <v>0</v>
      </c>
      <c r="AU26" s="64">
        <v>1</v>
      </c>
      <c r="AV26" s="70" t="s">
        <v>287</v>
      </c>
      <c r="AW26" s="64" t="s">
        <v>342</v>
      </c>
      <c r="AX26" s="64" t="b">
        <v>0</v>
      </c>
      <c r="AY26" s="70" t="s">
        <v>901</v>
      </c>
      <c r="AZ26" s="64" t="s">
        <v>352</v>
      </c>
      <c r="BA26" s="64">
        <v>0</v>
      </c>
      <c r="BB26" s="64">
        <v>0</v>
      </c>
      <c r="BC26" s="64"/>
      <c r="BD26" s="64"/>
      <c r="BE26" s="64"/>
      <c r="BF26" s="64"/>
      <c r="BG26" s="64"/>
      <c r="BH26" s="64"/>
      <c r="BI26" s="64"/>
      <c r="BJ26" s="64"/>
      <c r="BK26" s="63" t="str">
        <f>REPLACE(INDEX(GroupVertices[Group],MATCH(Edges[[#This Row],[Vertex 1]],GroupVertices[Vertex],0)),1,1,"")</f>
        <v>1</v>
      </c>
      <c r="BL26" s="63" t="str">
        <f>REPLACE(INDEX(GroupVertices[Group],MATCH(Edges[[#This Row],[Vertex 2]],GroupVertices[Vertex],0)),1,1,"")</f>
        <v>1</v>
      </c>
      <c r="BM26" s="137">
        <v>43705</v>
      </c>
      <c r="BN26" s="70" t="s">
        <v>821</v>
      </c>
    </row>
    <row r="27" spans="1:66" ht="15">
      <c r="A27" s="62" t="s">
        <v>733</v>
      </c>
      <c r="B27" s="62" t="s">
        <v>734</v>
      </c>
      <c r="C27" s="87" t="s">
        <v>284</v>
      </c>
      <c r="D27" s="94">
        <v>5</v>
      </c>
      <c r="E27" s="95" t="s">
        <v>132</v>
      </c>
      <c r="F27" s="96">
        <v>16</v>
      </c>
      <c r="G27" s="87"/>
      <c r="H27" s="77"/>
      <c r="I27" s="97"/>
      <c r="J27" s="97"/>
      <c r="K27" s="34" t="s">
        <v>65</v>
      </c>
      <c r="L27" s="100">
        <v>27</v>
      </c>
      <c r="M27" s="100"/>
      <c r="N27" s="99"/>
      <c r="O27" s="64" t="s">
        <v>352</v>
      </c>
      <c r="P27" s="66">
        <v>43706.085694444446</v>
      </c>
      <c r="Q27" s="64" t="s">
        <v>757</v>
      </c>
      <c r="R27" s="64"/>
      <c r="S27" s="64"/>
      <c r="T27" s="64"/>
      <c r="U27" s="66">
        <v>43706.085694444446</v>
      </c>
      <c r="V27" s="67" t="s">
        <v>862</v>
      </c>
      <c r="W27" s="64"/>
      <c r="X27" s="64"/>
      <c r="Y27" s="70" t="s">
        <v>902</v>
      </c>
      <c r="Z27" s="64"/>
      <c r="AA27" s="110">
        <v>1</v>
      </c>
      <c r="AB27" s="48"/>
      <c r="AC27" s="49"/>
      <c r="AD27" s="48"/>
      <c r="AE27" s="49"/>
      <c r="AF27" s="48"/>
      <c r="AG27" s="49"/>
      <c r="AH27" s="48"/>
      <c r="AI27" s="49"/>
      <c r="AJ27" s="48"/>
      <c r="AK27" s="117"/>
      <c r="AL27" s="67" t="s">
        <v>801</v>
      </c>
      <c r="AM27" s="64" t="b">
        <v>0</v>
      </c>
      <c r="AN27" s="64">
        <v>0</v>
      </c>
      <c r="AO27" s="70" t="s">
        <v>287</v>
      </c>
      <c r="AP27" s="64" t="b">
        <v>0</v>
      </c>
      <c r="AQ27" s="64" t="s">
        <v>288</v>
      </c>
      <c r="AR27" s="64"/>
      <c r="AS27" s="70" t="s">
        <v>287</v>
      </c>
      <c r="AT27" s="64" t="b">
        <v>0</v>
      </c>
      <c r="AU27" s="64">
        <v>1</v>
      </c>
      <c r="AV27" s="70" t="s">
        <v>901</v>
      </c>
      <c r="AW27" s="64" t="s">
        <v>342</v>
      </c>
      <c r="AX27" s="64" t="b">
        <v>0</v>
      </c>
      <c r="AY27" s="70" t="s">
        <v>901</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c r="BM27" s="137">
        <v>43706</v>
      </c>
      <c r="BN27" s="70" t="s">
        <v>822</v>
      </c>
    </row>
    <row r="28" spans="1:66" ht="15">
      <c r="A28" s="62" t="s">
        <v>733</v>
      </c>
      <c r="B28" s="62" t="s">
        <v>734</v>
      </c>
      <c r="C28" s="87" t="s">
        <v>284</v>
      </c>
      <c r="D28" s="94">
        <v>5</v>
      </c>
      <c r="E28" s="95" t="s">
        <v>132</v>
      </c>
      <c r="F28" s="96">
        <v>16</v>
      </c>
      <c r="G28" s="87"/>
      <c r="H28" s="77"/>
      <c r="I28" s="97"/>
      <c r="J28" s="97"/>
      <c r="K28" s="34" t="s">
        <v>65</v>
      </c>
      <c r="L28" s="100">
        <v>28</v>
      </c>
      <c r="M28" s="100"/>
      <c r="N28" s="99"/>
      <c r="O28" s="64" t="s">
        <v>195</v>
      </c>
      <c r="P28" s="66">
        <v>43706.085694444446</v>
      </c>
      <c r="Q28" s="64" t="s">
        <v>757</v>
      </c>
      <c r="R28" s="64"/>
      <c r="S28" s="64"/>
      <c r="T28" s="64"/>
      <c r="U28" s="66">
        <v>43706.085694444446</v>
      </c>
      <c r="V28" s="67" t="s">
        <v>862</v>
      </c>
      <c r="W28" s="64"/>
      <c r="X28" s="64"/>
      <c r="Y28" s="70" t="s">
        <v>902</v>
      </c>
      <c r="Z28" s="64"/>
      <c r="AA28" s="110">
        <v>1</v>
      </c>
      <c r="AB28" s="48"/>
      <c r="AC28" s="49"/>
      <c r="AD28" s="48"/>
      <c r="AE28" s="49"/>
      <c r="AF28" s="48"/>
      <c r="AG28" s="49"/>
      <c r="AH28" s="48"/>
      <c r="AI28" s="49"/>
      <c r="AJ28" s="48"/>
      <c r="AK28" s="117"/>
      <c r="AL28" s="67" t="s">
        <v>801</v>
      </c>
      <c r="AM28" s="64" t="b">
        <v>0</v>
      </c>
      <c r="AN28" s="64">
        <v>0</v>
      </c>
      <c r="AO28" s="70" t="s">
        <v>287</v>
      </c>
      <c r="AP28" s="64" t="b">
        <v>0</v>
      </c>
      <c r="AQ28" s="64" t="s">
        <v>288</v>
      </c>
      <c r="AR28" s="64"/>
      <c r="AS28" s="70" t="s">
        <v>287</v>
      </c>
      <c r="AT28" s="64" t="b">
        <v>0</v>
      </c>
      <c r="AU28" s="64">
        <v>1</v>
      </c>
      <c r="AV28" s="70" t="s">
        <v>901</v>
      </c>
      <c r="AW28" s="64" t="s">
        <v>342</v>
      </c>
      <c r="AX28" s="64" t="b">
        <v>0</v>
      </c>
      <c r="AY28" s="70" t="s">
        <v>901</v>
      </c>
      <c r="AZ28" s="64" t="s">
        <v>185</v>
      </c>
      <c r="BA28" s="64">
        <v>0</v>
      </c>
      <c r="BB28" s="64">
        <v>0</v>
      </c>
      <c r="BC28" s="64"/>
      <c r="BD28" s="64"/>
      <c r="BE28" s="64"/>
      <c r="BF28" s="64"/>
      <c r="BG28" s="64"/>
      <c r="BH28" s="64"/>
      <c r="BI28" s="64"/>
      <c r="BJ28" s="64"/>
      <c r="BK28" s="63" t="str">
        <f>REPLACE(INDEX(GroupVertices[Group],MATCH(Edges[[#This Row],[Vertex 1]],GroupVertices[Vertex],0)),1,1,"")</f>
        <v>1</v>
      </c>
      <c r="BL28" s="63" t="str">
        <f>REPLACE(INDEX(GroupVertices[Group],MATCH(Edges[[#This Row],[Vertex 2]],GroupVertices[Vertex],0)),1,1,"")</f>
        <v>1</v>
      </c>
      <c r="BM28" s="137">
        <v>43706</v>
      </c>
      <c r="BN28" s="70" t="s">
        <v>822</v>
      </c>
    </row>
    <row r="29" spans="1:66" ht="15">
      <c r="A29" s="62" t="s">
        <v>733</v>
      </c>
      <c r="B29" s="62" t="s">
        <v>746</v>
      </c>
      <c r="C29" s="87" t="s">
        <v>284</v>
      </c>
      <c r="D29" s="94">
        <v>5</v>
      </c>
      <c r="E29" s="95" t="s">
        <v>132</v>
      </c>
      <c r="F29" s="96">
        <v>16</v>
      </c>
      <c r="G29" s="87"/>
      <c r="H29" s="77"/>
      <c r="I29" s="97"/>
      <c r="J29" s="97"/>
      <c r="K29" s="34" t="s">
        <v>65</v>
      </c>
      <c r="L29" s="100">
        <v>29</v>
      </c>
      <c r="M29" s="100"/>
      <c r="N29" s="99"/>
      <c r="O29" s="64" t="s">
        <v>195</v>
      </c>
      <c r="P29" s="66">
        <v>43706.085694444446</v>
      </c>
      <c r="Q29" s="64" t="s">
        <v>757</v>
      </c>
      <c r="R29" s="64"/>
      <c r="S29" s="64"/>
      <c r="T29" s="64"/>
      <c r="U29" s="66">
        <v>43706.085694444446</v>
      </c>
      <c r="V29" s="67" t="s">
        <v>862</v>
      </c>
      <c r="W29" s="64"/>
      <c r="X29" s="64"/>
      <c r="Y29" s="70" t="s">
        <v>902</v>
      </c>
      <c r="Z29" s="64"/>
      <c r="AA29" s="110">
        <v>1</v>
      </c>
      <c r="AB29" s="48">
        <v>0</v>
      </c>
      <c r="AC29" s="49">
        <v>0</v>
      </c>
      <c r="AD29" s="48">
        <v>0</v>
      </c>
      <c r="AE29" s="49">
        <v>0</v>
      </c>
      <c r="AF29" s="48">
        <v>0</v>
      </c>
      <c r="AG29" s="49">
        <v>0</v>
      </c>
      <c r="AH29" s="48">
        <v>17</v>
      </c>
      <c r="AI29" s="49">
        <v>100</v>
      </c>
      <c r="AJ29" s="48">
        <v>17</v>
      </c>
      <c r="AK29" s="117"/>
      <c r="AL29" s="67" t="s">
        <v>801</v>
      </c>
      <c r="AM29" s="64" t="b">
        <v>0</v>
      </c>
      <c r="AN29" s="64">
        <v>0</v>
      </c>
      <c r="AO29" s="70" t="s">
        <v>287</v>
      </c>
      <c r="AP29" s="64" t="b">
        <v>0</v>
      </c>
      <c r="AQ29" s="64" t="s">
        <v>288</v>
      </c>
      <c r="AR29" s="64"/>
      <c r="AS29" s="70" t="s">
        <v>287</v>
      </c>
      <c r="AT29" s="64" t="b">
        <v>0</v>
      </c>
      <c r="AU29" s="64">
        <v>1</v>
      </c>
      <c r="AV29" s="70" t="s">
        <v>901</v>
      </c>
      <c r="AW29" s="64" t="s">
        <v>342</v>
      </c>
      <c r="AX29" s="64" t="b">
        <v>0</v>
      </c>
      <c r="AY29" s="70" t="s">
        <v>901</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1</v>
      </c>
      <c r="BM29" s="137">
        <v>43706</v>
      </c>
      <c r="BN29" s="70" t="s">
        <v>822</v>
      </c>
    </row>
    <row r="30" spans="1:66" ht="15">
      <c r="A30" s="62" t="s">
        <v>735</v>
      </c>
      <c r="B30" s="62" t="s">
        <v>747</v>
      </c>
      <c r="C30" s="87" t="s">
        <v>284</v>
      </c>
      <c r="D30" s="94">
        <v>5</v>
      </c>
      <c r="E30" s="95" t="s">
        <v>132</v>
      </c>
      <c r="F30" s="96">
        <v>16</v>
      </c>
      <c r="G30" s="87"/>
      <c r="H30" s="77"/>
      <c r="I30" s="97"/>
      <c r="J30" s="97"/>
      <c r="K30" s="34" t="s">
        <v>65</v>
      </c>
      <c r="L30" s="100">
        <v>30</v>
      </c>
      <c r="M30" s="100"/>
      <c r="N30" s="99"/>
      <c r="O30" s="64" t="s">
        <v>195</v>
      </c>
      <c r="P30" s="66">
        <v>43706.10606481481</v>
      </c>
      <c r="Q30" s="64" t="s">
        <v>758</v>
      </c>
      <c r="R30" s="67" t="s">
        <v>772</v>
      </c>
      <c r="S30" s="64" t="s">
        <v>777</v>
      </c>
      <c r="T30" s="64"/>
      <c r="U30" s="66">
        <v>43706.10606481481</v>
      </c>
      <c r="V30" s="67" t="s">
        <v>863</v>
      </c>
      <c r="W30" s="64"/>
      <c r="X30" s="64"/>
      <c r="Y30" s="70" t="s">
        <v>903</v>
      </c>
      <c r="Z30" s="64"/>
      <c r="AA30" s="110">
        <v>1</v>
      </c>
      <c r="AB30" s="48">
        <v>0</v>
      </c>
      <c r="AC30" s="49">
        <v>0</v>
      </c>
      <c r="AD30" s="48">
        <v>0</v>
      </c>
      <c r="AE30" s="49">
        <v>0</v>
      </c>
      <c r="AF30" s="48">
        <v>0</v>
      </c>
      <c r="AG30" s="49">
        <v>0</v>
      </c>
      <c r="AH30" s="48">
        <v>17</v>
      </c>
      <c r="AI30" s="49">
        <v>100</v>
      </c>
      <c r="AJ30" s="48">
        <v>17</v>
      </c>
      <c r="AK30" s="117"/>
      <c r="AL30" s="67" t="s">
        <v>802</v>
      </c>
      <c r="AM30" s="64" t="b">
        <v>0</v>
      </c>
      <c r="AN30" s="64">
        <v>632</v>
      </c>
      <c r="AO30" s="70" t="s">
        <v>287</v>
      </c>
      <c r="AP30" s="64" t="b">
        <v>1</v>
      </c>
      <c r="AQ30" s="64" t="s">
        <v>288</v>
      </c>
      <c r="AR30" s="64"/>
      <c r="AS30" s="70" t="s">
        <v>933</v>
      </c>
      <c r="AT30" s="64" t="b">
        <v>0</v>
      </c>
      <c r="AU30" s="64">
        <v>101</v>
      </c>
      <c r="AV30" s="70" t="s">
        <v>287</v>
      </c>
      <c r="AW30" s="64" t="s">
        <v>342</v>
      </c>
      <c r="AX30" s="64" t="b">
        <v>0</v>
      </c>
      <c r="AY30" s="70" t="s">
        <v>903</v>
      </c>
      <c r="AZ30" s="64" t="s">
        <v>352</v>
      </c>
      <c r="BA30" s="64">
        <v>0</v>
      </c>
      <c r="BB30" s="64">
        <v>0</v>
      </c>
      <c r="BC30" s="64"/>
      <c r="BD30" s="64"/>
      <c r="BE30" s="64"/>
      <c r="BF30" s="64"/>
      <c r="BG30" s="64"/>
      <c r="BH30" s="64"/>
      <c r="BI30" s="64"/>
      <c r="BJ30" s="64"/>
      <c r="BK30" s="63" t="str">
        <f>REPLACE(INDEX(GroupVertices[Group],MATCH(Edges[[#This Row],[Vertex 1]],GroupVertices[Vertex],0)),1,1,"")</f>
        <v>1</v>
      </c>
      <c r="BL30" s="63" t="str">
        <f>REPLACE(INDEX(GroupVertices[Group],MATCH(Edges[[#This Row],[Vertex 2]],GroupVertices[Vertex],0)),1,1,"")</f>
        <v>1</v>
      </c>
      <c r="BM30" s="137">
        <v>43706</v>
      </c>
      <c r="BN30" s="70" t="s">
        <v>823</v>
      </c>
    </row>
    <row r="31" spans="1:66" ht="15">
      <c r="A31" s="62" t="s">
        <v>733</v>
      </c>
      <c r="B31" s="62" t="s">
        <v>735</v>
      </c>
      <c r="C31" s="87" t="s">
        <v>284</v>
      </c>
      <c r="D31" s="94">
        <v>5</v>
      </c>
      <c r="E31" s="95" t="s">
        <v>132</v>
      </c>
      <c r="F31" s="96">
        <v>16</v>
      </c>
      <c r="G31" s="87"/>
      <c r="H31" s="77"/>
      <c r="I31" s="97"/>
      <c r="J31" s="97"/>
      <c r="K31" s="34" t="s">
        <v>65</v>
      </c>
      <c r="L31" s="100">
        <v>31</v>
      </c>
      <c r="M31" s="100"/>
      <c r="N31" s="99"/>
      <c r="O31" s="64" t="s">
        <v>352</v>
      </c>
      <c r="P31" s="66">
        <v>43706.164351851854</v>
      </c>
      <c r="Q31" s="64" t="s">
        <v>758</v>
      </c>
      <c r="R31" s="67" t="s">
        <v>772</v>
      </c>
      <c r="S31" s="64" t="s">
        <v>777</v>
      </c>
      <c r="T31" s="64"/>
      <c r="U31" s="66">
        <v>43706.164351851854</v>
      </c>
      <c r="V31" s="67" t="s">
        <v>864</v>
      </c>
      <c r="W31" s="64"/>
      <c r="X31" s="64"/>
      <c r="Y31" s="70" t="s">
        <v>904</v>
      </c>
      <c r="Z31" s="64"/>
      <c r="AA31" s="110">
        <v>1</v>
      </c>
      <c r="AB31" s="48"/>
      <c r="AC31" s="49"/>
      <c r="AD31" s="48"/>
      <c r="AE31" s="49"/>
      <c r="AF31" s="48"/>
      <c r="AG31" s="49"/>
      <c r="AH31" s="48"/>
      <c r="AI31" s="49"/>
      <c r="AJ31" s="48"/>
      <c r="AK31" s="117"/>
      <c r="AL31" s="67" t="s">
        <v>801</v>
      </c>
      <c r="AM31" s="64" t="b">
        <v>0</v>
      </c>
      <c r="AN31" s="64">
        <v>0</v>
      </c>
      <c r="AO31" s="70" t="s">
        <v>287</v>
      </c>
      <c r="AP31" s="64" t="b">
        <v>1</v>
      </c>
      <c r="AQ31" s="64" t="s">
        <v>288</v>
      </c>
      <c r="AR31" s="64"/>
      <c r="AS31" s="70" t="s">
        <v>933</v>
      </c>
      <c r="AT31" s="64" t="b">
        <v>0</v>
      </c>
      <c r="AU31" s="64">
        <v>101</v>
      </c>
      <c r="AV31" s="70" t="s">
        <v>903</v>
      </c>
      <c r="AW31" s="64" t="s">
        <v>342</v>
      </c>
      <c r="AX31" s="64" t="b">
        <v>0</v>
      </c>
      <c r="AY31" s="70" t="s">
        <v>903</v>
      </c>
      <c r="AZ31" s="64" t="s">
        <v>185</v>
      </c>
      <c r="BA31" s="64">
        <v>0</v>
      </c>
      <c r="BB31" s="64">
        <v>0</v>
      </c>
      <c r="BC31" s="64"/>
      <c r="BD31" s="64"/>
      <c r="BE31" s="64"/>
      <c r="BF31" s="64"/>
      <c r="BG31" s="64"/>
      <c r="BH31" s="64"/>
      <c r="BI31" s="64"/>
      <c r="BJ31" s="64"/>
      <c r="BK31" s="63" t="str">
        <f>REPLACE(INDEX(GroupVertices[Group],MATCH(Edges[[#This Row],[Vertex 1]],GroupVertices[Vertex],0)),1,1,"")</f>
        <v>1</v>
      </c>
      <c r="BL31" s="63" t="str">
        <f>REPLACE(INDEX(GroupVertices[Group],MATCH(Edges[[#This Row],[Vertex 2]],GroupVertices[Vertex],0)),1,1,"")</f>
        <v>1</v>
      </c>
      <c r="BM31" s="137">
        <v>43706</v>
      </c>
      <c r="BN31" s="70" t="s">
        <v>824</v>
      </c>
    </row>
    <row r="32" spans="1:66" ht="15">
      <c r="A32" s="62" t="s">
        <v>733</v>
      </c>
      <c r="B32" s="62" t="s">
        <v>747</v>
      </c>
      <c r="C32" s="87" t="s">
        <v>284</v>
      </c>
      <c r="D32" s="94">
        <v>5</v>
      </c>
      <c r="E32" s="95" t="s">
        <v>132</v>
      </c>
      <c r="F32" s="96">
        <v>16</v>
      </c>
      <c r="G32" s="87"/>
      <c r="H32" s="77"/>
      <c r="I32" s="97"/>
      <c r="J32" s="97"/>
      <c r="K32" s="34" t="s">
        <v>65</v>
      </c>
      <c r="L32" s="100">
        <v>32</v>
      </c>
      <c r="M32" s="100"/>
      <c r="N32" s="99"/>
      <c r="O32" s="64" t="s">
        <v>195</v>
      </c>
      <c r="P32" s="66">
        <v>43706.164351851854</v>
      </c>
      <c r="Q32" s="64" t="s">
        <v>758</v>
      </c>
      <c r="R32" s="67" t="s">
        <v>772</v>
      </c>
      <c r="S32" s="64" t="s">
        <v>777</v>
      </c>
      <c r="T32" s="64"/>
      <c r="U32" s="66">
        <v>43706.164351851854</v>
      </c>
      <c r="V32" s="67" t="s">
        <v>864</v>
      </c>
      <c r="W32" s="64"/>
      <c r="X32" s="64"/>
      <c r="Y32" s="70" t="s">
        <v>904</v>
      </c>
      <c r="Z32" s="64"/>
      <c r="AA32" s="110">
        <v>1</v>
      </c>
      <c r="AB32" s="48">
        <v>0</v>
      </c>
      <c r="AC32" s="49">
        <v>0</v>
      </c>
      <c r="AD32" s="48">
        <v>0</v>
      </c>
      <c r="AE32" s="49">
        <v>0</v>
      </c>
      <c r="AF32" s="48">
        <v>0</v>
      </c>
      <c r="AG32" s="49">
        <v>0</v>
      </c>
      <c r="AH32" s="48">
        <v>17</v>
      </c>
      <c r="AI32" s="49">
        <v>100</v>
      </c>
      <c r="AJ32" s="48">
        <v>17</v>
      </c>
      <c r="AK32" s="117"/>
      <c r="AL32" s="67" t="s">
        <v>801</v>
      </c>
      <c r="AM32" s="64" t="b">
        <v>0</v>
      </c>
      <c r="AN32" s="64">
        <v>0</v>
      </c>
      <c r="AO32" s="70" t="s">
        <v>287</v>
      </c>
      <c r="AP32" s="64" t="b">
        <v>1</v>
      </c>
      <c r="AQ32" s="64" t="s">
        <v>288</v>
      </c>
      <c r="AR32" s="64"/>
      <c r="AS32" s="70" t="s">
        <v>933</v>
      </c>
      <c r="AT32" s="64" t="b">
        <v>0</v>
      </c>
      <c r="AU32" s="64">
        <v>101</v>
      </c>
      <c r="AV32" s="70" t="s">
        <v>903</v>
      </c>
      <c r="AW32" s="64" t="s">
        <v>342</v>
      </c>
      <c r="AX32" s="64" t="b">
        <v>0</v>
      </c>
      <c r="AY32" s="70" t="s">
        <v>903</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1</v>
      </c>
      <c r="BM32" s="137">
        <v>43706</v>
      </c>
      <c r="BN32" s="70" t="s">
        <v>824</v>
      </c>
    </row>
    <row r="33" spans="1:66" ht="15">
      <c r="A33" s="62" t="s">
        <v>736</v>
      </c>
      <c r="B33" s="62" t="s">
        <v>736</v>
      </c>
      <c r="C33" s="87" t="s">
        <v>284</v>
      </c>
      <c r="D33" s="94">
        <v>5</v>
      </c>
      <c r="E33" s="95" t="s">
        <v>132</v>
      </c>
      <c r="F33" s="96">
        <v>16</v>
      </c>
      <c r="G33" s="87"/>
      <c r="H33" s="77"/>
      <c r="I33" s="97"/>
      <c r="J33" s="97"/>
      <c r="K33" s="34" t="s">
        <v>65</v>
      </c>
      <c r="L33" s="100">
        <v>33</v>
      </c>
      <c r="M33" s="100"/>
      <c r="N33" s="99"/>
      <c r="O33" s="64" t="s">
        <v>185</v>
      </c>
      <c r="P33" s="66">
        <v>43708.01384259259</v>
      </c>
      <c r="Q33" s="64" t="s">
        <v>759</v>
      </c>
      <c r="R33" s="64"/>
      <c r="S33" s="64"/>
      <c r="T33" s="64"/>
      <c r="U33" s="66">
        <v>43708.01384259259</v>
      </c>
      <c r="V33" s="67" t="s">
        <v>865</v>
      </c>
      <c r="W33" s="64"/>
      <c r="X33" s="64"/>
      <c r="Y33" s="70" t="s">
        <v>905</v>
      </c>
      <c r="Z33" s="64"/>
      <c r="AA33" s="110">
        <v>1</v>
      </c>
      <c r="AB33" s="48">
        <v>0</v>
      </c>
      <c r="AC33" s="49">
        <v>0</v>
      </c>
      <c r="AD33" s="48">
        <v>0</v>
      </c>
      <c r="AE33" s="49">
        <v>0</v>
      </c>
      <c r="AF33" s="48">
        <v>0</v>
      </c>
      <c r="AG33" s="49">
        <v>0</v>
      </c>
      <c r="AH33" s="48">
        <v>35</v>
      </c>
      <c r="AI33" s="49">
        <v>100</v>
      </c>
      <c r="AJ33" s="48">
        <v>35</v>
      </c>
      <c r="AK33" s="135" t="s">
        <v>787</v>
      </c>
      <c r="AL33" s="67" t="s">
        <v>787</v>
      </c>
      <c r="AM33" s="64" t="b">
        <v>0</v>
      </c>
      <c r="AN33" s="64">
        <v>32</v>
      </c>
      <c r="AO33" s="70" t="s">
        <v>287</v>
      </c>
      <c r="AP33" s="64" t="b">
        <v>0</v>
      </c>
      <c r="AQ33" s="64" t="s">
        <v>288</v>
      </c>
      <c r="AR33" s="64"/>
      <c r="AS33" s="70" t="s">
        <v>287</v>
      </c>
      <c r="AT33" s="64" t="b">
        <v>0</v>
      </c>
      <c r="AU33" s="64">
        <v>5</v>
      </c>
      <c r="AV33" s="70" t="s">
        <v>287</v>
      </c>
      <c r="AW33" s="64" t="s">
        <v>342</v>
      </c>
      <c r="AX33" s="64" t="b">
        <v>0</v>
      </c>
      <c r="AY33" s="70" t="s">
        <v>905</v>
      </c>
      <c r="AZ33" s="64" t="s">
        <v>352</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c r="BM33" s="137">
        <v>43708</v>
      </c>
      <c r="BN33" s="70" t="s">
        <v>825</v>
      </c>
    </row>
    <row r="34" spans="1:66" ht="15">
      <c r="A34" s="62" t="s">
        <v>733</v>
      </c>
      <c r="B34" s="62" t="s">
        <v>736</v>
      </c>
      <c r="C34" s="87" t="s">
        <v>284</v>
      </c>
      <c r="D34" s="94">
        <v>5</v>
      </c>
      <c r="E34" s="95" t="s">
        <v>132</v>
      </c>
      <c r="F34" s="96">
        <v>16</v>
      </c>
      <c r="G34" s="87"/>
      <c r="H34" s="77"/>
      <c r="I34" s="97"/>
      <c r="J34" s="97"/>
      <c r="K34" s="34" t="s">
        <v>65</v>
      </c>
      <c r="L34" s="100">
        <v>34</v>
      </c>
      <c r="M34" s="100"/>
      <c r="N34" s="99"/>
      <c r="O34" s="64" t="s">
        <v>352</v>
      </c>
      <c r="P34" s="66">
        <v>43708.90021990741</v>
      </c>
      <c r="Q34" s="64" t="s">
        <v>759</v>
      </c>
      <c r="R34" s="64"/>
      <c r="S34" s="64"/>
      <c r="T34" s="64"/>
      <c r="U34" s="66">
        <v>43708.90021990741</v>
      </c>
      <c r="V34" s="67" t="s">
        <v>866</v>
      </c>
      <c r="W34" s="64"/>
      <c r="X34" s="64"/>
      <c r="Y34" s="70" t="s">
        <v>906</v>
      </c>
      <c r="Z34" s="64"/>
      <c r="AA34" s="110">
        <v>1</v>
      </c>
      <c r="AB34" s="48">
        <v>0</v>
      </c>
      <c r="AC34" s="49">
        <v>0</v>
      </c>
      <c r="AD34" s="48">
        <v>0</v>
      </c>
      <c r="AE34" s="49">
        <v>0</v>
      </c>
      <c r="AF34" s="48">
        <v>0</v>
      </c>
      <c r="AG34" s="49">
        <v>0</v>
      </c>
      <c r="AH34" s="48">
        <v>35</v>
      </c>
      <c r="AI34" s="49">
        <v>100</v>
      </c>
      <c r="AJ34" s="48">
        <v>35</v>
      </c>
      <c r="AK34" s="117"/>
      <c r="AL34" s="67" t="s">
        <v>801</v>
      </c>
      <c r="AM34" s="64" t="b">
        <v>0</v>
      </c>
      <c r="AN34" s="64">
        <v>0</v>
      </c>
      <c r="AO34" s="70" t="s">
        <v>287</v>
      </c>
      <c r="AP34" s="64" t="b">
        <v>0</v>
      </c>
      <c r="AQ34" s="64" t="s">
        <v>288</v>
      </c>
      <c r="AR34" s="64"/>
      <c r="AS34" s="70" t="s">
        <v>287</v>
      </c>
      <c r="AT34" s="64" t="b">
        <v>0</v>
      </c>
      <c r="AU34" s="64">
        <v>5</v>
      </c>
      <c r="AV34" s="70" t="s">
        <v>905</v>
      </c>
      <c r="AW34" s="64" t="s">
        <v>342</v>
      </c>
      <c r="AX34" s="64" t="b">
        <v>0</v>
      </c>
      <c r="AY34" s="70" t="s">
        <v>905</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1</v>
      </c>
      <c r="BM34" s="137">
        <v>43708</v>
      </c>
      <c r="BN34" s="70" t="s">
        <v>826</v>
      </c>
    </row>
    <row r="35" spans="1:66" ht="15">
      <c r="A35" s="62" t="s">
        <v>737</v>
      </c>
      <c r="B35" s="62" t="s">
        <v>748</v>
      </c>
      <c r="C35" s="87" t="s">
        <v>284</v>
      </c>
      <c r="D35" s="94">
        <v>5</v>
      </c>
      <c r="E35" s="95" t="s">
        <v>132</v>
      </c>
      <c r="F35" s="96">
        <v>16</v>
      </c>
      <c r="G35" s="87"/>
      <c r="H35" s="77"/>
      <c r="I35" s="97"/>
      <c r="J35" s="97"/>
      <c r="K35" s="34" t="s">
        <v>65</v>
      </c>
      <c r="L35" s="100">
        <v>35</v>
      </c>
      <c r="M35" s="100"/>
      <c r="N35" s="99"/>
      <c r="O35" s="64" t="s">
        <v>195</v>
      </c>
      <c r="P35" s="66">
        <v>43709.829351851855</v>
      </c>
      <c r="Q35" s="64" t="s">
        <v>760</v>
      </c>
      <c r="R35" s="67" t="s">
        <v>773</v>
      </c>
      <c r="S35" s="64" t="s">
        <v>778</v>
      </c>
      <c r="T35" s="64"/>
      <c r="U35" s="66">
        <v>43709.829351851855</v>
      </c>
      <c r="V35" s="67" t="s">
        <v>867</v>
      </c>
      <c r="W35" s="64"/>
      <c r="X35" s="64"/>
      <c r="Y35" s="70" t="s">
        <v>907</v>
      </c>
      <c r="Z35" s="64"/>
      <c r="AA35" s="110">
        <v>1</v>
      </c>
      <c r="AB35" s="48">
        <v>0</v>
      </c>
      <c r="AC35" s="49">
        <v>0</v>
      </c>
      <c r="AD35" s="48">
        <v>0</v>
      </c>
      <c r="AE35" s="49">
        <v>0</v>
      </c>
      <c r="AF35" s="48">
        <v>0</v>
      </c>
      <c r="AG35" s="49">
        <v>0</v>
      </c>
      <c r="AH35" s="48">
        <v>40</v>
      </c>
      <c r="AI35" s="49">
        <v>100</v>
      </c>
      <c r="AJ35" s="48">
        <v>40</v>
      </c>
      <c r="AK35" s="117"/>
      <c r="AL35" s="67" t="s">
        <v>803</v>
      </c>
      <c r="AM35" s="64" t="b">
        <v>0</v>
      </c>
      <c r="AN35" s="64">
        <v>16</v>
      </c>
      <c r="AO35" s="70" t="s">
        <v>287</v>
      </c>
      <c r="AP35" s="64" t="b">
        <v>0</v>
      </c>
      <c r="AQ35" s="64" t="s">
        <v>288</v>
      </c>
      <c r="AR35" s="64"/>
      <c r="AS35" s="70" t="s">
        <v>287</v>
      </c>
      <c r="AT35" s="64" t="b">
        <v>0</v>
      </c>
      <c r="AU35" s="64">
        <v>4</v>
      </c>
      <c r="AV35" s="70" t="s">
        <v>287</v>
      </c>
      <c r="AW35" s="64" t="s">
        <v>341</v>
      </c>
      <c r="AX35" s="64" t="b">
        <v>0</v>
      </c>
      <c r="AY35" s="70" t="s">
        <v>907</v>
      </c>
      <c r="AZ35" s="64" t="s">
        <v>352</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37">
        <v>43709</v>
      </c>
      <c r="BN35" s="70" t="s">
        <v>827</v>
      </c>
    </row>
    <row r="36" spans="1:66" ht="15">
      <c r="A36" s="62" t="s">
        <v>733</v>
      </c>
      <c r="B36" s="62" t="s">
        <v>748</v>
      </c>
      <c r="C36" s="87" t="s">
        <v>284</v>
      </c>
      <c r="D36" s="94">
        <v>5</v>
      </c>
      <c r="E36" s="95" t="s">
        <v>132</v>
      </c>
      <c r="F36" s="96">
        <v>16</v>
      </c>
      <c r="G36" s="87"/>
      <c r="H36" s="77"/>
      <c r="I36" s="97"/>
      <c r="J36" s="97"/>
      <c r="K36" s="34" t="s">
        <v>65</v>
      </c>
      <c r="L36" s="100">
        <v>36</v>
      </c>
      <c r="M36" s="100"/>
      <c r="N36" s="99"/>
      <c r="O36" s="64" t="s">
        <v>195</v>
      </c>
      <c r="P36" s="66">
        <v>43710.14094907408</v>
      </c>
      <c r="Q36" s="64" t="s">
        <v>760</v>
      </c>
      <c r="R36" s="64"/>
      <c r="S36" s="64"/>
      <c r="T36" s="64"/>
      <c r="U36" s="66">
        <v>43710.14094907408</v>
      </c>
      <c r="V36" s="67" t="s">
        <v>868</v>
      </c>
      <c r="W36" s="64"/>
      <c r="X36" s="64"/>
      <c r="Y36" s="70" t="s">
        <v>908</v>
      </c>
      <c r="Z36" s="64"/>
      <c r="AA36" s="110">
        <v>1</v>
      </c>
      <c r="AB36" s="48">
        <v>0</v>
      </c>
      <c r="AC36" s="49">
        <v>0</v>
      </c>
      <c r="AD36" s="48">
        <v>0</v>
      </c>
      <c r="AE36" s="49">
        <v>0</v>
      </c>
      <c r="AF36" s="48">
        <v>0</v>
      </c>
      <c r="AG36" s="49">
        <v>0</v>
      </c>
      <c r="AH36" s="48">
        <v>40</v>
      </c>
      <c r="AI36" s="49">
        <v>100</v>
      </c>
      <c r="AJ36" s="48">
        <v>40</v>
      </c>
      <c r="AK36" s="117"/>
      <c r="AL36" s="67" t="s">
        <v>801</v>
      </c>
      <c r="AM36" s="64" t="b">
        <v>0</v>
      </c>
      <c r="AN36" s="64">
        <v>0</v>
      </c>
      <c r="AO36" s="70" t="s">
        <v>287</v>
      </c>
      <c r="AP36" s="64" t="b">
        <v>0</v>
      </c>
      <c r="AQ36" s="64" t="s">
        <v>288</v>
      </c>
      <c r="AR36" s="64"/>
      <c r="AS36" s="70" t="s">
        <v>287</v>
      </c>
      <c r="AT36" s="64" t="b">
        <v>0</v>
      </c>
      <c r="AU36" s="64">
        <v>4</v>
      </c>
      <c r="AV36" s="70" t="s">
        <v>907</v>
      </c>
      <c r="AW36" s="64" t="s">
        <v>342</v>
      </c>
      <c r="AX36" s="64" t="b">
        <v>0</v>
      </c>
      <c r="AY36" s="70" t="s">
        <v>907</v>
      </c>
      <c r="AZ36" s="64" t="s">
        <v>185</v>
      </c>
      <c r="BA36" s="64">
        <v>0</v>
      </c>
      <c r="BB36" s="64">
        <v>0</v>
      </c>
      <c r="BC36" s="64"/>
      <c r="BD36" s="64"/>
      <c r="BE36" s="64"/>
      <c r="BF36" s="64"/>
      <c r="BG36" s="64"/>
      <c r="BH36" s="64"/>
      <c r="BI36" s="64"/>
      <c r="BJ36" s="64"/>
      <c r="BK36" s="63" t="str">
        <f>REPLACE(INDEX(GroupVertices[Group],MATCH(Edges[[#This Row],[Vertex 1]],GroupVertices[Vertex],0)),1,1,"")</f>
        <v>1</v>
      </c>
      <c r="BL36" s="63" t="str">
        <f>REPLACE(INDEX(GroupVertices[Group],MATCH(Edges[[#This Row],[Vertex 2]],GroupVertices[Vertex],0)),1,1,"")</f>
        <v>2</v>
      </c>
      <c r="BM36" s="137">
        <v>43710</v>
      </c>
      <c r="BN36" s="70" t="s">
        <v>828</v>
      </c>
    </row>
    <row r="37" spans="1:66" ht="15">
      <c r="A37" s="62" t="s">
        <v>733</v>
      </c>
      <c r="B37" s="62" t="s">
        <v>749</v>
      </c>
      <c r="C37" s="87" t="s">
        <v>284</v>
      </c>
      <c r="D37" s="94">
        <v>5</v>
      </c>
      <c r="E37" s="95" t="s">
        <v>132</v>
      </c>
      <c r="F37" s="96">
        <v>16</v>
      </c>
      <c r="G37" s="87"/>
      <c r="H37" s="77"/>
      <c r="I37" s="97"/>
      <c r="J37" s="97"/>
      <c r="K37" s="34" t="s">
        <v>65</v>
      </c>
      <c r="L37" s="100">
        <v>37</v>
      </c>
      <c r="M37" s="100"/>
      <c r="N37" s="99"/>
      <c r="O37" s="64" t="s">
        <v>195</v>
      </c>
      <c r="P37" s="66">
        <v>43713.54724537037</v>
      </c>
      <c r="Q37" s="64" t="s">
        <v>761</v>
      </c>
      <c r="R37" s="67" t="s">
        <v>774</v>
      </c>
      <c r="S37" s="64" t="s">
        <v>777</v>
      </c>
      <c r="T37" s="64"/>
      <c r="U37" s="66">
        <v>43713.54724537037</v>
      </c>
      <c r="V37" s="67" t="s">
        <v>869</v>
      </c>
      <c r="W37" s="64"/>
      <c r="X37" s="64"/>
      <c r="Y37" s="70" t="s">
        <v>909</v>
      </c>
      <c r="Z37" s="64"/>
      <c r="AA37" s="110">
        <v>1</v>
      </c>
      <c r="AB37" s="48">
        <v>0</v>
      </c>
      <c r="AC37" s="49">
        <v>0</v>
      </c>
      <c r="AD37" s="48">
        <v>0</v>
      </c>
      <c r="AE37" s="49">
        <v>0</v>
      </c>
      <c r="AF37" s="48">
        <v>0</v>
      </c>
      <c r="AG37" s="49">
        <v>0</v>
      </c>
      <c r="AH37" s="48">
        <v>31</v>
      </c>
      <c r="AI37" s="49">
        <v>100</v>
      </c>
      <c r="AJ37" s="48">
        <v>31</v>
      </c>
      <c r="AK37" s="117"/>
      <c r="AL37" s="67" t="s">
        <v>801</v>
      </c>
      <c r="AM37" s="64" t="b">
        <v>0</v>
      </c>
      <c r="AN37" s="64">
        <v>14</v>
      </c>
      <c r="AO37" s="70" t="s">
        <v>287</v>
      </c>
      <c r="AP37" s="64" t="b">
        <v>1</v>
      </c>
      <c r="AQ37" s="64" t="s">
        <v>288</v>
      </c>
      <c r="AR37" s="64"/>
      <c r="AS37" s="70" t="s">
        <v>893</v>
      </c>
      <c r="AT37" s="64" t="b">
        <v>0</v>
      </c>
      <c r="AU37" s="64">
        <v>3</v>
      </c>
      <c r="AV37" s="70" t="s">
        <v>287</v>
      </c>
      <c r="AW37" s="64" t="s">
        <v>342</v>
      </c>
      <c r="AX37" s="64" t="b">
        <v>0</v>
      </c>
      <c r="AY37" s="70" t="s">
        <v>909</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c r="BM37" s="137">
        <v>43713</v>
      </c>
      <c r="BN37" s="70" t="s">
        <v>829</v>
      </c>
    </row>
    <row r="38" spans="1:66" ht="15">
      <c r="A38" s="62" t="s">
        <v>733</v>
      </c>
      <c r="B38" s="62" t="s">
        <v>745</v>
      </c>
      <c r="C38" s="87" t="s">
        <v>284</v>
      </c>
      <c r="D38" s="94">
        <v>5</v>
      </c>
      <c r="E38" s="95" t="s">
        <v>132</v>
      </c>
      <c r="F38" s="96">
        <v>16</v>
      </c>
      <c r="G38" s="87"/>
      <c r="H38" s="77"/>
      <c r="I38" s="97"/>
      <c r="J38" s="97"/>
      <c r="K38" s="34" t="s">
        <v>65</v>
      </c>
      <c r="L38" s="100">
        <v>38</v>
      </c>
      <c r="M38" s="100"/>
      <c r="N38" s="99"/>
      <c r="O38" s="64" t="s">
        <v>195</v>
      </c>
      <c r="P38" s="66">
        <v>43713.54724537037</v>
      </c>
      <c r="Q38" s="64" t="s">
        <v>761</v>
      </c>
      <c r="R38" s="67" t="s">
        <v>774</v>
      </c>
      <c r="S38" s="64" t="s">
        <v>777</v>
      </c>
      <c r="T38" s="64"/>
      <c r="U38" s="66">
        <v>43713.54724537037</v>
      </c>
      <c r="V38" s="67" t="s">
        <v>869</v>
      </c>
      <c r="W38" s="64"/>
      <c r="X38" s="64"/>
      <c r="Y38" s="70" t="s">
        <v>909</v>
      </c>
      <c r="Z38" s="64"/>
      <c r="AA38" s="110">
        <v>1</v>
      </c>
      <c r="AB38" s="48"/>
      <c r="AC38" s="49"/>
      <c r="AD38" s="48"/>
      <c r="AE38" s="49"/>
      <c r="AF38" s="48"/>
      <c r="AG38" s="49"/>
      <c r="AH38" s="48"/>
      <c r="AI38" s="49"/>
      <c r="AJ38" s="48"/>
      <c r="AK38" s="117"/>
      <c r="AL38" s="67" t="s">
        <v>801</v>
      </c>
      <c r="AM38" s="64" t="b">
        <v>0</v>
      </c>
      <c r="AN38" s="64">
        <v>14</v>
      </c>
      <c r="AO38" s="70" t="s">
        <v>287</v>
      </c>
      <c r="AP38" s="64" t="b">
        <v>1</v>
      </c>
      <c r="AQ38" s="64" t="s">
        <v>288</v>
      </c>
      <c r="AR38" s="64"/>
      <c r="AS38" s="70" t="s">
        <v>893</v>
      </c>
      <c r="AT38" s="64" t="b">
        <v>0</v>
      </c>
      <c r="AU38" s="64">
        <v>3</v>
      </c>
      <c r="AV38" s="70" t="s">
        <v>287</v>
      </c>
      <c r="AW38" s="64" t="s">
        <v>342</v>
      </c>
      <c r="AX38" s="64" t="b">
        <v>0</v>
      </c>
      <c r="AY38" s="70" t="s">
        <v>909</v>
      </c>
      <c r="AZ38" s="64" t="s">
        <v>185</v>
      </c>
      <c r="BA38" s="64">
        <v>0</v>
      </c>
      <c r="BB38" s="64">
        <v>0</v>
      </c>
      <c r="BC38" s="64"/>
      <c r="BD38" s="64"/>
      <c r="BE38" s="64"/>
      <c r="BF38" s="64"/>
      <c r="BG38" s="64"/>
      <c r="BH38" s="64"/>
      <c r="BI38" s="64"/>
      <c r="BJ38" s="64"/>
      <c r="BK38" s="63" t="str">
        <f>REPLACE(INDEX(GroupVertices[Group],MATCH(Edges[[#This Row],[Vertex 1]],GroupVertices[Vertex],0)),1,1,"")</f>
        <v>1</v>
      </c>
      <c r="BL38" s="63" t="str">
        <f>REPLACE(INDEX(GroupVertices[Group],MATCH(Edges[[#This Row],[Vertex 2]],GroupVertices[Vertex],0)),1,1,"")</f>
        <v>1</v>
      </c>
      <c r="BM38" s="137">
        <v>43713</v>
      </c>
      <c r="BN38" s="70" t="s">
        <v>829</v>
      </c>
    </row>
    <row r="39" spans="1:66" ht="15">
      <c r="A39" s="62" t="s">
        <v>738</v>
      </c>
      <c r="B39" s="62" t="s">
        <v>738</v>
      </c>
      <c r="C39" s="87" t="s">
        <v>284</v>
      </c>
      <c r="D39" s="94">
        <v>5</v>
      </c>
      <c r="E39" s="95" t="s">
        <v>132</v>
      </c>
      <c r="F39" s="96">
        <v>16</v>
      </c>
      <c r="G39" s="87"/>
      <c r="H39" s="77"/>
      <c r="I39" s="97"/>
      <c r="J39" s="97"/>
      <c r="K39" s="34" t="s">
        <v>65</v>
      </c>
      <c r="L39" s="100">
        <v>39</v>
      </c>
      <c r="M39" s="100"/>
      <c r="N39" s="99"/>
      <c r="O39" s="64" t="s">
        <v>185</v>
      </c>
      <c r="P39" s="66">
        <v>43707.7296875</v>
      </c>
      <c r="Q39" s="64" t="s">
        <v>762</v>
      </c>
      <c r="R39" s="64"/>
      <c r="S39" s="64"/>
      <c r="T39" s="64" t="s">
        <v>781</v>
      </c>
      <c r="U39" s="66">
        <v>43707.7296875</v>
      </c>
      <c r="V39" s="67" t="s">
        <v>870</v>
      </c>
      <c r="W39" s="64"/>
      <c r="X39" s="64"/>
      <c r="Y39" s="70" t="s">
        <v>910</v>
      </c>
      <c r="Z39" s="64"/>
      <c r="AA39" s="110">
        <v>1</v>
      </c>
      <c r="AB39" s="48">
        <v>0</v>
      </c>
      <c r="AC39" s="49">
        <v>0</v>
      </c>
      <c r="AD39" s="48">
        <v>0</v>
      </c>
      <c r="AE39" s="49">
        <v>0</v>
      </c>
      <c r="AF39" s="48">
        <v>0</v>
      </c>
      <c r="AG39" s="49">
        <v>0</v>
      </c>
      <c r="AH39" s="48">
        <v>20</v>
      </c>
      <c r="AI39" s="49">
        <v>100</v>
      </c>
      <c r="AJ39" s="48">
        <v>20</v>
      </c>
      <c r="AK39" s="135" t="s">
        <v>788</v>
      </c>
      <c r="AL39" s="67" t="s">
        <v>788</v>
      </c>
      <c r="AM39" s="64" t="b">
        <v>0</v>
      </c>
      <c r="AN39" s="64">
        <v>8</v>
      </c>
      <c r="AO39" s="70" t="s">
        <v>287</v>
      </c>
      <c r="AP39" s="64" t="b">
        <v>0</v>
      </c>
      <c r="AQ39" s="64" t="s">
        <v>288</v>
      </c>
      <c r="AR39" s="64"/>
      <c r="AS39" s="70" t="s">
        <v>287</v>
      </c>
      <c r="AT39" s="64" t="b">
        <v>0</v>
      </c>
      <c r="AU39" s="64">
        <v>3</v>
      </c>
      <c r="AV39" s="70" t="s">
        <v>287</v>
      </c>
      <c r="AW39" s="64" t="s">
        <v>936</v>
      </c>
      <c r="AX39" s="64" t="b">
        <v>0</v>
      </c>
      <c r="AY39" s="70" t="s">
        <v>910</v>
      </c>
      <c r="AZ39" s="64" t="s">
        <v>352</v>
      </c>
      <c r="BA39" s="64">
        <v>0</v>
      </c>
      <c r="BB39" s="64">
        <v>0</v>
      </c>
      <c r="BC39" s="64"/>
      <c r="BD39" s="64"/>
      <c r="BE39" s="64"/>
      <c r="BF39" s="64"/>
      <c r="BG39" s="64"/>
      <c r="BH39" s="64"/>
      <c r="BI39" s="64"/>
      <c r="BJ39" s="64"/>
      <c r="BK39" s="63" t="str">
        <f>REPLACE(INDEX(GroupVertices[Group],MATCH(Edges[[#This Row],[Vertex 1]],GroupVertices[Vertex],0)),1,1,"")</f>
        <v>3</v>
      </c>
      <c r="BL39" s="63" t="str">
        <f>REPLACE(INDEX(GroupVertices[Group],MATCH(Edges[[#This Row],[Vertex 2]],GroupVertices[Vertex],0)),1,1,"")</f>
        <v>3</v>
      </c>
      <c r="BM39" s="137">
        <v>43707</v>
      </c>
      <c r="BN39" s="70" t="s">
        <v>830</v>
      </c>
    </row>
    <row r="40" spans="1:66" ht="15">
      <c r="A40" s="62" t="s">
        <v>733</v>
      </c>
      <c r="B40" s="62" t="s">
        <v>738</v>
      </c>
      <c r="C40" s="87" t="s">
        <v>284</v>
      </c>
      <c r="D40" s="94">
        <v>5</v>
      </c>
      <c r="E40" s="95" t="s">
        <v>132</v>
      </c>
      <c r="F40" s="96">
        <v>16</v>
      </c>
      <c r="G40" s="87"/>
      <c r="H40" s="77"/>
      <c r="I40" s="97"/>
      <c r="J40" s="97"/>
      <c r="K40" s="34" t="s">
        <v>65</v>
      </c>
      <c r="L40" s="100">
        <v>40</v>
      </c>
      <c r="M40" s="100"/>
      <c r="N40" s="99"/>
      <c r="O40" s="64" t="s">
        <v>195</v>
      </c>
      <c r="P40" s="66">
        <v>43707.929976851854</v>
      </c>
      <c r="Q40" s="64" t="s">
        <v>750</v>
      </c>
      <c r="R40" s="64"/>
      <c r="S40" s="64"/>
      <c r="T40" s="64"/>
      <c r="U40" s="66">
        <v>43707.929976851854</v>
      </c>
      <c r="V40" s="67" t="s">
        <v>871</v>
      </c>
      <c r="W40" s="64"/>
      <c r="X40" s="64"/>
      <c r="Y40" s="70" t="s">
        <v>911</v>
      </c>
      <c r="Z40" s="64"/>
      <c r="AA40" s="110">
        <v>1</v>
      </c>
      <c r="AB40" s="48"/>
      <c r="AC40" s="49"/>
      <c r="AD40" s="48"/>
      <c r="AE40" s="49"/>
      <c r="AF40" s="48"/>
      <c r="AG40" s="49"/>
      <c r="AH40" s="48"/>
      <c r="AI40" s="49"/>
      <c r="AJ40" s="48"/>
      <c r="AK40" s="135" t="s">
        <v>789</v>
      </c>
      <c r="AL40" s="67" t="s">
        <v>789</v>
      </c>
      <c r="AM40" s="64" t="b">
        <v>0</v>
      </c>
      <c r="AN40" s="64">
        <v>12</v>
      </c>
      <c r="AO40" s="70" t="s">
        <v>287</v>
      </c>
      <c r="AP40" s="64" t="b">
        <v>0</v>
      </c>
      <c r="AQ40" s="64" t="s">
        <v>288</v>
      </c>
      <c r="AR40" s="64"/>
      <c r="AS40" s="70" t="s">
        <v>287</v>
      </c>
      <c r="AT40" s="64" t="b">
        <v>0</v>
      </c>
      <c r="AU40" s="64">
        <v>3</v>
      </c>
      <c r="AV40" s="70" t="s">
        <v>287</v>
      </c>
      <c r="AW40" s="64" t="s">
        <v>342</v>
      </c>
      <c r="AX40" s="64" t="b">
        <v>0</v>
      </c>
      <c r="AY40" s="70" t="s">
        <v>911</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3</v>
      </c>
      <c r="BM40" s="137">
        <v>43707</v>
      </c>
      <c r="BN40" s="70" t="s">
        <v>831</v>
      </c>
    </row>
    <row r="41" spans="1:66" ht="15">
      <c r="A41" s="62" t="s">
        <v>733</v>
      </c>
      <c r="B41" s="62" t="s">
        <v>738</v>
      </c>
      <c r="C41" s="87" t="s">
        <v>284</v>
      </c>
      <c r="D41" s="94">
        <v>5</v>
      </c>
      <c r="E41" s="95" t="s">
        <v>132</v>
      </c>
      <c r="F41" s="96">
        <v>16</v>
      </c>
      <c r="G41" s="87"/>
      <c r="H41" s="77"/>
      <c r="I41" s="97"/>
      <c r="J41" s="97"/>
      <c r="K41" s="34" t="s">
        <v>65</v>
      </c>
      <c r="L41" s="100">
        <v>41</v>
      </c>
      <c r="M41" s="100"/>
      <c r="N41" s="99"/>
      <c r="O41" s="64" t="s">
        <v>352</v>
      </c>
      <c r="P41" s="66">
        <v>43708.56662037037</v>
      </c>
      <c r="Q41" s="64" t="s">
        <v>762</v>
      </c>
      <c r="R41" s="64"/>
      <c r="S41" s="64"/>
      <c r="T41" s="64" t="s">
        <v>781</v>
      </c>
      <c r="U41" s="66">
        <v>43708.56662037037</v>
      </c>
      <c r="V41" s="67" t="s">
        <v>872</v>
      </c>
      <c r="W41" s="64"/>
      <c r="X41" s="64"/>
      <c r="Y41" s="70" t="s">
        <v>912</v>
      </c>
      <c r="Z41" s="64"/>
      <c r="AA41" s="110">
        <v>1</v>
      </c>
      <c r="AB41" s="48">
        <v>0</v>
      </c>
      <c r="AC41" s="49">
        <v>0</v>
      </c>
      <c r="AD41" s="48">
        <v>0</v>
      </c>
      <c r="AE41" s="49">
        <v>0</v>
      </c>
      <c r="AF41" s="48">
        <v>0</v>
      </c>
      <c r="AG41" s="49">
        <v>0</v>
      </c>
      <c r="AH41" s="48">
        <v>20</v>
      </c>
      <c r="AI41" s="49">
        <v>100</v>
      </c>
      <c r="AJ41" s="48">
        <v>20</v>
      </c>
      <c r="AK41" s="117"/>
      <c r="AL41" s="67" t="s">
        <v>801</v>
      </c>
      <c r="AM41" s="64" t="b">
        <v>0</v>
      </c>
      <c r="AN41" s="64">
        <v>0</v>
      </c>
      <c r="AO41" s="70" t="s">
        <v>287</v>
      </c>
      <c r="AP41" s="64" t="b">
        <v>0</v>
      </c>
      <c r="AQ41" s="64" t="s">
        <v>288</v>
      </c>
      <c r="AR41" s="64"/>
      <c r="AS41" s="70" t="s">
        <v>287</v>
      </c>
      <c r="AT41" s="64" t="b">
        <v>0</v>
      </c>
      <c r="AU41" s="64">
        <v>3</v>
      </c>
      <c r="AV41" s="70" t="s">
        <v>910</v>
      </c>
      <c r="AW41" s="64" t="s">
        <v>342</v>
      </c>
      <c r="AX41" s="64" t="b">
        <v>0</v>
      </c>
      <c r="AY41" s="70" t="s">
        <v>910</v>
      </c>
      <c r="AZ41" s="64" t="s">
        <v>185</v>
      </c>
      <c r="BA41" s="64">
        <v>0</v>
      </c>
      <c r="BB41" s="64">
        <v>0</v>
      </c>
      <c r="BC41" s="64"/>
      <c r="BD41" s="64"/>
      <c r="BE41" s="64"/>
      <c r="BF41" s="64"/>
      <c r="BG41" s="64"/>
      <c r="BH41" s="64"/>
      <c r="BI41" s="64"/>
      <c r="BJ41" s="64"/>
      <c r="BK41" s="63" t="str">
        <f>REPLACE(INDEX(GroupVertices[Group],MATCH(Edges[[#This Row],[Vertex 1]],GroupVertices[Vertex],0)),1,1,"")</f>
        <v>1</v>
      </c>
      <c r="BL41" s="63" t="str">
        <f>REPLACE(INDEX(GroupVertices[Group],MATCH(Edges[[#This Row],[Vertex 2]],GroupVertices[Vertex],0)),1,1,"")</f>
        <v>3</v>
      </c>
      <c r="BM41" s="137">
        <v>43708</v>
      </c>
      <c r="BN41" s="70" t="s">
        <v>832</v>
      </c>
    </row>
    <row r="42" spans="1:66" ht="15">
      <c r="A42" s="62" t="s">
        <v>739</v>
      </c>
      <c r="B42" s="62" t="s">
        <v>738</v>
      </c>
      <c r="C42" s="87" t="s">
        <v>284</v>
      </c>
      <c r="D42" s="94">
        <v>5</v>
      </c>
      <c r="E42" s="95" t="s">
        <v>132</v>
      </c>
      <c r="F42" s="96">
        <v>16</v>
      </c>
      <c r="G42" s="87"/>
      <c r="H42" s="77"/>
      <c r="I42" s="97"/>
      <c r="J42" s="97"/>
      <c r="K42" s="34" t="s">
        <v>65</v>
      </c>
      <c r="L42" s="100">
        <v>42</v>
      </c>
      <c r="M42" s="100"/>
      <c r="N42" s="99"/>
      <c r="O42" s="64" t="s">
        <v>195</v>
      </c>
      <c r="P42" s="66">
        <v>43708.84361111111</v>
      </c>
      <c r="Q42" s="64" t="s">
        <v>750</v>
      </c>
      <c r="R42" s="64"/>
      <c r="S42" s="64"/>
      <c r="T42" s="64"/>
      <c r="U42" s="66">
        <v>43708.84361111111</v>
      </c>
      <c r="V42" s="67" t="s">
        <v>873</v>
      </c>
      <c r="W42" s="64"/>
      <c r="X42" s="64"/>
      <c r="Y42" s="70" t="s">
        <v>913</v>
      </c>
      <c r="Z42" s="64"/>
      <c r="AA42" s="110">
        <v>1</v>
      </c>
      <c r="AB42" s="48"/>
      <c r="AC42" s="49"/>
      <c r="AD42" s="48"/>
      <c r="AE42" s="49"/>
      <c r="AF42" s="48"/>
      <c r="AG42" s="49"/>
      <c r="AH42" s="48"/>
      <c r="AI42" s="49"/>
      <c r="AJ42" s="48"/>
      <c r="AK42" s="117"/>
      <c r="AL42" s="67" t="s">
        <v>804</v>
      </c>
      <c r="AM42" s="64" t="b">
        <v>0</v>
      </c>
      <c r="AN42" s="64">
        <v>0</v>
      </c>
      <c r="AO42" s="70" t="s">
        <v>287</v>
      </c>
      <c r="AP42" s="64" t="b">
        <v>0</v>
      </c>
      <c r="AQ42" s="64" t="s">
        <v>288</v>
      </c>
      <c r="AR42" s="64"/>
      <c r="AS42" s="70" t="s">
        <v>287</v>
      </c>
      <c r="AT42" s="64" t="b">
        <v>0</v>
      </c>
      <c r="AU42" s="64">
        <v>3</v>
      </c>
      <c r="AV42" s="70" t="s">
        <v>911</v>
      </c>
      <c r="AW42" s="64" t="s">
        <v>936</v>
      </c>
      <c r="AX42" s="64" t="b">
        <v>0</v>
      </c>
      <c r="AY42" s="70" t="s">
        <v>911</v>
      </c>
      <c r="AZ42" s="64" t="s">
        <v>185</v>
      </c>
      <c r="BA42" s="64">
        <v>0</v>
      </c>
      <c r="BB42" s="64">
        <v>0</v>
      </c>
      <c r="BC42" s="64"/>
      <c r="BD42" s="64"/>
      <c r="BE42" s="64"/>
      <c r="BF42" s="64"/>
      <c r="BG42" s="64"/>
      <c r="BH42" s="64"/>
      <c r="BI42" s="64"/>
      <c r="BJ42" s="64"/>
      <c r="BK42" s="63" t="str">
        <f>REPLACE(INDEX(GroupVertices[Group],MATCH(Edges[[#This Row],[Vertex 1]],GroupVertices[Vertex],0)),1,1,"")</f>
        <v>3</v>
      </c>
      <c r="BL42" s="63" t="str">
        <f>REPLACE(INDEX(GroupVertices[Group],MATCH(Edges[[#This Row],[Vertex 2]],GroupVertices[Vertex],0)),1,1,"")</f>
        <v>3</v>
      </c>
      <c r="BM42" s="137">
        <v>43708</v>
      </c>
      <c r="BN42" s="70" t="s">
        <v>833</v>
      </c>
    </row>
    <row r="43" spans="1:66" ht="15">
      <c r="A43" s="62" t="s">
        <v>740</v>
      </c>
      <c r="B43" s="62" t="s">
        <v>733</v>
      </c>
      <c r="C43" s="87" t="s">
        <v>284</v>
      </c>
      <c r="D43" s="94">
        <v>5</v>
      </c>
      <c r="E43" s="95" t="s">
        <v>132</v>
      </c>
      <c r="F43" s="96">
        <v>16</v>
      </c>
      <c r="G43" s="87"/>
      <c r="H43" s="77"/>
      <c r="I43" s="97"/>
      <c r="J43" s="97"/>
      <c r="K43" s="34" t="s">
        <v>65</v>
      </c>
      <c r="L43" s="100">
        <v>43</v>
      </c>
      <c r="M43" s="100"/>
      <c r="N43" s="99"/>
      <c r="O43" s="64" t="s">
        <v>352</v>
      </c>
      <c r="P43" s="66">
        <v>43713.87085648148</v>
      </c>
      <c r="Q43" s="64" t="s">
        <v>763</v>
      </c>
      <c r="R43" s="64"/>
      <c r="S43" s="64"/>
      <c r="T43" s="64"/>
      <c r="U43" s="66">
        <v>43713.87085648148</v>
      </c>
      <c r="V43" s="67" t="s">
        <v>874</v>
      </c>
      <c r="W43" s="64"/>
      <c r="X43" s="64"/>
      <c r="Y43" s="70" t="s">
        <v>914</v>
      </c>
      <c r="Z43" s="64"/>
      <c r="AA43" s="110">
        <v>1</v>
      </c>
      <c r="AB43" s="48"/>
      <c r="AC43" s="49"/>
      <c r="AD43" s="48"/>
      <c r="AE43" s="49"/>
      <c r="AF43" s="48"/>
      <c r="AG43" s="49"/>
      <c r="AH43" s="48"/>
      <c r="AI43" s="49"/>
      <c r="AJ43" s="48"/>
      <c r="AK43" s="117"/>
      <c r="AL43" s="67" t="s">
        <v>805</v>
      </c>
      <c r="AM43" s="64" t="b">
        <v>0</v>
      </c>
      <c r="AN43" s="64">
        <v>0</v>
      </c>
      <c r="AO43" s="70" t="s">
        <v>287</v>
      </c>
      <c r="AP43" s="64" t="b">
        <v>0</v>
      </c>
      <c r="AQ43" s="64" t="s">
        <v>288</v>
      </c>
      <c r="AR43" s="64"/>
      <c r="AS43" s="70" t="s">
        <v>287</v>
      </c>
      <c r="AT43" s="64" t="b">
        <v>0</v>
      </c>
      <c r="AU43" s="64">
        <v>2</v>
      </c>
      <c r="AV43" s="70" t="s">
        <v>923</v>
      </c>
      <c r="AW43" s="64" t="s">
        <v>367</v>
      </c>
      <c r="AX43" s="64" t="b">
        <v>0</v>
      </c>
      <c r="AY43" s="70" t="s">
        <v>923</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1</v>
      </c>
      <c r="BM43" s="137">
        <v>43713</v>
      </c>
      <c r="BN43" s="70" t="s">
        <v>834</v>
      </c>
    </row>
    <row r="44" spans="1:66" ht="15">
      <c r="A44" s="62" t="s">
        <v>740</v>
      </c>
      <c r="B44" s="62" t="s">
        <v>739</v>
      </c>
      <c r="C44" s="87" t="s">
        <v>1358</v>
      </c>
      <c r="D44" s="94">
        <v>10</v>
      </c>
      <c r="E44" s="95" t="s">
        <v>136</v>
      </c>
      <c r="F44" s="96">
        <v>14.88888888888889</v>
      </c>
      <c r="G44" s="87"/>
      <c r="H44" s="77"/>
      <c r="I44" s="97"/>
      <c r="J44" s="97"/>
      <c r="K44" s="34" t="s">
        <v>65</v>
      </c>
      <c r="L44" s="100">
        <v>44</v>
      </c>
      <c r="M44" s="100"/>
      <c r="N44" s="99"/>
      <c r="O44" s="64" t="s">
        <v>195</v>
      </c>
      <c r="P44" s="66">
        <v>43713.87085648148</v>
      </c>
      <c r="Q44" s="64" t="s">
        <v>763</v>
      </c>
      <c r="R44" s="64"/>
      <c r="S44" s="64"/>
      <c r="T44" s="64"/>
      <c r="U44" s="66">
        <v>43713.87085648148</v>
      </c>
      <c r="V44" s="67" t="s">
        <v>874</v>
      </c>
      <c r="W44" s="64"/>
      <c r="X44" s="64"/>
      <c r="Y44" s="70" t="s">
        <v>914</v>
      </c>
      <c r="Z44" s="64"/>
      <c r="AA44" s="110">
        <v>2</v>
      </c>
      <c r="AB44" s="48"/>
      <c r="AC44" s="49"/>
      <c r="AD44" s="48"/>
      <c r="AE44" s="49"/>
      <c r="AF44" s="48"/>
      <c r="AG44" s="49"/>
      <c r="AH44" s="48"/>
      <c r="AI44" s="49"/>
      <c r="AJ44" s="48"/>
      <c r="AK44" s="117"/>
      <c r="AL44" s="67" t="s">
        <v>805</v>
      </c>
      <c r="AM44" s="64" t="b">
        <v>0</v>
      </c>
      <c r="AN44" s="64">
        <v>0</v>
      </c>
      <c r="AO44" s="70" t="s">
        <v>287</v>
      </c>
      <c r="AP44" s="64" t="b">
        <v>0</v>
      </c>
      <c r="AQ44" s="64" t="s">
        <v>288</v>
      </c>
      <c r="AR44" s="64"/>
      <c r="AS44" s="70" t="s">
        <v>287</v>
      </c>
      <c r="AT44" s="64" t="b">
        <v>0</v>
      </c>
      <c r="AU44" s="64">
        <v>2</v>
      </c>
      <c r="AV44" s="70" t="s">
        <v>923</v>
      </c>
      <c r="AW44" s="64" t="s">
        <v>367</v>
      </c>
      <c r="AX44" s="64" t="b">
        <v>0</v>
      </c>
      <c r="AY44" s="70" t="s">
        <v>923</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3</v>
      </c>
      <c r="BM44" s="137">
        <v>43713</v>
      </c>
      <c r="BN44" s="70" t="s">
        <v>834</v>
      </c>
    </row>
    <row r="45" spans="1:66" ht="15">
      <c r="A45" s="62" t="s">
        <v>740</v>
      </c>
      <c r="B45" s="62" t="s">
        <v>743</v>
      </c>
      <c r="C45" s="87" t="s">
        <v>1358</v>
      </c>
      <c r="D45" s="94">
        <v>10</v>
      </c>
      <c r="E45" s="95" t="s">
        <v>136</v>
      </c>
      <c r="F45" s="96">
        <v>14.88888888888889</v>
      </c>
      <c r="G45" s="87"/>
      <c r="H45" s="77"/>
      <c r="I45" s="97"/>
      <c r="J45" s="97"/>
      <c r="K45" s="34" t="s">
        <v>65</v>
      </c>
      <c r="L45" s="100">
        <v>45</v>
      </c>
      <c r="M45" s="100"/>
      <c r="N45" s="99"/>
      <c r="O45" s="64" t="s">
        <v>195</v>
      </c>
      <c r="P45" s="66">
        <v>43713.87085648148</v>
      </c>
      <c r="Q45" s="64" t="s">
        <v>763</v>
      </c>
      <c r="R45" s="64"/>
      <c r="S45" s="64"/>
      <c r="T45" s="64"/>
      <c r="U45" s="66">
        <v>43713.87085648148</v>
      </c>
      <c r="V45" s="67" t="s">
        <v>874</v>
      </c>
      <c r="W45" s="64"/>
      <c r="X45" s="64"/>
      <c r="Y45" s="70" t="s">
        <v>914</v>
      </c>
      <c r="Z45" s="64"/>
      <c r="AA45" s="110">
        <v>2</v>
      </c>
      <c r="AB45" s="48"/>
      <c r="AC45" s="49"/>
      <c r="AD45" s="48"/>
      <c r="AE45" s="49"/>
      <c r="AF45" s="48"/>
      <c r="AG45" s="49"/>
      <c r="AH45" s="48"/>
      <c r="AI45" s="49"/>
      <c r="AJ45" s="48"/>
      <c r="AK45" s="117"/>
      <c r="AL45" s="67" t="s">
        <v>805</v>
      </c>
      <c r="AM45" s="64" t="b">
        <v>0</v>
      </c>
      <c r="AN45" s="64">
        <v>0</v>
      </c>
      <c r="AO45" s="70" t="s">
        <v>287</v>
      </c>
      <c r="AP45" s="64" t="b">
        <v>0</v>
      </c>
      <c r="AQ45" s="64" t="s">
        <v>288</v>
      </c>
      <c r="AR45" s="64"/>
      <c r="AS45" s="70" t="s">
        <v>287</v>
      </c>
      <c r="AT45" s="64" t="b">
        <v>0</v>
      </c>
      <c r="AU45" s="64">
        <v>2</v>
      </c>
      <c r="AV45" s="70" t="s">
        <v>923</v>
      </c>
      <c r="AW45" s="64" t="s">
        <v>367</v>
      </c>
      <c r="AX45" s="64" t="b">
        <v>0</v>
      </c>
      <c r="AY45" s="70" t="s">
        <v>923</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37">
        <v>43713</v>
      </c>
      <c r="BN45" s="70" t="s">
        <v>834</v>
      </c>
    </row>
    <row r="46" spans="1:66" ht="15">
      <c r="A46" s="62" t="s">
        <v>740</v>
      </c>
      <c r="B46" s="62" t="s">
        <v>737</v>
      </c>
      <c r="C46" s="87" t="s">
        <v>1358</v>
      </c>
      <c r="D46" s="94">
        <v>10</v>
      </c>
      <c r="E46" s="95" t="s">
        <v>136</v>
      </c>
      <c r="F46" s="96">
        <v>14.88888888888889</v>
      </c>
      <c r="G46" s="87"/>
      <c r="H46" s="77"/>
      <c r="I46" s="97"/>
      <c r="J46" s="97"/>
      <c r="K46" s="34" t="s">
        <v>65</v>
      </c>
      <c r="L46" s="100">
        <v>46</v>
      </c>
      <c r="M46" s="100"/>
      <c r="N46" s="99"/>
      <c r="O46" s="64" t="s">
        <v>195</v>
      </c>
      <c r="P46" s="66">
        <v>43713.87085648148</v>
      </c>
      <c r="Q46" s="64" t="s">
        <v>763</v>
      </c>
      <c r="R46" s="64"/>
      <c r="S46" s="64"/>
      <c r="T46" s="64"/>
      <c r="U46" s="66">
        <v>43713.87085648148</v>
      </c>
      <c r="V46" s="67" t="s">
        <v>874</v>
      </c>
      <c r="W46" s="64"/>
      <c r="X46" s="64"/>
      <c r="Y46" s="70" t="s">
        <v>914</v>
      </c>
      <c r="Z46" s="64"/>
      <c r="AA46" s="110">
        <v>2</v>
      </c>
      <c r="AB46" s="48">
        <v>0</v>
      </c>
      <c r="AC46" s="49">
        <v>0</v>
      </c>
      <c r="AD46" s="48">
        <v>0</v>
      </c>
      <c r="AE46" s="49">
        <v>0</v>
      </c>
      <c r="AF46" s="48">
        <v>0</v>
      </c>
      <c r="AG46" s="49">
        <v>0</v>
      </c>
      <c r="AH46" s="48">
        <v>16</v>
      </c>
      <c r="AI46" s="49">
        <v>100</v>
      </c>
      <c r="AJ46" s="48">
        <v>16</v>
      </c>
      <c r="AK46" s="117"/>
      <c r="AL46" s="67" t="s">
        <v>805</v>
      </c>
      <c r="AM46" s="64" t="b">
        <v>0</v>
      </c>
      <c r="AN46" s="64">
        <v>0</v>
      </c>
      <c r="AO46" s="70" t="s">
        <v>287</v>
      </c>
      <c r="AP46" s="64" t="b">
        <v>0</v>
      </c>
      <c r="AQ46" s="64" t="s">
        <v>288</v>
      </c>
      <c r="AR46" s="64"/>
      <c r="AS46" s="70" t="s">
        <v>287</v>
      </c>
      <c r="AT46" s="64" t="b">
        <v>0</v>
      </c>
      <c r="AU46" s="64">
        <v>2</v>
      </c>
      <c r="AV46" s="70" t="s">
        <v>923</v>
      </c>
      <c r="AW46" s="64" t="s">
        <v>367</v>
      </c>
      <c r="AX46" s="64" t="b">
        <v>0</v>
      </c>
      <c r="AY46" s="70" t="s">
        <v>923</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37">
        <v>43713</v>
      </c>
      <c r="BN46" s="70" t="s">
        <v>834</v>
      </c>
    </row>
    <row r="47" spans="1:66" ht="15">
      <c r="A47" s="62" t="s">
        <v>740</v>
      </c>
      <c r="B47" s="62" t="s">
        <v>739</v>
      </c>
      <c r="C47" s="87" t="s">
        <v>1358</v>
      </c>
      <c r="D47" s="94">
        <v>10</v>
      </c>
      <c r="E47" s="95" t="s">
        <v>136</v>
      </c>
      <c r="F47" s="96">
        <v>14.88888888888889</v>
      </c>
      <c r="G47" s="87"/>
      <c r="H47" s="77"/>
      <c r="I47" s="97"/>
      <c r="J47" s="97"/>
      <c r="K47" s="34" t="s">
        <v>65</v>
      </c>
      <c r="L47" s="100">
        <v>47</v>
      </c>
      <c r="M47" s="100"/>
      <c r="N47" s="99"/>
      <c r="O47" s="64" t="s">
        <v>195</v>
      </c>
      <c r="P47" s="66">
        <v>43713.87097222222</v>
      </c>
      <c r="Q47" s="64" t="s">
        <v>764</v>
      </c>
      <c r="R47" s="64"/>
      <c r="S47" s="64"/>
      <c r="T47" s="64"/>
      <c r="U47" s="66">
        <v>43713.87097222222</v>
      </c>
      <c r="V47" s="67" t="s">
        <v>875</v>
      </c>
      <c r="W47" s="64"/>
      <c r="X47" s="64"/>
      <c r="Y47" s="70" t="s">
        <v>915</v>
      </c>
      <c r="Z47" s="70" t="s">
        <v>923</v>
      </c>
      <c r="AA47" s="110">
        <v>2</v>
      </c>
      <c r="AB47" s="48"/>
      <c r="AC47" s="49"/>
      <c r="AD47" s="48"/>
      <c r="AE47" s="49"/>
      <c r="AF47" s="48"/>
      <c r="AG47" s="49"/>
      <c r="AH47" s="48"/>
      <c r="AI47" s="49"/>
      <c r="AJ47" s="48"/>
      <c r="AK47" s="117"/>
      <c r="AL47" s="67" t="s">
        <v>805</v>
      </c>
      <c r="AM47" s="64" t="b">
        <v>0</v>
      </c>
      <c r="AN47" s="64">
        <v>0</v>
      </c>
      <c r="AO47" s="70" t="s">
        <v>931</v>
      </c>
      <c r="AP47" s="64" t="b">
        <v>0</v>
      </c>
      <c r="AQ47" s="64" t="s">
        <v>366</v>
      </c>
      <c r="AR47" s="64"/>
      <c r="AS47" s="70" t="s">
        <v>287</v>
      </c>
      <c r="AT47" s="64" t="b">
        <v>0</v>
      </c>
      <c r="AU47" s="64">
        <v>0</v>
      </c>
      <c r="AV47" s="70" t="s">
        <v>287</v>
      </c>
      <c r="AW47" s="64" t="s">
        <v>367</v>
      </c>
      <c r="AX47" s="64" t="b">
        <v>0</v>
      </c>
      <c r="AY47" s="70" t="s">
        <v>923</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3</v>
      </c>
      <c r="BM47" s="137">
        <v>43713</v>
      </c>
      <c r="BN47" s="70" t="s">
        <v>835</v>
      </c>
    </row>
    <row r="48" spans="1:66" ht="15">
      <c r="A48" s="62" t="s">
        <v>740</v>
      </c>
      <c r="B48" s="62" t="s">
        <v>743</v>
      </c>
      <c r="C48" s="87" t="s">
        <v>1358</v>
      </c>
      <c r="D48" s="94">
        <v>10</v>
      </c>
      <c r="E48" s="95" t="s">
        <v>136</v>
      </c>
      <c r="F48" s="96">
        <v>14.88888888888889</v>
      </c>
      <c r="G48" s="87"/>
      <c r="H48" s="77"/>
      <c r="I48" s="97"/>
      <c r="J48" s="97"/>
      <c r="K48" s="34" t="s">
        <v>65</v>
      </c>
      <c r="L48" s="100">
        <v>48</v>
      </c>
      <c r="M48" s="100"/>
      <c r="N48" s="99"/>
      <c r="O48" s="64" t="s">
        <v>195</v>
      </c>
      <c r="P48" s="66">
        <v>43713.87097222222</v>
      </c>
      <c r="Q48" s="64" t="s">
        <v>764</v>
      </c>
      <c r="R48" s="64"/>
      <c r="S48" s="64"/>
      <c r="T48" s="64"/>
      <c r="U48" s="66">
        <v>43713.87097222222</v>
      </c>
      <c r="V48" s="67" t="s">
        <v>875</v>
      </c>
      <c r="W48" s="64"/>
      <c r="X48" s="64"/>
      <c r="Y48" s="70" t="s">
        <v>915</v>
      </c>
      <c r="Z48" s="70" t="s">
        <v>923</v>
      </c>
      <c r="AA48" s="110">
        <v>2</v>
      </c>
      <c r="AB48" s="48"/>
      <c r="AC48" s="49"/>
      <c r="AD48" s="48"/>
      <c r="AE48" s="49"/>
      <c r="AF48" s="48"/>
      <c r="AG48" s="49"/>
      <c r="AH48" s="48"/>
      <c r="AI48" s="49"/>
      <c r="AJ48" s="48"/>
      <c r="AK48" s="117"/>
      <c r="AL48" s="67" t="s">
        <v>805</v>
      </c>
      <c r="AM48" s="64" t="b">
        <v>0</v>
      </c>
      <c r="AN48" s="64">
        <v>0</v>
      </c>
      <c r="AO48" s="70" t="s">
        <v>931</v>
      </c>
      <c r="AP48" s="64" t="b">
        <v>0</v>
      </c>
      <c r="AQ48" s="64" t="s">
        <v>366</v>
      </c>
      <c r="AR48" s="64"/>
      <c r="AS48" s="70" t="s">
        <v>287</v>
      </c>
      <c r="AT48" s="64" t="b">
        <v>0</v>
      </c>
      <c r="AU48" s="64">
        <v>0</v>
      </c>
      <c r="AV48" s="70" t="s">
        <v>287</v>
      </c>
      <c r="AW48" s="64" t="s">
        <v>367</v>
      </c>
      <c r="AX48" s="64" t="b">
        <v>0</v>
      </c>
      <c r="AY48" s="70" t="s">
        <v>923</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37">
        <v>43713</v>
      </c>
      <c r="BN48" s="70" t="s">
        <v>835</v>
      </c>
    </row>
    <row r="49" spans="1:66" ht="15">
      <c r="A49" s="62" t="s">
        <v>740</v>
      </c>
      <c r="B49" s="62" t="s">
        <v>737</v>
      </c>
      <c r="C49" s="87" t="s">
        <v>1358</v>
      </c>
      <c r="D49" s="94">
        <v>10</v>
      </c>
      <c r="E49" s="95" t="s">
        <v>136</v>
      </c>
      <c r="F49" s="96">
        <v>14.88888888888889</v>
      </c>
      <c r="G49" s="87"/>
      <c r="H49" s="77"/>
      <c r="I49" s="97"/>
      <c r="J49" s="97"/>
      <c r="K49" s="34" t="s">
        <v>65</v>
      </c>
      <c r="L49" s="100">
        <v>49</v>
      </c>
      <c r="M49" s="100"/>
      <c r="N49" s="99"/>
      <c r="O49" s="64" t="s">
        <v>195</v>
      </c>
      <c r="P49" s="66">
        <v>43713.87097222222</v>
      </c>
      <c r="Q49" s="64" t="s">
        <v>764</v>
      </c>
      <c r="R49" s="64"/>
      <c r="S49" s="64"/>
      <c r="T49" s="64"/>
      <c r="U49" s="66">
        <v>43713.87097222222</v>
      </c>
      <c r="V49" s="67" t="s">
        <v>875</v>
      </c>
      <c r="W49" s="64"/>
      <c r="X49" s="64"/>
      <c r="Y49" s="70" t="s">
        <v>915</v>
      </c>
      <c r="Z49" s="70" t="s">
        <v>923</v>
      </c>
      <c r="AA49" s="110">
        <v>2</v>
      </c>
      <c r="AB49" s="48"/>
      <c r="AC49" s="49"/>
      <c r="AD49" s="48"/>
      <c r="AE49" s="49"/>
      <c r="AF49" s="48"/>
      <c r="AG49" s="49"/>
      <c r="AH49" s="48"/>
      <c r="AI49" s="49"/>
      <c r="AJ49" s="48"/>
      <c r="AK49" s="117"/>
      <c r="AL49" s="67" t="s">
        <v>805</v>
      </c>
      <c r="AM49" s="64" t="b">
        <v>0</v>
      </c>
      <c r="AN49" s="64">
        <v>0</v>
      </c>
      <c r="AO49" s="70" t="s">
        <v>931</v>
      </c>
      <c r="AP49" s="64" t="b">
        <v>0</v>
      </c>
      <c r="AQ49" s="64" t="s">
        <v>366</v>
      </c>
      <c r="AR49" s="64"/>
      <c r="AS49" s="70" t="s">
        <v>287</v>
      </c>
      <c r="AT49" s="64" t="b">
        <v>0</v>
      </c>
      <c r="AU49" s="64">
        <v>0</v>
      </c>
      <c r="AV49" s="70" t="s">
        <v>287</v>
      </c>
      <c r="AW49" s="64" t="s">
        <v>367</v>
      </c>
      <c r="AX49" s="64" t="b">
        <v>0</v>
      </c>
      <c r="AY49" s="70" t="s">
        <v>923</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37">
        <v>43713</v>
      </c>
      <c r="BN49" s="70" t="s">
        <v>835</v>
      </c>
    </row>
    <row r="50" spans="1:66" ht="15">
      <c r="A50" s="62" t="s">
        <v>740</v>
      </c>
      <c r="B50" s="62" t="s">
        <v>733</v>
      </c>
      <c r="C50" s="87" t="s">
        <v>284</v>
      </c>
      <c r="D50" s="94">
        <v>5</v>
      </c>
      <c r="E50" s="95" t="s">
        <v>132</v>
      </c>
      <c r="F50" s="96">
        <v>16</v>
      </c>
      <c r="G50" s="87"/>
      <c r="H50" s="77"/>
      <c r="I50" s="97"/>
      <c r="J50" s="97"/>
      <c r="K50" s="34" t="s">
        <v>65</v>
      </c>
      <c r="L50" s="100">
        <v>50</v>
      </c>
      <c r="M50" s="100"/>
      <c r="N50" s="99"/>
      <c r="O50" s="64" t="s">
        <v>196</v>
      </c>
      <c r="P50" s="66">
        <v>43713.87097222222</v>
      </c>
      <c r="Q50" s="64" t="s">
        <v>764</v>
      </c>
      <c r="R50" s="64"/>
      <c r="S50" s="64"/>
      <c r="T50" s="64"/>
      <c r="U50" s="66">
        <v>43713.87097222222</v>
      </c>
      <c r="V50" s="67" t="s">
        <v>875</v>
      </c>
      <c r="W50" s="64"/>
      <c r="X50" s="64"/>
      <c r="Y50" s="70" t="s">
        <v>915</v>
      </c>
      <c r="Z50" s="70" t="s">
        <v>923</v>
      </c>
      <c r="AA50" s="110">
        <v>1</v>
      </c>
      <c r="AB50" s="48">
        <v>0</v>
      </c>
      <c r="AC50" s="49">
        <v>0</v>
      </c>
      <c r="AD50" s="48">
        <v>0</v>
      </c>
      <c r="AE50" s="49">
        <v>0</v>
      </c>
      <c r="AF50" s="48">
        <v>0</v>
      </c>
      <c r="AG50" s="49">
        <v>0</v>
      </c>
      <c r="AH50" s="48">
        <v>4</v>
      </c>
      <c r="AI50" s="49">
        <v>100</v>
      </c>
      <c r="AJ50" s="48">
        <v>4</v>
      </c>
      <c r="AK50" s="117"/>
      <c r="AL50" s="67" t="s">
        <v>805</v>
      </c>
      <c r="AM50" s="64" t="b">
        <v>0</v>
      </c>
      <c r="AN50" s="64">
        <v>0</v>
      </c>
      <c r="AO50" s="70" t="s">
        <v>931</v>
      </c>
      <c r="AP50" s="64" t="b">
        <v>0</v>
      </c>
      <c r="AQ50" s="64" t="s">
        <v>366</v>
      </c>
      <c r="AR50" s="64"/>
      <c r="AS50" s="70" t="s">
        <v>287</v>
      </c>
      <c r="AT50" s="64" t="b">
        <v>0</v>
      </c>
      <c r="AU50" s="64">
        <v>0</v>
      </c>
      <c r="AV50" s="70" t="s">
        <v>287</v>
      </c>
      <c r="AW50" s="64" t="s">
        <v>367</v>
      </c>
      <c r="AX50" s="64" t="b">
        <v>0</v>
      </c>
      <c r="AY50" s="70" t="s">
        <v>923</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1</v>
      </c>
      <c r="BM50" s="137">
        <v>43713</v>
      </c>
      <c r="BN50" s="70" t="s">
        <v>835</v>
      </c>
    </row>
    <row r="51" spans="1:66" ht="15">
      <c r="A51" s="62" t="s">
        <v>741</v>
      </c>
      <c r="B51" s="62" t="s">
        <v>741</v>
      </c>
      <c r="C51" s="87" t="s">
        <v>284</v>
      </c>
      <c r="D51" s="94">
        <v>5</v>
      </c>
      <c r="E51" s="95" t="s">
        <v>132</v>
      </c>
      <c r="F51" s="96">
        <v>16</v>
      </c>
      <c r="G51" s="87"/>
      <c r="H51" s="77"/>
      <c r="I51" s="97"/>
      <c r="J51" s="97"/>
      <c r="K51" s="34" t="s">
        <v>65</v>
      </c>
      <c r="L51" s="100">
        <v>51</v>
      </c>
      <c r="M51" s="100"/>
      <c r="N51" s="99"/>
      <c r="O51" s="64" t="s">
        <v>185</v>
      </c>
      <c r="P51" s="66">
        <v>43713.88061342593</v>
      </c>
      <c r="Q51" s="64" t="s">
        <v>765</v>
      </c>
      <c r="R51" s="67" t="s">
        <v>775</v>
      </c>
      <c r="S51" s="64" t="s">
        <v>777</v>
      </c>
      <c r="T51" s="64"/>
      <c r="U51" s="66">
        <v>43713.88061342593</v>
      </c>
      <c r="V51" s="67" t="s">
        <v>876</v>
      </c>
      <c r="W51" s="64"/>
      <c r="X51" s="64"/>
      <c r="Y51" s="70" t="s">
        <v>916</v>
      </c>
      <c r="Z51" s="64"/>
      <c r="AA51" s="110">
        <v>1</v>
      </c>
      <c r="AB51" s="48">
        <v>0</v>
      </c>
      <c r="AC51" s="49">
        <v>0</v>
      </c>
      <c r="AD51" s="48">
        <v>0</v>
      </c>
      <c r="AE51" s="49">
        <v>0</v>
      </c>
      <c r="AF51" s="48">
        <v>0</v>
      </c>
      <c r="AG51" s="49">
        <v>0</v>
      </c>
      <c r="AH51" s="48">
        <v>15</v>
      </c>
      <c r="AI51" s="49">
        <v>100</v>
      </c>
      <c r="AJ51" s="48">
        <v>15</v>
      </c>
      <c r="AK51" s="117"/>
      <c r="AL51" s="67" t="s">
        <v>806</v>
      </c>
      <c r="AM51" s="64" t="b">
        <v>0</v>
      </c>
      <c r="AN51" s="64">
        <v>8</v>
      </c>
      <c r="AO51" s="70" t="s">
        <v>287</v>
      </c>
      <c r="AP51" s="64" t="b">
        <v>1</v>
      </c>
      <c r="AQ51" s="64" t="s">
        <v>288</v>
      </c>
      <c r="AR51" s="64"/>
      <c r="AS51" s="70" t="s">
        <v>923</v>
      </c>
      <c r="AT51" s="64" t="b">
        <v>0</v>
      </c>
      <c r="AU51" s="64">
        <v>0</v>
      </c>
      <c r="AV51" s="70" t="s">
        <v>287</v>
      </c>
      <c r="AW51" s="64" t="s">
        <v>937</v>
      </c>
      <c r="AX51" s="64" t="b">
        <v>0</v>
      </c>
      <c r="AY51" s="70" t="s">
        <v>916</v>
      </c>
      <c r="AZ51" s="64" t="s">
        <v>185</v>
      </c>
      <c r="BA51" s="64">
        <v>0</v>
      </c>
      <c r="BB51" s="64">
        <v>0</v>
      </c>
      <c r="BC51" s="64"/>
      <c r="BD51" s="64"/>
      <c r="BE51" s="64"/>
      <c r="BF51" s="64"/>
      <c r="BG51" s="64"/>
      <c r="BH51" s="64"/>
      <c r="BI51" s="64"/>
      <c r="BJ51" s="64"/>
      <c r="BK51" s="63" t="str">
        <f>REPLACE(INDEX(GroupVertices[Group],MATCH(Edges[[#This Row],[Vertex 1]],GroupVertices[Vertex],0)),1,1,"")</f>
        <v>4</v>
      </c>
      <c r="BL51" s="63" t="str">
        <f>REPLACE(INDEX(GroupVertices[Group],MATCH(Edges[[#This Row],[Vertex 2]],GroupVertices[Vertex],0)),1,1,"")</f>
        <v>4</v>
      </c>
      <c r="BM51" s="137">
        <v>43713</v>
      </c>
      <c r="BN51" s="70" t="s">
        <v>836</v>
      </c>
    </row>
    <row r="52" spans="1:66" ht="15">
      <c r="A52" s="62" t="s">
        <v>742</v>
      </c>
      <c r="B52" s="62" t="s">
        <v>739</v>
      </c>
      <c r="C52" s="87" t="s">
        <v>284</v>
      </c>
      <c r="D52" s="94">
        <v>5</v>
      </c>
      <c r="E52" s="95" t="s">
        <v>132</v>
      </c>
      <c r="F52" s="96">
        <v>16</v>
      </c>
      <c r="G52" s="87"/>
      <c r="H52" s="77"/>
      <c r="I52" s="97"/>
      <c r="J52" s="97"/>
      <c r="K52" s="34" t="s">
        <v>65</v>
      </c>
      <c r="L52" s="100">
        <v>52</v>
      </c>
      <c r="M52" s="100"/>
      <c r="N52" s="99"/>
      <c r="O52" s="64" t="s">
        <v>352</v>
      </c>
      <c r="P52" s="66">
        <v>43713.89517361111</v>
      </c>
      <c r="Q52" s="64" t="s">
        <v>766</v>
      </c>
      <c r="R52" s="64"/>
      <c r="S52" s="64"/>
      <c r="T52" s="64" t="s">
        <v>782</v>
      </c>
      <c r="U52" s="66">
        <v>43713.89517361111</v>
      </c>
      <c r="V52" s="67" t="s">
        <v>877</v>
      </c>
      <c r="W52" s="64"/>
      <c r="X52" s="64"/>
      <c r="Y52" s="70" t="s">
        <v>917</v>
      </c>
      <c r="Z52" s="64"/>
      <c r="AA52" s="110">
        <v>1</v>
      </c>
      <c r="AB52" s="48"/>
      <c r="AC52" s="49"/>
      <c r="AD52" s="48"/>
      <c r="AE52" s="49"/>
      <c r="AF52" s="48"/>
      <c r="AG52" s="49"/>
      <c r="AH52" s="48"/>
      <c r="AI52" s="49"/>
      <c r="AJ52" s="48"/>
      <c r="AK52" s="117"/>
      <c r="AL52" s="67" t="s">
        <v>807</v>
      </c>
      <c r="AM52" s="64" t="b">
        <v>0</v>
      </c>
      <c r="AN52" s="64">
        <v>0</v>
      </c>
      <c r="AO52" s="70" t="s">
        <v>287</v>
      </c>
      <c r="AP52" s="64" t="b">
        <v>1</v>
      </c>
      <c r="AQ52" s="64" t="s">
        <v>288</v>
      </c>
      <c r="AR52" s="64"/>
      <c r="AS52" s="70" t="s">
        <v>923</v>
      </c>
      <c r="AT52" s="64" t="b">
        <v>0</v>
      </c>
      <c r="AU52" s="64">
        <v>3</v>
      </c>
      <c r="AV52" s="70" t="s">
        <v>929</v>
      </c>
      <c r="AW52" s="64" t="s">
        <v>342</v>
      </c>
      <c r="AX52" s="64" t="b">
        <v>0</v>
      </c>
      <c r="AY52" s="70" t="s">
        <v>929</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3</v>
      </c>
      <c r="BM52" s="137">
        <v>43713</v>
      </c>
      <c r="BN52" s="70" t="s">
        <v>837</v>
      </c>
    </row>
    <row r="53" spans="1:66" ht="15">
      <c r="A53" s="62" t="s">
        <v>742</v>
      </c>
      <c r="B53" s="62" t="s">
        <v>737</v>
      </c>
      <c r="C53" s="87" t="s">
        <v>284</v>
      </c>
      <c r="D53" s="94">
        <v>5</v>
      </c>
      <c r="E53" s="95" t="s">
        <v>132</v>
      </c>
      <c r="F53" s="96">
        <v>16</v>
      </c>
      <c r="G53" s="87"/>
      <c r="H53" s="77"/>
      <c r="I53" s="97"/>
      <c r="J53" s="97"/>
      <c r="K53" s="34" t="s">
        <v>65</v>
      </c>
      <c r="L53" s="100">
        <v>53</v>
      </c>
      <c r="M53" s="100"/>
      <c r="N53" s="99"/>
      <c r="O53" s="64" t="s">
        <v>195</v>
      </c>
      <c r="P53" s="66">
        <v>43713.89517361111</v>
      </c>
      <c r="Q53" s="64" t="s">
        <v>766</v>
      </c>
      <c r="R53" s="64"/>
      <c r="S53" s="64"/>
      <c r="T53" s="64" t="s">
        <v>782</v>
      </c>
      <c r="U53" s="66">
        <v>43713.89517361111</v>
      </c>
      <c r="V53" s="67" t="s">
        <v>877</v>
      </c>
      <c r="W53" s="64"/>
      <c r="X53" s="64"/>
      <c r="Y53" s="70" t="s">
        <v>917</v>
      </c>
      <c r="Z53" s="64"/>
      <c r="AA53" s="110">
        <v>1</v>
      </c>
      <c r="AB53" s="48"/>
      <c r="AC53" s="49"/>
      <c r="AD53" s="48"/>
      <c r="AE53" s="49"/>
      <c r="AF53" s="48"/>
      <c r="AG53" s="49"/>
      <c r="AH53" s="48"/>
      <c r="AI53" s="49"/>
      <c r="AJ53" s="48"/>
      <c r="AK53" s="117"/>
      <c r="AL53" s="67" t="s">
        <v>807</v>
      </c>
      <c r="AM53" s="64" t="b">
        <v>0</v>
      </c>
      <c r="AN53" s="64">
        <v>0</v>
      </c>
      <c r="AO53" s="70" t="s">
        <v>287</v>
      </c>
      <c r="AP53" s="64" t="b">
        <v>1</v>
      </c>
      <c r="AQ53" s="64" t="s">
        <v>288</v>
      </c>
      <c r="AR53" s="64"/>
      <c r="AS53" s="70" t="s">
        <v>923</v>
      </c>
      <c r="AT53" s="64" t="b">
        <v>0</v>
      </c>
      <c r="AU53" s="64">
        <v>3</v>
      </c>
      <c r="AV53" s="70" t="s">
        <v>929</v>
      </c>
      <c r="AW53" s="64" t="s">
        <v>342</v>
      </c>
      <c r="AX53" s="64" t="b">
        <v>0</v>
      </c>
      <c r="AY53" s="70" t="s">
        <v>929</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37">
        <v>43713</v>
      </c>
      <c r="BN53" s="70" t="s">
        <v>837</v>
      </c>
    </row>
    <row r="54" spans="1:66" ht="15">
      <c r="A54" s="62" t="s">
        <v>742</v>
      </c>
      <c r="B54" s="62" t="s">
        <v>743</v>
      </c>
      <c r="C54" s="87" t="s">
        <v>284</v>
      </c>
      <c r="D54" s="94">
        <v>5</v>
      </c>
      <c r="E54" s="95" t="s">
        <v>132</v>
      </c>
      <c r="F54" s="96">
        <v>16</v>
      </c>
      <c r="G54" s="87"/>
      <c r="H54" s="77"/>
      <c r="I54" s="97"/>
      <c r="J54" s="97"/>
      <c r="K54" s="34" t="s">
        <v>65</v>
      </c>
      <c r="L54" s="100">
        <v>54</v>
      </c>
      <c r="M54" s="100"/>
      <c r="N54" s="99"/>
      <c r="O54" s="64" t="s">
        <v>195</v>
      </c>
      <c r="P54" s="66">
        <v>43713.89517361111</v>
      </c>
      <c r="Q54" s="64" t="s">
        <v>766</v>
      </c>
      <c r="R54" s="64"/>
      <c r="S54" s="64"/>
      <c r="T54" s="64" t="s">
        <v>782</v>
      </c>
      <c r="U54" s="66">
        <v>43713.89517361111</v>
      </c>
      <c r="V54" s="67" t="s">
        <v>877</v>
      </c>
      <c r="W54" s="64"/>
      <c r="X54" s="64"/>
      <c r="Y54" s="70" t="s">
        <v>917</v>
      </c>
      <c r="Z54" s="64"/>
      <c r="AA54" s="110">
        <v>1</v>
      </c>
      <c r="AB54" s="48">
        <v>0</v>
      </c>
      <c r="AC54" s="49">
        <v>0</v>
      </c>
      <c r="AD54" s="48">
        <v>0</v>
      </c>
      <c r="AE54" s="49">
        <v>0</v>
      </c>
      <c r="AF54" s="48">
        <v>0</v>
      </c>
      <c r="AG54" s="49">
        <v>0</v>
      </c>
      <c r="AH54" s="48">
        <v>15</v>
      </c>
      <c r="AI54" s="49">
        <v>100</v>
      </c>
      <c r="AJ54" s="48">
        <v>15</v>
      </c>
      <c r="AK54" s="117"/>
      <c r="AL54" s="67" t="s">
        <v>807</v>
      </c>
      <c r="AM54" s="64" t="b">
        <v>0</v>
      </c>
      <c r="AN54" s="64">
        <v>0</v>
      </c>
      <c r="AO54" s="70" t="s">
        <v>287</v>
      </c>
      <c r="AP54" s="64" t="b">
        <v>1</v>
      </c>
      <c r="AQ54" s="64" t="s">
        <v>288</v>
      </c>
      <c r="AR54" s="64"/>
      <c r="AS54" s="70" t="s">
        <v>923</v>
      </c>
      <c r="AT54" s="64" t="b">
        <v>0</v>
      </c>
      <c r="AU54" s="64">
        <v>3</v>
      </c>
      <c r="AV54" s="70" t="s">
        <v>929</v>
      </c>
      <c r="AW54" s="64" t="s">
        <v>342</v>
      </c>
      <c r="AX54" s="64" t="b">
        <v>0</v>
      </c>
      <c r="AY54" s="70" t="s">
        <v>929</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c r="BM54" s="137">
        <v>43713</v>
      </c>
      <c r="BN54" s="70" t="s">
        <v>837</v>
      </c>
    </row>
    <row r="55" spans="1:66" ht="15">
      <c r="A55" s="62" t="s">
        <v>733</v>
      </c>
      <c r="B55" s="62" t="s">
        <v>739</v>
      </c>
      <c r="C55" s="87" t="s">
        <v>285</v>
      </c>
      <c r="D55" s="94">
        <v>10</v>
      </c>
      <c r="E55" s="95" t="s">
        <v>136</v>
      </c>
      <c r="F55" s="96">
        <v>6</v>
      </c>
      <c r="G55" s="87"/>
      <c r="H55" s="77"/>
      <c r="I55" s="97"/>
      <c r="J55" s="97"/>
      <c r="K55" s="34" t="s">
        <v>66</v>
      </c>
      <c r="L55" s="100">
        <v>55</v>
      </c>
      <c r="M55" s="100"/>
      <c r="N55" s="99"/>
      <c r="O55" s="64" t="s">
        <v>195</v>
      </c>
      <c r="P55" s="66">
        <v>43704.981099537035</v>
      </c>
      <c r="Q55" s="64" t="s">
        <v>767</v>
      </c>
      <c r="R55" s="64"/>
      <c r="S55" s="64"/>
      <c r="T55" s="64"/>
      <c r="U55" s="66">
        <v>43704.981099537035</v>
      </c>
      <c r="V55" s="67" t="s">
        <v>878</v>
      </c>
      <c r="W55" s="64"/>
      <c r="X55" s="64"/>
      <c r="Y55" s="70" t="s">
        <v>918</v>
      </c>
      <c r="Z55" s="64"/>
      <c r="AA55" s="110">
        <v>10</v>
      </c>
      <c r="AB55" s="48">
        <v>0</v>
      </c>
      <c r="AC55" s="49">
        <v>0</v>
      </c>
      <c r="AD55" s="48">
        <v>0</v>
      </c>
      <c r="AE55" s="49">
        <v>0</v>
      </c>
      <c r="AF55" s="48">
        <v>0</v>
      </c>
      <c r="AG55" s="49">
        <v>0</v>
      </c>
      <c r="AH55" s="48">
        <v>22</v>
      </c>
      <c r="AI55" s="49">
        <v>100</v>
      </c>
      <c r="AJ55" s="48">
        <v>22</v>
      </c>
      <c r="AK55" s="135" t="s">
        <v>790</v>
      </c>
      <c r="AL55" s="67" t="s">
        <v>790</v>
      </c>
      <c r="AM55" s="64" t="b">
        <v>0</v>
      </c>
      <c r="AN55" s="64">
        <v>24</v>
      </c>
      <c r="AO55" s="70" t="s">
        <v>287</v>
      </c>
      <c r="AP55" s="64" t="b">
        <v>0</v>
      </c>
      <c r="AQ55" s="64" t="s">
        <v>288</v>
      </c>
      <c r="AR55" s="64"/>
      <c r="AS55" s="70" t="s">
        <v>287</v>
      </c>
      <c r="AT55" s="64" t="b">
        <v>0</v>
      </c>
      <c r="AU55" s="64">
        <v>1</v>
      </c>
      <c r="AV55" s="70" t="s">
        <v>287</v>
      </c>
      <c r="AW55" s="64" t="s">
        <v>342</v>
      </c>
      <c r="AX55" s="64" t="b">
        <v>0</v>
      </c>
      <c r="AY55" s="70" t="s">
        <v>918</v>
      </c>
      <c r="AZ55" s="64" t="s">
        <v>352</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3</v>
      </c>
      <c r="BM55" s="137">
        <v>43704</v>
      </c>
      <c r="BN55" s="70" t="s">
        <v>838</v>
      </c>
    </row>
    <row r="56" spans="1:66" ht="15">
      <c r="A56" s="62" t="s">
        <v>733</v>
      </c>
      <c r="B56" s="62" t="s">
        <v>739</v>
      </c>
      <c r="C56" s="87" t="s">
        <v>285</v>
      </c>
      <c r="D56" s="94">
        <v>10</v>
      </c>
      <c r="E56" s="95" t="s">
        <v>136</v>
      </c>
      <c r="F56" s="96">
        <v>6</v>
      </c>
      <c r="G56" s="87"/>
      <c r="H56" s="77"/>
      <c r="I56" s="97"/>
      <c r="J56" s="97"/>
      <c r="K56" s="34" t="s">
        <v>66</v>
      </c>
      <c r="L56" s="100">
        <v>56</v>
      </c>
      <c r="M56" s="100"/>
      <c r="N56" s="99"/>
      <c r="O56" s="64" t="s">
        <v>195</v>
      </c>
      <c r="P56" s="66">
        <v>43702.89125</v>
      </c>
      <c r="Q56" s="64" t="s">
        <v>768</v>
      </c>
      <c r="R56" s="64"/>
      <c r="S56" s="64"/>
      <c r="T56" s="64"/>
      <c r="U56" s="66">
        <v>43702.89125</v>
      </c>
      <c r="V56" s="67" t="s">
        <v>879</v>
      </c>
      <c r="W56" s="64"/>
      <c r="X56" s="64"/>
      <c r="Y56" s="70" t="s">
        <v>919</v>
      </c>
      <c r="Z56" s="64"/>
      <c r="AA56" s="110">
        <v>10</v>
      </c>
      <c r="AB56" s="48"/>
      <c r="AC56" s="49"/>
      <c r="AD56" s="48"/>
      <c r="AE56" s="49"/>
      <c r="AF56" s="48"/>
      <c r="AG56" s="49"/>
      <c r="AH56" s="48"/>
      <c r="AI56" s="49"/>
      <c r="AJ56" s="48"/>
      <c r="AK56" s="135" t="s">
        <v>791</v>
      </c>
      <c r="AL56" s="67" t="s">
        <v>791</v>
      </c>
      <c r="AM56" s="64" t="b">
        <v>0</v>
      </c>
      <c r="AN56" s="64">
        <v>33</v>
      </c>
      <c r="AO56" s="70" t="s">
        <v>287</v>
      </c>
      <c r="AP56" s="64" t="b">
        <v>0</v>
      </c>
      <c r="AQ56" s="64" t="s">
        <v>288</v>
      </c>
      <c r="AR56" s="64"/>
      <c r="AS56" s="70" t="s">
        <v>287</v>
      </c>
      <c r="AT56" s="64" t="b">
        <v>0</v>
      </c>
      <c r="AU56" s="64">
        <v>3</v>
      </c>
      <c r="AV56" s="70" t="s">
        <v>287</v>
      </c>
      <c r="AW56" s="64" t="s">
        <v>342</v>
      </c>
      <c r="AX56" s="64" t="b">
        <v>0</v>
      </c>
      <c r="AY56" s="70" t="s">
        <v>919</v>
      </c>
      <c r="AZ56" s="64" t="s">
        <v>352</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3</v>
      </c>
      <c r="BM56" s="137">
        <v>43702</v>
      </c>
      <c r="BN56" s="70" t="s">
        <v>839</v>
      </c>
    </row>
    <row r="57" spans="1:66" ht="15">
      <c r="A57" s="62" t="s">
        <v>733</v>
      </c>
      <c r="B57" s="62" t="s">
        <v>743</v>
      </c>
      <c r="C57" s="87" t="s">
        <v>1359</v>
      </c>
      <c r="D57" s="94">
        <v>10</v>
      </c>
      <c r="E57" s="95" t="s">
        <v>136</v>
      </c>
      <c r="F57" s="96">
        <v>9.333333333333332</v>
      </c>
      <c r="G57" s="87"/>
      <c r="H57" s="77"/>
      <c r="I57" s="97"/>
      <c r="J57" s="97"/>
      <c r="K57" s="34" t="s">
        <v>66</v>
      </c>
      <c r="L57" s="100">
        <v>57</v>
      </c>
      <c r="M57" s="100"/>
      <c r="N57" s="99"/>
      <c r="O57" s="64" t="s">
        <v>195</v>
      </c>
      <c r="P57" s="66">
        <v>43702.89125</v>
      </c>
      <c r="Q57" s="64" t="s">
        <v>768</v>
      </c>
      <c r="R57" s="64"/>
      <c r="S57" s="64"/>
      <c r="T57" s="64"/>
      <c r="U57" s="66">
        <v>43702.89125</v>
      </c>
      <c r="V57" s="67" t="s">
        <v>879</v>
      </c>
      <c r="W57" s="64"/>
      <c r="X57" s="64"/>
      <c r="Y57" s="70" t="s">
        <v>919</v>
      </c>
      <c r="Z57" s="64"/>
      <c r="AA57" s="110">
        <v>7</v>
      </c>
      <c r="AB57" s="48">
        <v>0</v>
      </c>
      <c r="AC57" s="49">
        <v>0</v>
      </c>
      <c r="AD57" s="48">
        <v>0</v>
      </c>
      <c r="AE57" s="49">
        <v>0</v>
      </c>
      <c r="AF57" s="48">
        <v>0</v>
      </c>
      <c r="AG57" s="49">
        <v>0</v>
      </c>
      <c r="AH57" s="48">
        <v>14</v>
      </c>
      <c r="AI57" s="49">
        <v>100</v>
      </c>
      <c r="AJ57" s="48">
        <v>14</v>
      </c>
      <c r="AK57" s="135" t="s">
        <v>791</v>
      </c>
      <c r="AL57" s="67" t="s">
        <v>791</v>
      </c>
      <c r="AM57" s="64" t="b">
        <v>0</v>
      </c>
      <c r="AN57" s="64">
        <v>33</v>
      </c>
      <c r="AO57" s="70" t="s">
        <v>287</v>
      </c>
      <c r="AP57" s="64" t="b">
        <v>0</v>
      </c>
      <c r="AQ57" s="64" t="s">
        <v>288</v>
      </c>
      <c r="AR57" s="64"/>
      <c r="AS57" s="70" t="s">
        <v>287</v>
      </c>
      <c r="AT57" s="64" t="b">
        <v>0</v>
      </c>
      <c r="AU57" s="64">
        <v>3</v>
      </c>
      <c r="AV57" s="70" t="s">
        <v>287</v>
      </c>
      <c r="AW57" s="64" t="s">
        <v>342</v>
      </c>
      <c r="AX57" s="64" t="b">
        <v>0</v>
      </c>
      <c r="AY57" s="70" t="s">
        <v>919</v>
      </c>
      <c r="AZ57" s="64" t="s">
        <v>352</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2</v>
      </c>
      <c r="BM57" s="137">
        <v>43702</v>
      </c>
      <c r="BN57" s="70" t="s">
        <v>839</v>
      </c>
    </row>
    <row r="58" spans="1:66" ht="15">
      <c r="A58" s="62" t="s">
        <v>733</v>
      </c>
      <c r="B58" s="62" t="s">
        <v>739</v>
      </c>
      <c r="C58" s="87" t="s">
        <v>284</v>
      </c>
      <c r="D58" s="94">
        <v>5</v>
      </c>
      <c r="E58" s="95" t="s">
        <v>132</v>
      </c>
      <c r="F58" s="96">
        <v>16</v>
      </c>
      <c r="G58" s="87"/>
      <c r="H58" s="77"/>
      <c r="I58" s="97"/>
      <c r="J58" s="97"/>
      <c r="K58" s="34" t="s">
        <v>66</v>
      </c>
      <c r="L58" s="100">
        <v>58</v>
      </c>
      <c r="M58" s="100"/>
      <c r="N58" s="99"/>
      <c r="O58" s="64" t="s">
        <v>196</v>
      </c>
      <c r="P58" s="66">
        <v>43705.99060185185</v>
      </c>
      <c r="Q58" s="64" t="s">
        <v>755</v>
      </c>
      <c r="R58" s="64"/>
      <c r="S58" s="64"/>
      <c r="T58" s="64"/>
      <c r="U58" s="66">
        <v>43705.99060185185</v>
      </c>
      <c r="V58" s="67" t="s">
        <v>859</v>
      </c>
      <c r="W58" s="64"/>
      <c r="X58" s="64"/>
      <c r="Y58" s="70" t="s">
        <v>899</v>
      </c>
      <c r="Z58" s="64"/>
      <c r="AA58" s="110">
        <v>1</v>
      </c>
      <c r="AB58" s="48"/>
      <c r="AC58" s="49"/>
      <c r="AD58" s="48"/>
      <c r="AE58" s="49"/>
      <c r="AF58" s="48"/>
      <c r="AG58" s="49"/>
      <c r="AH58" s="48"/>
      <c r="AI58" s="49"/>
      <c r="AJ58" s="48"/>
      <c r="AK58" s="117"/>
      <c r="AL58" s="67" t="s">
        <v>801</v>
      </c>
      <c r="AM58" s="64" t="b">
        <v>0</v>
      </c>
      <c r="AN58" s="64">
        <v>0</v>
      </c>
      <c r="AO58" s="70" t="s">
        <v>287</v>
      </c>
      <c r="AP58" s="64" t="b">
        <v>0</v>
      </c>
      <c r="AQ58" s="64" t="s">
        <v>288</v>
      </c>
      <c r="AR58" s="64"/>
      <c r="AS58" s="70" t="s">
        <v>287</v>
      </c>
      <c r="AT58" s="64" t="b">
        <v>0</v>
      </c>
      <c r="AU58" s="64">
        <v>1</v>
      </c>
      <c r="AV58" s="70" t="s">
        <v>897</v>
      </c>
      <c r="AW58" s="64" t="s">
        <v>342</v>
      </c>
      <c r="AX58" s="64" t="b">
        <v>0</v>
      </c>
      <c r="AY58" s="70" t="s">
        <v>897</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3</v>
      </c>
      <c r="BM58" s="137">
        <v>43705</v>
      </c>
      <c r="BN58" s="70" t="s">
        <v>819</v>
      </c>
    </row>
    <row r="59" spans="1:66" ht="15">
      <c r="A59" s="62" t="s">
        <v>733</v>
      </c>
      <c r="B59" s="62" t="s">
        <v>739</v>
      </c>
      <c r="C59" s="87" t="s">
        <v>285</v>
      </c>
      <c r="D59" s="94">
        <v>10</v>
      </c>
      <c r="E59" s="95" t="s">
        <v>136</v>
      </c>
      <c r="F59" s="96">
        <v>6</v>
      </c>
      <c r="G59" s="87"/>
      <c r="H59" s="77"/>
      <c r="I59" s="97"/>
      <c r="J59" s="97"/>
      <c r="K59" s="34" t="s">
        <v>66</v>
      </c>
      <c r="L59" s="100">
        <v>59</v>
      </c>
      <c r="M59" s="100"/>
      <c r="N59" s="99"/>
      <c r="O59" s="64" t="s">
        <v>195</v>
      </c>
      <c r="P59" s="66">
        <v>43705.99068287037</v>
      </c>
      <c r="Q59" s="64" t="s">
        <v>756</v>
      </c>
      <c r="R59" s="64"/>
      <c r="S59" s="64"/>
      <c r="T59" s="64"/>
      <c r="U59" s="66">
        <v>43705.99068287037</v>
      </c>
      <c r="V59" s="67" t="s">
        <v>860</v>
      </c>
      <c r="W59" s="64"/>
      <c r="X59" s="64"/>
      <c r="Y59" s="70" t="s">
        <v>900</v>
      </c>
      <c r="Z59" s="64"/>
      <c r="AA59" s="110">
        <v>10</v>
      </c>
      <c r="AB59" s="48"/>
      <c r="AC59" s="49"/>
      <c r="AD59" s="48"/>
      <c r="AE59" s="49"/>
      <c r="AF59" s="48"/>
      <c r="AG59" s="49"/>
      <c r="AH59" s="48"/>
      <c r="AI59" s="49"/>
      <c r="AJ59" s="48"/>
      <c r="AK59" s="117"/>
      <c r="AL59" s="67" t="s">
        <v>801</v>
      </c>
      <c r="AM59" s="64" t="b">
        <v>0</v>
      </c>
      <c r="AN59" s="64">
        <v>0</v>
      </c>
      <c r="AO59" s="70" t="s">
        <v>287</v>
      </c>
      <c r="AP59" s="64" t="b">
        <v>0</v>
      </c>
      <c r="AQ59" s="64" t="s">
        <v>288</v>
      </c>
      <c r="AR59" s="64"/>
      <c r="AS59" s="70" t="s">
        <v>287</v>
      </c>
      <c r="AT59" s="64" t="b">
        <v>0</v>
      </c>
      <c r="AU59" s="64">
        <v>7</v>
      </c>
      <c r="AV59" s="70" t="s">
        <v>898</v>
      </c>
      <c r="AW59" s="64" t="s">
        <v>342</v>
      </c>
      <c r="AX59" s="64" t="b">
        <v>0</v>
      </c>
      <c r="AY59" s="70" t="s">
        <v>898</v>
      </c>
      <c r="AZ59" s="64" t="s">
        <v>185</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3</v>
      </c>
      <c r="BM59" s="137">
        <v>43705</v>
      </c>
      <c r="BN59" s="70" t="s">
        <v>820</v>
      </c>
    </row>
    <row r="60" spans="1:66" ht="15">
      <c r="A60" s="62" t="s">
        <v>733</v>
      </c>
      <c r="B60" s="62" t="s">
        <v>739</v>
      </c>
      <c r="C60" s="87" t="s">
        <v>285</v>
      </c>
      <c r="D60" s="94">
        <v>10</v>
      </c>
      <c r="E60" s="95" t="s">
        <v>136</v>
      </c>
      <c r="F60" s="96">
        <v>6</v>
      </c>
      <c r="G60" s="87"/>
      <c r="H60" s="77"/>
      <c r="I60" s="97"/>
      <c r="J60" s="97"/>
      <c r="K60" s="34" t="s">
        <v>66</v>
      </c>
      <c r="L60" s="100">
        <v>60</v>
      </c>
      <c r="M60" s="100"/>
      <c r="N60" s="99"/>
      <c r="O60" s="64" t="s">
        <v>195</v>
      </c>
      <c r="P60" s="66">
        <v>43706.085694444446</v>
      </c>
      <c r="Q60" s="64" t="s">
        <v>757</v>
      </c>
      <c r="R60" s="64"/>
      <c r="S60" s="64"/>
      <c r="T60" s="64"/>
      <c r="U60" s="66">
        <v>43706.085694444446</v>
      </c>
      <c r="V60" s="67" t="s">
        <v>862</v>
      </c>
      <c r="W60" s="64"/>
      <c r="X60" s="64"/>
      <c r="Y60" s="70" t="s">
        <v>902</v>
      </c>
      <c r="Z60" s="64"/>
      <c r="AA60" s="110">
        <v>10</v>
      </c>
      <c r="AB60" s="48"/>
      <c r="AC60" s="49"/>
      <c r="AD60" s="48"/>
      <c r="AE60" s="49"/>
      <c r="AF60" s="48"/>
      <c r="AG60" s="49"/>
      <c r="AH60" s="48"/>
      <c r="AI60" s="49"/>
      <c r="AJ60" s="48"/>
      <c r="AK60" s="117"/>
      <c r="AL60" s="67" t="s">
        <v>801</v>
      </c>
      <c r="AM60" s="64" t="b">
        <v>0</v>
      </c>
      <c r="AN60" s="64">
        <v>0</v>
      </c>
      <c r="AO60" s="70" t="s">
        <v>287</v>
      </c>
      <c r="AP60" s="64" t="b">
        <v>0</v>
      </c>
      <c r="AQ60" s="64" t="s">
        <v>288</v>
      </c>
      <c r="AR60" s="64"/>
      <c r="AS60" s="70" t="s">
        <v>287</v>
      </c>
      <c r="AT60" s="64" t="b">
        <v>0</v>
      </c>
      <c r="AU60" s="64">
        <v>1</v>
      </c>
      <c r="AV60" s="70" t="s">
        <v>901</v>
      </c>
      <c r="AW60" s="64" t="s">
        <v>342</v>
      </c>
      <c r="AX60" s="64" t="b">
        <v>0</v>
      </c>
      <c r="AY60" s="70" t="s">
        <v>901</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3</v>
      </c>
      <c r="BM60" s="137">
        <v>43706</v>
      </c>
      <c r="BN60" s="70" t="s">
        <v>822</v>
      </c>
    </row>
    <row r="61" spans="1:66" ht="15">
      <c r="A61" s="62" t="s">
        <v>733</v>
      </c>
      <c r="B61" s="62" t="s">
        <v>739</v>
      </c>
      <c r="C61" s="87" t="s">
        <v>285</v>
      </c>
      <c r="D61" s="94">
        <v>10</v>
      </c>
      <c r="E61" s="95" t="s">
        <v>136</v>
      </c>
      <c r="F61" s="96">
        <v>6</v>
      </c>
      <c r="G61" s="87"/>
      <c r="H61" s="77"/>
      <c r="I61" s="97"/>
      <c r="J61" s="97"/>
      <c r="K61" s="34" t="s">
        <v>66</v>
      </c>
      <c r="L61" s="100">
        <v>61</v>
      </c>
      <c r="M61" s="100"/>
      <c r="N61" s="99"/>
      <c r="O61" s="64" t="s">
        <v>195</v>
      </c>
      <c r="P61" s="66">
        <v>43707.929976851854</v>
      </c>
      <c r="Q61" s="64" t="s">
        <v>750</v>
      </c>
      <c r="R61" s="64"/>
      <c r="S61" s="64"/>
      <c r="T61" s="64"/>
      <c r="U61" s="66">
        <v>43707.929976851854</v>
      </c>
      <c r="V61" s="67" t="s">
        <v>871</v>
      </c>
      <c r="W61" s="64"/>
      <c r="X61" s="64"/>
      <c r="Y61" s="70" t="s">
        <v>911</v>
      </c>
      <c r="Z61" s="64"/>
      <c r="AA61" s="110">
        <v>10</v>
      </c>
      <c r="AB61" s="48">
        <v>0</v>
      </c>
      <c r="AC61" s="49">
        <v>0</v>
      </c>
      <c r="AD61" s="48">
        <v>0</v>
      </c>
      <c r="AE61" s="49">
        <v>0</v>
      </c>
      <c r="AF61" s="48">
        <v>0</v>
      </c>
      <c r="AG61" s="49">
        <v>0</v>
      </c>
      <c r="AH61" s="48">
        <v>20</v>
      </c>
      <c r="AI61" s="49">
        <v>100</v>
      </c>
      <c r="AJ61" s="48">
        <v>20</v>
      </c>
      <c r="AK61" s="135" t="s">
        <v>789</v>
      </c>
      <c r="AL61" s="67" t="s">
        <v>789</v>
      </c>
      <c r="AM61" s="64" t="b">
        <v>0</v>
      </c>
      <c r="AN61" s="64">
        <v>12</v>
      </c>
      <c r="AO61" s="70" t="s">
        <v>287</v>
      </c>
      <c r="AP61" s="64" t="b">
        <v>0</v>
      </c>
      <c r="AQ61" s="64" t="s">
        <v>288</v>
      </c>
      <c r="AR61" s="64"/>
      <c r="AS61" s="70" t="s">
        <v>287</v>
      </c>
      <c r="AT61" s="64" t="b">
        <v>0</v>
      </c>
      <c r="AU61" s="64">
        <v>3</v>
      </c>
      <c r="AV61" s="70" t="s">
        <v>287</v>
      </c>
      <c r="AW61" s="64" t="s">
        <v>342</v>
      </c>
      <c r="AX61" s="64" t="b">
        <v>0</v>
      </c>
      <c r="AY61" s="70" t="s">
        <v>911</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3</v>
      </c>
      <c r="BM61" s="137">
        <v>43707</v>
      </c>
      <c r="BN61" s="70" t="s">
        <v>831</v>
      </c>
    </row>
    <row r="62" spans="1:66" ht="15">
      <c r="A62" s="62" t="s">
        <v>733</v>
      </c>
      <c r="B62" s="62" t="s">
        <v>737</v>
      </c>
      <c r="C62" s="87" t="s">
        <v>284</v>
      </c>
      <c r="D62" s="94">
        <v>5</v>
      </c>
      <c r="E62" s="95" t="s">
        <v>132</v>
      </c>
      <c r="F62" s="96">
        <v>16</v>
      </c>
      <c r="G62" s="87"/>
      <c r="H62" s="77"/>
      <c r="I62" s="97"/>
      <c r="J62" s="97"/>
      <c r="K62" s="34" t="s">
        <v>65</v>
      </c>
      <c r="L62" s="100">
        <v>62</v>
      </c>
      <c r="M62" s="100"/>
      <c r="N62" s="99"/>
      <c r="O62" s="64" t="s">
        <v>352</v>
      </c>
      <c r="P62" s="66">
        <v>43710.14094907408</v>
      </c>
      <c r="Q62" s="64" t="s">
        <v>760</v>
      </c>
      <c r="R62" s="64"/>
      <c r="S62" s="64"/>
      <c r="T62" s="64"/>
      <c r="U62" s="66">
        <v>43710.14094907408</v>
      </c>
      <c r="V62" s="67" t="s">
        <v>868</v>
      </c>
      <c r="W62" s="64"/>
      <c r="X62" s="64"/>
      <c r="Y62" s="70" t="s">
        <v>908</v>
      </c>
      <c r="Z62" s="64"/>
      <c r="AA62" s="110">
        <v>1</v>
      </c>
      <c r="AB62" s="48"/>
      <c r="AC62" s="49"/>
      <c r="AD62" s="48"/>
      <c r="AE62" s="49"/>
      <c r="AF62" s="48"/>
      <c r="AG62" s="49"/>
      <c r="AH62" s="48"/>
      <c r="AI62" s="49"/>
      <c r="AJ62" s="48"/>
      <c r="AK62" s="117"/>
      <c r="AL62" s="67" t="s">
        <v>801</v>
      </c>
      <c r="AM62" s="64" t="b">
        <v>0</v>
      </c>
      <c r="AN62" s="64">
        <v>0</v>
      </c>
      <c r="AO62" s="70" t="s">
        <v>287</v>
      </c>
      <c r="AP62" s="64" t="b">
        <v>0</v>
      </c>
      <c r="AQ62" s="64" t="s">
        <v>288</v>
      </c>
      <c r="AR62" s="64"/>
      <c r="AS62" s="70" t="s">
        <v>287</v>
      </c>
      <c r="AT62" s="64" t="b">
        <v>0</v>
      </c>
      <c r="AU62" s="64">
        <v>4</v>
      </c>
      <c r="AV62" s="70" t="s">
        <v>907</v>
      </c>
      <c r="AW62" s="64" t="s">
        <v>342</v>
      </c>
      <c r="AX62" s="64" t="b">
        <v>0</v>
      </c>
      <c r="AY62" s="70" t="s">
        <v>907</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2</v>
      </c>
      <c r="BM62" s="137">
        <v>43710</v>
      </c>
      <c r="BN62" s="70" t="s">
        <v>828</v>
      </c>
    </row>
    <row r="63" spans="1:66" ht="15">
      <c r="A63" s="62" t="s">
        <v>733</v>
      </c>
      <c r="B63" s="62" t="s">
        <v>739</v>
      </c>
      <c r="C63" s="87" t="s">
        <v>285</v>
      </c>
      <c r="D63" s="94">
        <v>10</v>
      </c>
      <c r="E63" s="95" t="s">
        <v>136</v>
      </c>
      <c r="F63" s="96">
        <v>6</v>
      </c>
      <c r="G63" s="87"/>
      <c r="H63" s="77"/>
      <c r="I63" s="97"/>
      <c r="J63" s="97"/>
      <c r="K63" s="34" t="s">
        <v>66</v>
      </c>
      <c r="L63" s="100">
        <v>63</v>
      </c>
      <c r="M63" s="100"/>
      <c r="N63" s="99"/>
      <c r="O63" s="64" t="s">
        <v>195</v>
      </c>
      <c r="P63" s="66">
        <v>43710.14094907408</v>
      </c>
      <c r="Q63" s="64" t="s">
        <v>760</v>
      </c>
      <c r="R63" s="64"/>
      <c r="S63" s="64"/>
      <c r="T63" s="64"/>
      <c r="U63" s="66">
        <v>43710.14094907408</v>
      </c>
      <c r="V63" s="67" t="s">
        <v>868</v>
      </c>
      <c r="W63" s="64"/>
      <c r="X63" s="64"/>
      <c r="Y63" s="70" t="s">
        <v>908</v>
      </c>
      <c r="Z63" s="64"/>
      <c r="AA63" s="110">
        <v>10</v>
      </c>
      <c r="AB63" s="48"/>
      <c r="AC63" s="49"/>
      <c r="AD63" s="48"/>
      <c r="AE63" s="49"/>
      <c r="AF63" s="48"/>
      <c r="AG63" s="49"/>
      <c r="AH63" s="48"/>
      <c r="AI63" s="49"/>
      <c r="AJ63" s="48"/>
      <c r="AK63" s="117"/>
      <c r="AL63" s="67" t="s">
        <v>801</v>
      </c>
      <c r="AM63" s="64" t="b">
        <v>0</v>
      </c>
      <c r="AN63" s="64">
        <v>0</v>
      </c>
      <c r="AO63" s="70" t="s">
        <v>287</v>
      </c>
      <c r="AP63" s="64" t="b">
        <v>0</v>
      </c>
      <c r="AQ63" s="64" t="s">
        <v>288</v>
      </c>
      <c r="AR63" s="64"/>
      <c r="AS63" s="70" t="s">
        <v>287</v>
      </c>
      <c r="AT63" s="64" t="b">
        <v>0</v>
      </c>
      <c r="AU63" s="64">
        <v>4</v>
      </c>
      <c r="AV63" s="70" t="s">
        <v>907</v>
      </c>
      <c r="AW63" s="64" t="s">
        <v>342</v>
      </c>
      <c r="AX63" s="64" t="b">
        <v>0</v>
      </c>
      <c r="AY63" s="70" t="s">
        <v>907</v>
      </c>
      <c r="AZ63" s="64" t="s">
        <v>185</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3</v>
      </c>
      <c r="BM63" s="137">
        <v>43710</v>
      </c>
      <c r="BN63" s="70" t="s">
        <v>828</v>
      </c>
    </row>
    <row r="64" spans="1:66" ht="15">
      <c r="A64" s="62" t="s">
        <v>733</v>
      </c>
      <c r="B64" s="62" t="s">
        <v>743</v>
      </c>
      <c r="C64" s="87" t="s">
        <v>1359</v>
      </c>
      <c r="D64" s="94">
        <v>10</v>
      </c>
      <c r="E64" s="95" t="s">
        <v>136</v>
      </c>
      <c r="F64" s="96">
        <v>9.333333333333332</v>
      </c>
      <c r="G64" s="87"/>
      <c r="H64" s="77"/>
      <c r="I64" s="97"/>
      <c r="J64" s="97"/>
      <c r="K64" s="34" t="s">
        <v>66</v>
      </c>
      <c r="L64" s="100">
        <v>64</v>
      </c>
      <c r="M64" s="100"/>
      <c r="N64" s="99"/>
      <c r="O64" s="64" t="s">
        <v>195</v>
      </c>
      <c r="P64" s="66">
        <v>43710.14094907408</v>
      </c>
      <c r="Q64" s="64" t="s">
        <v>760</v>
      </c>
      <c r="R64" s="64"/>
      <c r="S64" s="64"/>
      <c r="T64" s="64"/>
      <c r="U64" s="66">
        <v>43710.14094907408</v>
      </c>
      <c r="V64" s="67" t="s">
        <v>868</v>
      </c>
      <c r="W64" s="64"/>
      <c r="X64" s="64"/>
      <c r="Y64" s="70" t="s">
        <v>908</v>
      </c>
      <c r="Z64" s="64"/>
      <c r="AA64" s="110">
        <v>7</v>
      </c>
      <c r="AB64" s="48"/>
      <c r="AC64" s="49"/>
      <c r="AD64" s="48"/>
      <c r="AE64" s="49"/>
      <c r="AF64" s="48"/>
      <c r="AG64" s="49"/>
      <c r="AH64" s="48"/>
      <c r="AI64" s="49"/>
      <c r="AJ64" s="48"/>
      <c r="AK64" s="117"/>
      <c r="AL64" s="67" t="s">
        <v>801</v>
      </c>
      <c r="AM64" s="64" t="b">
        <v>0</v>
      </c>
      <c r="AN64" s="64">
        <v>0</v>
      </c>
      <c r="AO64" s="70" t="s">
        <v>287</v>
      </c>
      <c r="AP64" s="64" t="b">
        <v>0</v>
      </c>
      <c r="AQ64" s="64" t="s">
        <v>288</v>
      </c>
      <c r="AR64" s="64"/>
      <c r="AS64" s="70" t="s">
        <v>287</v>
      </c>
      <c r="AT64" s="64" t="b">
        <v>0</v>
      </c>
      <c r="AU64" s="64">
        <v>4</v>
      </c>
      <c r="AV64" s="70" t="s">
        <v>907</v>
      </c>
      <c r="AW64" s="64" t="s">
        <v>342</v>
      </c>
      <c r="AX64" s="64" t="b">
        <v>0</v>
      </c>
      <c r="AY64" s="70" t="s">
        <v>907</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2</v>
      </c>
      <c r="BM64" s="137">
        <v>43710</v>
      </c>
      <c r="BN64" s="70" t="s">
        <v>828</v>
      </c>
    </row>
    <row r="65" spans="1:66" ht="15">
      <c r="A65" s="62" t="s">
        <v>733</v>
      </c>
      <c r="B65" s="62" t="s">
        <v>739</v>
      </c>
      <c r="C65" s="87" t="s">
        <v>284</v>
      </c>
      <c r="D65" s="94">
        <v>5</v>
      </c>
      <c r="E65" s="95" t="s">
        <v>132</v>
      </c>
      <c r="F65" s="96">
        <v>16</v>
      </c>
      <c r="G65" s="87"/>
      <c r="H65" s="77"/>
      <c r="I65" s="97"/>
      <c r="J65" s="97"/>
      <c r="K65" s="34" t="s">
        <v>66</v>
      </c>
      <c r="L65" s="100">
        <v>65</v>
      </c>
      <c r="M65" s="100"/>
      <c r="N65" s="99"/>
      <c r="O65" s="64" t="s">
        <v>352</v>
      </c>
      <c r="P65" s="66">
        <v>43710.141226851854</v>
      </c>
      <c r="Q65" s="64" t="s">
        <v>769</v>
      </c>
      <c r="R65" s="64"/>
      <c r="S65" s="64"/>
      <c r="T65" s="64"/>
      <c r="U65" s="66">
        <v>43710.141226851854</v>
      </c>
      <c r="V65" s="67" t="s">
        <v>880</v>
      </c>
      <c r="W65" s="64"/>
      <c r="X65" s="64"/>
      <c r="Y65" s="70" t="s">
        <v>920</v>
      </c>
      <c r="Z65" s="64"/>
      <c r="AA65" s="110">
        <v>1</v>
      </c>
      <c r="AB65" s="48"/>
      <c r="AC65" s="49"/>
      <c r="AD65" s="48"/>
      <c r="AE65" s="49"/>
      <c r="AF65" s="48"/>
      <c r="AG65" s="49"/>
      <c r="AH65" s="48"/>
      <c r="AI65" s="49"/>
      <c r="AJ65" s="48"/>
      <c r="AK65" s="117"/>
      <c r="AL65" s="67" t="s">
        <v>801</v>
      </c>
      <c r="AM65" s="64" t="b">
        <v>0</v>
      </c>
      <c r="AN65" s="64">
        <v>0</v>
      </c>
      <c r="AO65" s="70" t="s">
        <v>287</v>
      </c>
      <c r="AP65" s="64" t="b">
        <v>1</v>
      </c>
      <c r="AQ65" s="64" t="s">
        <v>288</v>
      </c>
      <c r="AR65" s="64"/>
      <c r="AS65" s="70" t="s">
        <v>934</v>
      </c>
      <c r="AT65" s="64" t="b">
        <v>0</v>
      </c>
      <c r="AU65" s="64">
        <v>2</v>
      </c>
      <c r="AV65" s="70" t="s">
        <v>928</v>
      </c>
      <c r="AW65" s="64" t="s">
        <v>342</v>
      </c>
      <c r="AX65" s="64" t="b">
        <v>0</v>
      </c>
      <c r="AY65" s="70" t="s">
        <v>928</v>
      </c>
      <c r="AZ65" s="64" t="s">
        <v>185</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3</v>
      </c>
      <c r="BM65" s="137">
        <v>43710</v>
      </c>
      <c r="BN65" s="70" t="s">
        <v>840</v>
      </c>
    </row>
    <row r="66" spans="1:66" ht="15">
      <c r="A66" s="62" t="s">
        <v>733</v>
      </c>
      <c r="B66" s="62" t="s">
        <v>743</v>
      </c>
      <c r="C66" s="87" t="s">
        <v>1359</v>
      </c>
      <c r="D66" s="94">
        <v>10</v>
      </c>
      <c r="E66" s="95" t="s">
        <v>136</v>
      </c>
      <c r="F66" s="96">
        <v>9.333333333333332</v>
      </c>
      <c r="G66" s="87"/>
      <c r="H66" s="77"/>
      <c r="I66" s="97"/>
      <c r="J66" s="97"/>
      <c r="K66" s="34" t="s">
        <v>66</v>
      </c>
      <c r="L66" s="100">
        <v>66</v>
      </c>
      <c r="M66" s="100"/>
      <c r="N66" s="99"/>
      <c r="O66" s="64" t="s">
        <v>195</v>
      </c>
      <c r="P66" s="66">
        <v>43710.141226851854</v>
      </c>
      <c r="Q66" s="64" t="s">
        <v>769</v>
      </c>
      <c r="R66" s="64"/>
      <c r="S66" s="64"/>
      <c r="T66" s="64"/>
      <c r="U66" s="66">
        <v>43710.141226851854</v>
      </c>
      <c r="V66" s="67" t="s">
        <v>880</v>
      </c>
      <c r="W66" s="64"/>
      <c r="X66" s="64"/>
      <c r="Y66" s="70" t="s">
        <v>920</v>
      </c>
      <c r="Z66" s="64"/>
      <c r="AA66" s="110">
        <v>7</v>
      </c>
      <c r="AB66" s="48">
        <v>0</v>
      </c>
      <c r="AC66" s="49">
        <v>0</v>
      </c>
      <c r="AD66" s="48">
        <v>0</v>
      </c>
      <c r="AE66" s="49">
        <v>0</v>
      </c>
      <c r="AF66" s="48">
        <v>0</v>
      </c>
      <c r="AG66" s="49">
        <v>0</v>
      </c>
      <c r="AH66" s="48">
        <v>18</v>
      </c>
      <c r="AI66" s="49">
        <v>100</v>
      </c>
      <c r="AJ66" s="48">
        <v>18</v>
      </c>
      <c r="AK66" s="117"/>
      <c r="AL66" s="67" t="s">
        <v>801</v>
      </c>
      <c r="AM66" s="64" t="b">
        <v>0</v>
      </c>
      <c r="AN66" s="64">
        <v>0</v>
      </c>
      <c r="AO66" s="70" t="s">
        <v>287</v>
      </c>
      <c r="AP66" s="64" t="b">
        <v>1</v>
      </c>
      <c r="AQ66" s="64" t="s">
        <v>288</v>
      </c>
      <c r="AR66" s="64"/>
      <c r="AS66" s="70" t="s">
        <v>934</v>
      </c>
      <c r="AT66" s="64" t="b">
        <v>0</v>
      </c>
      <c r="AU66" s="64">
        <v>2</v>
      </c>
      <c r="AV66" s="70" t="s">
        <v>928</v>
      </c>
      <c r="AW66" s="64" t="s">
        <v>342</v>
      </c>
      <c r="AX66" s="64" t="b">
        <v>0</v>
      </c>
      <c r="AY66" s="70" t="s">
        <v>928</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2</v>
      </c>
      <c r="BM66" s="137">
        <v>43710</v>
      </c>
      <c r="BN66" s="70" t="s">
        <v>840</v>
      </c>
    </row>
    <row r="67" spans="1:66" ht="15">
      <c r="A67" s="62" t="s">
        <v>733</v>
      </c>
      <c r="B67" s="62" t="s">
        <v>743</v>
      </c>
      <c r="C67" s="87" t="s">
        <v>1359</v>
      </c>
      <c r="D67" s="94">
        <v>10</v>
      </c>
      <c r="E67" s="95" t="s">
        <v>136</v>
      </c>
      <c r="F67" s="96">
        <v>9.333333333333332</v>
      </c>
      <c r="G67" s="87"/>
      <c r="H67" s="77"/>
      <c r="I67" s="97"/>
      <c r="J67" s="97"/>
      <c r="K67" s="34" t="s">
        <v>66</v>
      </c>
      <c r="L67" s="100">
        <v>67</v>
      </c>
      <c r="M67" s="100"/>
      <c r="N67" s="99"/>
      <c r="O67" s="64" t="s">
        <v>195</v>
      </c>
      <c r="P67" s="66">
        <v>43713.025405092594</v>
      </c>
      <c r="Q67" s="64" t="s">
        <v>770</v>
      </c>
      <c r="R67" s="64"/>
      <c r="S67" s="64"/>
      <c r="T67" s="64"/>
      <c r="U67" s="66">
        <v>43713.025405092594</v>
      </c>
      <c r="V67" s="67" t="s">
        <v>881</v>
      </c>
      <c r="W67" s="64"/>
      <c r="X67" s="64"/>
      <c r="Y67" s="70" t="s">
        <v>921</v>
      </c>
      <c r="Z67" s="64"/>
      <c r="AA67" s="110">
        <v>7</v>
      </c>
      <c r="AB67" s="48"/>
      <c r="AC67" s="49"/>
      <c r="AD67" s="48"/>
      <c r="AE67" s="49"/>
      <c r="AF67" s="48"/>
      <c r="AG67" s="49"/>
      <c r="AH67" s="48"/>
      <c r="AI67" s="49"/>
      <c r="AJ67" s="48"/>
      <c r="AK67" s="135" t="s">
        <v>792</v>
      </c>
      <c r="AL67" s="67" t="s">
        <v>792</v>
      </c>
      <c r="AM67" s="64" t="b">
        <v>0</v>
      </c>
      <c r="AN67" s="64">
        <v>10</v>
      </c>
      <c r="AO67" s="70" t="s">
        <v>287</v>
      </c>
      <c r="AP67" s="64" t="b">
        <v>0</v>
      </c>
      <c r="AQ67" s="64" t="s">
        <v>288</v>
      </c>
      <c r="AR67" s="64"/>
      <c r="AS67" s="70" t="s">
        <v>287</v>
      </c>
      <c r="AT67" s="64" t="b">
        <v>0</v>
      </c>
      <c r="AU67" s="64">
        <v>0</v>
      </c>
      <c r="AV67" s="70" t="s">
        <v>287</v>
      </c>
      <c r="AW67" s="64" t="s">
        <v>342</v>
      </c>
      <c r="AX67" s="64" t="b">
        <v>0</v>
      </c>
      <c r="AY67" s="70" t="s">
        <v>921</v>
      </c>
      <c r="AZ67" s="64" t="s">
        <v>185</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2</v>
      </c>
      <c r="BM67" s="137">
        <v>43713</v>
      </c>
      <c r="BN67" s="70" t="s">
        <v>841</v>
      </c>
    </row>
    <row r="68" spans="1:66" ht="15">
      <c r="A68" s="62" t="s">
        <v>733</v>
      </c>
      <c r="B68" s="62" t="s">
        <v>739</v>
      </c>
      <c r="C68" s="87" t="s">
        <v>285</v>
      </c>
      <c r="D68" s="94">
        <v>10</v>
      </c>
      <c r="E68" s="95" t="s">
        <v>136</v>
      </c>
      <c r="F68" s="96">
        <v>6</v>
      </c>
      <c r="G68" s="87"/>
      <c r="H68" s="77"/>
      <c r="I68" s="97"/>
      <c r="J68" s="97"/>
      <c r="K68" s="34" t="s">
        <v>66</v>
      </c>
      <c r="L68" s="100">
        <v>68</v>
      </c>
      <c r="M68" s="100"/>
      <c r="N68" s="99"/>
      <c r="O68" s="64" t="s">
        <v>195</v>
      </c>
      <c r="P68" s="66">
        <v>43713.025405092594</v>
      </c>
      <c r="Q68" s="64" t="s">
        <v>770</v>
      </c>
      <c r="R68" s="64"/>
      <c r="S68" s="64"/>
      <c r="T68" s="64"/>
      <c r="U68" s="66">
        <v>43713.025405092594</v>
      </c>
      <c r="V68" s="67" t="s">
        <v>881</v>
      </c>
      <c r="W68" s="64"/>
      <c r="X68" s="64"/>
      <c r="Y68" s="70" t="s">
        <v>921</v>
      </c>
      <c r="Z68" s="64"/>
      <c r="AA68" s="110">
        <v>10</v>
      </c>
      <c r="AB68" s="48"/>
      <c r="AC68" s="49"/>
      <c r="AD68" s="48"/>
      <c r="AE68" s="49"/>
      <c r="AF68" s="48"/>
      <c r="AG68" s="49"/>
      <c r="AH68" s="48"/>
      <c r="AI68" s="49"/>
      <c r="AJ68" s="48"/>
      <c r="AK68" s="135" t="s">
        <v>792</v>
      </c>
      <c r="AL68" s="67" t="s">
        <v>792</v>
      </c>
      <c r="AM68" s="64" t="b">
        <v>0</v>
      </c>
      <c r="AN68" s="64">
        <v>10</v>
      </c>
      <c r="AO68" s="70" t="s">
        <v>287</v>
      </c>
      <c r="AP68" s="64" t="b">
        <v>0</v>
      </c>
      <c r="AQ68" s="64" t="s">
        <v>288</v>
      </c>
      <c r="AR68" s="64"/>
      <c r="AS68" s="70" t="s">
        <v>287</v>
      </c>
      <c r="AT68" s="64" t="b">
        <v>0</v>
      </c>
      <c r="AU68" s="64">
        <v>0</v>
      </c>
      <c r="AV68" s="70" t="s">
        <v>287</v>
      </c>
      <c r="AW68" s="64" t="s">
        <v>342</v>
      </c>
      <c r="AX68" s="64" t="b">
        <v>0</v>
      </c>
      <c r="AY68" s="70" t="s">
        <v>921</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3</v>
      </c>
      <c r="BM68" s="137">
        <v>43713</v>
      </c>
      <c r="BN68" s="70" t="s">
        <v>841</v>
      </c>
    </row>
    <row r="69" spans="1:66" ht="15">
      <c r="A69" s="62" t="s">
        <v>733</v>
      </c>
      <c r="B69" s="62" t="s">
        <v>737</v>
      </c>
      <c r="C69" s="87" t="s">
        <v>1358</v>
      </c>
      <c r="D69" s="94">
        <v>10</v>
      </c>
      <c r="E69" s="95" t="s">
        <v>136</v>
      </c>
      <c r="F69" s="96">
        <v>14.88888888888889</v>
      </c>
      <c r="G69" s="87"/>
      <c r="H69" s="77"/>
      <c r="I69" s="97"/>
      <c r="J69" s="97"/>
      <c r="K69" s="34" t="s">
        <v>65</v>
      </c>
      <c r="L69" s="100">
        <v>69</v>
      </c>
      <c r="M69" s="100"/>
      <c r="N69" s="99"/>
      <c r="O69" s="64" t="s">
        <v>195</v>
      </c>
      <c r="P69" s="66">
        <v>43713.025405092594</v>
      </c>
      <c r="Q69" s="64" t="s">
        <v>770</v>
      </c>
      <c r="R69" s="64"/>
      <c r="S69" s="64"/>
      <c r="T69" s="64"/>
      <c r="U69" s="66">
        <v>43713.025405092594</v>
      </c>
      <c r="V69" s="67" t="s">
        <v>881</v>
      </c>
      <c r="W69" s="64"/>
      <c r="X69" s="64"/>
      <c r="Y69" s="70" t="s">
        <v>921</v>
      </c>
      <c r="Z69" s="64"/>
      <c r="AA69" s="110">
        <v>2</v>
      </c>
      <c r="AB69" s="48">
        <v>0</v>
      </c>
      <c r="AC69" s="49">
        <v>0</v>
      </c>
      <c r="AD69" s="48">
        <v>0</v>
      </c>
      <c r="AE69" s="49">
        <v>0</v>
      </c>
      <c r="AF69" s="48">
        <v>0</v>
      </c>
      <c r="AG69" s="49">
        <v>0</v>
      </c>
      <c r="AH69" s="48">
        <v>23</v>
      </c>
      <c r="AI69" s="49">
        <v>100</v>
      </c>
      <c r="AJ69" s="48">
        <v>23</v>
      </c>
      <c r="AK69" s="135" t="s">
        <v>792</v>
      </c>
      <c r="AL69" s="67" t="s">
        <v>792</v>
      </c>
      <c r="AM69" s="64" t="b">
        <v>0</v>
      </c>
      <c r="AN69" s="64">
        <v>10</v>
      </c>
      <c r="AO69" s="70" t="s">
        <v>287</v>
      </c>
      <c r="AP69" s="64" t="b">
        <v>0</v>
      </c>
      <c r="AQ69" s="64" t="s">
        <v>288</v>
      </c>
      <c r="AR69" s="64"/>
      <c r="AS69" s="70" t="s">
        <v>287</v>
      </c>
      <c r="AT69" s="64" t="b">
        <v>0</v>
      </c>
      <c r="AU69" s="64">
        <v>0</v>
      </c>
      <c r="AV69" s="70" t="s">
        <v>287</v>
      </c>
      <c r="AW69" s="64" t="s">
        <v>342</v>
      </c>
      <c r="AX69" s="64" t="b">
        <v>0</v>
      </c>
      <c r="AY69" s="70" t="s">
        <v>921</v>
      </c>
      <c r="AZ69" s="64" t="s">
        <v>185</v>
      </c>
      <c r="BA69" s="64">
        <v>0</v>
      </c>
      <c r="BB69" s="64">
        <v>0</v>
      </c>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2</v>
      </c>
      <c r="BM69" s="137">
        <v>43713</v>
      </c>
      <c r="BN69" s="70" t="s">
        <v>841</v>
      </c>
    </row>
    <row r="70" spans="1:66" ht="15">
      <c r="A70" s="62" t="s">
        <v>733</v>
      </c>
      <c r="B70" s="62" t="s">
        <v>743</v>
      </c>
      <c r="C70" s="87" t="s">
        <v>1359</v>
      </c>
      <c r="D70" s="94">
        <v>10</v>
      </c>
      <c r="E70" s="95" t="s">
        <v>136</v>
      </c>
      <c r="F70" s="96">
        <v>9.333333333333332</v>
      </c>
      <c r="G70" s="87"/>
      <c r="H70" s="77"/>
      <c r="I70" s="97"/>
      <c r="J70" s="97"/>
      <c r="K70" s="34" t="s">
        <v>66</v>
      </c>
      <c r="L70" s="100">
        <v>70</v>
      </c>
      <c r="M70" s="100"/>
      <c r="N70" s="99"/>
      <c r="O70" s="64" t="s">
        <v>195</v>
      </c>
      <c r="P70" s="66">
        <v>43713.05375</v>
      </c>
      <c r="Q70" s="64" t="s">
        <v>751</v>
      </c>
      <c r="R70" s="64"/>
      <c r="S70" s="64"/>
      <c r="T70" s="64"/>
      <c r="U70" s="66">
        <v>43713.05375</v>
      </c>
      <c r="V70" s="67" t="s">
        <v>771</v>
      </c>
      <c r="W70" s="64"/>
      <c r="X70" s="64"/>
      <c r="Y70" s="70" t="s">
        <v>922</v>
      </c>
      <c r="Z70" s="64"/>
      <c r="AA70" s="110">
        <v>7</v>
      </c>
      <c r="AB70" s="48">
        <v>0</v>
      </c>
      <c r="AC70" s="49">
        <v>0</v>
      </c>
      <c r="AD70" s="48">
        <v>0</v>
      </c>
      <c r="AE70" s="49">
        <v>0</v>
      </c>
      <c r="AF70" s="48">
        <v>0</v>
      </c>
      <c r="AG70" s="49">
        <v>0</v>
      </c>
      <c r="AH70" s="48">
        <v>25</v>
      </c>
      <c r="AI70" s="49">
        <v>100</v>
      </c>
      <c r="AJ70" s="48">
        <v>25</v>
      </c>
      <c r="AK70" s="135" t="s">
        <v>793</v>
      </c>
      <c r="AL70" s="67" t="s">
        <v>793</v>
      </c>
      <c r="AM70" s="64" t="b">
        <v>0</v>
      </c>
      <c r="AN70" s="64">
        <v>26</v>
      </c>
      <c r="AO70" s="70" t="s">
        <v>287</v>
      </c>
      <c r="AP70" s="64" t="b">
        <v>0</v>
      </c>
      <c r="AQ70" s="64" t="s">
        <v>288</v>
      </c>
      <c r="AR70" s="64"/>
      <c r="AS70" s="70" t="s">
        <v>287</v>
      </c>
      <c r="AT70" s="64" t="b">
        <v>0</v>
      </c>
      <c r="AU70" s="64">
        <v>3</v>
      </c>
      <c r="AV70" s="70" t="s">
        <v>287</v>
      </c>
      <c r="AW70" s="64" t="s">
        <v>342</v>
      </c>
      <c r="AX70" s="64" t="b">
        <v>0</v>
      </c>
      <c r="AY70" s="70" t="s">
        <v>922</v>
      </c>
      <c r="AZ70" s="64" t="s">
        <v>185</v>
      </c>
      <c r="BA70" s="64">
        <v>0</v>
      </c>
      <c r="BB70" s="64">
        <v>0</v>
      </c>
      <c r="BC70" s="64"/>
      <c r="BD70" s="64"/>
      <c r="BE70" s="64"/>
      <c r="BF70" s="64"/>
      <c r="BG70" s="64"/>
      <c r="BH70" s="64"/>
      <c r="BI70" s="64"/>
      <c r="BJ70" s="64"/>
      <c r="BK70" s="63" t="str">
        <f>REPLACE(INDEX(GroupVertices[Group],MATCH(Edges[[#This Row],[Vertex 1]],GroupVertices[Vertex],0)),1,1,"")</f>
        <v>1</v>
      </c>
      <c r="BL70" s="63" t="str">
        <f>REPLACE(INDEX(GroupVertices[Group],MATCH(Edges[[#This Row],[Vertex 2]],GroupVertices[Vertex],0)),1,1,"")</f>
        <v>2</v>
      </c>
      <c r="BM70" s="137">
        <v>43713</v>
      </c>
      <c r="BN70" s="70" t="s">
        <v>842</v>
      </c>
    </row>
    <row r="71" spans="1:66" ht="15">
      <c r="A71" s="62" t="s">
        <v>733</v>
      </c>
      <c r="B71" s="62" t="s">
        <v>739</v>
      </c>
      <c r="C71" s="87" t="s">
        <v>285</v>
      </c>
      <c r="D71" s="94">
        <v>10</v>
      </c>
      <c r="E71" s="95" t="s">
        <v>136</v>
      </c>
      <c r="F71" s="96">
        <v>6</v>
      </c>
      <c r="G71" s="87"/>
      <c r="H71" s="77"/>
      <c r="I71" s="97"/>
      <c r="J71" s="97"/>
      <c r="K71" s="34" t="s">
        <v>66</v>
      </c>
      <c r="L71" s="100">
        <v>71</v>
      </c>
      <c r="M71" s="100"/>
      <c r="N71" s="99"/>
      <c r="O71" s="64" t="s">
        <v>195</v>
      </c>
      <c r="P71" s="66">
        <v>43713.05375</v>
      </c>
      <c r="Q71" s="64" t="s">
        <v>751</v>
      </c>
      <c r="R71" s="64"/>
      <c r="S71" s="64"/>
      <c r="T71" s="64"/>
      <c r="U71" s="66">
        <v>43713.05375</v>
      </c>
      <c r="V71" s="67" t="s">
        <v>771</v>
      </c>
      <c r="W71" s="64"/>
      <c r="X71" s="64"/>
      <c r="Y71" s="70" t="s">
        <v>922</v>
      </c>
      <c r="Z71" s="64"/>
      <c r="AA71" s="110">
        <v>10</v>
      </c>
      <c r="AB71" s="48"/>
      <c r="AC71" s="49"/>
      <c r="AD71" s="48"/>
      <c r="AE71" s="49"/>
      <c r="AF71" s="48"/>
      <c r="AG71" s="49"/>
      <c r="AH71" s="48"/>
      <c r="AI71" s="49"/>
      <c r="AJ71" s="48"/>
      <c r="AK71" s="135" t="s">
        <v>793</v>
      </c>
      <c r="AL71" s="67" t="s">
        <v>793</v>
      </c>
      <c r="AM71" s="64" t="b">
        <v>0</v>
      </c>
      <c r="AN71" s="64">
        <v>26</v>
      </c>
      <c r="AO71" s="70" t="s">
        <v>287</v>
      </c>
      <c r="AP71" s="64" t="b">
        <v>0</v>
      </c>
      <c r="AQ71" s="64" t="s">
        <v>288</v>
      </c>
      <c r="AR71" s="64"/>
      <c r="AS71" s="70" t="s">
        <v>287</v>
      </c>
      <c r="AT71" s="64" t="b">
        <v>0</v>
      </c>
      <c r="AU71" s="64">
        <v>3</v>
      </c>
      <c r="AV71" s="70" t="s">
        <v>287</v>
      </c>
      <c r="AW71" s="64" t="s">
        <v>342</v>
      </c>
      <c r="AX71" s="64" t="b">
        <v>0</v>
      </c>
      <c r="AY71" s="70" t="s">
        <v>922</v>
      </c>
      <c r="AZ71" s="64" t="s">
        <v>185</v>
      </c>
      <c r="BA71" s="64">
        <v>0</v>
      </c>
      <c r="BB71" s="64">
        <v>0</v>
      </c>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3</v>
      </c>
      <c r="BM71" s="137">
        <v>43713</v>
      </c>
      <c r="BN71" s="70" t="s">
        <v>842</v>
      </c>
    </row>
    <row r="72" spans="1:66" ht="15">
      <c r="A72" s="62" t="s">
        <v>733</v>
      </c>
      <c r="B72" s="62" t="s">
        <v>743</v>
      </c>
      <c r="C72" s="87" t="s">
        <v>1359</v>
      </c>
      <c r="D72" s="94">
        <v>10</v>
      </c>
      <c r="E72" s="95" t="s">
        <v>136</v>
      </c>
      <c r="F72" s="96">
        <v>9.333333333333332</v>
      </c>
      <c r="G72" s="87"/>
      <c r="H72" s="77"/>
      <c r="I72" s="97"/>
      <c r="J72" s="97"/>
      <c r="K72" s="34" t="s">
        <v>66</v>
      </c>
      <c r="L72" s="100">
        <v>72</v>
      </c>
      <c r="M72" s="100"/>
      <c r="N72" s="99"/>
      <c r="O72" s="64" t="s">
        <v>195</v>
      </c>
      <c r="P72" s="66">
        <v>43713.54724537037</v>
      </c>
      <c r="Q72" s="64" t="s">
        <v>761</v>
      </c>
      <c r="R72" s="67" t="s">
        <v>774</v>
      </c>
      <c r="S72" s="64" t="s">
        <v>777</v>
      </c>
      <c r="T72" s="64"/>
      <c r="U72" s="66">
        <v>43713.54724537037</v>
      </c>
      <c r="V72" s="67" t="s">
        <v>869</v>
      </c>
      <c r="W72" s="64"/>
      <c r="X72" s="64"/>
      <c r="Y72" s="70" t="s">
        <v>909</v>
      </c>
      <c r="Z72" s="64"/>
      <c r="AA72" s="110">
        <v>7</v>
      </c>
      <c r="AB72" s="48"/>
      <c r="AC72" s="49"/>
      <c r="AD72" s="48"/>
      <c r="AE72" s="49"/>
      <c r="AF72" s="48"/>
      <c r="AG72" s="49"/>
      <c r="AH72" s="48"/>
      <c r="AI72" s="49"/>
      <c r="AJ72" s="48"/>
      <c r="AK72" s="117"/>
      <c r="AL72" s="67" t="s">
        <v>801</v>
      </c>
      <c r="AM72" s="64" t="b">
        <v>0</v>
      </c>
      <c r="AN72" s="64">
        <v>14</v>
      </c>
      <c r="AO72" s="70" t="s">
        <v>287</v>
      </c>
      <c r="AP72" s="64" t="b">
        <v>1</v>
      </c>
      <c r="AQ72" s="64" t="s">
        <v>288</v>
      </c>
      <c r="AR72" s="64"/>
      <c r="AS72" s="70" t="s">
        <v>893</v>
      </c>
      <c r="AT72" s="64" t="b">
        <v>0</v>
      </c>
      <c r="AU72" s="64">
        <v>3</v>
      </c>
      <c r="AV72" s="70" t="s">
        <v>287</v>
      </c>
      <c r="AW72" s="64" t="s">
        <v>342</v>
      </c>
      <c r="AX72" s="64" t="b">
        <v>0</v>
      </c>
      <c r="AY72" s="70" t="s">
        <v>909</v>
      </c>
      <c r="AZ72" s="64" t="s">
        <v>185</v>
      </c>
      <c r="BA72" s="64">
        <v>0</v>
      </c>
      <c r="BB72" s="64">
        <v>0</v>
      </c>
      <c r="BC72" s="64"/>
      <c r="BD72" s="64"/>
      <c r="BE72" s="64"/>
      <c r="BF72" s="64"/>
      <c r="BG72" s="64"/>
      <c r="BH72" s="64"/>
      <c r="BI72" s="64"/>
      <c r="BJ72" s="64"/>
      <c r="BK72" s="63" t="str">
        <f>REPLACE(INDEX(GroupVertices[Group],MATCH(Edges[[#This Row],[Vertex 1]],GroupVertices[Vertex],0)),1,1,"")</f>
        <v>1</v>
      </c>
      <c r="BL72" s="63" t="str">
        <f>REPLACE(INDEX(GroupVertices[Group],MATCH(Edges[[#This Row],[Vertex 2]],GroupVertices[Vertex],0)),1,1,"")</f>
        <v>2</v>
      </c>
      <c r="BM72" s="137">
        <v>43713</v>
      </c>
      <c r="BN72" s="70" t="s">
        <v>829</v>
      </c>
    </row>
    <row r="73" spans="1:66" ht="15">
      <c r="A73" s="62" t="s">
        <v>733</v>
      </c>
      <c r="B73" s="62" t="s">
        <v>739</v>
      </c>
      <c r="C73" s="87" t="s">
        <v>285</v>
      </c>
      <c r="D73" s="94">
        <v>10</v>
      </c>
      <c r="E73" s="95" t="s">
        <v>136</v>
      </c>
      <c r="F73" s="96">
        <v>6</v>
      </c>
      <c r="G73" s="87"/>
      <c r="H73" s="77"/>
      <c r="I73" s="97"/>
      <c r="J73" s="97"/>
      <c r="K73" s="34" t="s">
        <v>66</v>
      </c>
      <c r="L73" s="100">
        <v>73</v>
      </c>
      <c r="M73" s="100"/>
      <c r="N73" s="99"/>
      <c r="O73" s="64" t="s">
        <v>195</v>
      </c>
      <c r="P73" s="66">
        <v>43713.54724537037</v>
      </c>
      <c r="Q73" s="64" t="s">
        <v>761</v>
      </c>
      <c r="R73" s="67" t="s">
        <v>774</v>
      </c>
      <c r="S73" s="64" t="s">
        <v>777</v>
      </c>
      <c r="T73" s="64"/>
      <c r="U73" s="66">
        <v>43713.54724537037</v>
      </c>
      <c r="V73" s="67" t="s">
        <v>869</v>
      </c>
      <c r="W73" s="64"/>
      <c r="X73" s="64"/>
      <c r="Y73" s="70" t="s">
        <v>909</v>
      </c>
      <c r="Z73" s="64"/>
      <c r="AA73" s="110">
        <v>10</v>
      </c>
      <c r="AB73" s="48"/>
      <c r="AC73" s="49"/>
      <c r="AD73" s="48"/>
      <c r="AE73" s="49"/>
      <c r="AF73" s="48"/>
      <c r="AG73" s="49"/>
      <c r="AH73" s="48"/>
      <c r="AI73" s="49"/>
      <c r="AJ73" s="48"/>
      <c r="AK73" s="117"/>
      <c r="AL73" s="67" t="s">
        <v>801</v>
      </c>
      <c r="AM73" s="64" t="b">
        <v>0</v>
      </c>
      <c r="AN73" s="64">
        <v>14</v>
      </c>
      <c r="AO73" s="70" t="s">
        <v>287</v>
      </c>
      <c r="AP73" s="64" t="b">
        <v>1</v>
      </c>
      <c r="AQ73" s="64" t="s">
        <v>288</v>
      </c>
      <c r="AR73" s="64"/>
      <c r="AS73" s="70" t="s">
        <v>893</v>
      </c>
      <c r="AT73" s="64" t="b">
        <v>0</v>
      </c>
      <c r="AU73" s="64">
        <v>3</v>
      </c>
      <c r="AV73" s="70" t="s">
        <v>287</v>
      </c>
      <c r="AW73" s="64" t="s">
        <v>342</v>
      </c>
      <c r="AX73" s="64" t="b">
        <v>0</v>
      </c>
      <c r="AY73" s="70" t="s">
        <v>909</v>
      </c>
      <c r="AZ73" s="64" t="s">
        <v>185</v>
      </c>
      <c r="BA73" s="64">
        <v>0</v>
      </c>
      <c r="BB73" s="64">
        <v>0</v>
      </c>
      <c r="BC73" s="64"/>
      <c r="BD73" s="64"/>
      <c r="BE73" s="64"/>
      <c r="BF73" s="64"/>
      <c r="BG73" s="64"/>
      <c r="BH73" s="64"/>
      <c r="BI73" s="64"/>
      <c r="BJ73" s="64"/>
      <c r="BK73" s="63" t="str">
        <f>REPLACE(INDEX(GroupVertices[Group],MATCH(Edges[[#This Row],[Vertex 1]],GroupVertices[Vertex],0)),1,1,"")</f>
        <v>1</v>
      </c>
      <c r="BL73" s="63" t="str">
        <f>REPLACE(INDEX(GroupVertices[Group],MATCH(Edges[[#This Row],[Vertex 2]],GroupVertices[Vertex],0)),1,1,"")</f>
        <v>3</v>
      </c>
      <c r="BM73" s="137">
        <v>43713</v>
      </c>
      <c r="BN73" s="70" t="s">
        <v>829</v>
      </c>
    </row>
    <row r="74" spans="1:66" ht="15">
      <c r="A74" s="62" t="s">
        <v>733</v>
      </c>
      <c r="B74" s="62" t="s">
        <v>739</v>
      </c>
      <c r="C74" s="87" t="s">
        <v>285</v>
      </c>
      <c r="D74" s="94">
        <v>10</v>
      </c>
      <c r="E74" s="95" t="s">
        <v>136</v>
      </c>
      <c r="F74" s="96">
        <v>6</v>
      </c>
      <c r="G74" s="87"/>
      <c r="H74" s="77"/>
      <c r="I74" s="97"/>
      <c r="J74" s="97"/>
      <c r="K74" s="34" t="s">
        <v>66</v>
      </c>
      <c r="L74" s="100">
        <v>74</v>
      </c>
      <c r="M74" s="100"/>
      <c r="N74" s="99"/>
      <c r="O74" s="64" t="s">
        <v>195</v>
      </c>
      <c r="P74" s="66">
        <v>43713.86730324074</v>
      </c>
      <c r="Q74" s="64" t="s">
        <v>763</v>
      </c>
      <c r="R74" s="64"/>
      <c r="S74" s="64"/>
      <c r="T74" s="64"/>
      <c r="U74" s="66">
        <v>43713.86730324074</v>
      </c>
      <c r="V74" s="67" t="s">
        <v>882</v>
      </c>
      <c r="W74" s="64"/>
      <c r="X74" s="64"/>
      <c r="Y74" s="70" t="s">
        <v>923</v>
      </c>
      <c r="Z74" s="64"/>
      <c r="AA74" s="110">
        <v>10</v>
      </c>
      <c r="AB74" s="48"/>
      <c r="AC74" s="49"/>
      <c r="AD74" s="48"/>
      <c r="AE74" s="49"/>
      <c r="AF74" s="48"/>
      <c r="AG74" s="49"/>
      <c r="AH74" s="48"/>
      <c r="AI74" s="49"/>
      <c r="AJ74" s="48"/>
      <c r="AK74" s="135" t="s">
        <v>794</v>
      </c>
      <c r="AL74" s="67" t="s">
        <v>794</v>
      </c>
      <c r="AM74" s="64" t="b">
        <v>0</v>
      </c>
      <c r="AN74" s="64">
        <v>16</v>
      </c>
      <c r="AO74" s="70" t="s">
        <v>287</v>
      </c>
      <c r="AP74" s="64" t="b">
        <v>0</v>
      </c>
      <c r="AQ74" s="64" t="s">
        <v>288</v>
      </c>
      <c r="AR74" s="64"/>
      <c r="AS74" s="70" t="s">
        <v>287</v>
      </c>
      <c r="AT74" s="64" t="b">
        <v>0</v>
      </c>
      <c r="AU74" s="64">
        <v>2</v>
      </c>
      <c r="AV74" s="70" t="s">
        <v>287</v>
      </c>
      <c r="AW74" s="64" t="s">
        <v>342</v>
      </c>
      <c r="AX74" s="64" t="b">
        <v>0</v>
      </c>
      <c r="AY74" s="70" t="s">
        <v>923</v>
      </c>
      <c r="AZ74" s="64" t="s">
        <v>185</v>
      </c>
      <c r="BA74" s="64">
        <v>0</v>
      </c>
      <c r="BB74" s="64">
        <v>0</v>
      </c>
      <c r="BC74" s="64"/>
      <c r="BD74" s="64"/>
      <c r="BE74" s="64"/>
      <c r="BF74" s="64"/>
      <c r="BG74" s="64"/>
      <c r="BH74" s="64"/>
      <c r="BI74" s="64"/>
      <c r="BJ74" s="64"/>
      <c r="BK74" s="63" t="str">
        <f>REPLACE(INDEX(GroupVertices[Group],MATCH(Edges[[#This Row],[Vertex 1]],GroupVertices[Vertex],0)),1,1,"")</f>
        <v>1</v>
      </c>
      <c r="BL74" s="63" t="str">
        <f>REPLACE(INDEX(GroupVertices[Group],MATCH(Edges[[#This Row],[Vertex 2]],GroupVertices[Vertex],0)),1,1,"")</f>
        <v>3</v>
      </c>
      <c r="BM74" s="137">
        <v>43713</v>
      </c>
      <c r="BN74" s="70" t="s">
        <v>843</v>
      </c>
    </row>
    <row r="75" spans="1:66" ht="15">
      <c r="A75" s="62" t="s">
        <v>733</v>
      </c>
      <c r="B75" s="62" t="s">
        <v>743</v>
      </c>
      <c r="C75" s="87" t="s">
        <v>1359</v>
      </c>
      <c r="D75" s="94">
        <v>10</v>
      </c>
      <c r="E75" s="95" t="s">
        <v>136</v>
      </c>
      <c r="F75" s="96">
        <v>9.333333333333332</v>
      </c>
      <c r="G75" s="87"/>
      <c r="H75" s="77"/>
      <c r="I75" s="97"/>
      <c r="J75" s="97"/>
      <c r="K75" s="34" t="s">
        <v>66</v>
      </c>
      <c r="L75" s="100">
        <v>75</v>
      </c>
      <c r="M75" s="100"/>
      <c r="N75" s="99"/>
      <c r="O75" s="64" t="s">
        <v>195</v>
      </c>
      <c r="P75" s="66">
        <v>43713.86730324074</v>
      </c>
      <c r="Q75" s="64" t="s">
        <v>763</v>
      </c>
      <c r="R75" s="64"/>
      <c r="S75" s="64"/>
      <c r="T75" s="64"/>
      <c r="U75" s="66">
        <v>43713.86730324074</v>
      </c>
      <c r="V75" s="67" t="s">
        <v>882</v>
      </c>
      <c r="W75" s="64"/>
      <c r="X75" s="64"/>
      <c r="Y75" s="70" t="s">
        <v>923</v>
      </c>
      <c r="Z75" s="64"/>
      <c r="AA75" s="110">
        <v>7</v>
      </c>
      <c r="AB75" s="48"/>
      <c r="AC75" s="49"/>
      <c r="AD75" s="48"/>
      <c r="AE75" s="49"/>
      <c r="AF75" s="48"/>
      <c r="AG75" s="49"/>
      <c r="AH75" s="48"/>
      <c r="AI75" s="49"/>
      <c r="AJ75" s="48"/>
      <c r="AK75" s="135" t="s">
        <v>794</v>
      </c>
      <c r="AL75" s="67" t="s">
        <v>794</v>
      </c>
      <c r="AM75" s="64" t="b">
        <v>0</v>
      </c>
      <c r="AN75" s="64">
        <v>16</v>
      </c>
      <c r="AO75" s="70" t="s">
        <v>287</v>
      </c>
      <c r="AP75" s="64" t="b">
        <v>0</v>
      </c>
      <c r="AQ75" s="64" t="s">
        <v>288</v>
      </c>
      <c r="AR75" s="64"/>
      <c r="AS75" s="70" t="s">
        <v>287</v>
      </c>
      <c r="AT75" s="64" t="b">
        <v>0</v>
      </c>
      <c r="AU75" s="64">
        <v>2</v>
      </c>
      <c r="AV75" s="70" t="s">
        <v>287</v>
      </c>
      <c r="AW75" s="64" t="s">
        <v>342</v>
      </c>
      <c r="AX75" s="64" t="b">
        <v>0</v>
      </c>
      <c r="AY75" s="70" t="s">
        <v>923</v>
      </c>
      <c r="AZ75" s="64" t="s">
        <v>185</v>
      </c>
      <c r="BA75" s="64">
        <v>0</v>
      </c>
      <c r="BB75" s="64">
        <v>0</v>
      </c>
      <c r="BC75" s="64"/>
      <c r="BD75" s="64"/>
      <c r="BE75" s="64"/>
      <c r="BF75" s="64"/>
      <c r="BG75" s="64"/>
      <c r="BH75" s="64"/>
      <c r="BI75" s="64"/>
      <c r="BJ75" s="64"/>
      <c r="BK75" s="63" t="str">
        <f>REPLACE(INDEX(GroupVertices[Group],MATCH(Edges[[#This Row],[Vertex 1]],GroupVertices[Vertex],0)),1,1,"")</f>
        <v>1</v>
      </c>
      <c r="BL75" s="63" t="str">
        <f>REPLACE(INDEX(GroupVertices[Group],MATCH(Edges[[#This Row],[Vertex 2]],GroupVertices[Vertex],0)),1,1,"")</f>
        <v>2</v>
      </c>
      <c r="BM75" s="137">
        <v>43713</v>
      </c>
      <c r="BN75" s="70" t="s">
        <v>843</v>
      </c>
    </row>
    <row r="76" spans="1:66" ht="15">
      <c r="A76" s="62" t="s">
        <v>733</v>
      </c>
      <c r="B76" s="62" t="s">
        <v>737</v>
      </c>
      <c r="C76" s="87" t="s">
        <v>1358</v>
      </c>
      <c r="D76" s="94">
        <v>10</v>
      </c>
      <c r="E76" s="95" t="s">
        <v>136</v>
      </c>
      <c r="F76" s="96">
        <v>14.88888888888889</v>
      </c>
      <c r="G76" s="87"/>
      <c r="H76" s="77"/>
      <c r="I76" s="97"/>
      <c r="J76" s="97"/>
      <c r="K76" s="34" t="s">
        <v>65</v>
      </c>
      <c r="L76" s="100">
        <v>76</v>
      </c>
      <c r="M76" s="100"/>
      <c r="N76" s="99"/>
      <c r="O76" s="64" t="s">
        <v>195</v>
      </c>
      <c r="P76" s="66">
        <v>43713.86730324074</v>
      </c>
      <c r="Q76" s="64" t="s">
        <v>763</v>
      </c>
      <c r="R76" s="64"/>
      <c r="S76" s="64"/>
      <c r="T76" s="64"/>
      <c r="U76" s="66">
        <v>43713.86730324074</v>
      </c>
      <c r="V76" s="67" t="s">
        <v>882</v>
      </c>
      <c r="W76" s="64"/>
      <c r="X76" s="64"/>
      <c r="Y76" s="70" t="s">
        <v>923</v>
      </c>
      <c r="Z76" s="64"/>
      <c r="AA76" s="110">
        <v>2</v>
      </c>
      <c r="AB76" s="48">
        <v>0</v>
      </c>
      <c r="AC76" s="49">
        <v>0</v>
      </c>
      <c r="AD76" s="48">
        <v>0</v>
      </c>
      <c r="AE76" s="49">
        <v>0</v>
      </c>
      <c r="AF76" s="48">
        <v>0</v>
      </c>
      <c r="AG76" s="49">
        <v>0</v>
      </c>
      <c r="AH76" s="48">
        <v>16</v>
      </c>
      <c r="AI76" s="49">
        <v>100</v>
      </c>
      <c r="AJ76" s="48">
        <v>16</v>
      </c>
      <c r="AK76" s="135" t="s">
        <v>794</v>
      </c>
      <c r="AL76" s="67" t="s">
        <v>794</v>
      </c>
      <c r="AM76" s="64" t="b">
        <v>0</v>
      </c>
      <c r="AN76" s="64">
        <v>16</v>
      </c>
      <c r="AO76" s="70" t="s">
        <v>287</v>
      </c>
      <c r="AP76" s="64" t="b">
        <v>0</v>
      </c>
      <c r="AQ76" s="64" t="s">
        <v>288</v>
      </c>
      <c r="AR76" s="64"/>
      <c r="AS76" s="70" t="s">
        <v>287</v>
      </c>
      <c r="AT76" s="64" t="b">
        <v>0</v>
      </c>
      <c r="AU76" s="64">
        <v>2</v>
      </c>
      <c r="AV76" s="70" t="s">
        <v>287</v>
      </c>
      <c r="AW76" s="64" t="s">
        <v>342</v>
      </c>
      <c r="AX76" s="64" t="b">
        <v>0</v>
      </c>
      <c r="AY76" s="70" t="s">
        <v>923</v>
      </c>
      <c r="AZ76" s="64" t="s">
        <v>185</v>
      </c>
      <c r="BA76" s="64">
        <v>0</v>
      </c>
      <c r="BB76" s="64">
        <v>0</v>
      </c>
      <c r="BC76" s="64"/>
      <c r="BD76" s="64"/>
      <c r="BE76" s="64"/>
      <c r="BF76" s="64"/>
      <c r="BG76" s="64"/>
      <c r="BH76" s="64"/>
      <c r="BI76" s="64"/>
      <c r="BJ76" s="64"/>
      <c r="BK76" s="63" t="str">
        <f>REPLACE(INDEX(GroupVertices[Group],MATCH(Edges[[#This Row],[Vertex 1]],GroupVertices[Vertex],0)),1,1,"")</f>
        <v>1</v>
      </c>
      <c r="BL76" s="63" t="str">
        <f>REPLACE(INDEX(GroupVertices[Group],MATCH(Edges[[#This Row],[Vertex 2]],GroupVertices[Vertex],0)),1,1,"")</f>
        <v>2</v>
      </c>
      <c r="BM76" s="137">
        <v>43713</v>
      </c>
      <c r="BN76" s="70" t="s">
        <v>843</v>
      </c>
    </row>
    <row r="77" spans="1:66" ht="15">
      <c r="A77" s="62" t="s">
        <v>739</v>
      </c>
      <c r="B77" s="62" t="s">
        <v>733</v>
      </c>
      <c r="C77" s="87" t="s">
        <v>284</v>
      </c>
      <c r="D77" s="94">
        <v>5</v>
      </c>
      <c r="E77" s="95" t="s">
        <v>132</v>
      </c>
      <c r="F77" s="96">
        <v>16</v>
      </c>
      <c r="G77" s="87"/>
      <c r="H77" s="77"/>
      <c r="I77" s="97"/>
      <c r="J77" s="97"/>
      <c r="K77" s="34" t="s">
        <v>66</v>
      </c>
      <c r="L77" s="100">
        <v>77</v>
      </c>
      <c r="M77" s="100"/>
      <c r="N77" s="99"/>
      <c r="O77" s="64" t="s">
        <v>352</v>
      </c>
      <c r="P77" s="66">
        <v>43708.84361111111</v>
      </c>
      <c r="Q77" s="64" t="s">
        <v>750</v>
      </c>
      <c r="R77" s="64"/>
      <c r="S77" s="64"/>
      <c r="T77" s="64"/>
      <c r="U77" s="66">
        <v>43708.84361111111</v>
      </c>
      <c r="V77" s="67" t="s">
        <v>873</v>
      </c>
      <c r="W77" s="64"/>
      <c r="X77" s="64"/>
      <c r="Y77" s="70" t="s">
        <v>913</v>
      </c>
      <c r="Z77" s="64"/>
      <c r="AA77" s="110">
        <v>1</v>
      </c>
      <c r="AB77" s="48">
        <v>0</v>
      </c>
      <c r="AC77" s="49">
        <v>0</v>
      </c>
      <c r="AD77" s="48">
        <v>0</v>
      </c>
      <c r="AE77" s="49">
        <v>0</v>
      </c>
      <c r="AF77" s="48">
        <v>0</v>
      </c>
      <c r="AG77" s="49">
        <v>0</v>
      </c>
      <c r="AH77" s="48">
        <v>20</v>
      </c>
      <c r="AI77" s="49">
        <v>100</v>
      </c>
      <c r="AJ77" s="48">
        <v>20</v>
      </c>
      <c r="AK77" s="117"/>
      <c r="AL77" s="67" t="s">
        <v>804</v>
      </c>
      <c r="AM77" s="64" t="b">
        <v>0</v>
      </c>
      <c r="AN77" s="64">
        <v>0</v>
      </c>
      <c r="AO77" s="70" t="s">
        <v>287</v>
      </c>
      <c r="AP77" s="64" t="b">
        <v>0</v>
      </c>
      <c r="AQ77" s="64" t="s">
        <v>288</v>
      </c>
      <c r="AR77" s="64"/>
      <c r="AS77" s="70" t="s">
        <v>287</v>
      </c>
      <c r="AT77" s="64" t="b">
        <v>0</v>
      </c>
      <c r="AU77" s="64">
        <v>3</v>
      </c>
      <c r="AV77" s="70" t="s">
        <v>911</v>
      </c>
      <c r="AW77" s="64" t="s">
        <v>936</v>
      </c>
      <c r="AX77" s="64" t="b">
        <v>0</v>
      </c>
      <c r="AY77" s="70" t="s">
        <v>911</v>
      </c>
      <c r="AZ77" s="64" t="s">
        <v>185</v>
      </c>
      <c r="BA77" s="64">
        <v>0</v>
      </c>
      <c r="BB77" s="64">
        <v>0</v>
      </c>
      <c r="BC77" s="64"/>
      <c r="BD77" s="64"/>
      <c r="BE77" s="64"/>
      <c r="BF77" s="64"/>
      <c r="BG77" s="64"/>
      <c r="BH77" s="64"/>
      <c r="BI77" s="64"/>
      <c r="BJ77" s="64"/>
      <c r="BK77" s="63" t="str">
        <f>REPLACE(INDEX(GroupVertices[Group],MATCH(Edges[[#This Row],[Vertex 1]],GroupVertices[Vertex],0)),1,1,"")</f>
        <v>3</v>
      </c>
      <c r="BL77" s="63" t="str">
        <f>REPLACE(INDEX(GroupVertices[Group],MATCH(Edges[[#This Row],[Vertex 2]],GroupVertices[Vertex],0)),1,1,"")</f>
        <v>1</v>
      </c>
      <c r="BM77" s="137">
        <v>43708</v>
      </c>
      <c r="BN77" s="70" t="s">
        <v>833</v>
      </c>
    </row>
    <row r="78" spans="1:66" ht="15">
      <c r="A78" s="62" t="s">
        <v>743</v>
      </c>
      <c r="B78" s="62" t="s">
        <v>733</v>
      </c>
      <c r="C78" s="87" t="s">
        <v>1358</v>
      </c>
      <c r="D78" s="94">
        <v>10</v>
      </c>
      <c r="E78" s="95" t="s">
        <v>136</v>
      </c>
      <c r="F78" s="96">
        <v>14.88888888888889</v>
      </c>
      <c r="G78" s="87"/>
      <c r="H78" s="77"/>
      <c r="I78" s="97"/>
      <c r="J78" s="97"/>
      <c r="K78" s="34" t="s">
        <v>66</v>
      </c>
      <c r="L78" s="100">
        <v>78</v>
      </c>
      <c r="M78" s="100"/>
      <c r="N78" s="99"/>
      <c r="O78" s="64" t="s">
        <v>352</v>
      </c>
      <c r="P78" s="66">
        <v>43707.16693287037</v>
      </c>
      <c r="Q78" s="64" t="s">
        <v>768</v>
      </c>
      <c r="R78" s="64"/>
      <c r="S78" s="64"/>
      <c r="T78" s="64"/>
      <c r="U78" s="66">
        <v>43707.16693287037</v>
      </c>
      <c r="V78" s="67" t="s">
        <v>883</v>
      </c>
      <c r="W78" s="64"/>
      <c r="X78" s="64"/>
      <c r="Y78" s="70" t="s">
        <v>924</v>
      </c>
      <c r="Z78" s="64"/>
      <c r="AA78" s="110">
        <v>2</v>
      </c>
      <c r="AB78" s="48"/>
      <c r="AC78" s="49"/>
      <c r="AD78" s="48"/>
      <c r="AE78" s="49"/>
      <c r="AF78" s="48"/>
      <c r="AG78" s="49"/>
      <c r="AH78" s="48"/>
      <c r="AI78" s="49"/>
      <c r="AJ78" s="48"/>
      <c r="AK78" s="117"/>
      <c r="AL78" s="67" t="s">
        <v>808</v>
      </c>
      <c r="AM78" s="64" t="b">
        <v>0</v>
      </c>
      <c r="AN78" s="64">
        <v>0</v>
      </c>
      <c r="AO78" s="70" t="s">
        <v>287</v>
      </c>
      <c r="AP78" s="64" t="b">
        <v>0</v>
      </c>
      <c r="AQ78" s="64" t="s">
        <v>288</v>
      </c>
      <c r="AR78" s="64"/>
      <c r="AS78" s="70" t="s">
        <v>287</v>
      </c>
      <c r="AT78" s="64" t="b">
        <v>0</v>
      </c>
      <c r="AU78" s="64">
        <v>3</v>
      </c>
      <c r="AV78" s="70" t="s">
        <v>919</v>
      </c>
      <c r="AW78" s="64" t="s">
        <v>342</v>
      </c>
      <c r="AX78" s="64" t="b">
        <v>0</v>
      </c>
      <c r="AY78" s="70" t="s">
        <v>919</v>
      </c>
      <c r="AZ78" s="64" t="s">
        <v>185</v>
      </c>
      <c r="BA78" s="64">
        <v>0</v>
      </c>
      <c r="BB78" s="64">
        <v>0</v>
      </c>
      <c r="BC78" s="64"/>
      <c r="BD78" s="64"/>
      <c r="BE78" s="64"/>
      <c r="BF78" s="64"/>
      <c r="BG78" s="64"/>
      <c r="BH78" s="64"/>
      <c r="BI78" s="64"/>
      <c r="BJ78" s="64"/>
      <c r="BK78" s="63" t="str">
        <f>REPLACE(INDEX(GroupVertices[Group],MATCH(Edges[[#This Row],[Vertex 1]],GroupVertices[Vertex],0)),1,1,"")</f>
        <v>2</v>
      </c>
      <c r="BL78" s="63" t="str">
        <f>REPLACE(INDEX(GroupVertices[Group],MATCH(Edges[[#This Row],[Vertex 2]],GroupVertices[Vertex],0)),1,1,"")</f>
        <v>1</v>
      </c>
      <c r="BM78" s="137">
        <v>43707</v>
      </c>
      <c r="BN78" s="70" t="s">
        <v>844</v>
      </c>
    </row>
    <row r="79" spans="1:66" ht="15">
      <c r="A79" s="62" t="s">
        <v>743</v>
      </c>
      <c r="B79" s="62" t="s">
        <v>733</v>
      </c>
      <c r="C79" s="87" t="s">
        <v>1358</v>
      </c>
      <c r="D79" s="94">
        <v>10</v>
      </c>
      <c r="E79" s="95" t="s">
        <v>136</v>
      </c>
      <c r="F79" s="96">
        <v>14.88888888888889</v>
      </c>
      <c r="G79" s="87"/>
      <c r="H79" s="77"/>
      <c r="I79" s="97"/>
      <c r="J79" s="97"/>
      <c r="K79" s="34" t="s">
        <v>66</v>
      </c>
      <c r="L79" s="100">
        <v>79</v>
      </c>
      <c r="M79" s="100"/>
      <c r="N79" s="99"/>
      <c r="O79" s="64" t="s">
        <v>352</v>
      </c>
      <c r="P79" s="66">
        <v>43713.96564814815</v>
      </c>
      <c r="Q79" s="64" t="s">
        <v>751</v>
      </c>
      <c r="R79" s="64"/>
      <c r="S79" s="64"/>
      <c r="T79" s="64"/>
      <c r="U79" s="66">
        <v>43713.96564814815</v>
      </c>
      <c r="V79" s="67" t="s">
        <v>884</v>
      </c>
      <c r="W79" s="64"/>
      <c r="X79" s="64"/>
      <c r="Y79" s="70" t="s">
        <v>925</v>
      </c>
      <c r="Z79" s="64"/>
      <c r="AA79" s="110">
        <v>2</v>
      </c>
      <c r="AB79" s="48"/>
      <c r="AC79" s="49"/>
      <c r="AD79" s="48"/>
      <c r="AE79" s="49"/>
      <c r="AF79" s="48"/>
      <c r="AG79" s="49"/>
      <c r="AH79" s="48"/>
      <c r="AI79" s="49"/>
      <c r="AJ79" s="48"/>
      <c r="AK79" s="117"/>
      <c r="AL79" s="67" t="s">
        <v>808</v>
      </c>
      <c r="AM79" s="64" t="b">
        <v>0</v>
      </c>
      <c r="AN79" s="64">
        <v>0</v>
      </c>
      <c r="AO79" s="70" t="s">
        <v>287</v>
      </c>
      <c r="AP79" s="64" t="b">
        <v>0</v>
      </c>
      <c r="AQ79" s="64" t="s">
        <v>288</v>
      </c>
      <c r="AR79" s="64"/>
      <c r="AS79" s="70" t="s">
        <v>287</v>
      </c>
      <c r="AT79" s="64" t="b">
        <v>0</v>
      </c>
      <c r="AU79" s="64">
        <v>3</v>
      </c>
      <c r="AV79" s="70" t="s">
        <v>922</v>
      </c>
      <c r="AW79" s="64" t="s">
        <v>935</v>
      </c>
      <c r="AX79" s="64" t="b">
        <v>0</v>
      </c>
      <c r="AY79" s="70" t="s">
        <v>922</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1</v>
      </c>
      <c r="BM79" s="137">
        <v>43713</v>
      </c>
      <c r="BN79" s="70" t="s">
        <v>845</v>
      </c>
    </row>
    <row r="80" spans="1:66" ht="15">
      <c r="A80" s="62" t="s">
        <v>744</v>
      </c>
      <c r="B80" s="62" t="s">
        <v>733</v>
      </c>
      <c r="C80" s="87" t="s">
        <v>1358</v>
      </c>
      <c r="D80" s="94">
        <v>10</v>
      </c>
      <c r="E80" s="95" t="s">
        <v>136</v>
      </c>
      <c r="F80" s="96">
        <v>14.88888888888889</v>
      </c>
      <c r="G80" s="87"/>
      <c r="H80" s="77"/>
      <c r="I80" s="97"/>
      <c r="J80" s="97"/>
      <c r="K80" s="34" t="s">
        <v>65</v>
      </c>
      <c r="L80" s="100">
        <v>80</v>
      </c>
      <c r="M80" s="100"/>
      <c r="N80" s="99"/>
      <c r="O80" s="64" t="s">
        <v>352</v>
      </c>
      <c r="P80" s="66">
        <v>43705.80417824074</v>
      </c>
      <c r="Q80" s="64" t="s">
        <v>767</v>
      </c>
      <c r="R80" s="64"/>
      <c r="S80" s="64"/>
      <c r="T80" s="64"/>
      <c r="U80" s="66">
        <v>43705.80417824074</v>
      </c>
      <c r="V80" s="67" t="s">
        <v>885</v>
      </c>
      <c r="W80" s="64"/>
      <c r="X80" s="64"/>
      <c r="Y80" s="70" t="s">
        <v>926</v>
      </c>
      <c r="Z80" s="64"/>
      <c r="AA80" s="110">
        <v>2</v>
      </c>
      <c r="AB80" s="48"/>
      <c r="AC80" s="49"/>
      <c r="AD80" s="48"/>
      <c r="AE80" s="49"/>
      <c r="AF80" s="48"/>
      <c r="AG80" s="49"/>
      <c r="AH80" s="48"/>
      <c r="AI80" s="49"/>
      <c r="AJ80" s="48"/>
      <c r="AK80" s="117"/>
      <c r="AL80" s="67" t="s">
        <v>809</v>
      </c>
      <c r="AM80" s="64" t="b">
        <v>0</v>
      </c>
      <c r="AN80" s="64">
        <v>0</v>
      </c>
      <c r="AO80" s="70" t="s">
        <v>287</v>
      </c>
      <c r="AP80" s="64" t="b">
        <v>0</v>
      </c>
      <c r="AQ80" s="64" t="s">
        <v>288</v>
      </c>
      <c r="AR80" s="64"/>
      <c r="AS80" s="70" t="s">
        <v>287</v>
      </c>
      <c r="AT80" s="64" t="b">
        <v>0</v>
      </c>
      <c r="AU80" s="64">
        <v>1</v>
      </c>
      <c r="AV80" s="70" t="s">
        <v>918</v>
      </c>
      <c r="AW80" s="64" t="s">
        <v>342</v>
      </c>
      <c r="AX80" s="64" t="b">
        <v>0</v>
      </c>
      <c r="AY80" s="70" t="s">
        <v>918</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1</v>
      </c>
      <c r="BM80" s="137">
        <v>43705</v>
      </c>
      <c r="BN80" s="70" t="s">
        <v>846</v>
      </c>
    </row>
    <row r="81" spans="1:66" ht="15">
      <c r="A81" s="62" t="s">
        <v>744</v>
      </c>
      <c r="B81" s="62" t="s">
        <v>733</v>
      </c>
      <c r="C81" s="87" t="s">
        <v>1358</v>
      </c>
      <c r="D81" s="94">
        <v>10</v>
      </c>
      <c r="E81" s="95" t="s">
        <v>136</v>
      </c>
      <c r="F81" s="96">
        <v>14.88888888888889</v>
      </c>
      <c r="G81" s="87"/>
      <c r="H81" s="77"/>
      <c r="I81" s="97"/>
      <c r="J81" s="97"/>
      <c r="K81" s="34" t="s">
        <v>65</v>
      </c>
      <c r="L81" s="100">
        <v>81</v>
      </c>
      <c r="M81" s="100"/>
      <c r="N81" s="99"/>
      <c r="O81" s="64" t="s">
        <v>352</v>
      </c>
      <c r="P81" s="66">
        <v>43714.14591435185</v>
      </c>
      <c r="Q81" s="64" t="s">
        <v>763</v>
      </c>
      <c r="R81" s="64"/>
      <c r="S81" s="64"/>
      <c r="T81" s="64"/>
      <c r="U81" s="66">
        <v>43714.14591435185</v>
      </c>
      <c r="V81" s="67" t="s">
        <v>886</v>
      </c>
      <c r="W81" s="64"/>
      <c r="X81" s="64"/>
      <c r="Y81" s="70" t="s">
        <v>927</v>
      </c>
      <c r="Z81" s="64"/>
      <c r="AA81" s="110">
        <v>2</v>
      </c>
      <c r="AB81" s="48"/>
      <c r="AC81" s="49"/>
      <c r="AD81" s="48"/>
      <c r="AE81" s="49"/>
      <c r="AF81" s="48"/>
      <c r="AG81" s="49"/>
      <c r="AH81" s="48"/>
      <c r="AI81" s="49"/>
      <c r="AJ81" s="48"/>
      <c r="AK81" s="117"/>
      <c r="AL81" s="67" t="s">
        <v>809</v>
      </c>
      <c r="AM81" s="64" t="b">
        <v>0</v>
      </c>
      <c r="AN81" s="64">
        <v>0</v>
      </c>
      <c r="AO81" s="70" t="s">
        <v>287</v>
      </c>
      <c r="AP81" s="64" t="b">
        <v>0</v>
      </c>
      <c r="AQ81" s="64" t="s">
        <v>288</v>
      </c>
      <c r="AR81" s="64"/>
      <c r="AS81" s="70" t="s">
        <v>287</v>
      </c>
      <c r="AT81" s="64" t="b">
        <v>0</v>
      </c>
      <c r="AU81" s="64">
        <v>2</v>
      </c>
      <c r="AV81" s="70" t="s">
        <v>923</v>
      </c>
      <c r="AW81" s="64" t="s">
        <v>342</v>
      </c>
      <c r="AX81" s="64" t="b">
        <v>0</v>
      </c>
      <c r="AY81" s="70" t="s">
        <v>923</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1</v>
      </c>
      <c r="BM81" s="137">
        <v>43714</v>
      </c>
      <c r="BN81" s="70" t="s">
        <v>847</v>
      </c>
    </row>
    <row r="82" spans="1:66" ht="15">
      <c r="A82" s="62" t="s">
        <v>737</v>
      </c>
      <c r="B82" s="62" t="s">
        <v>739</v>
      </c>
      <c r="C82" s="87" t="s">
        <v>284</v>
      </c>
      <c r="D82" s="94">
        <v>5</v>
      </c>
      <c r="E82" s="95" t="s">
        <v>132</v>
      </c>
      <c r="F82" s="96">
        <v>16</v>
      </c>
      <c r="G82" s="87"/>
      <c r="H82" s="77"/>
      <c r="I82" s="97"/>
      <c r="J82" s="97"/>
      <c r="K82" s="34" t="s">
        <v>66</v>
      </c>
      <c r="L82" s="100">
        <v>82</v>
      </c>
      <c r="M82" s="100"/>
      <c r="N82" s="99"/>
      <c r="O82" s="64" t="s">
        <v>195</v>
      </c>
      <c r="P82" s="66">
        <v>43709.829351851855</v>
      </c>
      <c r="Q82" s="64" t="s">
        <v>760</v>
      </c>
      <c r="R82" s="67" t="s">
        <v>773</v>
      </c>
      <c r="S82" s="64" t="s">
        <v>778</v>
      </c>
      <c r="T82" s="64"/>
      <c r="U82" s="66">
        <v>43709.829351851855</v>
      </c>
      <c r="V82" s="67" t="s">
        <v>867</v>
      </c>
      <c r="W82" s="64"/>
      <c r="X82" s="64"/>
      <c r="Y82" s="70" t="s">
        <v>907</v>
      </c>
      <c r="Z82" s="64"/>
      <c r="AA82" s="110">
        <v>1</v>
      </c>
      <c r="AB82" s="48"/>
      <c r="AC82" s="49"/>
      <c r="AD82" s="48"/>
      <c r="AE82" s="49"/>
      <c r="AF82" s="48"/>
      <c r="AG82" s="49"/>
      <c r="AH82" s="48"/>
      <c r="AI82" s="49"/>
      <c r="AJ82" s="48"/>
      <c r="AK82" s="117"/>
      <c r="AL82" s="67" t="s">
        <v>803</v>
      </c>
      <c r="AM82" s="64" t="b">
        <v>0</v>
      </c>
      <c r="AN82" s="64">
        <v>16</v>
      </c>
      <c r="AO82" s="70" t="s">
        <v>287</v>
      </c>
      <c r="AP82" s="64" t="b">
        <v>0</v>
      </c>
      <c r="AQ82" s="64" t="s">
        <v>288</v>
      </c>
      <c r="AR82" s="64"/>
      <c r="AS82" s="70" t="s">
        <v>287</v>
      </c>
      <c r="AT82" s="64" t="b">
        <v>0</v>
      </c>
      <c r="AU82" s="64">
        <v>4</v>
      </c>
      <c r="AV82" s="70" t="s">
        <v>287</v>
      </c>
      <c r="AW82" s="64" t="s">
        <v>341</v>
      </c>
      <c r="AX82" s="64" t="b">
        <v>0</v>
      </c>
      <c r="AY82" s="70" t="s">
        <v>907</v>
      </c>
      <c r="AZ82" s="64" t="s">
        <v>352</v>
      </c>
      <c r="BA82" s="64">
        <v>0</v>
      </c>
      <c r="BB82" s="64">
        <v>0</v>
      </c>
      <c r="BC82" s="64"/>
      <c r="BD82" s="64"/>
      <c r="BE82" s="64"/>
      <c r="BF82" s="64"/>
      <c r="BG82" s="64"/>
      <c r="BH82" s="64"/>
      <c r="BI82" s="64"/>
      <c r="BJ82" s="64"/>
      <c r="BK82" s="63" t="str">
        <f>REPLACE(INDEX(GroupVertices[Group],MATCH(Edges[[#This Row],[Vertex 1]],GroupVertices[Vertex],0)),1,1,"")</f>
        <v>2</v>
      </c>
      <c r="BL82" s="63" t="str">
        <f>REPLACE(INDEX(GroupVertices[Group],MATCH(Edges[[#This Row],[Vertex 2]],GroupVertices[Vertex],0)),1,1,"")</f>
        <v>3</v>
      </c>
      <c r="BM82" s="137">
        <v>43709</v>
      </c>
      <c r="BN82" s="70" t="s">
        <v>827</v>
      </c>
    </row>
    <row r="83" spans="1:66" ht="15">
      <c r="A83" s="62" t="s">
        <v>739</v>
      </c>
      <c r="B83" s="62" t="s">
        <v>743</v>
      </c>
      <c r="C83" s="87" t="s">
        <v>1358</v>
      </c>
      <c r="D83" s="94">
        <v>10</v>
      </c>
      <c r="E83" s="95" t="s">
        <v>136</v>
      </c>
      <c r="F83" s="96">
        <v>14.88888888888889</v>
      </c>
      <c r="G83" s="87"/>
      <c r="H83" s="77"/>
      <c r="I83" s="97"/>
      <c r="J83" s="97"/>
      <c r="K83" s="34" t="s">
        <v>66</v>
      </c>
      <c r="L83" s="100">
        <v>83</v>
      </c>
      <c r="M83" s="100"/>
      <c r="N83" s="99"/>
      <c r="O83" s="64" t="s">
        <v>195</v>
      </c>
      <c r="P83" s="66">
        <v>43710.02087962963</v>
      </c>
      <c r="Q83" s="64" t="s">
        <v>769</v>
      </c>
      <c r="R83" s="64" t="s">
        <v>776</v>
      </c>
      <c r="S83" s="64" t="s">
        <v>779</v>
      </c>
      <c r="T83" s="64" t="s">
        <v>783</v>
      </c>
      <c r="U83" s="66">
        <v>43710.02087962963</v>
      </c>
      <c r="V83" s="67" t="s">
        <v>887</v>
      </c>
      <c r="W83" s="64"/>
      <c r="X83" s="64"/>
      <c r="Y83" s="70" t="s">
        <v>928</v>
      </c>
      <c r="Z83" s="64"/>
      <c r="AA83" s="110">
        <v>2</v>
      </c>
      <c r="AB83" s="48">
        <v>0</v>
      </c>
      <c r="AC83" s="49">
        <v>0</v>
      </c>
      <c r="AD83" s="48">
        <v>0</v>
      </c>
      <c r="AE83" s="49">
        <v>0</v>
      </c>
      <c r="AF83" s="48">
        <v>0</v>
      </c>
      <c r="AG83" s="49">
        <v>0</v>
      </c>
      <c r="AH83" s="48">
        <v>18</v>
      </c>
      <c r="AI83" s="49">
        <v>100</v>
      </c>
      <c r="AJ83" s="48">
        <v>18</v>
      </c>
      <c r="AK83" s="117"/>
      <c r="AL83" s="67" t="s">
        <v>804</v>
      </c>
      <c r="AM83" s="64" t="b">
        <v>0</v>
      </c>
      <c r="AN83" s="64">
        <v>3</v>
      </c>
      <c r="AO83" s="70" t="s">
        <v>287</v>
      </c>
      <c r="AP83" s="64" t="b">
        <v>1</v>
      </c>
      <c r="AQ83" s="64" t="s">
        <v>288</v>
      </c>
      <c r="AR83" s="64"/>
      <c r="AS83" s="70" t="s">
        <v>934</v>
      </c>
      <c r="AT83" s="64" t="b">
        <v>0</v>
      </c>
      <c r="AU83" s="64">
        <v>2</v>
      </c>
      <c r="AV83" s="70" t="s">
        <v>287</v>
      </c>
      <c r="AW83" s="64" t="s">
        <v>936</v>
      </c>
      <c r="AX83" s="64" t="b">
        <v>0</v>
      </c>
      <c r="AY83" s="70" t="s">
        <v>928</v>
      </c>
      <c r="AZ83" s="64" t="s">
        <v>352</v>
      </c>
      <c r="BA83" s="64">
        <v>0</v>
      </c>
      <c r="BB83" s="64">
        <v>0</v>
      </c>
      <c r="BC83" s="64"/>
      <c r="BD83" s="64"/>
      <c r="BE83" s="64"/>
      <c r="BF83" s="64"/>
      <c r="BG83" s="64"/>
      <c r="BH83" s="64"/>
      <c r="BI83" s="64"/>
      <c r="BJ83" s="64"/>
      <c r="BK83" s="63" t="str">
        <f>REPLACE(INDEX(GroupVertices[Group],MATCH(Edges[[#This Row],[Vertex 1]],GroupVertices[Vertex],0)),1,1,"")</f>
        <v>3</v>
      </c>
      <c r="BL83" s="63" t="str">
        <f>REPLACE(INDEX(GroupVertices[Group],MATCH(Edges[[#This Row],[Vertex 2]],GroupVertices[Vertex],0)),1,1,"")</f>
        <v>2</v>
      </c>
      <c r="BM83" s="137">
        <v>43710</v>
      </c>
      <c r="BN83" s="70" t="s">
        <v>848</v>
      </c>
    </row>
    <row r="84" spans="1:66" ht="15">
      <c r="A84" s="62" t="s">
        <v>739</v>
      </c>
      <c r="B84" s="62" t="s">
        <v>737</v>
      </c>
      <c r="C84" s="87" t="s">
        <v>284</v>
      </c>
      <c r="D84" s="94">
        <v>5</v>
      </c>
      <c r="E84" s="95" t="s">
        <v>132</v>
      </c>
      <c r="F84" s="96">
        <v>16</v>
      </c>
      <c r="G84" s="87"/>
      <c r="H84" s="77"/>
      <c r="I84" s="97"/>
      <c r="J84" s="97"/>
      <c r="K84" s="34" t="s">
        <v>66</v>
      </c>
      <c r="L84" s="100">
        <v>84</v>
      </c>
      <c r="M84" s="100"/>
      <c r="N84" s="99"/>
      <c r="O84" s="64" t="s">
        <v>195</v>
      </c>
      <c r="P84" s="66">
        <v>43713.869479166664</v>
      </c>
      <c r="Q84" s="64" t="s">
        <v>766</v>
      </c>
      <c r="R84" s="67" t="s">
        <v>775</v>
      </c>
      <c r="S84" s="64" t="s">
        <v>777</v>
      </c>
      <c r="T84" s="64" t="s">
        <v>784</v>
      </c>
      <c r="U84" s="66">
        <v>43713.869479166664</v>
      </c>
      <c r="V84" s="67" t="s">
        <v>888</v>
      </c>
      <c r="W84" s="64"/>
      <c r="X84" s="64"/>
      <c r="Y84" s="70" t="s">
        <v>929</v>
      </c>
      <c r="Z84" s="64"/>
      <c r="AA84" s="110">
        <v>1</v>
      </c>
      <c r="AB84" s="48">
        <v>0</v>
      </c>
      <c r="AC84" s="49">
        <v>0</v>
      </c>
      <c r="AD84" s="48">
        <v>0</v>
      </c>
      <c r="AE84" s="49">
        <v>0</v>
      </c>
      <c r="AF84" s="48">
        <v>0</v>
      </c>
      <c r="AG84" s="49">
        <v>0</v>
      </c>
      <c r="AH84" s="48">
        <v>15</v>
      </c>
      <c r="AI84" s="49">
        <v>100</v>
      </c>
      <c r="AJ84" s="48">
        <v>15</v>
      </c>
      <c r="AK84" s="117"/>
      <c r="AL84" s="67" t="s">
        <v>804</v>
      </c>
      <c r="AM84" s="64" t="b">
        <v>0</v>
      </c>
      <c r="AN84" s="64">
        <v>8</v>
      </c>
      <c r="AO84" s="70" t="s">
        <v>287</v>
      </c>
      <c r="AP84" s="64" t="b">
        <v>1</v>
      </c>
      <c r="AQ84" s="64" t="s">
        <v>288</v>
      </c>
      <c r="AR84" s="64"/>
      <c r="AS84" s="70" t="s">
        <v>923</v>
      </c>
      <c r="AT84" s="64" t="b">
        <v>0</v>
      </c>
      <c r="AU84" s="64">
        <v>3</v>
      </c>
      <c r="AV84" s="70" t="s">
        <v>287</v>
      </c>
      <c r="AW84" s="64" t="s">
        <v>367</v>
      </c>
      <c r="AX84" s="64" t="b">
        <v>0</v>
      </c>
      <c r="AY84" s="70" t="s">
        <v>929</v>
      </c>
      <c r="AZ84" s="64" t="s">
        <v>185</v>
      </c>
      <c r="BA84" s="64">
        <v>0</v>
      </c>
      <c r="BB84" s="64">
        <v>0</v>
      </c>
      <c r="BC84" s="64"/>
      <c r="BD84" s="64"/>
      <c r="BE84" s="64"/>
      <c r="BF84" s="64"/>
      <c r="BG84" s="64"/>
      <c r="BH84" s="64"/>
      <c r="BI84" s="64"/>
      <c r="BJ84" s="64"/>
      <c r="BK84" s="63" t="str">
        <f>REPLACE(INDEX(GroupVertices[Group],MATCH(Edges[[#This Row],[Vertex 1]],GroupVertices[Vertex],0)),1,1,"")</f>
        <v>3</v>
      </c>
      <c r="BL84" s="63" t="str">
        <f>REPLACE(INDEX(GroupVertices[Group],MATCH(Edges[[#This Row],[Vertex 2]],GroupVertices[Vertex],0)),1,1,"")</f>
        <v>2</v>
      </c>
      <c r="BM84" s="137">
        <v>43713</v>
      </c>
      <c r="BN84" s="70" t="s">
        <v>849</v>
      </c>
    </row>
    <row r="85" spans="1:66" ht="15">
      <c r="A85" s="62" t="s">
        <v>739</v>
      </c>
      <c r="B85" s="62" t="s">
        <v>743</v>
      </c>
      <c r="C85" s="87" t="s">
        <v>1358</v>
      </c>
      <c r="D85" s="94">
        <v>10</v>
      </c>
      <c r="E85" s="95" t="s">
        <v>136</v>
      </c>
      <c r="F85" s="96">
        <v>14.88888888888889</v>
      </c>
      <c r="G85" s="87"/>
      <c r="H85" s="77"/>
      <c r="I85" s="97"/>
      <c r="J85" s="97"/>
      <c r="K85" s="34" t="s">
        <v>66</v>
      </c>
      <c r="L85" s="100">
        <v>85</v>
      </c>
      <c r="M85" s="100"/>
      <c r="N85" s="99"/>
      <c r="O85" s="64" t="s">
        <v>195</v>
      </c>
      <c r="P85" s="66">
        <v>43713.869479166664</v>
      </c>
      <c r="Q85" s="64" t="s">
        <v>766</v>
      </c>
      <c r="R85" s="67" t="s">
        <v>775</v>
      </c>
      <c r="S85" s="64" t="s">
        <v>777</v>
      </c>
      <c r="T85" s="64" t="s">
        <v>784</v>
      </c>
      <c r="U85" s="66">
        <v>43713.869479166664</v>
      </c>
      <c r="V85" s="67" t="s">
        <v>888</v>
      </c>
      <c r="W85" s="64"/>
      <c r="X85" s="64"/>
      <c r="Y85" s="70" t="s">
        <v>929</v>
      </c>
      <c r="Z85" s="64"/>
      <c r="AA85" s="110">
        <v>2</v>
      </c>
      <c r="AB85" s="48"/>
      <c r="AC85" s="49"/>
      <c r="AD85" s="48"/>
      <c r="AE85" s="49"/>
      <c r="AF85" s="48"/>
      <c r="AG85" s="49"/>
      <c r="AH85" s="48"/>
      <c r="AI85" s="49"/>
      <c r="AJ85" s="48"/>
      <c r="AK85" s="117"/>
      <c r="AL85" s="67" t="s">
        <v>804</v>
      </c>
      <c r="AM85" s="64" t="b">
        <v>0</v>
      </c>
      <c r="AN85" s="64">
        <v>8</v>
      </c>
      <c r="AO85" s="70" t="s">
        <v>287</v>
      </c>
      <c r="AP85" s="64" t="b">
        <v>1</v>
      </c>
      <c r="AQ85" s="64" t="s">
        <v>288</v>
      </c>
      <c r="AR85" s="64"/>
      <c r="AS85" s="70" t="s">
        <v>923</v>
      </c>
      <c r="AT85" s="64" t="b">
        <v>0</v>
      </c>
      <c r="AU85" s="64">
        <v>3</v>
      </c>
      <c r="AV85" s="70" t="s">
        <v>287</v>
      </c>
      <c r="AW85" s="64" t="s">
        <v>367</v>
      </c>
      <c r="AX85" s="64" t="b">
        <v>0</v>
      </c>
      <c r="AY85" s="70" t="s">
        <v>929</v>
      </c>
      <c r="AZ85" s="64" t="s">
        <v>185</v>
      </c>
      <c r="BA85" s="64">
        <v>0</v>
      </c>
      <c r="BB85" s="64">
        <v>0</v>
      </c>
      <c r="BC85" s="64"/>
      <c r="BD85" s="64"/>
      <c r="BE85" s="64"/>
      <c r="BF85" s="64"/>
      <c r="BG85" s="64"/>
      <c r="BH85" s="64"/>
      <c r="BI85" s="64"/>
      <c r="BJ85" s="64"/>
      <c r="BK85" s="63" t="str">
        <f>REPLACE(INDEX(GroupVertices[Group],MATCH(Edges[[#This Row],[Vertex 1]],GroupVertices[Vertex],0)),1,1,"")</f>
        <v>3</v>
      </c>
      <c r="BL85" s="63" t="str">
        <f>REPLACE(INDEX(GroupVertices[Group],MATCH(Edges[[#This Row],[Vertex 2]],GroupVertices[Vertex],0)),1,1,"")</f>
        <v>2</v>
      </c>
      <c r="BM85" s="137">
        <v>43713</v>
      </c>
      <c r="BN85" s="70" t="s">
        <v>849</v>
      </c>
    </row>
    <row r="86" spans="1:66" ht="15">
      <c r="A86" s="62" t="s">
        <v>743</v>
      </c>
      <c r="B86" s="62" t="s">
        <v>739</v>
      </c>
      <c r="C86" s="87" t="s">
        <v>1358</v>
      </c>
      <c r="D86" s="94">
        <v>10</v>
      </c>
      <c r="E86" s="95" t="s">
        <v>136</v>
      </c>
      <c r="F86" s="96">
        <v>14.88888888888889</v>
      </c>
      <c r="G86" s="87"/>
      <c r="H86" s="77"/>
      <c r="I86" s="97"/>
      <c r="J86" s="97"/>
      <c r="K86" s="34" t="s">
        <v>66</v>
      </c>
      <c r="L86" s="100">
        <v>86</v>
      </c>
      <c r="M86" s="100"/>
      <c r="N86" s="99"/>
      <c r="O86" s="64" t="s">
        <v>195</v>
      </c>
      <c r="P86" s="66">
        <v>43707.16693287037</v>
      </c>
      <c r="Q86" s="64" t="s">
        <v>768</v>
      </c>
      <c r="R86" s="64"/>
      <c r="S86" s="64"/>
      <c r="T86" s="64"/>
      <c r="U86" s="66">
        <v>43707.16693287037</v>
      </c>
      <c r="V86" s="67" t="s">
        <v>883</v>
      </c>
      <c r="W86" s="64"/>
      <c r="X86" s="64"/>
      <c r="Y86" s="70" t="s">
        <v>924</v>
      </c>
      <c r="Z86" s="64"/>
      <c r="AA86" s="110">
        <v>2</v>
      </c>
      <c r="AB86" s="48">
        <v>0</v>
      </c>
      <c r="AC86" s="49">
        <v>0</v>
      </c>
      <c r="AD86" s="48">
        <v>0</v>
      </c>
      <c r="AE86" s="49">
        <v>0</v>
      </c>
      <c r="AF86" s="48">
        <v>0</v>
      </c>
      <c r="AG86" s="49">
        <v>0</v>
      </c>
      <c r="AH86" s="48">
        <v>14</v>
      </c>
      <c r="AI86" s="49">
        <v>100</v>
      </c>
      <c r="AJ86" s="48">
        <v>14</v>
      </c>
      <c r="AK86" s="117"/>
      <c r="AL86" s="67" t="s">
        <v>808</v>
      </c>
      <c r="AM86" s="64" t="b">
        <v>0</v>
      </c>
      <c r="AN86" s="64">
        <v>0</v>
      </c>
      <c r="AO86" s="70" t="s">
        <v>287</v>
      </c>
      <c r="AP86" s="64" t="b">
        <v>0</v>
      </c>
      <c r="AQ86" s="64" t="s">
        <v>288</v>
      </c>
      <c r="AR86" s="64"/>
      <c r="AS86" s="70" t="s">
        <v>287</v>
      </c>
      <c r="AT86" s="64" t="b">
        <v>0</v>
      </c>
      <c r="AU86" s="64">
        <v>3</v>
      </c>
      <c r="AV86" s="70" t="s">
        <v>919</v>
      </c>
      <c r="AW86" s="64" t="s">
        <v>342</v>
      </c>
      <c r="AX86" s="64" t="b">
        <v>0</v>
      </c>
      <c r="AY86" s="70" t="s">
        <v>919</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3</v>
      </c>
      <c r="BM86" s="137">
        <v>43707</v>
      </c>
      <c r="BN86" s="70" t="s">
        <v>844</v>
      </c>
    </row>
    <row r="87" spans="1:66" ht="15">
      <c r="A87" s="62" t="s">
        <v>743</v>
      </c>
      <c r="B87" s="62" t="s">
        <v>739</v>
      </c>
      <c r="C87" s="87" t="s">
        <v>1358</v>
      </c>
      <c r="D87" s="94">
        <v>10</v>
      </c>
      <c r="E87" s="95" t="s">
        <v>136</v>
      </c>
      <c r="F87" s="96">
        <v>14.88888888888889</v>
      </c>
      <c r="G87" s="87"/>
      <c r="H87" s="77"/>
      <c r="I87" s="97"/>
      <c r="J87" s="97"/>
      <c r="K87" s="34" t="s">
        <v>66</v>
      </c>
      <c r="L87" s="100">
        <v>87</v>
      </c>
      <c r="M87" s="100"/>
      <c r="N87" s="99"/>
      <c r="O87" s="64" t="s">
        <v>195</v>
      </c>
      <c r="P87" s="66">
        <v>43713.96564814815</v>
      </c>
      <c r="Q87" s="64" t="s">
        <v>751</v>
      </c>
      <c r="R87" s="64"/>
      <c r="S87" s="64"/>
      <c r="T87" s="64"/>
      <c r="U87" s="66">
        <v>43713.96564814815</v>
      </c>
      <c r="V87" s="67" t="s">
        <v>884</v>
      </c>
      <c r="W87" s="64"/>
      <c r="X87" s="64"/>
      <c r="Y87" s="70" t="s">
        <v>925</v>
      </c>
      <c r="Z87" s="64"/>
      <c r="AA87" s="110">
        <v>2</v>
      </c>
      <c r="AB87" s="48">
        <v>0</v>
      </c>
      <c r="AC87" s="49">
        <v>0</v>
      </c>
      <c r="AD87" s="48">
        <v>0</v>
      </c>
      <c r="AE87" s="49">
        <v>0</v>
      </c>
      <c r="AF87" s="48">
        <v>0</v>
      </c>
      <c r="AG87" s="49">
        <v>0</v>
      </c>
      <c r="AH87" s="48">
        <v>25</v>
      </c>
      <c r="AI87" s="49">
        <v>100</v>
      </c>
      <c r="AJ87" s="48">
        <v>25</v>
      </c>
      <c r="AK87" s="117"/>
      <c r="AL87" s="67" t="s">
        <v>808</v>
      </c>
      <c r="AM87" s="64" t="b">
        <v>0</v>
      </c>
      <c r="AN87" s="64">
        <v>0</v>
      </c>
      <c r="AO87" s="70" t="s">
        <v>287</v>
      </c>
      <c r="AP87" s="64" t="b">
        <v>0</v>
      </c>
      <c r="AQ87" s="64" t="s">
        <v>288</v>
      </c>
      <c r="AR87" s="64"/>
      <c r="AS87" s="70" t="s">
        <v>287</v>
      </c>
      <c r="AT87" s="64" t="b">
        <v>0</v>
      </c>
      <c r="AU87" s="64">
        <v>3</v>
      </c>
      <c r="AV87" s="70" t="s">
        <v>922</v>
      </c>
      <c r="AW87" s="64" t="s">
        <v>935</v>
      </c>
      <c r="AX87" s="64" t="b">
        <v>0</v>
      </c>
      <c r="AY87" s="70" t="s">
        <v>922</v>
      </c>
      <c r="AZ87" s="64" t="s">
        <v>185</v>
      </c>
      <c r="BA87" s="64">
        <v>0</v>
      </c>
      <c r="BB87" s="64">
        <v>0</v>
      </c>
      <c r="BC87" s="64"/>
      <c r="BD87" s="64"/>
      <c r="BE87" s="64"/>
      <c r="BF87" s="64"/>
      <c r="BG87" s="64"/>
      <c r="BH87" s="64"/>
      <c r="BI87" s="64"/>
      <c r="BJ87" s="64"/>
      <c r="BK87" s="63" t="str">
        <f>REPLACE(INDEX(GroupVertices[Group],MATCH(Edges[[#This Row],[Vertex 1]],GroupVertices[Vertex],0)),1,1,"")</f>
        <v>2</v>
      </c>
      <c r="BL87" s="63" t="str">
        <f>REPLACE(INDEX(GroupVertices[Group],MATCH(Edges[[#This Row],[Vertex 2]],GroupVertices[Vertex],0)),1,1,"")</f>
        <v>3</v>
      </c>
      <c r="BM87" s="137">
        <v>43713</v>
      </c>
      <c r="BN87" s="70" t="s">
        <v>845</v>
      </c>
    </row>
    <row r="88" spans="1:66" ht="15">
      <c r="A88" s="62" t="s">
        <v>744</v>
      </c>
      <c r="B88" s="62" t="s">
        <v>739</v>
      </c>
      <c r="C88" s="87" t="s">
        <v>1358</v>
      </c>
      <c r="D88" s="94">
        <v>10</v>
      </c>
      <c r="E88" s="95" t="s">
        <v>136</v>
      </c>
      <c r="F88" s="96">
        <v>14.88888888888889</v>
      </c>
      <c r="G88" s="87"/>
      <c r="H88" s="77"/>
      <c r="I88" s="97"/>
      <c r="J88" s="97"/>
      <c r="K88" s="34" t="s">
        <v>65</v>
      </c>
      <c r="L88" s="100">
        <v>88</v>
      </c>
      <c r="M88" s="100"/>
      <c r="N88" s="99"/>
      <c r="O88" s="64" t="s">
        <v>195</v>
      </c>
      <c r="P88" s="66">
        <v>43705.80417824074</v>
      </c>
      <c r="Q88" s="64" t="s">
        <v>767</v>
      </c>
      <c r="R88" s="64"/>
      <c r="S88" s="64"/>
      <c r="T88" s="64"/>
      <c r="U88" s="66">
        <v>43705.80417824074</v>
      </c>
      <c r="V88" s="67" t="s">
        <v>885</v>
      </c>
      <c r="W88" s="64"/>
      <c r="X88" s="64"/>
      <c r="Y88" s="70" t="s">
        <v>926</v>
      </c>
      <c r="Z88" s="64"/>
      <c r="AA88" s="110">
        <v>2</v>
      </c>
      <c r="AB88" s="48">
        <v>0</v>
      </c>
      <c r="AC88" s="49">
        <v>0</v>
      </c>
      <c r="AD88" s="48">
        <v>0</v>
      </c>
      <c r="AE88" s="49">
        <v>0</v>
      </c>
      <c r="AF88" s="48">
        <v>0</v>
      </c>
      <c r="AG88" s="49">
        <v>0</v>
      </c>
      <c r="AH88" s="48">
        <v>22</v>
      </c>
      <c r="AI88" s="49">
        <v>100</v>
      </c>
      <c r="AJ88" s="48">
        <v>22</v>
      </c>
      <c r="AK88" s="117"/>
      <c r="AL88" s="67" t="s">
        <v>809</v>
      </c>
      <c r="AM88" s="64" t="b">
        <v>0</v>
      </c>
      <c r="AN88" s="64">
        <v>0</v>
      </c>
      <c r="AO88" s="70" t="s">
        <v>287</v>
      </c>
      <c r="AP88" s="64" t="b">
        <v>0</v>
      </c>
      <c r="AQ88" s="64" t="s">
        <v>288</v>
      </c>
      <c r="AR88" s="64"/>
      <c r="AS88" s="70" t="s">
        <v>287</v>
      </c>
      <c r="AT88" s="64" t="b">
        <v>0</v>
      </c>
      <c r="AU88" s="64">
        <v>1</v>
      </c>
      <c r="AV88" s="70" t="s">
        <v>918</v>
      </c>
      <c r="AW88" s="64" t="s">
        <v>342</v>
      </c>
      <c r="AX88" s="64" t="b">
        <v>0</v>
      </c>
      <c r="AY88" s="70" t="s">
        <v>918</v>
      </c>
      <c r="AZ88" s="64" t="s">
        <v>185</v>
      </c>
      <c r="BA88" s="64">
        <v>0</v>
      </c>
      <c r="BB88" s="64">
        <v>0</v>
      </c>
      <c r="BC88" s="64"/>
      <c r="BD88" s="64"/>
      <c r="BE88" s="64"/>
      <c r="BF88" s="64"/>
      <c r="BG88" s="64"/>
      <c r="BH88" s="64"/>
      <c r="BI88" s="64"/>
      <c r="BJ88" s="64"/>
      <c r="BK88" s="63" t="str">
        <f>REPLACE(INDEX(GroupVertices[Group],MATCH(Edges[[#This Row],[Vertex 1]],GroupVertices[Vertex],0)),1,1,"")</f>
        <v>2</v>
      </c>
      <c r="BL88" s="63" t="str">
        <f>REPLACE(INDEX(GroupVertices[Group],MATCH(Edges[[#This Row],[Vertex 2]],GroupVertices[Vertex],0)),1,1,"")</f>
        <v>3</v>
      </c>
      <c r="BM88" s="137">
        <v>43705</v>
      </c>
      <c r="BN88" s="70" t="s">
        <v>846</v>
      </c>
    </row>
    <row r="89" spans="1:66" ht="15">
      <c r="A89" s="62" t="s">
        <v>744</v>
      </c>
      <c r="B89" s="62" t="s">
        <v>739</v>
      </c>
      <c r="C89" s="87" t="s">
        <v>1358</v>
      </c>
      <c r="D89" s="94">
        <v>10</v>
      </c>
      <c r="E89" s="95" t="s">
        <v>136</v>
      </c>
      <c r="F89" s="96">
        <v>14.88888888888889</v>
      </c>
      <c r="G89" s="87"/>
      <c r="H89" s="77"/>
      <c r="I89" s="97"/>
      <c r="J89" s="97"/>
      <c r="K89" s="34" t="s">
        <v>65</v>
      </c>
      <c r="L89" s="100">
        <v>89</v>
      </c>
      <c r="M89" s="100"/>
      <c r="N89" s="99"/>
      <c r="O89" s="64" t="s">
        <v>195</v>
      </c>
      <c r="P89" s="66">
        <v>43714.14591435185</v>
      </c>
      <c r="Q89" s="64" t="s">
        <v>763</v>
      </c>
      <c r="R89" s="64"/>
      <c r="S89" s="64"/>
      <c r="T89" s="64"/>
      <c r="U89" s="66">
        <v>43714.14591435185</v>
      </c>
      <c r="V89" s="67" t="s">
        <v>886</v>
      </c>
      <c r="W89" s="64"/>
      <c r="X89" s="64"/>
      <c r="Y89" s="70" t="s">
        <v>927</v>
      </c>
      <c r="Z89" s="64"/>
      <c r="AA89" s="110">
        <v>2</v>
      </c>
      <c r="AB89" s="48"/>
      <c r="AC89" s="49"/>
      <c r="AD89" s="48"/>
      <c r="AE89" s="49"/>
      <c r="AF89" s="48"/>
      <c r="AG89" s="49"/>
      <c r="AH89" s="48"/>
      <c r="AI89" s="49"/>
      <c r="AJ89" s="48"/>
      <c r="AK89" s="117"/>
      <c r="AL89" s="67" t="s">
        <v>809</v>
      </c>
      <c r="AM89" s="64" t="b">
        <v>0</v>
      </c>
      <c r="AN89" s="64">
        <v>0</v>
      </c>
      <c r="AO89" s="70" t="s">
        <v>287</v>
      </c>
      <c r="AP89" s="64" t="b">
        <v>0</v>
      </c>
      <c r="AQ89" s="64" t="s">
        <v>288</v>
      </c>
      <c r="AR89" s="64"/>
      <c r="AS89" s="70" t="s">
        <v>287</v>
      </c>
      <c r="AT89" s="64" t="b">
        <v>0</v>
      </c>
      <c r="AU89" s="64">
        <v>2</v>
      </c>
      <c r="AV89" s="70" t="s">
        <v>923</v>
      </c>
      <c r="AW89" s="64" t="s">
        <v>342</v>
      </c>
      <c r="AX89" s="64" t="b">
        <v>0</v>
      </c>
      <c r="AY89" s="70" t="s">
        <v>923</v>
      </c>
      <c r="AZ89" s="64" t="s">
        <v>185</v>
      </c>
      <c r="BA89" s="64">
        <v>0</v>
      </c>
      <c r="BB89" s="64">
        <v>0</v>
      </c>
      <c r="BC89" s="64"/>
      <c r="BD89" s="64"/>
      <c r="BE89" s="64"/>
      <c r="BF89" s="64"/>
      <c r="BG89" s="64"/>
      <c r="BH89" s="64"/>
      <c r="BI89" s="64"/>
      <c r="BJ89" s="64"/>
      <c r="BK89" s="63" t="str">
        <f>REPLACE(INDEX(GroupVertices[Group],MATCH(Edges[[#This Row],[Vertex 1]],GroupVertices[Vertex],0)),1,1,"")</f>
        <v>2</v>
      </c>
      <c r="BL89" s="63" t="str">
        <f>REPLACE(INDEX(GroupVertices[Group],MATCH(Edges[[#This Row],[Vertex 2]],GroupVertices[Vertex],0)),1,1,"")</f>
        <v>3</v>
      </c>
      <c r="BM89" s="137">
        <v>43714</v>
      </c>
      <c r="BN89" s="70" t="s">
        <v>847</v>
      </c>
    </row>
    <row r="90" spans="1:66" ht="15">
      <c r="A90" s="62" t="s">
        <v>744</v>
      </c>
      <c r="B90" s="62" t="s">
        <v>739</v>
      </c>
      <c r="C90" s="87" t="s">
        <v>284</v>
      </c>
      <c r="D90" s="94">
        <v>5</v>
      </c>
      <c r="E90" s="95" t="s">
        <v>132</v>
      </c>
      <c r="F90" s="96">
        <v>16</v>
      </c>
      <c r="G90" s="87"/>
      <c r="H90" s="77"/>
      <c r="I90" s="97"/>
      <c r="J90" s="97"/>
      <c r="K90" s="34" t="s">
        <v>65</v>
      </c>
      <c r="L90" s="100">
        <v>90</v>
      </c>
      <c r="M90" s="100"/>
      <c r="N90" s="99"/>
      <c r="O90" s="64" t="s">
        <v>352</v>
      </c>
      <c r="P90" s="66">
        <v>43714.158425925925</v>
      </c>
      <c r="Q90" s="64" t="s">
        <v>766</v>
      </c>
      <c r="R90" s="64"/>
      <c r="S90" s="64"/>
      <c r="T90" s="64" t="s">
        <v>782</v>
      </c>
      <c r="U90" s="66">
        <v>43714.158425925925</v>
      </c>
      <c r="V90" s="67" t="s">
        <v>889</v>
      </c>
      <c r="W90" s="64"/>
      <c r="X90" s="64"/>
      <c r="Y90" s="70" t="s">
        <v>930</v>
      </c>
      <c r="Z90" s="64"/>
      <c r="AA90" s="110">
        <v>1</v>
      </c>
      <c r="AB90" s="48"/>
      <c r="AC90" s="49"/>
      <c r="AD90" s="48"/>
      <c r="AE90" s="49"/>
      <c r="AF90" s="48"/>
      <c r="AG90" s="49"/>
      <c r="AH90" s="48"/>
      <c r="AI90" s="49"/>
      <c r="AJ90" s="48"/>
      <c r="AK90" s="117"/>
      <c r="AL90" s="67" t="s">
        <v>809</v>
      </c>
      <c r="AM90" s="64" t="b">
        <v>0</v>
      </c>
      <c r="AN90" s="64">
        <v>0</v>
      </c>
      <c r="AO90" s="70" t="s">
        <v>287</v>
      </c>
      <c r="AP90" s="64" t="b">
        <v>1</v>
      </c>
      <c r="AQ90" s="64" t="s">
        <v>288</v>
      </c>
      <c r="AR90" s="64"/>
      <c r="AS90" s="70" t="s">
        <v>923</v>
      </c>
      <c r="AT90" s="64" t="b">
        <v>0</v>
      </c>
      <c r="AU90" s="64">
        <v>3</v>
      </c>
      <c r="AV90" s="70" t="s">
        <v>929</v>
      </c>
      <c r="AW90" s="64" t="s">
        <v>342</v>
      </c>
      <c r="AX90" s="64" t="b">
        <v>0</v>
      </c>
      <c r="AY90" s="70" t="s">
        <v>929</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3</v>
      </c>
      <c r="BM90" s="137">
        <v>43714</v>
      </c>
      <c r="BN90" s="70" t="s">
        <v>850</v>
      </c>
    </row>
    <row r="91" spans="1:66" ht="15">
      <c r="A91" s="62" t="s">
        <v>737</v>
      </c>
      <c r="B91" s="62" t="s">
        <v>743</v>
      </c>
      <c r="C91" s="87" t="s">
        <v>284</v>
      </c>
      <c r="D91" s="94">
        <v>5</v>
      </c>
      <c r="E91" s="95" t="s">
        <v>132</v>
      </c>
      <c r="F91" s="96">
        <v>16</v>
      </c>
      <c r="G91" s="87"/>
      <c r="H91" s="77"/>
      <c r="I91" s="97"/>
      <c r="J91" s="97"/>
      <c r="K91" s="34" t="s">
        <v>65</v>
      </c>
      <c r="L91" s="100">
        <v>91</v>
      </c>
      <c r="M91" s="100"/>
      <c r="N91" s="99"/>
      <c r="O91" s="64" t="s">
        <v>195</v>
      </c>
      <c r="P91" s="66">
        <v>43709.829351851855</v>
      </c>
      <c r="Q91" s="64" t="s">
        <v>760</v>
      </c>
      <c r="R91" s="67" t="s">
        <v>773</v>
      </c>
      <c r="S91" s="64" t="s">
        <v>778</v>
      </c>
      <c r="T91" s="64"/>
      <c r="U91" s="66">
        <v>43709.829351851855</v>
      </c>
      <c r="V91" s="67" t="s">
        <v>867</v>
      </c>
      <c r="W91" s="64"/>
      <c r="X91" s="64"/>
      <c r="Y91" s="70" t="s">
        <v>907</v>
      </c>
      <c r="Z91" s="64"/>
      <c r="AA91" s="110">
        <v>1</v>
      </c>
      <c r="AB91" s="48"/>
      <c r="AC91" s="49"/>
      <c r="AD91" s="48"/>
      <c r="AE91" s="49"/>
      <c r="AF91" s="48"/>
      <c r="AG91" s="49"/>
      <c r="AH91" s="48"/>
      <c r="AI91" s="49"/>
      <c r="AJ91" s="48"/>
      <c r="AK91" s="117"/>
      <c r="AL91" s="67" t="s">
        <v>803</v>
      </c>
      <c r="AM91" s="64" t="b">
        <v>0</v>
      </c>
      <c r="AN91" s="64">
        <v>16</v>
      </c>
      <c r="AO91" s="70" t="s">
        <v>287</v>
      </c>
      <c r="AP91" s="64" t="b">
        <v>0</v>
      </c>
      <c r="AQ91" s="64" t="s">
        <v>288</v>
      </c>
      <c r="AR91" s="64"/>
      <c r="AS91" s="70" t="s">
        <v>287</v>
      </c>
      <c r="AT91" s="64" t="b">
        <v>0</v>
      </c>
      <c r="AU91" s="64">
        <v>4</v>
      </c>
      <c r="AV91" s="70" t="s">
        <v>287</v>
      </c>
      <c r="AW91" s="64" t="s">
        <v>341</v>
      </c>
      <c r="AX91" s="64" t="b">
        <v>0</v>
      </c>
      <c r="AY91" s="70" t="s">
        <v>907</v>
      </c>
      <c r="AZ91" s="64" t="s">
        <v>352</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2</v>
      </c>
      <c r="BM91" s="137">
        <v>43709</v>
      </c>
      <c r="BN91" s="70" t="s">
        <v>827</v>
      </c>
    </row>
    <row r="92" spans="1:66" ht="15">
      <c r="A92" s="62" t="s">
        <v>744</v>
      </c>
      <c r="B92" s="62" t="s">
        <v>737</v>
      </c>
      <c r="C92" s="87" t="s">
        <v>1358</v>
      </c>
      <c r="D92" s="94">
        <v>10</v>
      </c>
      <c r="E92" s="95" t="s">
        <v>136</v>
      </c>
      <c r="F92" s="96">
        <v>14.88888888888889</v>
      </c>
      <c r="G92" s="87"/>
      <c r="H92" s="77"/>
      <c r="I92" s="97"/>
      <c r="J92" s="97"/>
      <c r="K92" s="34" t="s">
        <v>65</v>
      </c>
      <c r="L92" s="100">
        <v>92</v>
      </c>
      <c r="M92" s="100"/>
      <c r="N92" s="99"/>
      <c r="O92" s="64" t="s">
        <v>195</v>
      </c>
      <c r="P92" s="66">
        <v>43714.14591435185</v>
      </c>
      <c r="Q92" s="64" t="s">
        <v>763</v>
      </c>
      <c r="R92" s="64"/>
      <c r="S92" s="64"/>
      <c r="T92" s="64"/>
      <c r="U92" s="66">
        <v>43714.14591435185</v>
      </c>
      <c r="V92" s="67" t="s">
        <v>886</v>
      </c>
      <c r="W92" s="64"/>
      <c r="X92" s="64"/>
      <c r="Y92" s="70" t="s">
        <v>927</v>
      </c>
      <c r="Z92" s="64"/>
      <c r="AA92" s="110">
        <v>2</v>
      </c>
      <c r="AB92" s="48"/>
      <c r="AC92" s="49"/>
      <c r="AD92" s="48"/>
      <c r="AE92" s="49"/>
      <c r="AF92" s="48"/>
      <c r="AG92" s="49"/>
      <c r="AH92" s="48"/>
      <c r="AI92" s="49"/>
      <c r="AJ92" s="48"/>
      <c r="AK92" s="117"/>
      <c r="AL92" s="67" t="s">
        <v>809</v>
      </c>
      <c r="AM92" s="64" t="b">
        <v>0</v>
      </c>
      <c r="AN92" s="64">
        <v>0</v>
      </c>
      <c r="AO92" s="70" t="s">
        <v>287</v>
      </c>
      <c r="AP92" s="64" t="b">
        <v>0</v>
      </c>
      <c r="AQ92" s="64" t="s">
        <v>288</v>
      </c>
      <c r="AR92" s="64"/>
      <c r="AS92" s="70" t="s">
        <v>287</v>
      </c>
      <c r="AT92" s="64" t="b">
        <v>0</v>
      </c>
      <c r="AU92" s="64">
        <v>2</v>
      </c>
      <c r="AV92" s="70" t="s">
        <v>923</v>
      </c>
      <c r="AW92" s="64" t="s">
        <v>342</v>
      </c>
      <c r="AX92" s="64" t="b">
        <v>0</v>
      </c>
      <c r="AY92" s="70" t="s">
        <v>923</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2</v>
      </c>
      <c r="BM92" s="137">
        <v>43714</v>
      </c>
      <c r="BN92" s="70" t="s">
        <v>847</v>
      </c>
    </row>
    <row r="93" spans="1:66" ht="15">
      <c r="A93" s="62" t="s">
        <v>744</v>
      </c>
      <c r="B93" s="62" t="s">
        <v>737</v>
      </c>
      <c r="C93" s="87" t="s">
        <v>1358</v>
      </c>
      <c r="D93" s="94">
        <v>10</v>
      </c>
      <c r="E93" s="95" t="s">
        <v>136</v>
      </c>
      <c r="F93" s="96">
        <v>14.88888888888889</v>
      </c>
      <c r="G93" s="87"/>
      <c r="H93" s="77"/>
      <c r="I93" s="97"/>
      <c r="J93" s="97"/>
      <c r="K93" s="34" t="s">
        <v>65</v>
      </c>
      <c r="L93" s="100">
        <v>93</v>
      </c>
      <c r="M93" s="100"/>
      <c r="N93" s="99"/>
      <c r="O93" s="64" t="s">
        <v>195</v>
      </c>
      <c r="P93" s="66">
        <v>43714.158425925925</v>
      </c>
      <c r="Q93" s="64" t="s">
        <v>766</v>
      </c>
      <c r="R93" s="64"/>
      <c r="S93" s="64"/>
      <c r="T93" s="64" t="s">
        <v>782</v>
      </c>
      <c r="U93" s="66">
        <v>43714.158425925925</v>
      </c>
      <c r="V93" s="67" t="s">
        <v>889</v>
      </c>
      <c r="W93" s="64"/>
      <c r="X93" s="64"/>
      <c r="Y93" s="70" t="s">
        <v>930</v>
      </c>
      <c r="Z93" s="64"/>
      <c r="AA93" s="110">
        <v>2</v>
      </c>
      <c r="AB93" s="48"/>
      <c r="AC93" s="49"/>
      <c r="AD93" s="48"/>
      <c r="AE93" s="49"/>
      <c r="AF93" s="48"/>
      <c r="AG93" s="49"/>
      <c r="AH93" s="48"/>
      <c r="AI93" s="49"/>
      <c r="AJ93" s="48"/>
      <c r="AK93" s="117"/>
      <c r="AL93" s="67" t="s">
        <v>809</v>
      </c>
      <c r="AM93" s="64" t="b">
        <v>0</v>
      </c>
      <c r="AN93" s="64">
        <v>0</v>
      </c>
      <c r="AO93" s="70" t="s">
        <v>287</v>
      </c>
      <c r="AP93" s="64" t="b">
        <v>1</v>
      </c>
      <c r="AQ93" s="64" t="s">
        <v>288</v>
      </c>
      <c r="AR93" s="64"/>
      <c r="AS93" s="70" t="s">
        <v>923</v>
      </c>
      <c r="AT93" s="64" t="b">
        <v>0</v>
      </c>
      <c r="AU93" s="64">
        <v>3</v>
      </c>
      <c r="AV93" s="70" t="s">
        <v>929</v>
      </c>
      <c r="AW93" s="64" t="s">
        <v>342</v>
      </c>
      <c r="AX93" s="64" t="b">
        <v>0</v>
      </c>
      <c r="AY93" s="70" t="s">
        <v>929</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2</v>
      </c>
      <c r="BM93" s="137">
        <v>43714</v>
      </c>
      <c r="BN93" s="70" t="s">
        <v>850</v>
      </c>
    </row>
    <row r="94" spans="1:66" ht="15">
      <c r="A94" s="62" t="s">
        <v>744</v>
      </c>
      <c r="B94" s="62" t="s">
        <v>743</v>
      </c>
      <c r="C94" s="87" t="s">
        <v>1358</v>
      </c>
      <c r="D94" s="94">
        <v>10</v>
      </c>
      <c r="E94" s="95" t="s">
        <v>136</v>
      </c>
      <c r="F94" s="96">
        <v>14.88888888888889</v>
      </c>
      <c r="G94" s="87"/>
      <c r="H94" s="77"/>
      <c r="I94" s="97"/>
      <c r="J94" s="97"/>
      <c r="K94" s="34" t="s">
        <v>65</v>
      </c>
      <c r="L94" s="100">
        <v>94</v>
      </c>
      <c r="M94" s="100"/>
      <c r="N94" s="99"/>
      <c r="O94" s="64" t="s">
        <v>195</v>
      </c>
      <c r="P94" s="66">
        <v>43714.14591435185</v>
      </c>
      <c r="Q94" s="64" t="s">
        <v>763</v>
      </c>
      <c r="R94" s="64"/>
      <c r="S94" s="64"/>
      <c r="T94" s="64"/>
      <c r="U94" s="66">
        <v>43714.14591435185</v>
      </c>
      <c r="V94" s="67" t="s">
        <v>886</v>
      </c>
      <c r="W94" s="64"/>
      <c r="X94" s="64"/>
      <c r="Y94" s="70" t="s">
        <v>927</v>
      </c>
      <c r="Z94" s="64"/>
      <c r="AA94" s="110">
        <v>2</v>
      </c>
      <c r="AB94" s="48">
        <v>0</v>
      </c>
      <c r="AC94" s="49">
        <v>0</v>
      </c>
      <c r="AD94" s="48">
        <v>0</v>
      </c>
      <c r="AE94" s="49">
        <v>0</v>
      </c>
      <c r="AF94" s="48">
        <v>0</v>
      </c>
      <c r="AG94" s="49">
        <v>0</v>
      </c>
      <c r="AH94" s="48">
        <v>16</v>
      </c>
      <c r="AI94" s="49">
        <v>100</v>
      </c>
      <c r="AJ94" s="48">
        <v>16</v>
      </c>
      <c r="AK94" s="117"/>
      <c r="AL94" s="67" t="s">
        <v>809</v>
      </c>
      <c r="AM94" s="64" t="b">
        <v>0</v>
      </c>
      <c r="AN94" s="64">
        <v>0</v>
      </c>
      <c r="AO94" s="70" t="s">
        <v>287</v>
      </c>
      <c r="AP94" s="64" t="b">
        <v>0</v>
      </c>
      <c r="AQ94" s="64" t="s">
        <v>288</v>
      </c>
      <c r="AR94" s="64"/>
      <c r="AS94" s="70" t="s">
        <v>287</v>
      </c>
      <c r="AT94" s="64" t="b">
        <v>0</v>
      </c>
      <c r="AU94" s="64">
        <v>2</v>
      </c>
      <c r="AV94" s="70" t="s">
        <v>923</v>
      </c>
      <c r="AW94" s="64" t="s">
        <v>342</v>
      </c>
      <c r="AX94" s="64" t="b">
        <v>0</v>
      </c>
      <c r="AY94" s="70" t="s">
        <v>923</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2</v>
      </c>
      <c r="BM94" s="137">
        <v>43714</v>
      </c>
      <c r="BN94" s="70" t="s">
        <v>847</v>
      </c>
    </row>
    <row r="95" spans="1:66" ht="15">
      <c r="A95" s="62" t="s">
        <v>744</v>
      </c>
      <c r="B95" s="62" t="s">
        <v>743</v>
      </c>
      <c r="C95" s="87" t="s">
        <v>1358</v>
      </c>
      <c r="D95" s="94">
        <v>10</v>
      </c>
      <c r="E95" s="95" t="s">
        <v>136</v>
      </c>
      <c r="F95" s="96">
        <v>14.88888888888889</v>
      </c>
      <c r="G95" s="87"/>
      <c r="H95" s="77"/>
      <c r="I95" s="97"/>
      <c r="J95" s="97"/>
      <c r="K95" s="34" t="s">
        <v>65</v>
      </c>
      <c r="L95" s="100">
        <v>95</v>
      </c>
      <c r="M95" s="100"/>
      <c r="N95" s="99"/>
      <c r="O95" s="64" t="s">
        <v>195</v>
      </c>
      <c r="P95" s="66">
        <v>43714.158425925925</v>
      </c>
      <c r="Q95" s="64" t="s">
        <v>766</v>
      </c>
      <c r="R95" s="64"/>
      <c r="S95" s="64"/>
      <c r="T95" s="64" t="s">
        <v>782</v>
      </c>
      <c r="U95" s="66">
        <v>43714.158425925925</v>
      </c>
      <c r="V95" s="67" t="s">
        <v>889</v>
      </c>
      <c r="W95" s="64"/>
      <c r="X95" s="64"/>
      <c r="Y95" s="70" t="s">
        <v>930</v>
      </c>
      <c r="Z95" s="64"/>
      <c r="AA95" s="110">
        <v>2</v>
      </c>
      <c r="AB95" s="48">
        <v>0</v>
      </c>
      <c r="AC95" s="49">
        <v>0</v>
      </c>
      <c r="AD95" s="48">
        <v>0</v>
      </c>
      <c r="AE95" s="49">
        <v>0</v>
      </c>
      <c r="AF95" s="48">
        <v>0</v>
      </c>
      <c r="AG95" s="49">
        <v>0</v>
      </c>
      <c r="AH95" s="48">
        <v>15</v>
      </c>
      <c r="AI95" s="49">
        <v>100</v>
      </c>
      <c r="AJ95" s="48">
        <v>15</v>
      </c>
      <c r="AK95" s="117"/>
      <c r="AL95" s="67" t="s">
        <v>809</v>
      </c>
      <c r="AM95" s="64" t="b">
        <v>0</v>
      </c>
      <c r="AN95" s="64">
        <v>0</v>
      </c>
      <c r="AO95" s="70" t="s">
        <v>287</v>
      </c>
      <c r="AP95" s="64" t="b">
        <v>1</v>
      </c>
      <c r="AQ95" s="64" t="s">
        <v>288</v>
      </c>
      <c r="AR95" s="64"/>
      <c r="AS95" s="70" t="s">
        <v>923</v>
      </c>
      <c r="AT95" s="64" t="b">
        <v>0</v>
      </c>
      <c r="AU95" s="64">
        <v>3</v>
      </c>
      <c r="AV95" s="70" t="s">
        <v>929</v>
      </c>
      <c r="AW95" s="64" t="s">
        <v>342</v>
      </c>
      <c r="AX95" s="64" t="b">
        <v>0</v>
      </c>
      <c r="AY95" s="70" t="s">
        <v>929</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2</v>
      </c>
      <c r="BM95" s="137">
        <v>43714</v>
      </c>
      <c r="BN95" s="70" t="s">
        <v>850</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hyperlinks>
    <hyperlink ref="R14" r:id="rId1" display="https://twitter.com/sachakopp/status/1169419222516211713"/>
    <hyperlink ref="R30" r:id="rId2" display="https://twitter.com/RachelRRomeo/status/1166817555257942016"/>
    <hyperlink ref="R31" r:id="rId3" display="https://twitter.com/RachelRRomeo/status/1166817555257942016"/>
    <hyperlink ref="R32" r:id="rId4" display="https://twitter.com/RachelRRomeo/status/1166817555257942016"/>
    <hyperlink ref="R35" r:id="rId5" display="https://www.omaha.com/opinion/midlands-voices-access-to-an-exceptional-future/article_c4f728e2-6145-5729-b04e-cc4800d7fbfd.html?utm_medium=social&amp;utm_source=twitter&amp;utm_campaign=user-share"/>
    <hyperlink ref="R37" r:id="rId6" display="https://twitter.com/sampetto/status/1169595010544742400"/>
    <hyperlink ref="R38" r:id="rId7" display="https://twitter.com/sampetto/status/1169595010544742400"/>
    <hyperlink ref="R51" r:id="rId8" display="https://twitter.com/SachaKopp/status/1169714045072494592"/>
    <hyperlink ref="R72" r:id="rId9" display="https://twitter.com/sampetto/status/1169595010544742400"/>
    <hyperlink ref="R73" r:id="rId10" display="https://twitter.com/sampetto/status/1169595010544742400"/>
    <hyperlink ref="R82" r:id="rId11" display="https://www.omaha.com/opinion/midlands-voices-access-to-an-exceptional-future/article_c4f728e2-6145-5729-b04e-cc4800d7fbfd.html?utm_medium=social&amp;utm_source=twitter&amp;utm_campaign=user-share"/>
    <hyperlink ref="R84" r:id="rId12" display="https://twitter.com/SachaKopp/status/1169714045072494592"/>
    <hyperlink ref="R85" r:id="rId13" display="https://twitter.com/SachaKopp/status/1169714045072494592"/>
    <hyperlink ref="R91" r:id="rId14" display="https://www.omaha.com/opinion/midlands-voices-access-to-an-exceptional-future/article_c4f728e2-6145-5729-b04e-cc4800d7fbfd.html?utm_medium=social&amp;utm_source=twitter&amp;utm_campaign=user-share"/>
    <hyperlink ref="AK12" r:id="rId15" display="https://pbs.twimg.com/media/EDs8dTQXkAE78qo.jpg"/>
    <hyperlink ref="AK13" r:id="rId16" display="https://pbs.twimg.com/media/EDs8dTQXkAE78qo.jpg"/>
    <hyperlink ref="AK25" r:id="rId17" display="https://pbs.twimg.com/ext_tw_video_thumb/1166755817389010946/pu/img/m915YI4NDvKtGNDq.jpg"/>
    <hyperlink ref="AK26" r:id="rId18" display="https://pbs.twimg.com/ext_tw_video_thumb/1166755817389010946/pu/img/m915YI4NDvKtGNDq.jpg"/>
    <hyperlink ref="AK33" r:id="rId19" display="https://pbs.twimg.com/media/EDQfa8FXYAIcnOu.jpg"/>
    <hyperlink ref="AK39" r:id="rId20" display="https://pbs.twimg.com/media/EDPB1EiX4AEvY-F.png"/>
    <hyperlink ref="AK40" r:id="rId21" display="https://pbs.twimg.com/media/EDQD12KWwAYnDG0.jpg"/>
    <hyperlink ref="AK55" r:id="rId22" display="https://pbs.twimg.com/media/EDA36Z6WkAcHKxK.jpg"/>
    <hyperlink ref="AK56" r:id="rId23" display="https://pbs.twimg.com/media/EC2HGFNU8AA7YT_.jpg"/>
    <hyperlink ref="AK57" r:id="rId24" display="https://pbs.twimg.com/media/EC2HGFNU8AA7YT_.jpg"/>
    <hyperlink ref="AK61" r:id="rId25" display="https://pbs.twimg.com/media/EDQD12KWwAYnDG0.jpg"/>
    <hyperlink ref="AK67" r:id="rId26" display="https://pbs.twimg.com/media/EDqTPRAX4AEre34.jpg"/>
    <hyperlink ref="AK68" r:id="rId27" display="https://pbs.twimg.com/media/EDqTPRAX4AEre34.jpg"/>
    <hyperlink ref="AK69" r:id="rId28" display="https://pbs.twimg.com/media/EDqTPRAX4AEre34.jpg"/>
    <hyperlink ref="AK70" r:id="rId29" display="https://pbs.twimg.com/ext_tw_video_thumb/1169419133496242177/pu/img/fDGTVB_iYrg3szyo.jpg"/>
    <hyperlink ref="AK71" r:id="rId30" display="https://pbs.twimg.com/ext_tw_video_thumb/1169419133496242177/pu/img/fDGTVB_iYrg3szyo.jpg"/>
    <hyperlink ref="AK74" r:id="rId31" display="https://pbs.twimg.com/media/EDuouPXVUAAEQBg.jpg"/>
    <hyperlink ref="AK75" r:id="rId32" display="https://pbs.twimg.com/media/EDuouPXVUAAEQBg.jpg"/>
    <hyperlink ref="AK76" r:id="rId33" display="https://pbs.twimg.com/media/EDuouPXVUAAEQBg.jpg"/>
    <hyperlink ref="AL3" r:id="rId34" display="http://pbs.twimg.com/profile_images/1167313820974338049/eYFyqZC6_normal.jpg"/>
    <hyperlink ref="AL4" r:id="rId35" display="http://pbs.twimg.com/profile_images/1167313820974338049/eYFyqZC6_normal.jpg"/>
    <hyperlink ref="AL5" r:id="rId36" display="http://pbs.twimg.com/profile_images/1167313820974338049/eYFyqZC6_normal.jpg"/>
    <hyperlink ref="AL6" r:id="rId37" display="http://pbs.twimg.com/profile_images/1142922337450225665/SYCpSIkk_normal.jpg"/>
    <hyperlink ref="AL7" r:id="rId38" display="http://pbs.twimg.com/profile_images/1142922337450225665/SYCpSIkk_normal.jpg"/>
    <hyperlink ref="AL8" r:id="rId39" display="http://pbs.twimg.com/profile_images/1142922337450225665/SYCpSIkk_normal.jpg"/>
    <hyperlink ref="AL9" r:id="rId40" display="http://pbs.twimg.com/profile_images/934814867474866176/WU7iv_xv_normal.jpg"/>
    <hyperlink ref="AL10" r:id="rId41" display="http://pbs.twimg.com/profile_images/934814867474866176/WU7iv_xv_normal.jpg"/>
    <hyperlink ref="AL11" r:id="rId42" display="http://pbs.twimg.com/profile_images/934814867474866176/WU7iv_xv_normal.jpg"/>
    <hyperlink ref="AL12" r:id="rId43" display="https://pbs.twimg.com/media/EDs8dTQXkAE78qo.jpg"/>
    <hyperlink ref="AL13" r:id="rId44" display="https://pbs.twimg.com/media/EDs8dTQXkAE78qo.jpg"/>
    <hyperlink ref="AL14" r:id="rId45" display="http://pbs.twimg.com/profile_images/547401948589465600/RacNI7Df_normal.jpeg"/>
    <hyperlink ref="AL15" r:id="rId46" display="http://pbs.twimg.com/profile_images/547401948589465600/RacNI7Df_normal.jpeg"/>
    <hyperlink ref="AL16" r:id="rId47" display="http://pbs.twimg.com/profile_images/547401948589465600/RacNI7Df_normal.jpeg"/>
    <hyperlink ref="AL17" r:id="rId48" display="http://pbs.twimg.com/profile_images/547401948589465600/RacNI7Df_normal.jpeg"/>
    <hyperlink ref="AL18" r:id="rId49" display="http://pbs.twimg.com/profile_images/976466303862038528/Py2xkKfd_normal.jpg"/>
    <hyperlink ref="AL19" r:id="rId50" display="http://pbs.twimg.com/profile_images/976466303862038528/Py2xkKfd_normal.jpg"/>
    <hyperlink ref="AL20" r:id="rId51" display="http://pbs.twimg.com/profile_images/976466303862038528/Py2xkKfd_normal.jpg"/>
    <hyperlink ref="AL21" r:id="rId52" display="http://pbs.twimg.com/profile_images/484695440151941120/tT4TaFGw_normal.jpeg"/>
    <hyperlink ref="AL22" r:id="rId53" display="http://pbs.twimg.com/profile_images/484695440151941120/tT4TaFGw_normal.jpeg"/>
    <hyperlink ref="AL23" r:id="rId54" display="http://pbs.twimg.com/profile_images/1137419165889945600/v8wO-NTt_normal.png"/>
    <hyperlink ref="AL24" r:id="rId55" display="http://pbs.twimg.com/profile_images/1137419165889945600/v8wO-NTt_normal.png"/>
    <hyperlink ref="AL25" r:id="rId56" display="https://pbs.twimg.com/ext_tw_video_thumb/1166755817389010946/pu/img/m915YI4NDvKtGNDq.jpg"/>
    <hyperlink ref="AL26" r:id="rId57" display="https://pbs.twimg.com/ext_tw_video_thumb/1166755817389010946/pu/img/m915YI4NDvKtGNDq.jpg"/>
    <hyperlink ref="AL27" r:id="rId58" display="http://pbs.twimg.com/profile_images/1137419165889945600/v8wO-NTt_normal.png"/>
    <hyperlink ref="AL28" r:id="rId59" display="http://pbs.twimg.com/profile_images/1137419165889945600/v8wO-NTt_normal.png"/>
    <hyperlink ref="AL29" r:id="rId60" display="http://pbs.twimg.com/profile_images/1137419165889945600/v8wO-NTt_normal.png"/>
    <hyperlink ref="AL30" r:id="rId61" display="http://pbs.twimg.com/profile_images/2391855040/Brooks_New-articleInline_normal.jpg"/>
    <hyperlink ref="AL31" r:id="rId62" display="http://pbs.twimg.com/profile_images/1137419165889945600/v8wO-NTt_normal.png"/>
    <hyperlink ref="AL32" r:id="rId63" display="http://pbs.twimg.com/profile_images/1137419165889945600/v8wO-NTt_normal.png"/>
    <hyperlink ref="AL33" r:id="rId64" display="https://pbs.twimg.com/media/EDQfa8FXYAIcnOu.jpg"/>
    <hyperlink ref="AL34" r:id="rId65" display="http://pbs.twimg.com/profile_images/1137419165889945600/v8wO-NTt_normal.png"/>
    <hyperlink ref="AL35" r:id="rId66" display="http://pbs.twimg.com/profile_images/477498319128641537/80VgI0B-_normal.jpeg"/>
    <hyperlink ref="AL36" r:id="rId67" display="http://pbs.twimg.com/profile_images/1137419165889945600/v8wO-NTt_normal.png"/>
    <hyperlink ref="AL37" r:id="rId68" display="http://pbs.twimg.com/profile_images/1137419165889945600/v8wO-NTt_normal.png"/>
    <hyperlink ref="AL38" r:id="rId69" display="http://pbs.twimg.com/profile_images/1137419165889945600/v8wO-NTt_normal.png"/>
    <hyperlink ref="AL39" r:id="rId70" display="https://pbs.twimg.com/media/EDPB1EiX4AEvY-F.png"/>
    <hyperlink ref="AL40" r:id="rId71" display="https://pbs.twimg.com/media/EDQD12KWwAYnDG0.jpg"/>
    <hyperlink ref="AL41" r:id="rId72" display="http://pbs.twimg.com/profile_images/1137419165889945600/v8wO-NTt_normal.png"/>
    <hyperlink ref="AL42" r:id="rId73" display="http://pbs.twimg.com/profile_images/1087719846605979648/HRHFp3Nq_normal.jpg"/>
    <hyperlink ref="AL43" r:id="rId74" display="http://pbs.twimg.com/profile_images/1031550190296096768/ifRrp5KT_normal.jpg"/>
    <hyperlink ref="AL44" r:id="rId75" display="http://pbs.twimg.com/profile_images/1031550190296096768/ifRrp5KT_normal.jpg"/>
    <hyperlink ref="AL45" r:id="rId76" display="http://pbs.twimg.com/profile_images/1031550190296096768/ifRrp5KT_normal.jpg"/>
    <hyperlink ref="AL46" r:id="rId77" display="http://pbs.twimg.com/profile_images/1031550190296096768/ifRrp5KT_normal.jpg"/>
    <hyperlink ref="AL47" r:id="rId78" display="http://pbs.twimg.com/profile_images/1031550190296096768/ifRrp5KT_normal.jpg"/>
    <hyperlink ref="AL48" r:id="rId79" display="http://pbs.twimg.com/profile_images/1031550190296096768/ifRrp5KT_normal.jpg"/>
    <hyperlink ref="AL49" r:id="rId80" display="http://pbs.twimg.com/profile_images/1031550190296096768/ifRrp5KT_normal.jpg"/>
    <hyperlink ref="AL50" r:id="rId81" display="http://pbs.twimg.com/profile_images/1031550190296096768/ifRrp5KT_normal.jpg"/>
    <hyperlink ref="AL51" r:id="rId82" display="http://pbs.twimg.com/profile_images/682734532068388864/kxtuYAFd_normal.jpg"/>
    <hyperlink ref="AL52" r:id="rId83" display="http://pbs.twimg.com/profile_images/1144597367326420992/P4L06eTP_normal.jpg"/>
    <hyperlink ref="AL53" r:id="rId84" display="http://pbs.twimg.com/profile_images/1144597367326420992/P4L06eTP_normal.jpg"/>
    <hyperlink ref="AL54" r:id="rId85" display="http://pbs.twimg.com/profile_images/1144597367326420992/P4L06eTP_normal.jpg"/>
    <hyperlink ref="AL55" r:id="rId86" display="https://pbs.twimg.com/media/EDA36Z6WkAcHKxK.jpg"/>
    <hyperlink ref="AL56" r:id="rId87" display="https://pbs.twimg.com/media/EC2HGFNU8AA7YT_.jpg"/>
    <hyperlink ref="AL57" r:id="rId88" display="https://pbs.twimg.com/media/EC2HGFNU8AA7YT_.jpg"/>
    <hyperlink ref="AL58" r:id="rId89" display="http://pbs.twimg.com/profile_images/1137419165889945600/v8wO-NTt_normal.png"/>
    <hyperlink ref="AL59" r:id="rId90" display="http://pbs.twimg.com/profile_images/1137419165889945600/v8wO-NTt_normal.png"/>
    <hyperlink ref="AL60" r:id="rId91" display="http://pbs.twimg.com/profile_images/1137419165889945600/v8wO-NTt_normal.png"/>
    <hyperlink ref="AL61" r:id="rId92" display="https://pbs.twimg.com/media/EDQD12KWwAYnDG0.jpg"/>
    <hyperlink ref="AL62" r:id="rId93" display="http://pbs.twimg.com/profile_images/1137419165889945600/v8wO-NTt_normal.png"/>
    <hyperlink ref="AL63" r:id="rId94" display="http://pbs.twimg.com/profile_images/1137419165889945600/v8wO-NTt_normal.png"/>
    <hyperlink ref="AL64" r:id="rId95" display="http://pbs.twimg.com/profile_images/1137419165889945600/v8wO-NTt_normal.png"/>
    <hyperlink ref="AL65" r:id="rId96" display="http://pbs.twimg.com/profile_images/1137419165889945600/v8wO-NTt_normal.png"/>
    <hyperlink ref="AL66" r:id="rId97" display="http://pbs.twimg.com/profile_images/1137419165889945600/v8wO-NTt_normal.png"/>
    <hyperlink ref="AL67" r:id="rId98" display="https://pbs.twimg.com/media/EDqTPRAX4AEre34.jpg"/>
    <hyperlink ref="AL68" r:id="rId99" display="https://pbs.twimg.com/media/EDqTPRAX4AEre34.jpg"/>
    <hyperlink ref="AL69" r:id="rId100" display="https://pbs.twimg.com/media/EDqTPRAX4AEre34.jpg"/>
    <hyperlink ref="AL70" r:id="rId101" display="https://pbs.twimg.com/ext_tw_video_thumb/1169419133496242177/pu/img/fDGTVB_iYrg3szyo.jpg"/>
    <hyperlink ref="AL71" r:id="rId102" display="https://pbs.twimg.com/ext_tw_video_thumb/1169419133496242177/pu/img/fDGTVB_iYrg3szyo.jpg"/>
    <hyperlink ref="AL72" r:id="rId103" display="http://pbs.twimg.com/profile_images/1137419165889945600/v8wO-NTt_normal.png"/>
    <hyperlink ref="AL73" r:id="rId104" display="http://pbs.twimg.com/profile_images/1137419165889945600/v8wO-NTt_normal.png"/>
    <hyperlink ref="AL74" r:id="rId105" display="https://pbs.twimg.com/media/EDuouPXVUAAEQBg.jpg"/>
    <hyperlink ref="AL75" r:id="rId106" display="https://pbs.twimg.com/media/EDuouPXVUAAEQBg.jpg"/>
    <hyperlink ref="AL76" r:id="rId107" display="https://pbs.twimg.com/media/EDuouPXVUAAEQBg.jpg"/>
    <hyperlink ref="AL77" r:id="rId108" display="http://pbs.twimg.com/profile_images/1087719846605979648/HRHFp3Nq_normal.jpg"/>
    <hyperlink ref="AL78" r:id="rId109" display="http://pbs.twimg.com/profile_images/868234499686977536/DDd3eQAd_normal.jpg"/>
    <hyperlink ref="AL79" r:id="rId110" display="http://pbs.twimg.com/profile_images/868234499686977536/DDd3eQAd_normal.jpg"/>
    <hyperlink ref="AL80" r:id="rId111" display="http://pbs.twimg.com/profile_images/1052383728792567808/NMlGtNO-_normal.jpg"/>
    <hyperlink ref="AL81" r:id="rId112" display="http://pbs.twimg.com/profile_images/1052383728792567808/NMlGtNO-_normal.jpg"/>
    <hyperlink ref="AL82" r:id="rId113" display="http://pbs.twimg.com/profile_images/477498319128641537/80VgI0B-_normal.jpeg"/>
    <hyperlink ref="AL83" r:id="rId114" display="http://pbs.twimg.com/profile_images/1087719846605979648/HRHFp3Nq_normal.jpg"/>
    <hyperlink ref="AL84" r:id="rId115" display="http://pbs.twimg.com/profile_images/1087719846605979648/HRHFp3Nq_normal.jpg"/>
    <hyperlink ref="AL85" r:id="rId116" display="http://pbs.twimg.com/profile_images/1087719846605979648/HRHFp3Nq_normal.jpg"/>
    <hyperlink ref="AL86" r:id="rId117" display="http://pbs.twimg.com/profile_images/868234499686977536/DDd3eQAd_normal.jpg"/>
    <hyperlink ref="AL87" r:id="rId118" display="http://pbs.twimg.com/profile_images/868234499686977536/DDd3eQAd_normal.jpg"/>
    <hyperlink ref="AL88" r:id="rId119" display="http://pbs.twimg.com/profile_images/1052383728792567808/NMlGtNO-_normal.jpg"/>
    <hyperlink ref="AL89" r:id="rId120" display="http://pbs.twimg.com/profile_images/1052383728792567808/NMlGtNO-_normal.jpg"/>
    <hyperlink ref="AL90" r:id="rId121" display="http://pbs.twimg.com/profile_images/1052383728792567808/NMlGtNO-_normal.jpg"/>
    <hyperlink ref="AL91" r:id="rId122" display="http://pbs.twimg.com/profile_images/477498319128641537/80VgI0B-_normal.jpeg"/>
    <hyperlink ref="AL92" r:id="rId123" display="http://pbs.twimg.com/profile_images/1052383728792567808/NMlGtNO-_normal.jpg"/>
    <hyperlink ref="AL93" r:id="rId124" display="http://pbs.twimg.com/profile_images/1052383728792567808/NMlGtNO-_normal.jpg"/>
    <hyperlink ref="AL94" r:id="rId125" display="http://pbs.twimg.com/profile_images/1052383728792567808/NMlGtNO-_normal.jpg"/>
    <hyperlink ref="AL95" r:id="rId126" display="http://pbs.twimg.com/profile_images/1052383728792567808/NMlGtNO-_normal.jpg"/>
    <hyperlink ref="V3" r:id="rId127" display="https://twitter.com/primrose_megan/status/1167911890514612224"/>
    <hyperlink ref="V4" r:id="rId128" display="https://twitter.com/primrose_megan/status/1167911890514612224"/>
    <hyperlink ref="V5" r:id="rId129" display="https://twitter.com/primrose_megan/status/1167911890514612224"/>
    <hyperlink ref="V6" r:id="rId130" display="https://twitter.com/bryan_yint/status/1168006436237930498"/>
    <hyperlink ref="V7" r:id="rId131" display="https://twitter.com/bryan_yint/status/1168006436237930498"/>
    <hyperlink ref="V8" r:id="rId132" display="https://twitter.com/bryan_yint/status/1168006436237930498"/>
    <hyperlink ref="V9" r:id="rId133" display="https://twitter.com/wagarcia15/status/1169585909852979201"/>
    <hyperlink ref="V10" r:id="rId134" display="https://twitter.com/wagarcia15/status/1169585909852979201"/>
    <hyperlink ref="V11" r:id="rId135" display="https://twitter.com/wagarcia15/status/1169585909852979201"/>
    <hyperlink ref="V12" r:id="rId136" display="https://twitter.com/sampetto/status/1169595010544742400"/>
    <hyperlink ref="V13" r:id="rId137" display="https://twitter.com/sampetto/status/1169595010544742400"/>
    <hyperlink ref="V14" r:id="rId138" display="https://twitter.com/christiebeard/status/1169596878079582209"/>
    <hyperlink ref="V15" r:id="rId139" display="https://twitter.com/christiebeard/status/1169597058401132544"/>
    <hyperlink ref="V16" r:id="rId140" display="https://twitter.com/christiebeard/status/1169597058401132544"/>
    <hyperlink ref="V17" r:id="rId141" display="https://twitter.com/christiebeard/status/1169597058401132544"/>
    <hyperlink ref="V18" r:id="rId142" display="https://twitter.com/uno_som/status/1169623717820788738"/>
    <hyperlink ref="V19" r:id="rId143" display="https://twitter.com/uno_som/status/1169623717820788738"/>
    <hyperlink ref="V20" r:id="rId144" display="https://twitter.com/uno_som/status/1169623717820788738"/>
    <hyperlink ref="V21" r:id="rId145" display="https://twitter.com/unobiomechanics/status/1166789940732030976"/>
    <hyperlink ref="V22" r:id="rId146" display="https://twitter.com/unobiomechanics/status/1166781029102714880"/>
    <hyperlink ref="V23" r:id="rId147" display="https://twitter.com/sachakopp/status/1166859624752062464"/>
    <hyperlink ref="V24" r:id="rId148" display="https://twitter.com/sachakopp/status/1166859656351965184"/>
    <hyperlink ref="V25" r:id="rId149" display="https://twitter.com/unodualbio/status/1166755987036037120"/>
    <hyperlink ref="V26" r:id="rId150" display="https://twitter.com/unodualbio/status/1166755987036037120"/>
    <hyperlink ref="V27" r:id="rId151" display="https://twitter.com/sachakopp/status/1166894084054761477"/>
    <hyperlink ref="V28" r:id="rId152" display="https://twitter.com/sachakopp/status/1166894084054761477"/>
    <hyperlink ref="V29" r:id="rId153" display="https://twitter.com/sachakopp/status/1166894084054761477"/>
    <hyperlink ref="V30" r:id="rId154" display="https://twitter.com/nytdavidbrooks/status/1166901468651278336"/>
    <hyperlink ref="V31" r:id="rId155" display="https://twitter.com/sachakopp/status/1166922591975694336"/>
    <hyperlink ref="V32" r:id="rId156" display="https://twitter.com/sachakopp/status/1166922591975694336"/>
    <hyperlink ref="V33" r:id="rId157" display="https://twitter.com/unomavbands/status/1167592821597048834"/>
    <hyperlink ref="V34" r:id="rId158" display="https://twitter.com/sachakopp/status/1167914034491883523"/>
    <hyperlink ref="V35" r:id="rId159" display="https://twitter.com/u_nebraska/status/1168250743264030724"/>
    <hyperlink ref="V36" r:id="rId160" display="https://twitter.com/sachakopp/status/1168363661418799109"/>
    <hyperlink ref="V37" r:id="rId161" display="https://twitter.com/sachakopp/status/1169598060294549504"/>
    <hyperlink ref="V38" r:id="rId162" display="https://twitter.com/sachakopp/status/1169598060294549504"/>
    <hyperlink ref="V39" r:id="rId163" display="https://twitter.com/unocba/status/1167489847570903040"/>
    <hyperlink ref="V40" r:id="rId164" display="https://twitter.com/sachakopp/status/1167562431784267778"/>
    <hyperlink ref="V41" r:id="rId165" display="https://twitter.com/sachakopp/status/1167793144806682626"/>
    <hyperlink ref="V42" r:id="rId166" display="https://twitter.com/unomaha/status/1167893519387656192"/>
    <hyperlink ref="V43" r:id="rId167" display="https://twitter.com/uno_fund/status/1169715335915663360"/>
    <hyperlink ref="V44" r:id="rId168" display="https://twitter.com/uno_fund/status/1169715335915663360"/>
    <hyperlink ref="V45" r:id="rId169" display="https://twitter.com/uno_fund/status/1169715335915663360"/>
    <hyperlink ref="V46" r:id="rId170" display="https://twitter.com/uno_fund/status/1169715335915663360"/>
    <hyperlink ref="V47" r:id="rId171" display="https://twitter.com/uno_fund/status/1169715374083825664"/>
    <hyperlink ref="V48" r:id="rId172" display="https://twitter.com/uno_fund/status/1169715374083825664"/>
    <hyperlink ref="V49" r:id="rId173" display="https://twitter.com/uno_fund/status/1169715374083825664"/>
    <hyperlink ref="V50" r:id="rId174" display="https://twitter.com/uno_fund/status/1169715374083825664"/>
    <hyperlink ref="V51" r:id="rId175" display="https://twitter.com/unocowbell/status/1169718871626047489"/>
    <hyperlink ref="V52" r:id="rId176" display="https://twitter.com/unostemtrail/status/1169724146894422016"/>
    <hyperlink ref="V53" r:id="rId177" display="https://twitter.com/unostemtrail/status/1169724146894422016"/>
    <hyperlink ref="V54" r:id="rId178" display="https://twitter.com/unostemtrail/status/1169724146894422016"/>
    <hyperlink ref="V55" r:id="rId179" display="https://twitter.com/sachakopp/status/1166493791970373641"/>
    <hyperlink ref="V56" r:id="rId180" display="https://twitter.com/sachakopp/status/1165736456213524481"/>
    <hyperlink ref="V57" r:id="rId181" display="https://twitter.com/sachakopp/status/1165736456213524481"/>
    <hyperlink ref="V58" r:id="rId182" display="https://twitter.com/sachakopp/status/1166859624752062464"/>
    <hyperlink ref="V59" r:id="rId183" display="https://twitter.com/sachakopp/status/1166859656351965184"/>
    <hyperlink ref="V60" r:id="rId184" display="https://twitter.com/sachakopp/status/1166894084054761477"/>
    <hyperlink ref="V61" r:id="rId185" display="https://twitter.com/sachakopp/status/1167562431784267778"/>
    <hyperlink ref="V62" r:id="rId186" display="https://twitter.com/sachakopp/status/1168363661418799109"/>
    <hyperlink ref="V63" r:id="rId187" display="https://twitter.com/sachakopp/status/1168363661418799109"/>
    <hyperlink ref="V64" r:id="rId188" display="https://twitter.com/sachakopp/status/1168363661418799109"/>
    <hyperlink ref="V65" r:id="rId189" display="https://twitter.com/sachakopp/status/1168363760148504581"/>
    <hyperlink ref="V66" r:id="rId190" display="https://twitter.com/sachakopp/status/1168363760148504581"/>
    <hyperlink ref="V67" r:id="rId191" display="https://twitter.com/sachakopp/status/1169408950632177664"/>
    <hyperlink ref="V68" r:id="rId192" display="https://twitter.com/sachakopp/status/1169408950632177664"/>
    <hyperlink ref="V69" r:id="rId193" display="https://twitter.com/sachakopp/status/1169408950632177664"/>
    <hyperlink ref="V70" r:id="rId194" display="https://twitter.com/sachakopp/status/1169419222516211713"/>
    <hyperlink ref="V71" r:id="rId195" display="https://twitter.com/sachakopp/status/1169419222516211713"/>
    <hyperlink ref="V72" r:id="rId196" display="https://twitter.com/sachakopp/status/1169598060294549504"/>
    <hyperlink ref="V73" r:id="rId197" display="https://twitter.com/sachakopp/status/1169598060294549504"/>
    <hyperlink ref="V74" r:id="rId198" display="https://twitter.com/sachakopp/status/1169714045072494592"/>
    <hyperlink ref="V75" r:id="rId199" display="https://twitter.com/sachakopp/status/1169714045072494592"/>
    <hyperlink ref="V76" r:id="rId200" display="https://twitter.com/sachakopp/status/1169714045072494592"/>
    <hyperlink ref="V77" r:id="rId201" display="https://twitter.com/unomaha/status/1167893519387656192"/>
    <hyperlink ref="V78" r:id="rId202" display="https://twitter.com/jeffreypgold/status/1167285915015942145"/>
    <hyperlink ref="V79" r:id="rId203" display="https://twitter.com/jeffreypgold/status/1169749683226497024"/>
    <hyperlink ref="V80" r:id="rId204" display="https://twitter.com/ryanespohn/status/1166792065885208576"/>
    <hyperlink ref="V81" r:id="rId205" display="https://twitter.com/ryanespohn/status/1169815011247542272"/>
    <hyperlink ref="V82" r:id="rId206" display="https://twitter.com/u_nebraska/status/1168250743264030724"/>
    <hyperlink ref="V83" r:id="rId207" display="https://twitter.com/unomaha/status/1168320146995208193"/>
    <hyperlink ref="V84" r:id="rId208" display="https://twitter.com/unomaha/status/1169714836143403008"/>
    <hyperlink ref="V85" r:id="rId209" display="https://twitter.com/unomaha/status/1169714836143403008"/>
    <hyperlink ref="V86" r:id="rId210" display="https://twitter.com/jeffreypgold/status/1167285915015942145"/>
    <hyperlink ref="V87" r:id="rId211" display="https://twitter.com/jeffreypgold/status/1169749683226497024"/>
    <hyperlink ref="V88" r:id="rId212" display="https://twitter.com/ryanespohn/status/1166792065885208576"/>
    <hyperlink ref="V89" r:id="rId213" display="https://twitter.com/ryanespohn/status/1169815011247542272"/>
    <hyperlink ref="V90" r:id="rId214" display="https://twitter.com/ryanespohn/status/1169819544627499008"/>
    <hyperlink ref="V91" r:id="rId215" display="https://twitter.com/u_nebraska/status/1168250743264030724"/>
    <hyperlink ref="V92" r:id="rId216" display="https://twitter.com/ryanespohn/status/1169815011247542272"/>
    <hyperlink ref="V93" r:id="rId217" display="https://twitter.com/ryanespohn/status/1169819544627499008"/>
    <hyperlink ref="V94" r:id="rId218" display="https://twitter.com/ryanespohn/status/1169815011247542272"/>
    <hyperlink ref="V95" r:id="rId219" display="https://twitter.com/ryanespohn/status/1169819544627499008"/>
    <hyperlink ref="BJ14" r:id="rId220" display="https://api.twitter.com/1.1/geo/id/0fbeaece9e941000.json"/>
  </hyperlinks>
  <printOptions/>
  <pageMargins left="0.7" right="0.7" top="0.75" bottom="0.75" header="0.3" footer="0.3"/>
  <pageSetup horizontalDpi="600" verticalDpi="600" orientation="portrait" r:id="rId224"/>
  <legacyDrawing r:id="rId222"/>
  <tableParts>
    <tablePart r:id="rId2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231</v>
      </c>
      <c r="B1" s="13" t="s">
        <v>232</v>
      </c>
      <c r="C1" s="13" t="s">
        <v>233</v>
      </c>
      <c r="D1" s="13" t="s">
        <v>235</v>
      </c>
      <c r="E1" s="13" t="s">
        <v>234</v>
      </c>
      <c r="F1" s="13" t="s">
        <v>236</v>
      </c>
      <c r="G1" s="13" t="s">
        <v>355</v>
      </c>
      <c r="H1" s="13" t="s">
        <v>356</v>
      </c>
      <c r="I1" s="13" t="s">
        <v>372</v>
      </c>
      <c r="J1" s="13" t="s">
        <v>373</v>
      </c>
    </row>
    <row r="2" spans="1:10" ht="15">
      <c r="A2" s="68" t="s">
        <v>775</v>
      </c>
      <c r="B2" s="63">
        <v>2</v>
      </c>
      <c r="C2" s="68" t="s">
        <v>772</v>
      </c>
      <c r="D2" s="63">
        <v>2</v>
      </c>
      <c r="E2" s="68" t="s">
        <v>773</v>
      </c>
      <c r="F2" s="63">
        <v>1</v>
      </c>
      <c r="G2" s="68" t="s">
        <v>775</v>
      </c>
      <c r="H2" s="63">
        <v>1</v>
      </c>
      <c r="I2" s="68" t="s">
        <v>775</v>
      </c>
      <c r="J2" s="63">
        <v>1</v>
      </c>
    </row>
    <row r="3" spans="1:10" ht="15">
      <c r="A3" s="68" t="s">
        <v>772</v>
      </c>
      <c r="B3" s="63">
        <v>2</v>
      </c>
      <c r="C3" s="68" t="s">
        <v>774</v>
      </c>
      <c r="D3" s="63">
        <v>1</v>
      </c>
      <c r="E3" s="63"/>
      <c r="F3" s="63"/>
      <c r="G3" s="68" t="s">
        <v>1105</v>
      </c>
      <c r="H3" s="63">
        <v>1</v>
      </c>
      <c r="I3" s="63"/>
      <c r="J3" s="63"/>
    </row>
    <row r="4" spans="1:10" ht="15">
      <c r="A4" s="68" t="s">
        <v>774</v>
      </c>
      <c r="B4" s="63">
        <v>1</v>
      </c>
      <c r="C4" s="68" t="s">
        <v>771</v>
      </c>
      <c r="D4" s="63">
        <v>1</v>
      </c>
      <c r="E4" s="63"/>
      <c r="F4" s="63"/>
      <c r="G4" s="68" t="s">
        <v>1106</v>
      </c>
      <c r="H4" s="63">
        <v>1</v>
      </c>
      <c r="I4" s="63"/>
      <c r="J4" s="63"/>
    </row>
    <row r="5" spans="1:10" ht="15">
      <c r="A5" s="68" t="s">
        <v>773</v>
      </c>
      <c r="B5" s="63">
        <v>1</v>
      </c>
      <c r="C5" s="63"/>
      <c r="D5" s="63"/>
      <c r="E5" s="63"/>
      <c r="F5" s="63"/>
      <c r="G5" s="63"/>
      <c r="H5" s="63"/>
      <c r="I5" s="63"/>
      <c r="J5" s="63"/>
    </row>
    <row r="6" spans="1:10" ht="15" customHeight="1">
      <c r="A6" s="68" t="s">
        <v>771</v>
      </c>
      <c r="B6" s="63">
        <v>1</v>
      </c>
      <c r="C6" s="63"/>
      <c r="D6" s="63"/>
      <c r="E6" s="63"/>
      <c r="F6" s="63"/>
      <c r="G6" s="63"/>
      <c r="H6" s="63"/>
      <c r="I6" s="63"/>
      <c r="J6" s="63"/>
    </row>
    <row r="7" spans="1:10" ht="15" customHeight="1">
      <c r="A7" s="68" t="s">
        <v>1105</v>
      </c>
      <c r="B7" s="63">
        <v>1</v>
      </c>
      <c r="C7" s="63"/>
      <c r="D7" s="63"/>
      <c r="E7" s="63"/>
      <c r="F7" s="63"/>
      <c r="G7" s="63"/>
      <c r="H7" s="63"/>
      <c r="I7" s="63"/>
      <c r="J7" s="63"/>
    </row>
    <row r="8" spans="1:10" ht="15" customHeight="1">
      <c r="A8" s="68" t="s">
        <v>1106</v>
      </c>
      <c r="B8" s="63">
        <v>1</v>
      </c>
      <c r="C8" s="63"/>
      <c r="D8" s="63"/>
      <c r="E8" s="63"/>
      <c r="F8" s="63"/>
      <c r="G8" s="63"/>
      <c r="H8" s="63"/>
      <c r="I8" s="63"/>
      <c r="J8" s="63"/>
    </row>
    <row r="10" ht="15" customHeight="1"/>
    <row r="11" spans="1:10" ht="15" customHeight="1">
      <c r="A11" s="13" t="s">
        <v>238</v>
      </c>
      <c r="B11" s="13" t="s">
        <v>232</v>
      </c>
      <c r="C11" s="13" t="s">
        <v>239</v>
      </c>
      <c r="D11" s="13" t="s">
        <v>235</v>
      </c>
      <c r="E11" s="13" t="s">
        <v>240</v>
      </c>
      <c r="F11" s="13" t="s">
        <v>236</v>
      </c>
      <c r="G11" s="13" t="s">
        <v>357</v>
      </c>
      <c r="H11" s="13" t="s">
        <v>356</v>
      </c>
      <c r="I11" s="13" t="s">
        <v>374</v>
      </c>
      <c r="J11" s="13" t="s">
        <v>373</v>
      </c>
    </row>
    <row r="12" spans="1:10" ht="15">
      <c r="A12" s="63" t="s">
        <v>777</v>
      </c>
      <c r="B12" s="63">
        <v>7</v>
      </c>
      <c r="C12" s="63" t="s">
        <v>777</v>
      </c>
      <c r="D12" s="63">
        <v>4</v>
      </c>
      <c r="E12" s="63" t="s">
        <v>778</v>
      </c>
      <c r="F12" s="63">
        <v>1</v>
      </c>
      <c r="G12" s="63" t="s">
        <v>777</v>
      </c>
      <c r="H12" s="63">
        <v>2</v>
      </c>
      <c r="I12" s="63" t="s">
        <v>777</v>
      </c>
      <c r="J12" s="63">
        <v>1</v>
      </c>
    </row>
    <row r="13" spans="1:10" ht="15" customHeight="1">
      <c r="A13" s="63" t="s">
        <v>778</v>
      </c>
      <c r="B13" s="63">
        <v>1</v>
      </c>
      <c r="C13" s="63"/>
      <c r="D13" s="63"/>
      <c r="E13" s="63"/>
      <c r="F13" s="63"/>
      <c r="G13" s="63" t="s">
        <v>724</v>
      </c>
      <c r="H13" s="63">
        <v>1</v>
      </c>
      <c r="I13" s="63"/>
      <c r="J13" s="63"/>
    </row>
    <row r="14" spans="1:10" ht="15" customHeight="1">
      <c r="A14" s="63" t="s">
        <v>724</v>
      </c>
      <c r="B14" s="63">
        <v>1</v>
      </c>
      <c r="C14" s="63"/>
      <c r="D14" s="63"/>
      <c r="E14" s="63"/>
      <c r="F14" s="63"/>
      <c r="G14" s="63"/>
      <c r="H14" s="63"/>
      <c r="I14" s="63"/>
      <c r="J14" s="63"/>
    </row>
    <row r="15" ht="15" customHeight="1"/>
    <row r="17" spans="1:10" ht="15" customHeight="1">
      <c r="A17" s="13" t="s">
        <v>242</v>
      </c>
      <c r="B17" s="13" t="s">
        <v>232</v>
      </c>
      <c r="C17" s="13" t="s">
        <v>243</v>
      </c>
      <c r="D17" s="13" t="s">
        <v>235</v>
      </c>
      <c r="E17" s="13" t="s">
        <v>244</v>
      </c>
      <c r="F17" s="13" t="s">
        <v>236</v>
      </c>
      <c r="G17" s="13" t="s">
        <v>358</v>
      </c>
      <c r="H17" s="13" t="s">
        <v>356</v>
      </c>
      <c r="I17" s="63" t="s">
        <v>375</v>
      </c>
      <c r="J17" s="63" t="s">
        <v>373</v>
      </c>
    </row>
    <row r="18" spans="1:10" ht="15" customHeight="1">
      <c r="A18" s="63" t="s">
        <v>782</v>
      </c>
      <c r="B18" s="63">
        <v>3</v>
      </c>
      <c r="C18" s="63" t="s">
        <v>738</v>
      </c>
      <c r="D18" s="63">
        <v>1</v>
      </c>
      <c r="E18" s="63" t="s">
        <v>782</v>
      </c>
      <c r="F18" s="63">
        <v>2</v>
      </c>
      <c r="G18" s="63" t="s">
        <v>783</v>
      </c>
      <c r="H18" s="63">
        <v>2</v>
      </c>
      <c r="I18" s="63"/>
      <c r="J18" s="63"/>
    </row>
    <row r="19" spans="1:10" ht="15" customHeight="1">
      <c r="A19" s="63" t="s">
        <v>783</v>
      </c>
      <c r="B19" s="63">
        <v>2</v>
      </c>
      <c r="C19" s="63" t="s">
        <v>739</v>
      </c>
      <c r="D19" s="63">
        <v>1</v>
      </c>
      <c r="E19" s="63"/>
      <c r="F19" s="63"/>
      <c r="G19" s="63" t="s">
        <v>780</v>
      </c>
      <c r="H19" s="63">
        <v>2</v>
      </c>
      <c r="I19" s="63"/>
      <c r="J19" s="63"/>
    </row>
    <row r="20" spans="1:10" ht="15" customHeight="1">
      <c r="A20" s="63" t="s">
        <v>780</v>
      </c>
      <c r="B20" s="63">
        <v>2</v>
      </c>
      <c r="C20" s="63" t="s">
        <v>1110</v>
      </c>
      <c r="D20" s="63">
        <v>1</v>
      </c>
      <c r="E20" s="63"/>
      <c r="F20" s="63"/>
      <c r="G20" s="63" t="s">
        <v>782</v>
      </c>
      <c r="H20" s="63">
        <v>1</v>
      </c>
      <c r="I20" s="63"/>
      <c r="J20" s="63"/>
    </row>
    <row r="21" spans="1:10" ht="15" customHeight="1">
      <c r="A21" s="63" t="s">
        <v>738</v>
      </c>
      <c r="B21" s="63">
        <v>2</v>
      </c>
      <c r="C21" s="63"/>
      <c r="D21" s="63"/>
      <c r="E21" s="63"/>
      <c r="F21" s="63"/>
      <c r="G21" s="63" t="s">
        <v>738</v>
      </c>
      <c r="H21" s="63">
        <v>1</v>
      </c>
      <c r="I21" s="63"/>
      <c r="J21" s="63"/>
    </row>
    <row r="22" spans="1:10" ht="15" customHeight="1">
      <c r="A22" s="63" t="s">
        <v>739</v>
      </c>
      <c r="B22" s="63">
        <v>2</v>
      </c>
      <c r="C22" s="63"/>
      <c r="D22" s="63"/>
      <c r="E22" s="63"/>
      <c r="F22" s="63"/>
      <c r="G22" s="63" t="s">
        <v>739</v>
      </c>
      <c r="H22" s="63">
        <v>1</v>
      </c>
      <c r="I22" s="63"/>
      <c r="J22" s="63"/>
    </row>
    <row r="23" spans="1:10" ht="15">
      <c r="A23" s="63" t="s">
        <v>1110</v>
      </c>
      <c r="B23" s="63">
        <v>2</v>
      </c>
      <c r="C23" s="63"/>
      <c r="D23" s="63"/>
      <c r="E23" s="63"/>
      <c r="F23" s="63"/>
      <c r="G23" s="63" t="s">
        <v>1110</v>
      </c>
      <c r="H23" s="63">
        <v>1</v>
      </c>
      <c r="I23" s="63"/>
      <c r="J23" s="63"/>
    </row>
    <row r="24" ht="15" customHeight="1"/>
    <row r="26" spans="1:10" ht="15" customHeight="1">
      <c r="A26" s="13" t="s">
        <v>246</v>
      </c>
      <c r="B26" s="13" t="s">
        <v>232</v>
      </c>
      <c r="C26" s="13" t="s">
        <v>247</v>
      </c>
      <c r="D26" s="13" t="s">
        <v>235</v>
      </c>
      <c r="E26" s="13" t="s">
        <v>248</v>
      </c>
      <c r="F26" s="13" t="s">
        <v>236</v>
      </c>
      <c r="G26" s="13" t="s">
        <v>359</v>
      </c>
      <c r="H26" s="13" t="s">
        <v>356</v>
      </c>
      <c r="I26" s="63" t="s">
        <v>377</v>
      </c>
      <c r="J26" s="63" t="s">
        <v>373</v>
      </c>
    </row>
    <row r="27" spans="1:10" ht="15" customHeight="1">
      <c r="A27" s="69" t="s">
        <v>291</v>
      </c>
      <c r="B27" s="69">
        <v>0</v>
      </c>
      <c r="C27" s="69" t="s">
        <v>739</v>
      </c>
      <c r="D27" s="69">
        <v>15</v>
      </c>
      <c r="E27" s="69" t="s">
        <v>1112</v>
      </c>
      <c r="F27" s="69">
        <v>7</v>
      </c>
      <c r="G27" s="69" t="s">
        <v>1125</v>
      </c>
      <c r="H27" s="69">
        <v>7</v>
      </c>
      <c r="I27" s="69"/>
      <c r="J27" s="69"/>
    </row>
    <row r="28" spans="1:10" ht="15">
      <c r="A28" s="69" t="s">
        <v>292</v>
      </c>
      <c r="B28" s="69">
        <v>0</v>
      </c>
      <c r="C28" s="69" t="s">
        <v>1113</v>
      </c>
      <c r="D28" s="69">
        <v>12</v>
      </c>
      <c r="E28" s="69" t="s">
        <v>739</v>
      </c>
      <c r="F28" s="69">
        <v>7</v>
      </c>
      <c r="G28" s="69" t="s">
        <v>739</v>
      </c>
      <c r="H28" s="69">
        <v>7</v>
      </c>
      <c r="I28" s="69"/>
      <c r="J28" s="69"/>
    </row>
    <row r="29" spans="1:10" ht="15">
      <c r="A29" s="69" t="s">
        <v>293</v>
      </c>
      <c r="B29" s="69">
        <v>0</v>
      </c>
      <c r="C29" s="69" t="s">
        <v>1112</v>
      </c>
      <c r="D29" s="69">
        <v>8</v>
      </c>
      <c r="E29" s="69" t="s">
        <v>743</v>
      </c>
      <c r="F29" s="69">
        <v>6</v>
      </c>
      <c r="G29" s="69" t="s">
        <v>1126</v>
      </c>
      <c r="H29" s="69">
        <v>4</v>
      </c>
      <c r="I29" s="69"/>
      <c r="J29" s="69"/>
    </row>
    <row r="30" spans="1:10" ht="15" customHeight="1">
      <c r="A30" s="69" t="s">
        <v>294</v>
      </c>
      <c r="B30" s="69">
        <v>954</v>
      </c>
      <c r="C30" s="69" t="s">
        <v>743</v>
      </c>
      <c r="D30" s="69">
        <v>8</v>
      </c>
      <c r="E30" s="69" t="s">
        <v>737</v>
      </c>
      <c r="F30" s="69">
        <v>5</v>
      </c>
      <c r="G30" s="69" t="s">
        <v>1127</v>
      </c>
      <c r="H30" s="69">
        <v>4</v>
      </c>
      <c r="I30" s="69"/>
      <c r="J30" s="69"/>
    </row>
    <row r="31" spans="1:10" ht="15">
      <c r="A31" s="69" t="s">
        <v>295</v>
      </c>
      <c r="B31" s="69">
        <v>954</v>
      </c>
      <c r="C31" s="69" t="s">
        <v>1114</v>
      </c>
      <c r="D31" s="69">
        <v>7</v>
      </c>
      <c r="E31" s="69" t="s">
        <v>1120</v>
      </c>
      <c r="F31" s="69">
        <v>4</v>
      </c>
      <c r="G31" s="69" t="s">
        <v>1128</v>
      </c>
      <c r="H31" s="69">
        <v>4</v>
      </c>
      <c r="I31" s="69"/>
      <c r="J31" s="69"/>
    </row>
    <row r="32" spans="1:10" ht="15" customHeight="1">
      <c r="A32" s="69" t="s">
        <v>739</v>
      </c>
      <c r="B32" s="69">
        <v>29</v>
      </c>
      <c r="C32" s="69" t="s">
        <v>1115</v>
      </c>
      <c r="D32" s="69">
        <v>7</v>
      </c>
      <c r="E32" s="69" t="s">
        <v>1121</v>
      </c>
      <c r="F32" s="69">
        <v>4</v>
      </c>
      <c r="G32" s="69" t="s">
        <v>1129</v>
      </c>
      <c r="H32" s="69">
        <v>4</v>
      </c>
      <c r="I32" s="69"/>
      <c r="J32" s="69"/>
    </row>
    <row r="33" spans="1:10" ht="15" customHeight="1">
      <c r="A33" s="69" t="s">
        <v>1112</v>
      </c>
      <c r="B33" s="69">
        <v>18</v>
      </c>
      <c r="C33" s="69" t="s">
        <v>1116</v>
      </c>
      <c r="D33" s="69">
        <v>6</v>
      </c>
      <c r="E33" s="69" t="s">
        <v>1122</v>
      </c>
      <c r="F33" s="69">
        <v>3</v>
      </c>
      <c r="G33" s="69" t="s">
        <v>1112</v>
      </c>
      <c r="H33" s="69">
        <v>3</v>
      </c>
      <c r="I33" s="69"/>
      <c r="J33" s="69"/>
    </row>
    <row r="34" spans="1:10" ht="15" customHeight="1">
      <c r="A34" s="69" t="s">
        <v>743</v>
      </c>
      <c r="B34" s="69">
        <v>15</v>
      </c>
      <c r="C34" s="69" t="s">
        <v>1117</v>
      </c>
      <c r="D34" s="69">
        <v>4</v>
      </c>
      <c r="E34" s="69" t="s">
        <v>1114</v>
      </c>
      <c r="F34" s="69">
        <v>3</v>
      </c>
      <c r="G34" s="69" t="s">
        <v>1130</v>
      </c>
      <c r="H34" s="69">
        <v>3</v>
      </c>
      <c r="I34" s="69"/>
      <c r="J34" s="69"/>
    </row>
    <row r="35" spans="1:10" ht="15" customHeight="1">
      <c r="A35" s="69" t="s">
        <v>1113</v>
      </c>
      <c r="B35" s="69">
        <v>15</v>
      </c>
      <c r="C35" s="69" t="s">
        <v>1118</v>
      </c>
      <c r="D35" s="69">
        <v>4</v>
      </c>
      <c r="E35" s="69" t="s">
        <v>1123</v>
      </c>
      <c r="F35" s="69">
        <v>3</v>
      </c>
      <c r="G35" s="69" t="s">
        <v>1131</v>
      </c>
      <c r="H35" s="69">
        <v>3</v>
      </c>
      <c r="I35" s="69"/>
      <c r="J35" s="69"/>
    </row>
    <row r="36" spans="1:10" ht="15">
      <c r="A36" s="69" t="s">
        <v>1114</v>
      </c>
      <c r="B36" s="69">
        <v>12</v>
      </c>
      <c r="C36" s="69" t="s">
        <v>1119</v>
      </c>
      <c r="D36" s="69">
        <v>4</v>
      </c>
      <c r="E36" s="69" t="s">
        <v>1124</v>
      </c>
      <c r="F36" s="69">
        <v>2</v>
      </c>
      <c r="G36" s="69" t="s">
        <v>1132</v>
      </c>
      <c r="H36" s="69">
        <v>3</v>
      </c>
      <c r="I36" s="69"/>
      <c r="J36" s="69"/>
    </row>
    <row r="37" ht="15" customHeight="1"/>
    <row r="39" spans="1:10" ht="15" customHeight="1">
      <c r="A39" s="13" t="s">
        <v>250</v>
      </c>
      <c r="B39" s="13" t="s">
        <v>232</v>
      </c>
      <c r="C39" s="13" t="s">
        <v>251</v>
      </c>
      <c r="D39" s="13" t="s">
        <v>235</v>
      </c>
      <c r="E39" s="13" t="s">
        <v>252</v>
      </c>
      <c r="F39" s="13" t="s">
        <v>236</v>
      </c>
      <c r="G39" s="13" t="s">
        <v>360</v>
      </c>
      <c r="H39" s="13" t="s">
        <v>356</v>
      </c>
      <c r="I39" s="63" t="s">
        <v>379</v>
      </c>
      <c r="J39" s="63" t="s">
        <v>373</v>
      </c>
    </row>
    <row r="40" spans="1:10" ht="15" customHeight="1">
      <c r="A40" s="69" t="s">
        <v>1136</v>
      </c>
      <c r="B40" s="69">
        <v>11</v>
      </c>
      <c r="C40" s="69" t="s">
        <v>1136</v>
      </c>
      <c r="D40" s="69">
        <v>6</v>
      </c>
      <c r="E40" s="69" t="s">
        <v>1136</v>
      </c>
      <c r="F40" s="69">
        <v>4</v>
      </c>
      <c r="G40" s="69" t="s">
        <v>1139</v>
      </c>
      <c r="H40" s="69">
        <v>4</v>
      </c>
      <c r="I40" s="69"/>
      <c r="J40" s="69"/>
    </row>
    <row r="41" spans="1:10" ht="15">
      <c r="A41" s="69" t="s">
        <v>1137</v>
      </c>
      <c r="B41" s="69">
        <v>8</v>
      </c>
      <c r="C41" s="69" t="s">
        <v>1137</v>
      </c>
      <c r="D41" s="69">
        <v>5</v>
      </c>
      <c r="E41" s="69" t="s">
        <v>1150</v>
      </c>
      <c r="F41" s="69">
        <v>2</v>
      </c>
      <c r="G41" s="69" t="s">
        <v>1140</v>
      </c>
      <c r="H41" s="69">
        <v>4</v>
      </c>
      <c r="I41" s="69"/>
      <c r="J41" s="69"/>
    </row>
    <row r="42" spans="1:10" ht="15">
      <c r="A42" s="69" t="s">
        <v>1138</v>
      </c>
      <c r="B42" s="69">
        <v>6</v>
      </c>
      <c r="C42" s="69" t="s">
        <v>1138</v>
      </c>
      <c r="D42" s="69">
        <v>4</v>
      </c>
      <c r="E42" s="69" t="s">
        <v>1151</v>
      </c>
      <c r="F42" s="69">
        <v>2</v>
      </c>
      <c r="G42" s="69" t="s">
        <v>1141</v>
      </c>
      <c r="H42" s="69">
        <v>4</v>
      </c>
      <c r="I42" s="69"/>
      <c r="J42" s="69"/>
    </row>
    <row r="43" spans="1:10" ht="15" customHeight="1">
      <c r="A43" s="69" t="s">
        <v>1139</v>
      </c>
      <c r="B43" s="69">
        <v>6</v>
      </c>
      <c r="C43" s="69" t="s">
        <v>1146</v>
      </c>
      <c r="D43" s="69">
        <v>3</v>
      </c>
      <c r="E43" s="69" t="s">
        <v>1142</v>
      </c>
      <c r="F43" s="69">
        <v>2</v>
      </c>
      <c r="G43" s="69" t="s">
        <v>1158</v>
      </c>
      <c r="H43" s="69">
        <v>3</v>
      </c>
      <c r="I43" s="69"/>
      <c r="J43" s="69"/>
    </row>
    <row r="44" spans="1:10" ht="15">
      <c r="A44" s="69" t="s">
        <v>1140</v>
      </c>
      <c r="B44" s="69">
        <v>6</v>
      </c>
      <c r="C44" s="69" t="s">
        <v>1147</v>
      </c>
      <c r="D44" s="69">
        <v>2</v>
      </c>
      <c r="E44" s="69" t="s">
        <v>1152</v>
      </c>
      <c r="F44" s="69">
        <v>2</v>
      </c>
      <c r="G44" s="69" t="s">
        <v>1159</v>
      </c>
      <c r="H44" s="69">
        <v>3</v>
      </c>
      <c r="I44" s="69"/>
      <c r="J44" s="69"/>
    </row>
    <row r="45" spans="1:10" ht="15" customHeight="1">
      <c r="A45" s="69" t="s">
        <v>1141</v>
      </c>
      <c r="B45" s="69">
        <v>6</v>
      </c>
      <c r="C45" s="69" t="s">
        <v>1139</v>
      </c>
      <c r="D45" s="69">
        <v>2</v>
      </c>
      <c r="E45" s="69" t="s">
        <v>1153</v>
      </c>
      <c r="F45" s="69">
        <v>2</v>
      </c>
      <c r="G45" s="69" t="s">
        <v>1160</v>
      </c>
      <c r="H45" s="69">
        <v>3</v>
      </c>
      <c r="I45" s="69"/>
      <c r="J45" s="69"/>
    </row>
    <row r="46" spans="1:10" ht="15" customHeight="1">
      <c r="A46" s="69" t="s">
        <v>1142</v>
      </c>
      <c r="B46" s="69">
        <v>5</v>
      </c>
      <c r="C46" s="69" t="s">
        <v>1140</v>
      </c>
      <c r="D46" s="69">
        <v>2</v>
      </c>
      <c r="E46" s="69" t="s">
        <v>1154</v>
      </c>
      <c r="F46" s="69">
        <v>2</v>
      </c>
      <c r="G46" s="69" t="s">
        <v>1161</v>
      </c>
      <c r="H46" s="69">
        <v>3</v>
      </c>
      <c r="I46" s="69"/>
      <c r="J46" s="69"/>
    </row>
    <row r="47" spans="1:10" ht="15" customHeight="1">
      <c r="A47" s="69" t="s">
        <v>1143</v>
      </c>
      <c r="B47" s="69">
        <v>4</v>
      </c>
      <c r="C47" s="69" t="s">
        <v>1141</v>
      </c>
      <c r="D47" s="69">
        <v>2</v>
      </c>
      <c r="E47" s="69" t="s">
        <v>1155</v>
      </c>
      <c r="F47" s="69">
        <v>2</v>
      </c>
      <c r="G47" s="69" t="s">
        <v>1162</v>
      </c>
      <c r="H47" s="69">
        <v>3</v>
      </c>
      <c r="I47" s="69"/>
      <c r="J47" s="69"/>
    </row>
    <row r="48" spans="1:10" ht="15" customHeight="1">
      <c r="A48" s="69" t="s">
        <v>1144</v>
      </c>
      <c r="B48" s="69">
        <v>4</v>
      </c>
      <c r="C48" s="69" t="s">
        <v>1148</v>
      </c>
      <c r="D48" s="69">
        <v>2</v>
      </c>
      <c r="E48" s="69" t="s">
        <v>1156</v>
      </c>
      <c r="F48" s="69">
        <v>2</v>
      </c>
      <c r="G48" s="69" t="s">
        <v>1163</v>
      </c>
      <c r="H48" s="69">
        <v>3</v>
      </c>
      <c r="I48" s="69"/>
      <c r="J48" s="69"/>
    </row>
    <row r="49" spans="1:10" ht="15" customHeight="1">
      <c r="A49" s="69" t="s">
        <v>1145</v>
      </c>
      <c r="B49" s="69">
        <v>4</v>
      </c>
      <c r="C49" s="69" t="s">
        <v>1149</v>
      </c>
      <c r="D49" s="69">
        <v>2</v>
      </c>
      <c r="E49" s="69" t="s">
        <v>1157</v>
      </c>
      <c r="F49" s="69">
        <v>2</v>
      </c>
      <c r="G49" s="69" t="s">
        <v>1164</v>
      </c>
      <c r="H49" s="69">
        <v>3</v>
      </c>
      <c r="I49" s="69"/>
      <c r="J49" s="69"/>
    </row>
    <row r="50" ht="15" customHeight="1"/>
    <row r="52" spans="1:10" ht="15" customHeight="1">
      <c r="A52" s="13" t="s">
        <v>254</v>
      </c>
      <c r="B52" s="13" t="s">
        <v>232</v>
      </c>
      <c r="C52" s="13" t="s">
        <v>256</v>
      </c>
      <c r="D52" s="13" t="s">
        <v>235</v>
      </c>
      <c r="E52" s="13" t="s">
        <v>257</v>
      </c>
      <c r="F52" s="13" t="s">
        <v>236</v>
      </c>
      <c r="G52" s="13" t="s">
        <v>361</v>
      </c>
      <c r="H52" s="13" t="s">
        <v>356</v>
      </c>
      <c r="I52" s="63" t="s">
        <v>380</v>
      </c>
      <c r="J52" s="63" t="s">
        <v>373</v>
      </c>
    </row>
    <row r="53" spans="1:10" ht="15" customHeight="1">
      <c r="A53" s="63" t="s">
        <v>733</v>
      </c>
      <c r="B53" s="63">
        <v>2</v>
      </c>
      <c r="C53" s="63" t="s">
        <v>739</v>
      </c>
      <c r="D53" s="63">
        <v>1</v>
      </c>
      <c r="E53" s="63" t="s">
        <v>733</v>
      </c>
      <c r="F53" s="63">
        <v>1</v>
      </c>
      <c r="G53" s="63" t="s">
        <v>739</v>
      </c>
      <c r="H53" s="63">
        <v>1</v>
      </c>
      <c r="I53" s="63"/>
      <c r="J53" s="63"/>
    </row>
    <row r="54" spans="1:10" ht="15" customHeight="1">
      <c r="A54" s="63" t="s">
        <v>739</v>
      </c>
      <c r="B54" s="63">
        <v>2</v>
      </c>
      <c r="C54" s="63" t="s">
        <v>733</v>
      </c>
      <c r="D54" s="63">
        <v>1</v>
      </c>
      <c r="E54" s="63"/>
      <c r="F54" s="63"/>
      <c r="G54" s="63"/>
      <c r="H54" s="63"/>
      <c r="I54" s="63"/>
      <c r="J54" s="63"/>
    </row>
    <row r="56" ht="15" customHeight="1"/>
    <row r="57" spans="1:10" ht="15" customHeight="1">
      <c r="A57" s="13" t="s">
        <v>255</v>
      </c>
      <c r="B57" s="13" t="s">
        <v>232</v>
      </c>
      <c r="C57" s="13" t="s">
        <v>258</v>
      </c>
      <c r="D57" s="13" t="s">
        <v>235</v>
      </c>
      <c r="E57" s="13" t="s">
        <v>259</v>
      </c>
      <c r="F57" s="13" t="s">
        <v>236</v>
      </c>
      <c r="G57" s="13" t="s">
        <v>362</v>
      </c>
      <c r="H57" s="13" t="s">
        <v>356</v>
      </c>
      <c r="I57" s="63" t="s">
        <v>381</v>
      </c>
      <c r="J57" s="63" t="s">
        <v>373</v>
      </c>
    </row>
    <row r="58" spans="1:10" ht="15" customHeight="1">
      <c r="A58" s="63" t="s">
        <v>739</v>
      </c>
      <c r="B58" s="63">
        <v>25</v>
      </c>
      <c r="C58" s="63" t="s">
        <v>739</v>
      </c>
      <c r="D58" s="63">
        <v>13</v>
      </c>
      <c r="E58" s="63" t="s">
        <v>743</v>
      </c>
      <c r="F58" s="63">
        <v>8</v>
      </c>
      <c r="G58" s="63" t="s">
        <v>739</v>
      </c>
      <c r="H58" s="63">
        <v>5</v>
      </c>
      <c r="I58" s="63"/>
      <c r="J58" s="63"/>
    </row>
    <row r="59" spans="1:10" ht="15" customHeight="1">
      <c r="A59" s="63" t="s">
        <v>743</v>
      </c>
      <c r="B59" s="63">
        <v>20</v>
      </c>
      <c r="C59" s="63" t="s">
        <v>743</v>
      </c>
      <c r="D59" s="63">
        <v>9</v>
      </c>
      <c r="E59" s="63" t="s">
        <v>739</v>
      </c>
      <c r="F59" s="63">
        <v>7</v>
      </c>
      <c r="G59" s="63" t="s">
        <v>743</v>
      </c>
      <c r="H59" s="63">
        <v>3</v>
      </c>
      <c r="I59" s="63"/>
      <c r="J59" s="63"/>
    </row>
    <row r="60" spans="1:10" ht="15" customHeight="1">
      <c r="A60" s="63" t="s">
        <v>737</v>
      </c>
      <c r="B60" s="63">
        <v>8</v>
      </c>
      <c r="C60" s="63" t="s">
        <v>745</v>
      </c>
      <c r="D60" s="63">
        <v>2</v>
      </c>
      <c r="E60" s="63" t="s">
        <v>737</v>
      </c>
      <c r="F60" s="63">
        <v>5</v>
      </c>
      <c r="G60" s="63" t="s">
        <v>738</v>
      </c>
      <c r="H60" s="63">
        <v>3</v>
      </c>
      <c r="I60" s="63"/>
      <c r="J60" s="63"/>
    </row>
    <row r="61" spans="1:10" ht="15" customHeight="1">
      <c r="A61" s="63" t="s">
        <v>738</v>
      </c>
      <c r="B61" s="63">
        <v>4</v>
      </c>
      <c r="C61" s="63" t="s">
        <v>746</v>
      </c>
      <c r="D61" s="63">
        <v>2</v>
      </c>
      <c r="E61" s="63" t="s">
        <v>748</v>
      </c>
      <c r="F61" s="63">
        <v>1</v>
      </c>
      <c r="G61" s="63" t="s">
        <v>737</v>
      </c>
      <c r="H61" s="63">
        <v>1</v>
      </c>
      <c r="I61" s="63"/>
      <c r="J61" s="63"/>
    </row>
    <row r="62" spans="1:10" ht="15">
      <c r="A62" s="63" t="s">
        <v>745</v>
      </c>
      <c r="B62" s="63">
        <v>2</v>
      </c>
      <c r="C62" s="63" t="s">
        <v>734</v>
      </c>
      <c r="D62" s="63">
        <v>2</v>
      </c>
      <c r="E62" s="63"/>
      <c r="F62" s="63"/>
      <c r="G62" s="63"/>
      <c r="H62" s="63"/>
      <c r="I62" s="63"/>
      <c r="J62" s="63"/>
    </row>
    <row r="63" spans="1:10" ht="15" customHeight="1">
      <c r="A63" s="63" t="s">
        <v>748</v>
      </c>
      <c r="B63" s="63">
        <v>2</v>
      </c>
      <c r="C63" s="63" t="s">
        <v>747</v>
      </c>
      <c r="D63" s="63">
        <v>2</v>
      </c>
      <c r="E63" s="63"/>
      <c r="F63" s="63"/>
      <c r="G63" s="63"/>
      <c r="H63" s="63"/>
      <c r="I63" s="63"/>
      <c r="J63" s="63"/>
    </row>
    <row r="64" spans="1:10" ht="15" customHeight="1">
      <c r="A64" s="63" t="s">
        <v>747</v>
      </c>
      <c r="B64" s="63">
        <v>2</v>
      </c>
      <c r="C64" s="63" t="s">
        <v>737</v>
      </c>
      <c r="D64" s="63">
        <v>2</v>
      </c>
      <c r="E64" s="63"/>
      <c r="F64" s="63"/>
      <c r="G64" s="63"/>
      <c r="H64" s="63"/>
      <c r="I64" s="63"/>
      <c r="J64" s="63"/>
    </row>
    <row r="65" spans="1:10" ht="15" customHeight="1">
      <c r="A65" s="63" t="s">
        <v>746</v>
      </c>
      <c r="B65" s="63">
        <v>2</v>
      </c>
      <c r="C65" s="63" t="s">
        <v>749</v>
      </c>
      <c r="D65" s="63">
        <v>1</v>
      </c>
      <c r="E65" s="63"/>
      <c r="F65" s="63"/>
      <c r="G65" s="63"/>
      <c r="H65" s="63"/>
      <c r="I65" s="63"/>
      <c r="J65" s="63"/>
    </row>
    <row r="66" spans="1:10" ht="15" customHeight="1">
      <c r="A66" s="63" t="s">
        <v>734</v>
      </c>
      <c r="B66" s="63">
        <v>2</v>
      </c>
      <c r="C66" s="63" t="s">
        <v>738</v>
      </c>
      <c r="D66" s="63">
        <v>1</v>
      </c>
      <c r="E66" s="63"/>
      <c r="F66" s="63"/>
      <c r="G66" s="63"/>
      <c r="H66" s="63"/>
      <c r="I66" s="63"/>
      <c r="J66" s="63"/>
    </row>
    <row r="67" spans="1:10" ht="15">
      <c r="A67" s="63" t="s">
        <v>749</v>
      </c>
      <c r="B67" s="63">
        <v>1</v>
      </c>
      <c r="C67" s="63" t="s">
        <v>748</v>
      </c>
      <c r="D67" s="63">
        <v>1</v>
      </c>
      <c r="E67" s="63"/>
      <c r="F67" s="63"/>
      <c r="G67" s="63"/>
      <c r="H67" s="63"/>
      <c r="I67" s="63"/>
      <c r="J67" s="63"/>
    </row>
    <row r="69" ht="15" customHeight="1"/>
    <row r="70" spans="1:10" ht="15" customHeight="1">
      <c r="A70" s="13" t="s">
        <v>262</v>
      </c>
      <c r="B70" s="13" t="s">
        <v>232</v>
      </c>
      <c r="C70" s="13" t="s">
        <v>263</v>
      </c>
      <c r="D70" s="13" t="s">
        <v>235</v>
      </c>
      <c r="E70" s="13" t="s">
        <v>264</v>
      </c>
      <c r="F70" s="13" t="s">
        <v>236</v>
      </c>
      <c r="G70" s="13" t="s">
        <v>363</v>
      </c>
      <c r="H70" s="13" t="s">
        <v>356</v>
      </c>
      <c r="I70" s="13" t="s">
        <v>382</v>
      </c>
      <c r="J70" s="13" t="s">
        <v>373</v>
      </c>
    </row>
    <row r="71" spans="1:10" ht="15" customHeight="1">
      <c r="A71" s="115" t="s">
        <v>749</v>
      </c>
      <c r="B71" s="63">
        <v>183543</v>
      </c>
      <c r="C71" s="115" t="s">
        <v>749</v>
      </c>
      <c r="D71" s="63">
        <v>183543</v>
      </c>
      <c r="E71" s="115" t="s">
        <v>748</v>
      </c>
      <c r="F71" s="63">
        <v>20503</v>
      </c>
      <c r="G71" s="115" t="s">
        <v>739</v>
      </c>
      <c r="H71" s="63">
        <v>21583</v>
      </c>
      <c r="I71" s="115" t="s">
        <v>741</v>
      </c>
      <c r="J71" s="63">
        <v>10487</v>
      </c>
    </row>
    <row r="72" spans="1:10" ht="15">
      <c r="A72" s="115" t="s">
        <v>739</v>
      </c>
      <c r="B72" s="63">
        <v>21583</v>
      </c>
      <c r="C72" s="115" t="s">
        <v>746</v>
      </c>
      <c r="D72" s="63">
        <v>16339</v>
      </c>
      <c r="E72" s="115" t="s">
        <v>737</v>
      </c>
      <c r="F72" s="63">
        <v>10593</v>
      </c>
      <c r="G72" s="115" t="s">
        <v>738</v>
      </c>
      <c r="H72" s="63">
        <v>2627</v>
      </c>
      <c r="I72" s="115"/>
      <c r="J72" s="63"/>
    </row>
    <row r="73" spans="1:10" ht="15">
      <c r="A73" s="115" t="s">
        <v>748</v>
      </c>
      <c r="B73" s="63">
        <v>20503</v>
      </c>
      <c r="C73" s="115" t="s">
        <v>745</v>
      </c>
      <c r="D73" s="63">
        <v>6738</v>
      </c>
      <c r="E73" s="115" t="s">
        <v>744</v>
      </c>
      <c r="F73" s="63">
        <v>4032</v>
      </c>
      <c r="G73" s="115" t="s">
        <v>726</v>
      </c>
      <c r="H73" s="63">
        <v>1376</v>
      </c>
      <c r="I73" s="115"/>
      <c r="J73" s="63"/>
    </row>
    <row r="74" spans="1:10" ht="15" customHeight="1">
      <c r="A74" s="115" t="s">
        <v>746</v>
      </c>
      <c r="B74" s="63">
        <v>16339</v>
      </c>
      <c r="C74" s="115" t="s">
        <v>729</v>
      </c>
      <c r="D74" s="63">
        <v>2352</v>
      </c>
      <c r="E74" s="115" t="s">
        <v>743</v>
      </c>
      <c r="F74" s="63">
        <v>3164</v>
      </c>
      <c r="G74" s="115" t="s">
        <v>732</v>
      </c>
      <c r="H74" s="63">
        <v>490</v>
      </c>
      <c r="I74" s="115"/>
      <c r="J74" s="63"/>
    </row>
    <row r="75" spans="1:10" ht="15" customHeight="1">
      <c r="A75" s="115" t="s">
        <v>737</v>
      </c>
      <c r="B75" s="63">
        <v>10593</v>
      </c>
      <c r="C75" s="115" t="s">
        <v>730</v>
      </c>
      <c r="D75" s="63">
        <v>2319</v>
      </c>
      <c r="E75" s="115" t="s">
        <v>740</v>
      </c>
      <c r="F75" s="63">
        <v>756</v>
      </c>
      <c r="G75" s="115" t="s">
        <v>731</v>
      </c>
      <c r="H75" s="63">
        <v>317</v>
      </c>
      <c r="I75" s="115"/>
      <c r="J75" s="63"/>
    </row>
    <row r="76" spans="1:10" ht="15" customHeight="1">
      <c r="A76" s="115" t="s">
        <v>741</v>
      </c>
      <c r="B76" s="63">
        <v>10487</v>
      </c>
      <c r="C76" s="115" t="s">
        <v>734</v>
      </c>
      <c r="D76" s="63">
        <v>1212</v>
      </c>
      <c r="E76" s="115" t="s">
        <v>742</v>
      </c>
      <c r="F76" s="63">
        <v>61</v>
      </c>
      <c r="G76" s="115" t="s">
        <v>727</v>
      </c>
      <c r="H76" s="63">
        <v>189</v>
      </c>
      <c r="I76" s="115"/>
      <c r="J76" s="63"/>
    </row>
    <row r="77" spans="1:10" ht="15" customHeight="1">
      <c r="A77" s="115" t="s">
        <v>745</v>
      </c>
      <c r="B77" s="63">
        <v>6738</v>
      </c>
      <c r="C77" s="115" t="s">
        <v>735</v>
      </c>
      <c r="D77" s="63">
        <v>1104</v>
      </c>
      <c r="E77" s="115"/>
      <c r="F77" s="63"/>
      <c r="G77" s="115"/>
      <c r="H77" s="63"/>
      <c r="I77" s="115"/>
      <c r="J77" s="63"/>
    </row>
    <row r="78" spans="1:10" ht="15">
      <c r="A78" s="115" t="s">
        <v>744</v>
      </c>
      <c r="B78" s="63">
        <v>4032</v>
      </c>
      <c r="C78" s="115" t="s">
        <v>728</v>
      </c>
      <c r="D78" s="63">
        <v>386</v>
      </c>
      <c r="E78" s="115"/>
      <c r="F78" s="63"/>
      <c r="G78" s="115"/>
      <c r="H78" s="63"/>
      <c r="I78" s="115"/>
      <c r="J78" s="63"/>
    </row>
    <row r="79" spans="1:10" ht="15" customHeight="1">
      <c r="A79" s="115" t="s">
        <v>743</v>
      </c>
      <c r="B79" s="63">
        <v>3164</v>
      </c>
      <c r="C79" s="115" t="s">
        <v>736</v>
      </c>
      <c r="D79" s="63">
        <v>333</v>
      </c>
      <c r="E79" s="115"/>
      <c r="F79" s="63"/>
      <c r="G79" s="115"/>
      <c r="H79" s="63"/>
      <c r="I79" s="115"/>
      <c r="J79" s="63"/>
    </row>
    <row r="80" spans="1:10" ht="15">
      <c r="A80" s="115" t="s">
        <v>738</v>
      </c>
      <c r="B80" s="63">
        <v>2627</v>
      </c>
      <c r="C80" s="115" t="s">
        <v>747</v>
      </c>
      <c r="D80" s="63">
        <v>328</v>
      </c>
      <c r="E80" s="115"/>
      <c r="F80" s="63"/>
      <c r="G80" s="115"/>
      <c r="H80" s="63"/>
      <c r="I80" s="115"/>
      <c r="J80" s="63"/>
    </row>
    <row r="83" ht="15" customHeight="1"/>
    <row r="84" ht="15" customHeight="1"/>
    <row r="87" ht="15" customHeight="1"/>
    <row r="88" ht="15" customHeight="1"/>
    <row r="89" ht="15" customHeight="1"/>
    <row r="90" ht="15" customHeight="1"/>
    <row r="92" ht="15" customHeight="1"/>
  </sheetData>
  <hyperlinks>
    <hyperlink ref="A2" r:id="rId1" display="https://twitter.com/SachaKopp/status/1169714045072494592"/>
    <hyperlink ref="A3" r:id="rId2" display="https://twitter.com/RachelRRomeo/status/1166817555257942016"/>
    <hyperlink ref="A4" r:id="rId3" display="https://twitter.com/sampetto/status/1169595010544742400"/>
    <hyperlink ref="A5" r:id="rId4" display="https://www.omaha.com/opinion/midlands-voices-access-to-an-exceptional-future/article_c4f728e2-6145-5729-b04e-cc4800d7fbfd.html?utm_medium=social&amp;utm_source=twitter&amp;utm_campaign=user-share"/>
    <hyperlink ref="A6" r:id="rId5" display="https://twitter.com/sachakopp/status/1169419222516211713"/>
    <hyperlink ref="A7" r:id="rId6" display="https://www.unomaha.edu/news/events/investiture/save-the-date.php"/>
    <hyperlink ref="A8" r:id="rId7" display="https://twitter.com/OWHopinion/status/1168171652649119744"/>
    <hyperlink ref="C2" r:id="rId8" display="https://twitter.com/RachelRRomeo/status/1166817555257942016"/>
    <hyperlink ref="C3" r:id="rId9" display="https://twitter.com/sampetto/status/1169595010544742400"/>
    <hyperlink ref="C4" r:id="rId10" display="https://twitter.com/sachakopp/status/1169419222516211713"/>
    <hyperlink ref="E2" r:id="rId11" display="https://www.omaha.com/opinion/midlands-voices-access-to-an-exceptional-future/article_c4f728e2-6145-5729-b04e-cc4800d7fbfd.html?utm_medium=social&amp;utm_source=twitter&amp;utm_campaign=user-share"/>
    <hyperlink ref="G2" r:id="rId12" display="https://twitter.com/SachaKopp/status/1169714045072494592"/>
    <hyperlink ref="G3" r:id="rId13" display="https://www.unomaha.edu/news/events/investiture/save-the-date.php"/>
    <hyperlink ref="G4" r:id="rId14" display="https://twitter.com/OWHopinion/status/1168171652649119744"/>
    <hyperlink ref="I2" r:id="rId15" display="https://twitter.com/SachaKopp/status/1169714045072494592"/>
  </hyperlinks>
  <printOptions/>
  <pageMargins left="0.7" right="0.7" top="0.75" bottom="0.75" header="0.3" footer="0.3"/>
  <pageSetup orientation="portrait" paperSize="9"/>
  <tableParts>
    <tablePart r:id="rId17"/>
    <tablePart r:id="rId18"/>
    <tablePart r:id="rId22"/>
    <tablePart r:id="rId23"/>
    <tablePart r:id="rId21"/>
    <tablePart r:id="rId20"/>
    <tablePart r:id="rId19"/>
    <tablePart r:id="rId1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296</v>
      </c>
      <c r="F1" s="13" t="s">
        <v>297</v>
      </c>
      <c r="G1" s="13" t="s">
        <v>298</v>
      </c>
    </row>
    <row r="2" spans="1:7" ht="15">
      <c r="A2" s="63" t="s">
        <v>291</v>
      </c>
      <c r="B2" s="63">
        <v>0</v>
      </c>
      <c r="C2" s="113">
        <v>0</v>
      </c>
      <c r="D2" s="63" t="s">
        <v>279</v>
      </c>
      <c r="E2" s="63"/>
      <c r="F2" s="63"/>
      <c r="G2" s="63"/>
    </row>
    <row r="3" spans="1:7" ht="15">
      <c r="A3" s="63" t="s">
        <v>292</v>
      </c>
      <c r="B3" s="63">
        <v>0</v>
      </c>
      <c r="C3" s="113">
        <v>0</v>
      </c>
      <c r="D3" s="63" t="s">
        <v>279</v>
      </c>
      <c r="E3" s="63"/>
      <c r="F3" s="63"/>
      <c r="G3" s="63"/>
    </row>
    <row r="4" spans="1:7" ht="15">
      <c r="A4" s="63" t="s">
        <v>293</v>
      </c>
      <c r="B4" s="63">
        <v>0</v>
      </c>
      <c r="C4" s="113">
        <v>0</v>
      </c>
      <c r="D4" s="63" t="s">
        <v>279</v>
      </c>
      <c r="E4" s="63"/>
      <c r="F4" s="63"/>
      <c r="G4" s="63"/>
    </row>
    <row r="5" spans="1:7" ht="15">
      <c r="A5" s="63" t="s">
        <v>294</v>
      </c>
      <c r="B5" s="63">
        <v>954</v>
      </c>
      <c r="C5" s="113">
        <v>1</v>
      </c>
      <c r="D5" s="63" t="s">
        <v>279</v>
      </c>
      <c r="E5" s="63"/>
      <c r="F5" s="63"/>
      <c r="G5" s="63"/>
    </row>
    <row r="6" spans="1:7" ht="15">
      <c r="A6" s="63" t="s">
        <v>295</v>
      </c>
      <c r="B6" s="63">
        <v>954</v>
      </c>
      <c r="C6" s="113">
        <v>1</v>
      </c>
      <c r="D6" s="63" t="s">
        <v>279</v>
      </c>
      <c r="E6" s="63"/>
      <c r="F6" s="63"/>
      <c r="G6" s="63"/>
    </row>
    <row r="7" spans="1:7" ht="15">
      <c r="A7" s="69" t="s">
        <v>739</v>
      </c>
      <c r="B7" s="69">
        <v>29</v>
      </c>
      <c r="C7" s="93">
        <v>0.008207773298380185</v>
      </c>
      <c r="D7" s="69" t="s">
        <v>279</v>
      </c>
      <c r="E7" s="69" t="b">
        <v>0</v>
      </c>
      <c r="F7" s="69" t="b">
        <v>0</v>
      </c>
      <c r="G7" s="69" t="b">
        <v>0</v>
      </c>
    </row>
    <row r="8" spans="1:7" ht="15">
      <c r="A8" s="69" t="s">
        <v>1112</v>
      </c>
      <c r="B8" s="69">
        <v>18</v>
      </c>
      <c r="C8" s="93">
        <v>0.010039320326202385</v>
      </c>
      <c r="D8" s="69" t="s">
        <v>279</v>
      </c>
      <c r="E8" s="69" t="b">
        <v>0</v>
      </c>
      <c r="F8" s="69" t="b">
        <v>0</v>
      </c>
      <c r="G8" s="69" t="b">
        <v>0</v>
      </c>
    </row>
    <row r="9" spans="1:7" ht="15">
      <c r="A9" s="69" t="s">
        <v>743</v>
      </c>
      <c r="B9" s="69">
        <v>15</v>
      </c>
      <c r="C9" s="93">
        <v>0.010219015545960709</v>
      </c>
      <c r="D9" s="69" t="s">
        <v>279</v>
      </c>
      <c r="E9" s="69" t="b">
        <v>0</v>
      </c>
      <c r="F9" s="69" t="b">
        <v>0</v>
      </c>
      <c r="G9" s="69" t="b">
        <v>0</v>
      </c>
    </row>
    <row r="10" spans="1:7" ht="15">
      <c r="A10" s="69" t="s">
        <v>1113</v>
      </c>
      <c r="B10" s="69">
        <v>15</v>
      </c>
      <c r="C10" s="93">
        <v>0.01248680056174986</v>
      </c>
      <c r="D10" s="69" t="s">
        <v>279</v>
      </c>
      <c r="E10" s="69" t="b">
        <v>0</v>
      </c>
      <c r="F10" s="69" t="b">
        <v>0</v>
      </c>
      <c r="G10" s="69" t="b">
        <v>0</v>
      </c>
    </row>
    <row r="11" spans="1:7" ht="15">
      <c r="A11" s="69" t="s">
        <v>1114</v>
      </c>
      <c r="B11" s="69">
        <v>12</v>
      </c>
      <c r="C11" s="93">
        <v>0.009989440449399888</v>
      </c>
      <c r="D11" s="69" t="s">
        <v>279</v>
      </c>
      <c r="E11" s="69" t="b">
        <v>0</v>
      </c>
      <c r="F11" s="69" t="b">
        <v>0</v>
      </c>
      <c r="G11" s="69" t="b">
        <v>0</v>
      </c>
    </row>
    <row r="12" spans="1:7" ht="15">
      <c r="A12" s="69" t="s">
        <v>1125</v>
      </c>
      <c r="B12" s="69">
        <v>10</v>
      </c>
      <c r="C12" s="93">
        <v>0.01302078949042265</v>
      </c>
      <c r="D12" s="69" t="s">
        <v>279</v>
      </c>
      <c r="E12" s="69" t="b">
        <v>0</v>
      </c>
      <c r="F12" s="69" t="b">
        <v>0</v>
      </c>
      <c r="G12" s="69" t="b">
        <v>0</v>
      </c>
    </row>
    <row r="13" spans="1:7" ht="15">
      <c r="A13" s="69" t="s">
        <v>1115</v>
      </c>
      <c r="B13" s="69">
        <v>9</v>
      </c>
      <c r="C13" s="93">
        <v>0.010778740016145566</v>
      </c>
      <c r="D13" s="69" t="s">
        <v>279</v>
      </c>
      <c r="E13" s="69" t="b">
        <v>0</v>
      </c>
      <c r="F13" s="69" t="b">
        <v>0</v>
      </c>
      <c r="G13" s="69" t="b">
        <v>0</v>
      </c>
    </row>
    <row r="14" spans="1:7" ht="15">
      <c r="A14" s="69" t="s">
        <v>737</v>
      </c>
      <c r="B14" s="69">
        <v>8</v>
      </c>
      <c r="C14" s="93">
        <v>0.008857333787554345</v>
      </c>
      <c r="D14" s="69" t="s">
        <v>279</v>
      </c>
      <c r="E14" s="69" t="b">
        <v>0</v>
      </c>
      <c r="F14" s="69" t="b">
        <v>0</v>
      </c>
      <c r="G14" s="69" t="b">
        <v>0</v>
      </c>
    </row>
    <row r="15" spans="1:7" ht="15">
      <c r="A15" s="69" t="s">
        <v>1127</v>
      </c>
      <c r="B15" s="69">
        <v>8</v>
      </c>
      <c r="C15" s="93">
        <v>0.008857333787554345</v>
      </c>
      <c r="D15" s="69" t="s">
        <v>279</v>
      </c>
      <c r="E15" s="69" t="b">
        <v>0</v>
      </c>
      <c r="F15" s="69" t="b">
        <v>0</v>
      </c>
      <c r="G15" s="69" t="b">
        <v>0</v>
      </c>
    </row>
    <row r="16" spans="1:7" ht="15">
      <c r="A16" s="69" t="s">
        <v>1120</v>
      </c>
      <c r="B16" s="69">
        <v>7</v>
      </c>
      <c r="C16" s="93">
        <v>0.008383464457002106</v>
      </c>
      <c r="D16" s="69" t="s">
        <v>279</v>
      </c>
      <c r="E16" s="69" t="b">
        <v>0</v>
      </c>
      <c r="F16" s="69" t="b">
        <v>0</v>
      </c>
      <c r="G16" s="69" t="b">
        <v>0</v>
      </c>
    </row>
    <row r="17" spans="1:7" ht="15">
      <c r="A17" s="69" t="s">
        <v>1121</v>
      </c>
      <c r="B17" s="69">
        <v>7</v>
      </c>
      <c r="C17" s="93">
        <v>0.008383464457002106</v>
      </c>
      <c r="D17" s="69" t="s">
        <v>279</v>
      </c>
      <c r="E17" s="69" t="b">
        <v>0</v>
      </c>
      <c r="F17" s="69" t="b">
        <v>0</v>
      </c>
      <c r="G17" s="69" t="b">
        <v>0</v>
      </c>
    </row>
    <row r="18" spans="1:7" ht="15">
      <c r="A18" s="69" t="s">
        <v>1219</v>
      </c>
      <c r="B18" s="69">
        <v>6</v>
      </c>
      <c r="C18" s="93">
        <v>0.009460753810219406</v>
      </c>
      <c r="D18" s="69" t="s">
        <v>279</v>
      </c>
      <c r="E18" s="69" t="b">
        <v>0</v>
      </c>
      <c r="F18" s="69" t="b">
        <v>0</v>
      </c>
      <c r="G18" s="69" t="b">
        <v>0</v>
      </c>
    </row>
    <row r="19" spans="1:7" ht="15">
      <c r="A19" s="69" t="s">
        <v>1116</v>
      </c>
      <c r="B19" s="69">
        <v>6</v>
      </c>
      <c r="C19" s="93">
        <v>0.012278507279773051</v>
      </c>
      <c r="D19" s="69" t="s">
        <v>279</v>
      </c>
      <c r="E19" s="69" t="b">
        <v>0</v>
      </c>
      <c r="F19" s="69" t="b">
        <v>0</v>
      </c>
      <c r="G19" s="69" t="b">
        <v>0</v>
      </c>
    </row>
    <row r="20" spans="1:7" ht="15">
      <c r="A20" s="69" t="s">
        <v>1126</v>
      </c>
      <c r="B20" s="69">
        <v>6</v>
      </c>
      <c r="C20" s="93">
        <v>0.00781247369425359</v>
      </c>
      <c r="D20" s="69" t="s">
        <v>279</v>
      </c>
      <c r="E20" s="69" t="b">
        <v>0</v>
      </c>
      <c r="F20" s="69" t="b">
        <v>0</v>
      </c>
      <c r="G20" s="69" t="b">
        <v>0</v>
      </c>
    </row>
    <row r="21" spans="1:7" ht="15">
      <c r="A21" s="69" t="s">
        <v>1130</v>
      </c>
      <c r="B21" s="69">
        <v>6</v>
      </c>
      <c r="C21" s="93">
        <v>0.00781247369425359</v>
      </c>
      <c r="D21" s="69" t="s">
        <v>279</v>
      </c>
      <c r="E21" s="69" t="b">
        <v>0</v>
      </c>
      <c r="F21" s="69" t="b">
        <v>0</v>
      </c>
      <c r="G21" s="69" t="b">
        <v>0</v>
      </c>
    </row>
    <row r="22" spans="1:7" ht="15">
      <c r="A22" s="69" t="s">
        <v>1128</v>
      </c>
      <c r="B22" s="69">
        <v>6</v>
      </c>
      <c r="C22" s="93">
        <v>0.00781247369425359</v>
      </c>
      <c r="D22" s="69" t="s">
        <v>279</v>
      </c>
      <c r="E22" s="69" t="b">
        <v>0</v>
      </c>
      <c r="F22" s="69" t="b">
        <v>0</v>
      </c>
      <c r="G22" s="69" t="b">
        <v>0</v>
      </c>
    </row>
    <row r="23" spans="1:7" ht="15">
      <c r="A23" s="69" t="s">
        <v>1129</v>
      </c>
      <c r="B23" s="69">
        <v>6</v>
      </c>
      <c r="C23" s="93">
        <v>0.00781247369425359</v>
      </c>
      <c r="D23" s="69" t="s">
        <v>279</v>
      </c>
      <c r="E23" s="69" t="b">
        <v>0</v>
      </c>
      <c r="F23" s="69" t="b">
        <v>0</v>
      </c>
      <c r="G23" s="69" t="b">
        <v>0</v>
      </c>
    </row>
    <row r="24" spans="1:7" ht="15">
      <c r="A24" s="69" t="s">
        <v>1220</v>
      </c>
      <c r="B24" s="69">
        <v>5</v>
      </c>
      <c r="C24" s="93">
        <v>0.007128033169919787</v>
      </c>
      <c r="D24" s="69" t="s">
        <v>279</v>
      </c>
      <c r="E24" s="69" t="b">
        <v>0</v>
      </c>
      <c r="F24" s="69" t="b">
        <v>0</v>
      </c>
      <c r="G24" s="69" t="b">
        <v>0</v>
      </c>
    </row>
    <row r="25" spans="1:7" ht="15">
      <c r="A25" s="69" t="s">
        <v>1122</v>
      </c>
      <c r="B25" s="69">
        <v>5</v>
      </c>
      <c r="C25" s="93">
        <v>0.007128033169919787</v>
      </c>
      <c r="D25" s="69" t="s">
        <v>279</v>
      </c>
      <c r="E25" s="69" t="b">
        <v>0</v>
      </c>
      <c r="F25" s="69" t="b">
        <v>0</v>
      </c>
      <c r="G25" s="69" t="b">
        <v>0</v>
      </c>
    </row>
    <row r="26" spans="1:7" ht="15">
      <c r="A26" s="69" t="s">
        <v>1221</v>
      </c>
      <c r="B26" s="69">
        <v>5</v>
      </c>
      <c r="C26" s="93">
        <v>0.007128033169919787</v>
      </c>
      <c r="D26" s="69" t="s">
        <v>279</v>
      </c>
      <c r="E26" s="69" t="b">
        <v>0</v>
      </c>
      <c r="F26" s="69" t="b">
        <v>0</v>
      </c>
      <c r="G26" s="69" t="b">
        <v>0</v>
      </c>
    </row>
    <row r="27" spans="1:7" ht="15">
      <c r="A27" s="69" t="s">
        <v>1123</v>
      </c>
      <c r="B27" s="69">
        <v>5</v>
      </c>
      <c r="C27" s="93">
        <v>0.007128033169919787</v>
      </c>
      <c r="D27" s="69" t="s">
        <v>279</v>
      </c>
      <c r="E27" s="69" t="b">
        <v>0</v>
      </c>
      <c r="F27" s="69" t="b">
        <v>0</v>
      </c>
      <c r="G27" s="69" t="b">
        <v>0</v>
      </c>
    </row>
    <row r="28" spans="1:7" ht="15">
      <c r="A28" s="69" t="s">
        <v>1222</v>
      </c>
      <c r="B28" s="69">
        <v>5</v>
      </c>
      <c r="C28" s="93">
        <v>0.007128033169919787</v>
      </c>
      <c r="D28" s="69" t="s">
        <v>279</v>
      </c>
      <c r="E28" s="69" t="b">
        <v>0</v>
      </c>
      <c r="F28" s="69" t="b">
        <v>0</v>
      </c>
      <c r="G28" s="69" t="b">
        <v>0</v>
      </c>
    </row>
    <row r="29" spans="1:7" ht="15">
      <c r="A29" s="69" t="s">
        <v>1223</v>
      </c>
      <c r="B29" s="69">
        <v>4</v>
      </c>
      <c r="C29" s="93">
        <v>0.006307169206812937</v>
      </c>
      <c r="D29" s="69" t="s">
        <v>279</v>
      </c>
      <c r="E29" s="69" t="b">
        <v>0</v>
      </c>
      <c r="F29" s="69" t="b">
        <v>0</v>
      </c>
      <c r="G29" s="69" t="b">
        <v>0</v>
      </c>
    </row>
    <row r="30" spans="1:7" ht="15">
      <c r="A30" s="69" t="s">
        <v>1224</v>
      </c>
      <c r="B30" s="69">
        <v>4</v>
      </c>
      <c r="C30" s="93">
        <v>0.006307169206812937</v>
      </c>
      <c r="D30" s="69" t="s">
        <v>279</v>
      </c>
      <c r="E30" s="69" t="b">
        <v>0</v>
      </c>
      <c r="F30" s="69" t="b">
        <v>0</v>
      </c>
      <c r="G30" s="69" t="b">
        <v>0</v>
      </c>
    </row>
    <row r="31" spans="1:7" ht="15">
      <c r="A31" s="69" t="s">
        <v>1225</v>
      </c>
      <c r="B31" s="69">
        <v>4</v>
      </c>
      <c r="C31" s="93">
        <v>0.006307169206812937</v>
      </c>
      <c r="D31" s="69" t="s">
        <v>279</v>
      </c>
      <c r="E31" s="69" t="b">
        <v>0</v>
      </c>
      <c r="F31" s="69" t="b">
        <v>0</v>
      </c>
      <c r="G31" s="69" t="b">
        <v>0</v>
      </c>
    </row>
    <row r="32" spans="1:7" ht="15">
      <c r="A32" s="69" t="s">
        <v>1226</v>
      </c>
      <c r="B32" s="69">
        <v>4</v>
      </c>
      <c r="C32" s="93">
        <v>0.006307169206812937</v>
      </c>
      <c r="D32" s="69" t="s">
        <v>279</v>
      </c>
      <c r="E32" s="69" t="b">
        <v>0</v>
      </c>
      <c r="F32" s="69" t="b">
        <v>0</v>
      </c>
      <c r="G32" s="69" t="b">
        <v>0</v>
      </c>
    </row>
    <row r="33" spans="1:7" ht="15">
      <c r="A33" s="69" t="s">
        <v>1117</v>
      </c>
      <c r="B33" s="69">
        <v>4</v>
      </c>
      <c r="C33" s="93">
        <v>0.0081856715198487</v>
      </c>
      <c r="D33" s="69" t="s">
        <v>279</v>
      </c>
      <c r="E33" s="69" t="b">
        <v>0</v>
      </c>
      <c r="F33" s="69" t="b">
        <v>0</v>
      </c>
      <c r="G33" s="69" t="b">
        <v>0</v>
      </c>
    </row>
    <row r="34" spans="1:7" ht="15">
      <c r="A34" s="69" t="s">
        <v>1118</v>
      </c>
      <c r="B34" s="69">
        <v>4</v>
      </c>
      <c r="C34" s="93">
        <v>0.0081856715198487</v>
      </c>
      <c r="D34" s="69" t="s">
        <v>279</v>
      </c>
      <c r="E34" s="69" t="b">
        <v>0</v>
      </c>
      <c r="F34" s="69" t="b">
        <v>0</v>
      </c>
      <c r="G34" s="69" t="b">
        <v>0</v>
      </c>
    </row>
    <row r="35" spans="1:7" ht="15">
      <c r="A35" s="69" t="s">
        <v>1119</v>
      </c>
      <c r="B35" s="69">
        <v>4</v>
      </c>
      <c r="C35" s="93">
        <v>0.0081856715198487</v>
      </c>
      <c r="D35" s="69" t="s">
        <v>279</v>
      </c>
      <c r="E35" s="69" t="b">
        <v>0</v>
      </c>
      <c r="F35" s="69" t="b">
        <v>0</v>
      </c>
      <c r="G35" s="69" t="b">
        <v>0</v>
      </c>
    </row>
    <row r="36" spans="1:7" ht="15">
      <c r="A36" s="69" t="s">
        <v>1227</v>
      </c>
      <c r="B36" s="69">
        <v>4</v>
      </c>
      <c r="C36" s="93">
        <v>0.0081856715198487</v>
      </c>
      <c r="D36" s="69" t="s">
        <v>279</v>
      </c>
      <c r="E36" s="69" t="b">
        <v>0</v>
      </c>
      <c r="F36" s="69" t="b">
        <v>0</v>
      </c>
      <c r="G36" s="69" t="b">
        <v>0</v>
      </c>
    </row>
    <row r="37" spans="1:7" ht="15">
      <c r="A37" s="69" t="s">
        <v>1228</v>
      </c>
      <c r="B37" s="69">
        <v>4</v>
      </c>
      <c r="C37" s="93">
        <v>0.006307169206812937</v>
      </c>
      <c r="D37" s="69" t="s">
        <v>279</v>
      </c>
      <c r="E37" s="69" t="b">
        <v>0</v>
      </c>
      <c r="F37" s="69" t="b">
        <v>0</v>
      </c>
      <c r="G37" s="69" t="b">
        <v>0</v>
      </c>
    </row>
    <row r="38" spans="1:7" ht="15">
      <c r="A38" s="69" t="s">
        <v>1229</v>
      </c>
      <c r="B38" s="69">
        <v>4</v>
      </c>
      <c r="C38" s="93">
        <v>0.0081856715198487</v>
      </c>
      <c r="D38" s="69" t="s">
        <v>279</v>
      </c>
      <c r="E38" s="69" t="b">
        <v>0</v>
      </c>
      <c r="F38" s="69" t="b">
        <v>0</v>
      </c>
      <c r="G38" s="69" t="b">
        <v>0</v>
      </c>
    </row>
    <row r="39" spans="1:7" ht="15">
      <c r="A39" s="69" t="s">
        <v>1230</v>
      </c>
      <c r="B39" s="69">
        <v>4</v>
      </c>
      <c r="C39" s="93">
        <v>0.006307169206812937</v>
      </c>
      <c r="D39" s="69" t="s">
        <v>279</v>
      </c>
      <c r="E39" s="69" t="b">
        <v>0</v>
      </c>
      <c r="F39" s="69" t="b">
        <v>0</v>
      </c>
      <c r="G39" s="69" t="b">
        <v>0</v>
      </c>
    </row>
    <row r="40" spans="1:7" ht="15">
      <c r="A40" s="69" t="s">
        <v>1231</v>
      </c>
      <c r="B40" s="69">
        <v>4</v>
      </c>
      <c r="C40" s="93">
        <v>0.006307169206812937</v>
      </c>
      <c r="D40" s="69" t="s">
        <v>279</v>
      </c>
      <c r="E40" s="69" t="b">
        <v>0</v>
      </c>
      <c r="F40" s="69" t="b">
        <v>0</v>
      </c>
      <c r="G40" s="69" t="b">
        <v>0</v>
      </c>
    </row>
    <row r="41" spans="1:7" ht="15">
      <c r="A41" s="69" t="s">
        <v>1232</v>
      </c>
      <c r="B41" s="69">
        <v>4</v>
      </c>
      <c r="C41" s="93">
        <v>0.006307169206812937</v>
      </c>
      <c r="D41" s="69" t="s">
        <v>279</v>
      </c>
      <c r="E41" s="69" t="b">
        <v>0</v>
      </c>
      <c r="F41" s="69" t="b">
        <v>0</v>
      </c>
      <c r="G41" s="69" t="b">
        <v>0</v>
      </c>
    </row>
    <row r="42" spans="1:7" ht="15">
      <c r="A42" s="69" t="s">
        <v>1233</v>
      </c>
      <c r="B42" s="69">
        <v>4</v>
      </c>
      <c r="C42" s="93">
        <v>0.006307169206812937</v>
      </c>
      <c r="D42" s="69" t="s">
        <v>279</v>
      </c>
      <c r="E42" s="69" t="b">
        <v>0</v>
      </c>
      <c r="F42" s="69" t="b">
        <v>0</v>
      </c>
      <c r="G42" s="69" t="b">
        <v>0</v>
      </c>
    </row>
    <row r="43" spans="1:7" ht="15">
      <c r="A43" s="69" t="s">
        <v>1234</v>
      </c>
      <c r="B43" s="69">
        <v>4</v>
      </c>
      <c r="C43" s="93">
        <v>0.006307169206812937</v>
      </c>
      <c r="D43" s="69" t="s">
        <v>279</v>
      </c>
      <c r="E43" s="69" t="b">
        <v>0</v>
      </c>
      <c r="F43" s="69" t="b">
        <v>0</v>
      </c>
      <c r="G43" s="69" t="b">
        <v>0</v>
      </c>
    </row>
    <row r="44" spans="1:7" ht="15">
      <c r="A44" s="69" t="s">
        <v>1235</v>
      </c>
      <c r="B44" s="69">
        <v>4</v>
      </c>
      <c r="C44" s="93">
        <v>0.006307169206812937</v>
      </c>
      <c r="D44" s="69" t="s">
        <v>279</v>
      </c>
      <c r="E44" s="69" t="b">
        <v>0</v>
      </c>
      <c r="F44" s="69" t="b">
        <v>0</v>
      </c>
      <c r="G44" s="69" t="b">
        <v>0</v>
      </c>
    </row>
    <row r="45" spans="1:7" ht="15">
      <c r="A45" s="69" t="s">
        <v>378</v>
      </c>
      <c r="B45" s="69">
        <v>4</v>
      </c>
      <c r="C45" s="93">
        <v>0.006307169206812937</v>
      </c>
      <c r="D45" s="69" t="s">
        <v>279</v>
      </c>
      <c r="E45" s="69" t="b">
        <v>0</v>
      </c>
      <c r="F45" s="69" t="b">
        <v>0</v>
      </c>
      <c r="G45" s="69" t="b">
        <v>0</v>
      </c>
    </row>
    <row r="46" spans="1:7" ht="15">
      <c r="A46" s="69" t="s">
        <v>1236</v>
      </c>
      <c r="B46" s="69">
        <v>4</v>
      </c>
      <c r="C46" s="93">
        <v>0.006307169206812937</v>
      </c>
      <c r="D46" s="69" t="s">
        <v>279</v>
      </c>
      <c r="E46" s="69" t="b">
        <v>0</v>
      </c>
      <c r="F46" s="69" t="b">
        <v>0</v>
      </c>
      <c r="G46" s="69" t="b">
        <v>0</v>
      </c>
    </row>
    <row r="47" spans="1:7" ht="15">
      <c r="A47" s="69" t="s">
        <v>376</v>
      </c>
      <c r="B47" s="69">
        <v>4</v>
      </c>
      <c r="C47" s="93">
        <v>0.006307169206812937</v>
      </c>
      <c r="D47" s="69" t="s">
        <v>279</v>
      </c>
      <c r="E47" s="69" t="b">
        <v>0</v>
      </c>
      <c r="F47" s="69" t="b">
        <v>0</v>
      </c>
      <c r="G47" s="69" t="b">
        <v>0</v>
      </c>
    </row>
    <row r="48" spans="1:7" ht="15">
      <c r="A48" s="69" t="s">
        <v>1237</v>
      </c>
      <c r="B48" s="69">
        <v>4</v>
      </c>
      <c r="C48" s="93">
        <v>0.006307169206812937</v>
      </c>
      <c r="D48" s="69" t="s">
        <v>279</v>
      </c>
      <c r="E48" s="69" t="b">
        <v>0</v>
      </c>
      <c r="F48" s="69" t="b">
        <v>0</v>
      </c>
      <c r="G48" s="69" t="b">
        <v>0</v>
      </c>
    </row>
    <row r="49" spans="1:7" ht="15">
      <c r="A49" s="69" t="s">
        <v>1238</v>
      </c>
      <c r="B49" s="69">
        <v>4</v>
      </c>
      <c r="C49" s="93">
        <v>0.006307169206812937</v>
      </c>
      <c r="D49" s="69" t="s">
        <v>279</v>
      </c>
      <c r="E49" s="69" t="b">
        <v>0</v>
      </c>
      <c r="F49" s="69" t="b">
        <v>0</v>
      </c>
      <c r="G49" s="69" t="b">
        <v>0</v>
      </c>
    </row>
    <row r="50" spans="1:7" ht="15">
      <c r="A50" s="69" t="s">
        <v>1239</v>
      </c>
      <c r="B50" s="69">
        <v>4</v>
      </c>
      <c r="C50" s="93">
        <v>0.006307169206812937</v>
      </c>
      <c r="D50" s="69" t="s">
        <v>279</v>
      </c>
      <c r="E50" s="69" t="b">
        <v>0</v>
      </c>
      <c r="F50" s="69" t="b">
        <v>0</v>
      </c>
      <c r="G50" s="69" t="b">
        <v>0</v>
      </c>
    </row>
    <row r="51" spans="1:7" ht="15">
      <c r="A51" s="69" t="s">
        <v>1240</v>
      </c>
      <c r="B51" s="69">
        <v>4</v>
      </c>
      <c r="C51" s="93">
        <v>0.006307169206812937</v>
      </c>
      <c r="D51" s="69" t="s">
        <v>279</v>
      </c>
      <c r="E51" s="69" t="b">
        <v>0</v>
      </c>
      <c r="F51" s="69" t="b">
        <v>0</v>
      </c>
      <c r="G51" s="69" t="b">
        <v>0</v>
      </c>
    </row>
    <row r="52" spans="1:7" ht="15">
      <c r="A52" s="69" t="s">
        <v>1241</v>
      </c>
      <c r="B52" s="69">
        <v>4</v>
      </c>
      <c r="C52" s="93">
        <v>0.006307169206812937</v>
      </c>
      <c r="D52" s="69" t="s">
        <v>279</v>
      </c>
      <c r="E52" s="69" t="b">
        <v>0</v>
      </c>
      <c r="F52" s="69" t="b">
        <v>0</v>
      </c>
      <c r="G52" s="69" t="b">
        <v>0</v>
      </c>
    </row>
    <row r="53" spans="1:7" ht="15">
      <c r="A53" s="69" t="s">
        <v>1242</v>
      </c>
      <c r="B53" s="69">
        <v>4</v>
      </c>
      <c r="C53" s="93">
        <v>0.006307169206812937</v>
      </c>
      <c r="D53" s="69" t="s">
        <v>279</v>
      </c>
      <c r="E53" s="69" t="b">
        <v>0</v>
      </c>
      <c r="F53" s="69" t="b">
        <v>0</v>
      </c>
      <c r="G53" s="69" t="b">
        <v>0</v>
      </c>
    </row>
    <row r="54" spans="1:7" ht="15">
      <c r="A54" s="69" t="s">
        <v>1243</v>
      </c>
      <c r="B54" s="69">
        <v>4</v>
      </c>
      <c r="C54" s="93">
        <v>0.006307169206812937</v>
      </c>
      <c r="D54" s="69" t="s">
        <v>279</v>
      </c>
      <c r="E54" s="69" t="b">
        <v>0</v>
      </c>
      <c r="F54" s="69" t="b">
        <v>0</v>
      </c>
      <c r="G54" s="69" t="b">
        <v>0</v>
      </c>
    </row>
    <row r="55" spans="1:7" ht="15">
      <c r="A55" s="69" t="s">
        <v>1244</v>
      </c>
      <c r="B55" s="69">
        <v>4</v>
      </c>
      <c r="C55" s="93">
        <v>0.006307169206812937</v>
      </c>
      <c r="D55" s="69" t="s">
        <v>279</v>
      </c>
      <c r="E55" s="69" t="b">
        <v>0</v>
      </c>
      <c r="F55" s="69" t="b">
        <v>0</v>
      </c>
      <c r="G55" s="69" t="b">
        <v>0</v>
      </c>
    </row>
    <row r="56" spans="1:7" ht="15">
      <c r="A56" s="69" t="s">
        <v>1245</v>
      </c>
      <c r="B56" s="69">
        <v>4</v>
      </c>
      <c r="C56" s="93">
        <v>0.006307169206812937</v>
      </c>
      <c r="D56" s="69" t="s">
        <v>279</v>
      </c>
      <c r="E56" s="69" t="b">
        <v>0</v>
      </c>
      <c r="F56" s="69" t="b">
        <v>0</v>
      </c>
      <c r="G56" s="69" t="b">
        <v>0</v>
      </c>
    </row>
    <row r="57" spans="1:7" ht="15">
      <c r="A57" s="69" t="s">
        <v>1246</v>
      </c>
      <c r="B57" s="69">
        <v>4</v>
      </c>
      <c r="C57" s="93">
        <v>0.006307169206812937</v>
      </c>
      <c r="D57" s="69" t="s">
        <v>279</v>
      </c>
      <c r="E57" s="69" t="b">
        <v>0</v>
      </c>
      <c r="F57" s="69" t="b">
        <v>0</v>
      </c>
      <c r="G57" s="69" t="b">
        <v>0</v>
      </c>
    </row>
    <row r="58" spans="1:7" ht="15">
      <c r="A58" s="69" t="s">
        <v>1247</v>
      </c>
      <c r="B58" s="69">
        <v>4</v>
      </c>
      <c r="C58" s="93">
        <v>0.006307169206812937</v>
      </c>
      <c r="D58" s="69" t="s">
        <v>279</v>
      </c>
      <c r="E58" s="69" t="b">
        <v>0</v>
      </c>
      <c r="F58" s="69" t="b">
        <v>0</v>
      </c>
      <c r="G58" s="69" t="b">
        <v>0</v>
      </c>
    </row>
    <row r="59" spans="1:7" ht="15">
      <c r="A59" s="69" t="s">
        <v>1248</v>
      </c>
      <c r="B59" s="69">
        <v>4</v>
      </c>
      <c r="C59" s="93">
        <v>0.006307169206812937</v>
      </c>
      <c r="D59" s="69" t="s">
        <v>279</v>
      </c>
      <c r="E59" s="69" t="b">
        <v>0</v>
      </c>
      <c r="F59" s="69" t="b">
        <v>0</v>
      </c>
      <c r="G59" s="69" t="b">
        <v>0</v>
      </c>
    </row>
    <row r="60" spans="1:7" ht="15">
      <c r="A60" s="69" t="s">
        <v>1131</v>
      </c>
      <c r="B60" s="69">
        <v>4</v>
      </c>
      <c r="C60" s="93">
        <v>0.006307169206812937</v>
      </c>
      <c r="D60" s="69" t="s">
        <v>279</v>
      </c>
      <c r="E60" s="69" t="b">
        <v>0</v>
      </c>
      <c r="F60" s="69" t="b">
        <v>0</v>
      </c>
      <c r="G60" s="69" t="b">
        <v>0</v>
      </c>
    </row>
    <row r="61" spans="1:7" ht="15">
      <c r="A61" s="69" t="s">
        <v>1132</v>
      </c>
      <c r="B61" s="69">
        <v>4</v>
      </c>
      <c r="C61" s="93">
        <v>0.006307169206812937</v>
      </c>
      <c r="D61" s="69" t="s">
        <v>279</v>
      </c>
      <c r="E61" s="69" t="b">
        <v>0</v>
      </c>
      <c r="F61" s="69" t="b">
        <v>0</v>
      </c>
      <c r="G61" s="69" t="b">
        <v>0</v>
      </c>
    </row>
    <row r="62" spans="1:7" ht="15">
      <c r="A62" s="69" t="s">
        <v>738</v>
      </c>
      <c r="B62" s="69">
        <v>4</v>
      </c>
      <c r="C62" s="93">
        <v>0.006307169206812937</v>
      </c>
      <c r="D62" s="69" t="s">
        <v>279</v>
      </c>
      <c r="E62" s="69" t="b">
        <v>0</v>
      </c>
      <c r="F62" s="69" t="b">
        <v>0</v>
      </c>
      <c r="G62" s="69" t="b">
        <v>0</v>
      </c>
    </row>
    <row r="63" spans="1:7" ht="15">
      <c r="A63" s="69" t="s">
        <v>1249</v>
      </c>
      <c r="B63" s="69">
        <v>4</v>
      </c>
      <c r="C63" s="93">
        <v>0.006307169206812937</v>
      </c>
      <c r="D63" s="69" t="s">
        <v>279</v>
      </c>
      <c r="E63" s="69" t="b">
        <v>0</v>
      </c>
      <c r="F63" s="69" t="b">
        <v>0</v>
      </c>
      <c r="G63" s="69" t="b">
        <v>0</v>
      </c>
    </row>
    <row r="64" spans="1:7" ht="15">
      <c r="A64" s="69" t="s">
        <v>1124</v>
      </c>
      <c r="B64" s="69">
        <v>3</v>
      </c>
      <c r="C64" s="93">
        <v>0.005315113581903618</v>
      </c>
      <c r="D64" s="69" t="s">
        <v>279</v>
      </c>
      <c r="E64" s="69" t="b">
        <v>0</v>
      </c>
      <c r="F64" s="69" t="b">
        <v>0</v>
      </c>
      <c r="G64" s="69" t="b">
        <v>0</v>
      </c>
    </row>
    <row r="65" spans="1:7" ht="15">
      <c r="A65" s="69" t="s">
        <v>1250</v>
      </c>
      <c r="B65" s="69">
        <v>3</v>
      </c>
      <c r="C65" s="93">
        <v>0.005315113581903618</v>
      </c>
      <c r="D65" s="69" t="s">
        <v>279</v>
      </c>
      <c r="E65" s="69" t="b">
        <v>0</v>
      </c>
      <c r="F65" s="69" t="b">
        <v>0</v>
      </c>
      <c r="G65" s="69" t="b">
        <v>0</v>
      </c>
    </row>
    <row r="66" spans="1:7" ht="15">
      <c r="A66" s="69" t="s">
        <v>1251</v>
      </c>
      <c r="B66" s="69">
        <v>3</v>
      </c>
      <c r="C66" s="93">
        <v>0.005315113581903618</v>
      </c>
      <c r="D66" s="69" t="s">
        <v>279</v>
      </c>
      <c r="E66" s="69" t="b">
        <v>0</v>
      </c>
      <c r="F66" s="69" t="b">
        <v>0</v>
      </c>
      <c r="G66" s="69" t="b">
        <v>0</v>
      </c>
    </row>
    <row r="67" spans="1:7" ht="15">
      <c r="A67" s="69" t="s">
        <v>1252</v>
      </c>
      <c r="B67" s="69">
        <v>3</v>
      </c>
      <c r="C67" s="93">
        <v>0.005315113581903618</v>
      </c>
      <c r="D67" s="69" t="s">
        <v>279</v>
      </c>
      <c r="E67" s="69" t="b">
        <v>0</v>
      </c>
      <c r="F67" s="69" t="b">
        <v>0</v>
      </c>
      <c r="G67" s="69" t="b">
        <v>0</v>
      </c>
    </row>
    <row r="68" spans="1:7" ht="15">
      <c r="A68" s="69" t="s">
        <v>1253</v>
      </c>
      <c r="B68" s="69">
        <v>3</v>
      </c>
      <c r="C68" s="93">
        <v>0.005315113581903618</v>
      </c>
      <c r="D68" s="69" t="s">
        <v>279</v>
      </c>
      <c r="E68" s="69" t="b">
        <v>0</v>
      </c>
      <c r="F68" s="69" t="b">
        <v>0</v>
      </c>
      <c r="G68" s="69" t="b">
        <v>0</v>
      </c>
    </row>
    <row r="69" spans="1:7" ht="15">
      <c r="A69" s="69" t="s">
        <v>1254</v>
      </c>
      <c r="B69" s="69">
        <v>3</v>
      </c>
      <c r="C69" s="93">
        <v>0.005315113581903618</v>
      </c>
      <c r="D69" s="69" t="s">
        <v>279</v>
      </c>
      <c r="E69" s="69" t="b">
        <v>0</v>
      </c>
      <c r="F69" s="69" t="b">
        <v>0</v>
      </c>
      <c r="G69" s="69" t="b">
        <v>0</v>
      </c>
    </row>
    <row r="70" spans="1:7" ht="15">
      <c r="A70" s="69" t="s">
        <v>1255</v>
      </c>
      <c r="B70" s="69">
        <v>3</v>
      </c>
      <c r="C70" s="93">
        <v>0.005315113581903618</v>
      </c>
      <c r="D70" s="69" t="s">
        <v>279</v>
      </c>
      <c r="E70" s="69" t="b">
        <v>0</v>
      </c>
      <c r="F70" s="69" t="b">
        <v>0</v>
      </c>
      <c r="G70" s="69" t="b">
        <v>0</v>
      </c>
    </row>
    <row r="71" spans="1:7" ht="15">
      <c r="A71" s="69" t="s">
        <v>1256</v>
      </c>
      <c r="B71" s="69">
        <v>3</v>
      </c>
      <c r="C71" s="93">
        <v>0.005315113581903618</v>
      </c>
      <c r="D71" s="69" t="s">
        <v>279</v>
      </c>
      <c r="E71" s="69" t="b">
        <v>0</v>
      </c>
      <c r="F71" s="69" t="b">
        <v>0</v>
      </c>
      <c r="G71" s="69" t="b">
        <v>0</v>
      </c>
    </row>
    <row r="72" spans="1:7" ht="15">
      <c r="A72" s="69" t="s">
        <v>1257</v>
      </c>
      <c r="B72" s="69">
        <v>3</v>
      </c>
      <c r="C72" s="93">
        <v>0.005315113581903618</v>
      </c>
      <c r="D72" s="69" t="s">
        <v>279</v>
      </c>
      <c r="E72" s="69" t="b">
        <v>0</v>
      </c>
      <c r="F72" s="69" t="b">
        <v>0</v>
      </c>
      <c r="G72" s="69" t="b">
        <v>0</v>
      </c>
    </row>
    <row r="73" spans="1:7" ht="15">
      <c r="A73" s="69" t="s">
        <v>1258</v>
      </c>
      <c r="B73" s="69">
        <v>3</v>
      </c>
      <c r="C73" s="93">
        <v>0.005315113581903618</v>
      </c>
      <c r="D73" s="69" t="s">
        <v>279</v>
      </c>
      <c r="E73" s="69" t="b">
        <v>0</v>
      </c>
      <c r="F73" s="69" t="b">
        <v>0</v>
      </c>
      <c r="G73" s="69" t="b">
        <v>0</v>
      </c>
    </row>
    <row r="74" spans="1:7" ht="15">
      <c r="A74" s="69" t="s">
        <v>1259</v>
      </c>
      <c r="B74" s="69">
        <v>3</v>
      </c>
      <c r="C74" s="93">
        <v>0.005315113581903618</v>
      </c>
      <c r="D74" s="69" t="s">
        <v>279</v>
      </c>
      <c r="E74" s="69" t="b">
        <v>0</v>
      </c>
      <c r="F74" s="69" t="b">
        <v>0</v>
      </c>
      <c r="G74" s="69" t="b">
        <v>0</v>
      </c>
    </row>
    <row r="75" spans="1:7" ht="15">
      <c r="A75" s="69" t="s">
        <v>733</v>
      </c>
      <c r="B75" s="69">
        <v>3</v>
      </c>
      <c r="C75" s="93">
        <v>0.005315113581903618</v>
      </c>
      <c r="D75" s="69" t="s">
        <v>279</v>
      </c>
      <c r="E75" s="69" t="b">
        <v>0</v>
      </c>
      <c r="F75" s="69" t="b">
        <v>0</v>
      </c>
      <c r="G75" s="69" t="b">
        <v>0</v>
      </c>
    </row>
    <row r="76" spans="1:7" ht="15">
      <c r="A76" s="69" t="s">
        <v>1260</v>
      </c>
      <c r="B76" s="69">
        <v>3</v>
      </c>
      <c r="C76" s="93">
        <v>0.005315113581903618</v>
      </c>
      <c r="D76" s="69" t="s">
        <v>279</v>
      </c>
      <c r="E76" s="69" t="b">
        <v>0</v>
      </c>
      <c r="F76" s="69" t="b">
        <v>0</v>
      </c>
      <c r="G76" s="69" t="b">
        <v>0</v>
      </c>
    </row>
    <row r="77" spans="1:7" ht="15">
      <c r="A77" s="69" t="s">
        <v>1261</v>
      </c>
      <c r="B77" s="69">
        <v>3</v>
      </c>
      <c r="C77" s="93">
        <v>0.005315113581903618</v>
      </c>
      <c r="D77" s="69" t="s">
        <v>279</v>
      </c>
      <c r="E77" s="69" t="b">
        <v>0</v>
      </c>
      <c r="F77" s="69" t="b">
        <v>0</v>
      </c>
      <c r="G77" s="69" t="b">
        <v>0</v>
      </c>
    </row>
    <row r="78" spans="1:7" ht="15">
      <c r="A78" s="69" t="s">
        <v>1262</v>
      </c>
      <c r="B78" s="69">
        <v>3</v>
      </c>
      <c r="C78" s="93">
        <v>0.005315113581903618</v>
      </c>
      <c r="D78" s="69" t="s">
        <v>279</v>
      </c>
      <c r="E78" s="69" t="b">
        <v>0</v>
      </c>
      <c r="F78" s="69" t="b">
        <v>0</v>
      </c>
      <c r="G78" s="69" t="b">
        <v>0</v>
      </c>
    </row>
    <row r="79" spans="1:7" ht="15">
      <c r="A79" s="69" t="s">
        <v>1263</v>
      </c>
      <c r="B79" s="69">
        <v>3</v>
      </c>
      <c r="C79" s="93">
        <v>0.005315113581903618</v>
      </c>
      <c r="D79" s="69" t="s">
        <v>279</v>
      </c>
      <c r="E79" s="69" t="b">
        <v>0</v>
      </c>
      <c r="F79" s="69" t="b">
        <v>0</v>
      </c>
      <c r="G79" s="69" t="b">
        <v>0</v>
      </c>
    </row>
    <row r="80" spans="1:7" ht="15">
      <c r="A80" s="69" t="s">
        <v>1264</v>
      </c>
      <c r="B80" s="69">
        <v>2</v>
      </c>
      <c r="C80" s="93">
        <v>0.00409283575992435</v>
      </c>
      <c r="D80" s="69" t="s">
        <v>279</v>
      </c>
      <c r="E80" s="69" t="b">
        <v>0</v>
      </c>
      <c r="F80" s="69" t="b">
        <v>0</v>
      </c>
      <c r="G80" s="69" t="b">
        <v>0</v>
      </c>
    </row>
    <row r="81" spans="1:7" ht="15">
      <c r="A81" s="69" t="s">
        <v>1265</v>
      </c>
      <c r="B81" s="69">
        <v>2</v>
      </c>
      <c r="C81" s="93">
        <v>0.00409283575992435</v>
      </c>
      <c r="D81" s="69" t="s">
        <v>279</v>
      </c>
      <c r="E81" s="69" t="b">
        <v>0</v>
      </c>
      <c r="F81" s="69" t="b">
        <v>0</v>
      </c>
      <c r="G81" s="69" t="b">
        <v>0</v>
      </c>
    </row>
    <row r="82" spans="1:7" ht="15">
      <c r="A82" s="69" t="s">
        <v>1266</v>
      </c>
      <c r="B82" s="69">
        <v>2</v>
      </c>
      <c r="C82" s="93">
        <v>0.00409283575992435</v>
      </c>
      <c r="D82" s="69" t="s">
        <v>279</v>
      </c>
      <c r="E82" s="69" t="b">
        <v>0</v>
      </c>
      <c r="F82" s="69" t="b">
        <v>0</v>
      </c>
      <c r="G82" s="69" t="b">
        <v>0</v>
      </c>
    </row>
    <row r="83" spans="1:7" ht="15">
      <c r="A83" s="69" t="s">
        <v>1267</v>
      </c>
      <c r="B83" s="69">
        <v>2</v>
      </c>
      <c r="C83" s="93">
        <v>0.00409283575992435</v>
      </c>
      <c r="D83" s="69" t="s">
        <v>279</v>
      </c>
      <c r="E83" s="69" t="b">
        <v>0</v>
      </c>
      <c r="F83" s="69" t="b">
        <v>0</v>
      </c>
      <c r="G83" s="69" t="b">
        <v>0</v>
      </c>
    </row>
    <row r="84" spans="1:7" ht="15">
      <c r="A84" s="69" t="s">
        <v>1268</v>
      </c>
      <c r="B84" s="69">
        <v>2</v>
      </c>
      <c r="C84" s="93">
        <v>0.00409283575992435</v>
      </c>
      <c r="D84" s="69" t="s">
        <v>279</v>
      </c>
      <c r="E84" s="69" t="b">
        <v>0</v>
      </c>
      <c r="F84" s="69" t="b">
        <v>0</v>
      </c>
      <c r="G84" s="69" t="b">
        <v>0</v>
      </c>
    </row>
    <row r="85" spans="1:7" ht="15">
      <c r="A85" s="69" t="s">
        <v>1269</v>
      </c>
      <c r="B85" s="69">
        <v>2</v>
      </c>
      <c r="C85" s="93">
        <v>0.00409283575992435</v>
      </c>
      <c r="D85" s="69" t="s">
        <v>279</v>
      </c>
      <c r="E85" s="69" t="b">
        <v>0</v>
      </c>
      <c r="F85" s="69" t="b">
        <v>0</v>
      </c>
      <c r="G85" s="69" t="b">
        <v>0</v>
      </c>
    </row>
    <row r="86" spans="1:7" ht="15">
      <c r="A86" s="69" t="s">
        <v>1270</v>
      </c>
      <c r="B86" s="69">
        <v>2</v>
      </c>
      <c r="C86" s="93">
        <v>0.00409283575992435</v>
      </c>
      <c r="D86" s="69" t="s">
        <v>279</v>
      </c>
      <c r="E86" s="69" t="b">
        <v>0</v>
      </c>
      <c r="F86" s="69" t="b">
        <v>0</v>
      </c>
      <c r="G86" s="69" t="b">
        <v>0</v>
      </c>
    </row>
    <row r="87" spans="1:7" ht="15">
      <c r="A87" s="69" t="s">
        <v>1271</v>
      </c>
      <c r="B87" s="69">
        <v>2</v>
      </c>
      <c r="C87" s="93">
        <v>0.00409283575992435</v>
      </c>
      <c r="D87" s="69" t="s">
        <v>279</v>
      </c>
      <c r="E87" s="69" t="b">
        <v>0</v>
      </c>
      <c r="F87" s="69" t="b">
        <v>0</v>
      </c>
      <c r="G87" s="69" t="b">
        <v>0</v>
      </c>
    </row>
    <row r="88" spans="1:7" ht="15">
      <c r="A88" s="69" t="s">
        <v>745</v>
      </c>
      <c r="B88" s="69">
        <v>2</v>
      </c>
      <c r="C88" s="93">
        <v>0.00409283575992435</v>
      </c>
      <c r="D88" s="69" t="s">
        <v>279</v>
      </c>
      <c r="E88" s="69" t="b">
        <v>0</v>
      </c>
      <c r="F88" s="69" t="b">
        <v>0</v>
      </c>
      <c r="G88" s="69" t="b">
        <v>0</v>
      </c>
    </row>
    <row r="89" spans="1:7" ht="15">
      <c r="A89" s="69" t="s">
        <v>1272</v>
      </c>
      <c r="B89" s="69">
        <v>2</v>
      </c>
      <c r="C89" s="93">
        <v>0.00409283575992435</v>
      </c>
      <c r="D89" s="69" t="s">
        <v>279</v>
      </c>
      <c r="E89" s="69" t="b">
        <v>0</v>
      </c>
      <c r="F89" s="69" t="b">
        <v>0</v>
      </c>
      <c r="G89" s="69" t="b">
        <v>0</v>
      </c>
    </row>
    <row r="90" spans="1:7" ht="15">
      <c r="A90" s="69" t="s">
        <v>1273</v>
      </c>
      <c r="B90" s="69">
        <v>2</v>
      </c>
      <c r="C90" s="93">
        <v>0.00409283575992435</v>
      </c>
      <c r="D90" s="69" t="s">
        <v>279</v>
      </c>
      <c r="E90" s="69" t="b">
        <v>0</v>
      </c>
      <c r="F90" s="69" t="b">
        <v>0</v>
      </c>
      <c r="G90" s="69" t="b">
        <v>0</v>
      </c>
    </row>
    <row r="91" spans="1:7" ht="15">
      <c r="A91" s="69" t="s">
        <v>1274</v>
      </c>
      <c r="B91" s="69">
        <v>2</v>
      </c>
      <c r="C91" s="93">
        <v>0.00409283575992435</v>
      </c>
      <c r="D91" s="69" t="s">
        <v>279</v>
      </c>
      <c r="E91" s="69" t="b">
        <v>0</v>
      </c>
      <c r="F91" s="69" t="b">
        <v>0</v>
      </c>
      <c r="G91" s="69" t="b">
        <v>0</v>
      </c>
    </row>
    <row r="92" spans="1:7" ht="15">
      <c r="A92" s="69" t="s">
        <v>1275</v>
      </c>
      <c r="B92" s="69">
        <v>2</v>
      </c>
      <c r="C92" s="93">
        <v>0.00409283575992435</v>
      </c>
      <c r="D92" s="69" t="s">
        <v>279</v>
      </c>
      <c r="E92" s="69" t="b">
        <v>0</v>
      </c>
      <c r="F92" s="69" t="b">
        <v>0</v>
      </c>
      <c r="G92" s="69" t="b">
        <v>0</v>
      </c>
    </row>
    <row r="93" spans="1:7" ht="15">
      <c r="A93" s="69" t="s">
        <v>1276</v>
      </c>
      <c r="B93" s="69">
        <v>2</v>
      </c>
      <c r="C93" s="93">
        <v>0.00409283575992435</v>
      </c>
      <c r="D93" s="69" t="s">
        <v>279</v>
      </c>
      <c r="E93" s="69" t="b">
        <v>0</v>
      </c>
      <c r="F93" s="69" t="b">
        <v>0</v>
      </c>
      <c r="G93" s="69" t="b">
        <v>0</v>
      </c>
    </row>
    <row r="94" spans="1:7" ht="15">
      <c r="A94" s="69" t="s">
        <v>1277</v>
      </c>
      <c r="B94" s="69">
        <v>2</v>
      </c>
      <c r="C94" s="93">
        <v>0.00409283575992435</v>
      </c>
      <c r="D94" s="69" t="s">
        <v>279</v>
      </c>
      <c r="E94" s="69" t="b">
        <v>0</v>
      </c>
      <c r="F94" s="69" t="b">
        <v>0</v>
      </c>
      <c r="G94" s="69" t="b">
        <v>0</v>
      </c>
    </row>
    <row r="95" spans="1:7" ht="15">
      <c r="A95" s="69" t="s">
        <v>748</v>
      </c>
      <c r="B95" s="69">
        <v>2</v>
      </c>
      <c r="C95" s="93">
        <v>0.00409283575992435</v>
      </c>
      <c r="D95" s="69" t="s">
        <v>279</v>
      </c>
      <c r="E95" s="69" t="b">
        <v>0</v>
      </c>
      <c r="F95" s="69" t="b">
        <v>0</v>
      </c>
      <c r="G95" s="69" t="b">
        <v>0</v>
      </c>
    </row>
    <row r="96" spans="1:7" ht="15">
      <c r="A96" s="69" t="s">
        <v>1278</v>
      </c>
      <c r="B96" s="69">
        <v>2</v>
      </c>
      <c r="C96" s="93">
        <v>0.00409283575992435</v>
      </c>
      <c r="D96" s="69" t="s">
        <v>279</v>
      </c>
      <c r="E96" s="69" t="b">
        <v>0</v>
      </c>
      <c r="F96" s="69" t="b">
        <v>0</v>
      </c>
      <c r="G96" s="69" t="b">
        <v>0</v>
      </c>
    </row>
    <row r="97" spans="1:7" ht="15">
      <c r="A97" s="69" t="s">
        <v>1279</v>
      </c>
      <c r="B97" s="69">
        <v>2</v>
      </c>
      <c r="C97" s="93">
        <v>0.00409283575992435</v>
      </c>
      <c r="D97" s="69" t="s">
        <v>279</v>
      </c>
      <c r="E97" s="69" t="b">
        <v>0</v>
      </c>
      <c r="F97" s="69" t="b">
        <v>0</v>
      </c>
      <c r="G97" s="69" t="b">
        <v>0</v>
      </c>
    </row>
    <row r="98" spans="1:7" ht="15">
      <c r="A98" s="69" t="s">
        <v>1280</v>
      </c>
      <c r="B98" s="69">
        <v>2</v>
      </c>
      <c r="C98" s="93">
        <v>0.00409283575992435</v>
      </c>
      <c r="D98" s="69" t="s">
        <v>279</v>
      </c>
      <c r="E98" s="69" t="b">
        <v>0</v>
      </c>
      <c r="F98" s="69" t="b">
        <v>0</v>
      </c>
      <c r="G98" s="69" t="b">
        <v>0</v>
      </c>
    </row>
    <row r="99" spans="1:7" ht="15">
      <c r="A99" s="69" t="s">
        <v>1281</v>
      </c>
      <c r="B99" s="69">
        <v>2</v>
      </c>
      <c r="C99" s="93">
        <v>0.00409283575992435</v>
      </c>
      <c r="D99" s="69" t="s">
        <v>279</v>
      </c>
      <c r="E99" s="69" t="b">
        <v>0</v>
      </c>
      <c r="F99" s="69" t="b">
        <v>0</v>
      </c>
      <c r="G99" s="69" t="b">
        <v>0</v>
      </c>
    </row>
    <row r="100" spans="1:7" ht="15">
      <c r="A100" s="69" t="s">
        <v>1282</v>
      </c>
      <c r="B100" s="69">
        <v>2</v>
      </c>
      <c r="C100" s="93">
        <v>0.00409283575992435</v>
      </c>
      <c r="D100" s="69" t="s">
        <v>279</v>
      </c>
      <c r="E100" s="69" t="b">
        <v>0</v>
      </c>
      <c r="F100" s="69" t="b">
        <v>0</v>
      </c>
      <c r="G100" s="69" t="b">
        <v>0</v>
      </c>
    </row>
    <row r="101" spans="1:7" ht="15">
      <c r="A101" s="69" t="s">
        <v>1283</v>
      </c>
      <c r="B101" s="69">
        <v>2</v>
      </c>
      <c r="C101" s="93">
        <v>0.00409283575992435</v>
      </c>
      <c r="D101" s="69" t="s">
        <v>279</v>
      </c>
      <c r="E101" s="69" t="b">
        <v>0</v>
      </c>
      <c r="F101" s="69" t="b">
        <v>0</v>
      </c>
      <c r="G101" s="69" t="b">
        <v>0</v>
      </c>
    </row>
    <row r="102" spans="1:7" ht="15">
      <c r="A102" s="69" t="s">
        <v>1284</v>
      </c>
      <c r="B102" s="69">
        <v>2</v>
      </c>
      <c r="C102" s="93">
        <v>0.00409283575992435</v>
      </c>
      <c r="D102" s="69" t="s">
        <v>279</v>
      </c>
      <c r="E102" s="69" t="b">
        <v>0</v>
      </c>
      <c r="F102" s="69" t="b">
        <v>0</v>
      </c>
      <c r="G102" s="69" t="b">
        <v>0</v>
      </c>
    </row>
    <row r="103" spans="1:7" ht="15">
      <c r="A103" s="69" t="s">
        <v>1285</v>
      </c>
      <c r="B103" s="69">
        <v>2</v>
      </c>
      <c r="C103" s="93">
        <v>0.00409283575992435</v>
      </c>
      <c r="D103" s="69" t="s">
        <v>279</v>
      </c>
      <c r="E103" s="69" t="b">
        <v>0</v>
      </c>
      <c r="F103" s="69" t="b">
        <v>0</v>
      </c>
      <c r="G103" s="69" t="b">
        <v>0</v>
      </c>
    </row>
    <row r="104" spans="1:7" ht="15">
      <c r="A104" s="69" t="s">
        <v>1286</v>
      </c>
      <c r="B104" s="69">
        <v>2</v>
      </c>
      <c r="C104" s="93">
        <v>0.00409283575992435</v>
      </c>
      <c r="D104" s="69" t="s">
        <v>279</v>
      </c>
      <c r="E104" s="69" t="b">
        <v>0</v>
      </c>
      <c r="F104" s="69" t="b">
        <v>0</v>
      </c>
      <c r="G104" s="69" t="b">
        <v>0</v>
      </c>
    </row>
    <row r="105" spans="1:7" ht="15">
      <c r="A105" s="69" t="s">
        <v>1287</v>
      </c>
      <c r="B105" s="69">
        <v>2</v>
      </c>
      <c r="C105" s="93">
        <v>0.00409283575992435</v>
      </c>
      <c r="D105" s="69" t="s">
        <v>279</v>
      </c>
      <c r="E105" s="69" t="b">
        <v>0</v>
      </c>
      <c r="F105" s="69" t="b">
        <v>0</v>
      </c>
      <c r="G105" s="69" t="b">
        <v>0</v>
      </c>
    </row>
    <row r="106" spans="1:7" ht="15">
      <c r="A106" s="69" t="s">
        <v>1288</v>
      </c>
      <c r="B106" s="69">
        <v>2</v>
      </c>
      <c r="C106" s="93">
        <v>0.00409283575992435</v>
      </c>
      <c r="D106" s="69" t="s">
        <v>279</v>
      </c>
      <c r="E106" s="69" t="b">
        <v>0</v>
      </c>
      <c r="F106" s="69" t="b">
        <v>0</v>
      </c>
      <c r="G106" s="69" t="b">
        <v>0</v>
      </c>
    </row>
    <row r="107" spans="1:7" ht="15">
      <c r="A107" s="69" t="s">
        <v>1289</v>
      </c>
      <c r="B107" s="69">
        <v>2</v>
      </c>
      <c r="C107" s="93">
        <v>0.00409283575992435</v>
      </c>
      <c r="D107" s="69" t="s">
        <v>279</v>
      </c>
      <c r="E107" s="69" t="b">
        <v>0</v>
      </c>
      <c r="F107" s="69" t="b">
        <v>0</v>
      </c>
      <c r="G107" s="69" t="b">
        <v>0</v>
      </c>
    </row>
    <row r="108" spans="1:7" ht="15">
      <c r="A108" s="69" t="s">
        <v>1290</v>
      </c>
      <c r="B108" s="69">
        <v>2</v>
      </c>
      <c r="C108" s="93">
        <v>0.00409283575992435</v>
      </c>
      <c r="D108" s="69" t="s">
        <v>279</v>
      </c>
      <c r="E108" s="69" t="b">
        <v>0</v>
      </c>
      <c r="F108" s="69" t="b">
        <v>0</v>
      </c>
      <c r="G108" s="69" t="b">
        <v>0</v>
      </c>
    </row>
    <row r="109" spans="1:7" ht="15">
      <c r="A109" s="69" t="s">
        <v>1291</v>
      </c>
      <c r="B109" s="69">
        <v>2</v>
      </c>
      <c r="C109" s="93">
        <v>0.00409283575992435</v>
      </c>
      <c r="D109" s="69" t="s">
        <v>279</v>
      </c>
      <c r="E109" s="69" t="b">
        <v>0</v>
      </c>
      <c r="F109" s="69" t="b">
        <v>0</v>
      </c>
      <c r="G109" s="69" t="b">
        <v>0</v>
      </c>
    </row>
    <row r="110" spans="1:7" ht="15">
      <c r="A110" s="69" t="s">
        <v>1292</v>
      </c>
      <c r="B110" s="69">
        <v>2</v>
      </c>
      <c r="C110" s="93">
        <v>0.00409283575992435</v>
      </c>
      <c r="D110" s="69" t="s">
        <v>279</v>
      </c>
      <c r="E110" s="69" t="b">
        <v>0</v>
      </c>
      <c r="F110" s="69" t="b">
        <v>0</v>
      </c>
      <c r="G110" s="69" t="b">
        <v>0</v>
      </c>
    </row>
    <row r="111" spans="1:7" ht="15">
      <c r="A111" s="69" t="s">
        <v>1293</v>
      </c>
      <c r="B111" s="69">
        <v>2</v>
      </c>
      <c r="C111" s="93">
        <v>0.00409283575992435</v>
      </c>
      <c r="D111" s="69" t="s">
        <v>279</v>
      </c>
      <c r="E111" s="69" t="b">
        <v>0</v>
      </c>
      <c r="F111" s="69" t="b">
        <v>0</v>
      </c>
      <c r="G111" s="69" t="b">
        <v>0</v>
      </c>
    </row>
    <row r="112" spans="1:7" ht="15">
      <c r="A112" s="69" t="s">
        <v>1294</v>
      </c>
      <c r="B112" s="69">
        <v>2</v>
      </c>
      <c r="C112" s="93">
        <v>0.00409283575992435</v>
      </c>
      <c r="D112" s="69" t="s">
        <v>279</v>
      </c>
      <c r="E112" s="69" t="b">
        <v>0</v>
      </c>
      <c r="F112" s="69" t="b">
        <v>0</v>
      </c>
      <c r="G112" s="69" t="b">
        <v>0</v>
      </c>
    </row>
    <row r="113" spans="1:7" ht="15">
      <c r="A113" s="69" t="s">
        <v>1295</v>
      </c>
      <c r="B113" s="69">
        <v>2</v>
      </c>
      <c r="C113" s="93">
        <v>0.00409283575992435</v>
      </c>
      <c r="D113" s="69" t="s">
        <v>279</v>
      </c>
      <c r="E113" s="69" t="b">
        <v>0</v>
      </c>
      <c r="F113" s="69" t="b">
        <v>0</v>
      </c>
      <c r="G113" s="69" t="b">
        <v>0</v>
      </c>
    </row>
    <row r="114" spans="1:7" ht="15">
      <c r="A114" s="69" t="s">
        <v>1296</v>
      </c>
      <c r="B114" s="69">
        <v>2</v>
      </c>
      <c r="C114" s="93">
        <v>0.00409283575992435</v>
      </c>
      <c r="D114" s="69" t="s">
        <v>279</v>
      </c>
      <c r="E114" s="69" t="b">
        <v>0</v>
      </c>
      <c r="F114" s="69" t="b">
        <v>0</v>
      </c>
      <c r="G114" s="69" t="b">
        <v>0</v>
      </c>
    </row>
    <row r="115" spans="1:7" ht="15">
      <c r="A115" s="69" t="s">
        <v>1297</v>
      </c>
      <c r="B115" s="69">
        <v>2</v>
      </c>
      <c r="C115" s="93">
        <v>0.00409283575992435</v>
      </c>
      <c r="D115" s="69" t="s">
        <v>279</v>
      </c>
      <c r="E115" s="69" t="b">
        <v>0</v>
      </c>
      <c r="F115" s="69" t="b">
        <v>0</v>
      </c>
      <c r="G115" s="69" t="b">
        <v>0</v>
      </c>
    </row>
    <row r="116" spans="1:7" ht="15">
      <c r="A116" s="69" t="s">
        <v>1298</v>
      </c>
      <c r="B116" s="69">
        <v>2</v>
      </c>
      <c r="C116" s="93">
        <v>0.00409283575992435</v>
      </c>
      <c r="D116" s="69" t="s">
        <v>279</v>
      </c>
      <c r="E116" s="69" t="b">
        <v>0</v>
      </c>
      <c r="F116" s="69" t="b">
        <v>0</v>
      </c>
      <c r="G116" s="69" t="b">
        <v>0</v>
      </c>
    </row>
    <row r="117" spans="1:7" ht="15">
      <c r="A117" s="69" t="s">
        <v>1299</v>
      </c>
      <c r="B117" s="69">
        <v>2</v>
      </c>
      <c r="C117" s="93">
        <v>0.00409283575992435</v>
      </c>
      <c r="D117" s="69" t="s">
        <v>279</v>
      </c>
      <c r="E117" s="69" t="b">
        <v>0</v>
      </c>
      <c r="F117" s="69" t="b">
        <v>0</v>
      </c>
      <c r="G117" s="69" t="b">
        <v>0</v>
      </c>
    </row>
    <row r="118" spans="1:7" ht="15">
      <c r="A118" s="69" t="s">
        <v>1300</v>
      </c>
      <c r="B118" s="69">
        <v>2</v>
      </c>
      <c r="C118" s="93">
        <v>0.00409283575992435</v>
      </c>
      <c r="D118" s="69" t="s">
        <v>279</v>
      </c>
      <c r="E118" s="69" t="b">
        <v>0</v>
      </c>
      <c r="F118" s="69" t="b">
        <v>0</v>
      </c>
      <c r="G118" s="69" t="b">
        <v>0</v>
      </c>
    </row>
    <row r="119" spans="1:7" ht="15">
      <c r="A119" s="69" t="s">
        <v>1301</v>
      </c>
      <c r="B119" s="69">
        <v>2</v>
      </c>
      <c r="C119" s="93">
        <v>0.00409283575992435</v>
      </c>
      <c r="D119" s="69" t="s">
        <v>279</v>
      </c>
      <c r="E119" s="69" t="b">
        <v>0</v>
      </c>
      <c r="F119" s="69" t="b">
        <v>0</v>
      </c>
      <c r="G119" s="69" t="b">
        <v>0</v>
      </c>
    </row>
    <row r="120" spans="1:7" ht="15">
      <c r="A120" s="69" t="s">
        <v>1302</v>
      </c>
      <c r="B120" s="69">
        <v>2</v>
      </c>
      <c r="C120" s="93">
        <v>0.00409283575992435</v>
      </c>
      <c r="D120" s="69" t="s">
        <v>279</v>
      </c>
      <c r="E120" s="69" t="b">
        <v>0</v>
      </c>
      <c r="F120" s="69" t="b">
        <v>0</v>
      </c>
      <c r="G120" s="69" t="b">
        <v>0</v>
      </c>
    </row>
    <row r="121" spans="1:7" ht="15">
      <c r="A121" s="69" t="s">
        <v>1303</v>
      </c>
      <c r="B121" s="69">
        <v>2</v>
      </c>
      <c r="C121" s="93">
        <v>0.00409283575992435</v>
      </c>
      <c r="D121" s="69" t="s">
        <v>279</v>
      </c>
      <c r="E121" s="69" t="b">
        <v>0</v>
      </c>
      <c r="F121" s="69" t="b">
        <v>0</v>
      </c>
      <c r="G121" s="69" t="b">
        <v>0</v>
      </c>
    </row>
    <row r="122" spans="1:7" ht="15">
      <c r="A122" s="69" t="s">
        <v>1304</v>
      </c>
      <c r="B122" s="69">
        <v>2</v>
      </c>
      <c r="C122" s="93">
        <v>0.00409283575992435</v>
      </c>
      <c r="D122" s="69" t="s">
        <v>279</v>
      </c>
      <c r="E122" s="69" t="b">
        <v>0</v>
      </c>
      <c r="F122" s="69" t="b">
        <v>0</v>
      </c>
      <c r="G122" s="69" t="b">
        <v>0</v>
      </c>
    </row>
    <row r="123" spans="1:7" ht="15">
      <c r="A123" s="69" t="s">
        <v>1305</v>
      </c>
      <c r="B123" s="69">
        <v>2</v>
      </c>
      <c r="C123" s="93">
        <v>0.00409283575992435</v>
      </c>
      <c r="D123" s="69" t="s">
        <v>279</v>
      </c>
      <c r="E123" s="69" t="b">
        <v>0</v>
      </c>
      <c r="F123" s="69" t="b">
        <v>0</v>
      </c>
      <c r="G123" s="69" t="b">
        <v>0</v>
      </c>
    </row>
    <row r="124" spans="1:7" ht="15">
      <c r="A124" s="69" t="s">
        <v>1306</v>
      </c>
      <c r="B124" s="69">
        <v>2</v>
      </c>
      <c r="C124" s="93">
        <v>0.00409283575992435</v>
      </c>
      <c r="D124" s="69" t="s">
        <v>279</v>
      </c>
      <c r="E124" s="69" t="b">
        <v>0</v>
      </c>
      <c r="F124" s="69" t="b">
        <v>0</v>
      </c>
      <c r="G124" s="69" t="b">
        <v>0</v>
      </c>
    </row>
    <row r="125" spans="1:7" ht="15">
      <c r="A125" s="69" t="s">
        <v>747</v>
      </c>
      <c r="B125" s="69">
        <v>2</v>
      </c>
      <c r="C125" s="93">
        <v>0.00409283575992435</v>
      </c>
      <c r="D125" s="69" t="s">
        <v>279</v>
      </c>
      <c r="E125" s="69" t="b">
        <v>0</v>
      </c>
      <c r="F125" s="69" t="b">
        <v>0</v>
      </c>
      <c r="G125" s="69" t="b">
        <v>0</v>
      </c>
    </row>
    <row r="126" spans="1:7" ht="15">
      <c r="A126" s="69" t="s">
        <v>1307</v>
      </c>
      <c r="B126" s="69">
        <v>2</v>
      </c>
      <c r="C126" s="93">
        <v>0.00409283575992435</v>
      </c>
      <c r="D126" s="69" t="s">
        <v>279</v>
      </c>
      <c r="E126" s="69" t="b">
        <v>0</v>
      </c>
      <c r="F126" s="69" t="b">
        <v>0</v>
      </c>
      <c r="G126" s="69" t="b">
        <v>0</v>
      </c>
    </row>
    <row r="127" spans="1:7" ht="15">
      <c r="A127" s="69" t="s">
        <v>1308</v>
      </c>
      <c r="B127" s="69">
        <v>2</v>
      </c>
      <c r="C127" s="93">
        <v>0.00409283575992435</v>
      </c>
      <c r="D127" s="69" t="s">
        <v>279</v>
      </c>
      <c r="E127" s="69" t="b">
        <v>0</v>
      </c>
      <c r="F127" s="69" t="b">
        <v>0</v>
      </c>
      <c r="G127" s="69" t="b">
        <v>0</v>
      </c>
    </row>
    <row r="128" spans="1:7" ht="15">
      <c r="A128" s="69" t="s">
        <v>1309</v>
      </c>
      <c r="B128" s="69">
        <v>2</v>
      </c>
      <c r="C128" s="93">
        <v>0.00409283575992435</v>
      </c>
      <c r="D128" s="69" t="s">
        <v>279</v>
      </c>
      <c r="E128" s="69" t="b">
        <v>0</v>
      </c>
      <c r="F128" s="69" t="b">
        <v>0</v>
      </c>
      <c r="G128" s="69" t="b">
        <v>0</v>
      </c>
    </row>
    <row r="129" spans="1:7" ht="15">
      <c r="A129" s="69" t="s">
        <v>1310</v>
      </c>
      <c r="B129" s="69">
        <v>2</v>
      </c>
      <c r="C129" s="93">
        <v>0.00409283575992435</v>
      </c>
      <c r="D129" s="69" t="s">
        <v>279</v>
      </c>
      <c r="E129" s="69" t="b">
        <v>0</v>
      </c>
      <c r="F129" s="69" t="b">
        <v>0</v>
      </c>
      <c r="G129" s="69" t="b">
        <v>0</v>
      </c>
    </row>
    <row r="130" spans="1:7" ht="15">
      <c r="A130" s="69" t="s">
        <v>1311</v>
      </c>
      <c r="B130" s="69">
        <v>2</v>
      </c>
      <c r="C130" s="93">
        <v>0.00409283575992435</v>
      </c>
      <c r="D130" s="69" t="s">
        <v>279</v>
      </c>
      <c r="E130" s="69" t="b">
        <v>0</v>
      </c>
      <c r="F130" s="69" t="b">
        <v>0</v>
      </c>
      <c r="G130" s="69" t="b">
        <v>0</v>
      </c>
    </row>
    <row r="131" spans="1:7" ht="15">
      <c r="A131" s="69" t="s">
        <v>1312</v>
      </c>
      <c r="B131" s="69">
        <v>2</v>
      </c>
      <c r="C131" s="93">
        <v>0.00409283575992435</v>
      </c>
      <c r="D131" s="69" t="s">
        <v>279</v>
      </c>
      <c r="E131" s="69" t="b">
        <v>0</v>
      </c>
      <c r="F131" s="69" t="b">
        <v>0</v>
      </c>
      <c r="G131" s="69" t="b">
        <v>0</v>
      </c>
    </row>
    <row r="132" spans="1:7" ht="15">
      <c r="A132" s="69" t="s">
        <v>1313</v>
      </c>
      <c r="B132" s="69">
        <v>2</v>
      </c>
      <c r="C132" s="93">
        <v>0.00409283575992435</v>
      </c>
      <c r="D132" s="69" t="s">
        <v>279</v>
      </c>
      <c r="E132" s="69" t="b">
        <v>0</v>
      </c>
      <c r="F132" s="69" t="b">
        <v>0</v>
      </c>
      <c r="G132" s="69" t="b">
        <v>0</v>
      </c>
    </row>
    <row r="133" spans="1:7" ht="15">
      <c r="A133" s="69" t="s">
        <v>1314</v>
      </c>
      <c r="B133" s="69">
        <v>2</v>
      </c>
      <c r="C133" s="93">
        <v>0.00409283575992435</v>
      </c>
      <c r="D133" s="69" t="s">
        <v>279</v>
      </c>
      <c r="E133" s="69" t="b">
        <v>0</v>
      </c>
      <c r="F133" s="69" t="b">
        <v>0</v>
      </c>
      <c r="G133" s="69" t="b">
        <v>0</v>
      </c>
    </row>
    <row r="134" spans="1:7" ht="15">
      <c r="A134" s="69" t="s">
        <v>1315</v>
      </c>
      <c r="B134" s="69">
        <v>2</v>
      </c>
      <c r="C134" s="93">
        <v>0.00409283575992435</v>
      </c>
      <c r="D134" s="69" t="s">
        <v>279</v>
      </c>
      <c r="E134" s="69" t="b">
        <v>0</v>
      </c>
      <c r="F134" s="69" t="b">
        <v>0</v>
      </c>
      <c r="G134" s="69" t="b">
        <v>0</v>
      </c>
    </row>
    <row r="135" spans="1:7" ht="15">
      <c r="A135" s="69" t="s">
        <v>746</v>
      </c>
      <c r="B135" s="69">
        <v>2</v>
      </c>
      <c r="C135" s="93">
        <v>0.00409283575992435</v>
      </c>
      <c r="D135" s="69" t="s">
        <v>279</v>
      </c>
      <c r="E135" s="69" t="b">
        <v>0</v>
      </c>
      <c r="F135" s="69" t="b">
        <v>0</v>
      </c>
      <c r="G135" s="69" t="b">
        <v>0</v>
      </c>
    </row>
    <row r="136" spans="1:7" ht="15">
      <c r="A136" s="69" t="s">
        <v>734</v>
      </c>
      <c r="B136" s="69">
        <v>2</v>
      </c>
      <c r="C136" s="93">
        <v>0.00409283575992435</v>
      </c>
      <c r="D136" s="69" t="s">
        <v>279</v>
      </c>
      <c r="E136" s="69" t="b">
        <v>0</v>
      </c>
      <c r="F136" s="69" t="b">
        <v>0</v>
      </c>
      <c r="G136" s="69" t="b">
        <v>0</v>
      </c>
    </row>
    <row r="137" spans="1:7" ht="15">
      <c r="A137" s="69" t="s">
        <v>1316</v>
      </c>
      <c r="B137" s="69">
        <v>2</v>
      </c>
      <c r="C137" s="93">
        <v>0.00409283575992435</v>
      </c>
      <c r="D137" s="69" t="s">
        <v>279</v>
      </c>
      <c r="E137" s="69" t="b">
        <v>0</v>
      </c>
      <c r="F137" s="69" t="b">
        <v>0</v>
      </c>
      <c r="G137" s="69" t="b">
        <v>0</v>
      </c>
    </row>
    <row r="138" spans="1:7" ht="15">
      <c r="A138" s="69" t="s">
        <v>1317</v>
      </c>
      <c r="B138" s="69">
        <v>2</v>
      </c>
      <c r="C138" s="93">
        <v>0.00409283575992435</v>
      </c>
      <c r="D138" s="69" t="s">
        <v>279</v>
      </c>
      <c r="E138" s="69" t="b">
        <v>0</v>
      </c>
      <c r="F138" s="69" t="b">
        <v>0</v>
      </c>
      <c r="G138" s="69" t="b">
        <v>0</v>
      </c>
    </row>
    <row r="139" spans="1:7" ht="15">
      <c r="A139" s="69" t="s">
        <v>1318</v>
      </c>
      <c r="B139" s="69">
        <v>2</v>
      </c>
      <c r="C139" s="93">
        <v>0.00409283575992435</v>
      </c>
      <c r="D139" s="69" t="s">
        <v>279</v>
      </c>
      <c r="E139" s="69" t="b">
        <v>0</v>
      </c>
      <c r="F139" s="69" t="b">
        <v>0</v>
      </c>
      <c r="G139" s="69" t="b">
        <v>0</v>
      </c>
    </row>
    <row r="140" spans="1:7" ht="15">
      <c r="A140" s="69" t="s">
        <v>1319</v>
      </c>
      <c r="B140" s="69">
        <v>2</v>
      </c>
      <c r="C140" s="93">
        <v>0.00409283575992435</v>
      </c>
      <c r="D140" s="69" t="s">
        <v>279</v>
      </c>
      <c r="E140" s="69" t="b">
        <v>0</v>
      </c>
      <c r="F140" s="69" t="b">
        <v>0</v>
      </c>
      <c r="G140" s="69" t="b">
        <v>0</v>
      </c>
    </row>
    <row r="141" spans="1:7" ht="15">
      <c r="A141" s="69" t="s">
        <v>1320</v>
      </c>
      <c r="B141" s="69">
        <v>2</v>
      </c>
      <c r="C141" s="93">
        <v>0.00409283575992435</v>
      </c>
      <c r="D141" s="69" t="s">
        <v>279</v>
      </c>
      <c r="E141" s="69" t="b">
        <v>0</v>
      </c>
      <c r="F141" s="69" t="b">
        <v>0</v>
      </c>
      <c r="G141" s="69" t="b">
        <v>0</v>
      </c>
    </row>
    <row r="142" spans="1:7" ht="15">
      <c r="A142" s="69" t="s">
        <v>1321</v>
      </c>
      <c r="B142" s="69">
        <v>2</v>
      </c>
      <c r="C142" s="93">
        <v>0.00409283575992435</v>
      </c>
      <c r="D142" s="69" t="s">
        <v>279</v>
      </c>
      <c r="E142" s="69" t="b">
        <v>0</v>
      </c>
      <c r="F142" s="69" t="b">
        <v>0</v>
      </c>
      <c r="G142" s="69" t="b">
        <v>0</v>
      </c>
    </row>
    <row r="143" spans="1:7" ht="15">
      <c r="A143" s="69" t="s">
        <v>1322</v>
      </c>
      <c r="B143" s="69">
        <v>2</v>
      </c>
      <c r="C143" s="93">
        <v>0.00409283575992435</v>
      </c>
      <c r="D143" s="69" t="s">
        <v>279</v>
      </c>
      <c r="E143" s="69" t="b">
        <v>0</v>
      </c>
      <c r="F143" s="69" t="b">
        <v>0</v>
      </c>
      <c r="G143" s="69" t="b">
        <v>0</v>
      </c>
    </row>
    <row r="144" spans="1:7" ht="15">
      <c r="A144" s="69" t="s">
        <v>1323</v>
      </c>
      <c r="B144" s="69">
        <v>2</v>
      </c>
      <c r="C144" s="93">
        <v>0.00409283575992435</v>
      </c>
      <c r="D144" s="69" t="s">
        <v>279</v>
      </c>
      <c r="E144" s="69" t="b">
        <v>0</v>
      </c>
      <c r="F144" s="69" t="b">
        <v>0</v>
      </c>
      <c r="G144" s="69" t="b">
        <v>0</v>
      </c>
    </row>
    <row r="145" spans="1:7" ht="15">
      <c r="A145" s="69" t="s">
        <v>1324</v>
      </c>
      <c r="B145" s="69">
        <v>2</v>
      </c>
      <c r="C145" s="93">
        <v>0.00409283575992435</v>
      </c>
      <c r="D145" s="69" t="s">
        <v>279</v>
      </c>
      <c r="E145" s="69" t="b">
        <v>0</v>
      </c>
      <c r="F145" s="69" t="b">
        <v>0</v>
      </c>
      <c r="G145" s="69" t="b">
        <v>0</v>
      </c>
    </row>
    <row r="146" spans="1:7" ht="15">
      <c r="A146" s="69" t="s">
        <v>1325</v>
      </c>
      <c r="B146" s="69">
        <v>2</v>
      </c>
      <c r="C146" s="93">
        <v>0.00409283575992435</v>
      </c>
      <c r="D146" s="69" t="s">
        <v>279</v>
      </c>
      <c r="E146" s="69" t="b">
        <v>0</v>
      </c>
      <c r="F146" s="69" t="b">
        <v>0</v>
      </c>
      <c r="G146" s="69" t="b">
        <v>0</v>
      </c>
    </row>
    <row r="147" spans="1:7" ht="15">
      <c r="A147" s="69" t="s">
        <v>1326</v>
      </c>
      <c r="B147" s="69">
        <v>2</v>
      </c>
      <c r="C147" s="93">
        <v>0.00409283575992435</v>
      </c>
      <c r="D147" s="69" t="s">
        <v>279</v>
      </c>
      <c r="E147" s="69" t="b">
        <v>0</v>
      </c>
      <c r="F147" s="69" t="b">
        <v>0</v>
      </c>
      <c r="G147" s="69" t="b">
        <v>0</v>
      </c>
    </row>
    <row r="148" spans="1:7" ht="15">
      <c r="A148" s="69" t="s">
        <v>1327</v>
      </c>
      <c r="B148" s="69">
        <v>2</v>
      </c>
      <c r="C148" s="93">
        <v>0.00409283575992435</v>
      </c>
      <c r="D148" s="69" t="s">
        <v>279</v>
      </c>
      <c r="E148" s="69" t="b">
        <v>0</v>
      </c>
      <c r="F148" s="69" t="b">
        <v>0</v>
      </c>
      <c r="G148" s="69" t="b">
        <v>0</v>
      </c>
    </row>
    <row r="149" spans="1:7" ht="15">
      <c r="A149" s="69" t="s">
        <v>1328</v>
      </c>
      <c r="B149" s="69">
        <v>2</v>
      </c>
      <c r="C149" s="93">
        <v>0.00409283575992435</v>
      </c>
      <c r="D149" s="69" t="s">
        <v>279</v>
      </c>
      <c r="E149" s="69" t="b">
        <v>0</v>
      </c>
      <c r="F149" s="69" t="b">
        <v>0</v>
      </c>
      <c r="G149" s="69" t="b">
        <v>0</v>
      </c>
    </row>
    <row r="150" spans="1:7" ht="15">
      <c r="A150" s="69" t="s">
        <v>1329</v>
      </c>
      <c r="B150" s="69">
        <v>2</v>
      </c>
      <c r="C150" s="93">
        <v>0.00409283575992435</v>
      </c>
      <c r="D150" s="69" t="s">
        <v>279</v>
      </c>
      <c r="E150" s="69" t="b">
        <v>0</v>
      </c>
      <c r="F150" s="69" t="b">
        <v>0</v>
      </c>
      <c r="G150" s="69" t="b">
        <v>0</v>
      </c>
    </row>
    <row r="151" spans="1:7" ht="15">
      <c r="A151" s="69" t="s">
        <v>1330</v>
      </c>
      <c r="B151" s="69">
        <v>2</v>
      </c>
      <c r="C151" s="93">
        <v>0.00409283575992435</v>
      </c>
      <c r="D151" s="69" t="s">
        <v>279</v>
      </c>
      <c r="E151" s="69" t="b">
        <v>0</v>
      </c>
      <c r="F151" s="69" t="b">
        <v>0</v>
      </c>
      <c r="G151" s="69" t="b">
        <v>0</v>
      </c>
    </row>
    <row r="152" spans="1:7" ht="15">
      <c r="A152" s="69" t="s">
        <v>1331</v>
      </c>
      <c r="B152" s="69">
        <v>2</v>
      </c>
      <c r="C152" s="93">
        <v>0.00409283575992435</v>
      </c>
      <c r="D152" s="69" t="s">
        <v>279</v>
      </c>
      <c r="E152" s="69" t="b">
        <v>0</v>
      </c>
      <c r="F152" s="69" t="b">
        <v>0</v>
      </c>
      <c r="G152" s="69" t="b">
        <v>0</v>
      </c>
    </row>
    <row r="153" spans="1:7" ht="15">
      <c r="A153" s="69" t="s">
        <v>1332</v>
      </c>
      <c r="B153" s="69">
        <v>2</v>
      </c>
      <c r="C153" s="93">
        <v>0.00409283575992435</v>
      </c>
      <c r="D153" s="69" t="s">
        <v>279</v>
      </c>
      <c r="E153" s="69" t="b">
        <v>0</v>
      </c>
      <c r="F153" s="69" t="b">
        <v>0</v>
      </c>
      <c r="G153" s="69" t="b">
        <v>0</v>
      </c>
    </row>
    <row r="154" spans="1:7" ht="15">
      <c r="A154" s="69" t="s">
        <v>1333</v>
      </c>
      <c r="B154" s="69">
        <v>2</v>
      </c>
      <c r="C154" s="93">
        <v>0.00409283575992435</v>
      </c>
      <c r="D154" s="69" t="s">
        <v>279</v>
      </c>
      <c r="E154" s="69" t="b">
        <v>0</v>
      </c>
      <c r="F154" s="69" t="b">
        <v>0</v>
      </c>
      <c r="G154" s="69" t="b">
        <v>0</v>
      </c>
    </row>
    <row r="155" spans="1:7" ht="15">
      <c r="A155" s="69" t="s">
        <v>1334</v>
      </c>
      <c r="B155" s="69">
        <v>2</v>
      </c>
      <c r="C155" s="93">
        <v>0.00409283575992435</v>
      </c>
      <c r="D155" s="69" t="s">
        <v>279</v>
      </c>
      <c r="E155" s="69" t="b">
        <v>0</v>
      </c>
      <c r="F155" s="69" t="b">
        <v>0</v>
      </c>
      <c r="G155" s="69" t="b">
        <v>0</v>
      </c>
    </row>
    <row r="156" spans="1:7" ht="15">
      <c r="A156" s="69" t="s">
        <v>1335</v>
      </c>
      <c r="B156" s="69">
        <v>2</v>
      </c>
      <c r="C156" s="93">
        <v>0.00409283575992435</v>
      </c>
      <c r="D156" s="69" t="s">
        <v>279</v>
      </c>
      <c r="E156" s="69" t="b">
        <v>0</v>
      </c>
      <c r="F156" s="69" t="b">
        <v>0</v>
      </c>
      <c r="G156" s="69" t="b">
        <v>0</v>
      </c>
    </row>
    <row r="157" spans="1:7" ht="15">
      <c r="A157" s="69" t="s">
        <v>1336</v>
      </c>
      <c r="B157" s="69">
        <v>2</v>
      </c>
      <c r="C157" s="93">
        <v>0.00409283575992435</v>
      </c>
      <c r="D157" s="69" t="s">
        <v>279</v>
      </c>
      <c r="E157" s="69" t="b">
        <v>0</v>
      </c>
      <c r="F157" s="69" t="b">
        <v>0</v>
      </c>
      <c r="G157" s="69" t="b">
        <v>0</v>
      </c>
    </row>
    <row r="158" spans="1:7" ht="15">
      <c r="A158" s="69" t="s">
        <v>1337</v>
      </c>
      <c r="B158" s="69">
        <v>2</v>
      </c>
      <c r="C158" s="93">
        <v>0.00409283575992435</v>
      </c>
      <c r="D158" s="69" t="s">
        <v>279</v>
      </c>
      <c r="E158" s="69" t="b">
        <v>0</v>
      </c>
      <c r="F158" s="69" t="b">
        <v>0</v>
      </c>
      <c r="G158" s="69" t="b">
        <v>0</v>
      </c>
    </row>
    <row r="159" spans="1:7" ht="15">
      <c r="A159" s="69" t="s">
        <v>1338</v>
      </c>
      <c r="B159" s="69">
        <v>2</v>
      </c>
      <c r="C159" s="93">
        <v>0.00409283575992435</v>
      </c>
      <c r="D159" s="69" t="s">
        <v>279</v>
      </c>
      <c r="E159" s="69" t="b">
        <v>0</v>
      </c>
      <c r="F159" s="69" t="b">
        <v>0</v>
      </c>
      <c r="G159" s="69" t="b">
        <v>0</v>
      </c>
    </row>
    <row r="160" spans="1:7" ht="15">
      <c r="A160" s="69" t="s">
        <v>1339</v>
      </c>
      <c r="B160" s="69">
        <v>2</v>
      </c>
      <c r="C160" s="93">
        <v>0.00409283575992435</v>
      </c>
      <c r="D160" s="69" t="s">
        <v>279</v>
      </c>
      <c r="E160" s="69" t="b">
        <v>0</v>
      </c>
      <c r="F160" s="69" t="b">
        <v>0</v>
      </c>
      <c r="G160" s="69" t="b">
        <v>0</v>
      </c>
    </row>
    <row r="161" spans="1:7" ht="15">
      <c r="A161" s="69" t="s">
        <v>1340</v>
      </c>
      <c r="B161" s="69">
        <v>2</v>
      </c>
      <c r="C161" s="93">
        <v>0.00409283575992435</v>
      </c>
      <c r="D161" s="69" t="s">
        <v>279</v>
      </c>
      <c r="E161" s="69" t="b">
        <v>0</v>
      </c>
      <c r="F161" s="69" t="b">
        <v>0</v>
      </c>
      <c r="G161" s="69" t="b">
        <v>0</v>
      </c>
    </row>
    <row r="162" spans="1:7" ht="15">
      <c r="A162" s="69" t="s">
        <v>1341</v>
      </c>
      <c r="B162" s="69">
        <v>2</v>
      </c>
      <c r="C162" s="93">
        <v>0.00409283575992435</v>
      </c>
      <c r="D162" s="69" t="s">
        <v>279</v>
      </c>
      <c r="E162" s="69" t="b">
        <v>0</v>
      </c>
      <c r="F162" s="69" t="b">
        <v>0</v>
      </c>
      <c r="G162" s="69" t="b">
        <v>0</v>
      </c>
    </row>
    <row r="163" spans="1:7" ht="15">
      <c r="A163" s="69" t="s">
        <v>1342</v>
      </c>
      <c r="B163" s="69">
        <v>2</v>
      </c>
      <c r="C163" s="93">
        <v>0.00409283575992435</v>
      </c>
      <c r="D163" s="69" t="s">
        <v>279</v>
      </c>
      <c r="E163" s="69" t="b">
        <v>0</v>
      </c>
      <c r="F163" s="69" t="b">
        <v>0</v>
      </c>
      <c r="G163" s="69" t="b">
        <v>0</v>
      </c>
    </row>
    <row r="164" spans="1:7" ht="15">
      <c r="A164" s="69" t="s">
        <v>1343</v>
      </c>
      <c r="B164" s="69">
        <v>2</v>
      </c>
      <c r="C164" s="93">
        <v>0.00409283575992435</v>
      </c>
      <c r="D164" s="69" t="s">
        <v>279</v>
      </c>
      <c r="E164" s="69" t="b">
        <v>0</v>
      </c>
      <c r="F164" s="69" t="b">
        <v>0</v>
      </c>
      <c r="G164" s="69" t="b">
        <v>0</v>
      </c>
    </row>
    <row r="165" spans="1:7" ht="15">
      <c r="A165" s="69" t="s">
        <v>1344</v>
      </c>
      <c r="B165" s="69">
        <v>2</v>
      </c>
      <c r="C165" s="93">
        <v>0.00409283575992435</v>
      </c>
      <c r="D165" s="69" t="s">
        <v>279</v>
      </c>
      <c r="E165" s="69" t="b">
        <v>0</v>
      </c>
      <c r="F165" s="69" t="b">
        <v>0</v>
      </c>
      <c r="G165" s="69" t="b">
        <v>0</v>
      </c>
    </row>
    <row r="166" spans="1:7" ht="15">
      <c r="A166" s="69" t="s">
        <v>1110</v>
      </c>
      <c r="B166" s="69">
        <v>2</v>
      </c>
      <c r="C166" s="93">
        <v>0.00409283575992435</v>
      </c>
      <c r="D166" s="69" t="s">
        <v>279</v>
      </c>
      <c r="E166" s="69" t="b">
        <v>0</v>
      </c>
      <c r="F166" s="69" t="b">
        <v>0</v>
      </c>
      <c r="G166" s="69" t="b">
        <v>0</v>
      </c>
    </row>
    <row r="167" spans="1:7" ht="15">
      <c r="A167" s="69" t="s">
        <v>385</v>
      </c>
      <c r="B167" s="69">
        <v>2</v>
      </c>
      <c r="C167" s="93">
        <v>0.00409283575992435</v>
      </c>
      <c r="D167" s="69" t="s">
        <v>279</v>
      </c>
      <c r="E167" s="69" t="b">
        <v>0</v>
      </c>
      <c r="F167" s="69" t="b">
        <v>0</v>
      </c>
      <c r="G167" s="69" t="b">
        <v>0</v>
      </c>
    </row>
    <row r="168" spans="1:7" ht="15">
      <c r="A168" s="69" t="s">
        <v>1345</v>
      </c>
      <c r="B168" s="69">
        <v>2</v>
      </c>
      <c r="C168" s="93">
        <v>0.00409283575992435</v>
      </c>
      <c r="D168" s="69" t="s">
        <v>279</v>
      </c>
      <c r="E168" s="69" t="b">
        <v>0</v>
      </c>
      <c r="F168" s="69" t="b">
        <v>0</v>
      </c>
      <c r="G168" s="69" t="b">
        <v>0</v>
      </c>
    </row>
    <row r="169" spans="1:7" ht="15">
      <c r="A169" s="69" t="s">
        <v>1346</v>
      </c>
      <c r="B169" s="69">
        <v>2</v>
      </c>
      <c r="C169" s="93">
        <v>0.00409283575992435</v>
      </c>
      <c r="D169" s="69" t="s">
        <v>279</v>
      </c>
      <c r="E169" s="69" t="b">
        <v>0</v>
      </c>
      <c r="F169" s="69" t="b">
        <v>0</v>
      </c>
      <c r="G169" s="69" t="b">
        <v>0</v>
      </c>
    </row>
    <row r="170" spans="1:7" ht="15">
      <c r="A170" s="69" t="s">
        <v>1347</v>
      </c>
      <c r="B170" s="69">
        <v>2</v>
      </c>
      <c r="C170" s="93">
        <v>0.00409283575992435</v>
      </c>
      <c r="D170" s="69" t="s">
        <v>279</v>
      </c>
      <c r="E170" s="69" t="b">
        <v>0</v>
      </c>
      <c r="F170" s="69" t="b">
        <v>0</v>
      </c>
      <c r="G170" s="69" t="b">
        <v>0</v>
      </c>
    </row>
    <row r="171" spans="1:7" ht="15">
      <c r="A171" s="69" t="s">
        <v>1348</v>
      </c>
      <c r="B171" s="69">
        <v>2</v>
      </c>
      <c r="C171" s="93">
        <v>0.00409283575992435</v>
      </c>
      <c r="D171" s="69" t="s">
        <v>279</v>
      </c>
      <c r="E171" s="69" t="b">
        <v>0</v>
      </c>
      <c r="F171" s="69" t="b">
        <v>0</v>
      </c>
      <c r="G171" s="69" t="b">
        <v>0</v>
      </c>
    </row>
    <row r="172" spans="1:7" ht="15">
      <c r="A172" s="69" t="s">
        <v>1349</v>
      </c>
      <c r="B172" s="69">
        <v>2</v>
      </c>
      <c r="C172" s="93">
        <v>0.00409283575992435</v>
      </c>
      <c r="D172" s="69" t="s">
        <v>279</v>
      </c>
      <c r="E172" s="69" t="b">
        <v>0</v>
      </c>
      <c r="F172" s="69" t="b">
        <v>0</v>
      </c>
      <c r="G172" s="69" t="b">
        <v>0</v>
      </c>
    </row>
    <row r="173" spans="1:7" ht="15">
      <c r="A173" s="69" t="s">
        <v>1350</v>
      </c>
      <c r="B173" s="69">
        <v>2</v>
      </c>
      <c r="C173" s="93">
        <v>0.00409283575992435</v>
      </c>
      <c r="D173" s="69" t="s">
        <v>279</v>
      </c>
      <c r="E173" s="69" t="b">
        <v>0</v>
      </c>
      <c r="F173" s="69" t="b">
        <v>0</v>
      </c>
      <c r="G173" s="69" t="b">
        <v>0</v>
      </c>
    </row>
    <row r="174" spans="1:7" ht="15">
      <c r="A174" s="69" t="s">
        <v>1351</v>
      </c>
      <c r="B174" s="69">
        <v>2</v>
      </c>
      <c r="C174" s="93">
        <v>0.00409283575992435</v>
      </c>
      <c r="D174" s="69" t="s">
        <v>279</v>
      </c>
      <c r="E174" s="69" t="b">
        <v>0</v>
      </c>
      <c r="F174" s="69" t="b">
        <v>0</v>
      </c>
      <c r="G174" s="69" t="b">
        <v>0</v>
      </c>
    </row>
    <row r="175" spans="1:7" ht="15">
      <c r="A175" s="69" t="s">
        <v>1352</v>
      </c>
      <c r="B175" s="69">
        <v>2</v>
      </c>
      <c r="C175" s="93">
        <v>0.00409283575992435</v>
      </c>
      <c r="D175" s="69" t="s">
        <v>279</v>
      </c>
      <c r="E175" s="69" t="b">
        <v>0</v>
      </c>
      <c r="F175" s="69" t="b">
        <v>0</v>
      </c>
      <c r="G175" s="69" t="b">
        <v>0</v>
      </c>
    </row>
    <row r="176" spans="1:7" ht="15">
      <c r="A176" s="69" t="s">
        <v>1353</v>
      </c>
      <c r="B176" s="69">
        <v>2</v>
      </c>
      <c r="C176" s="93">
        <v>0.00409283575992435</v>
      </c>
      <c r="D176" s="69" t="s">
        <v>279</v>
      </c>
      <c r="E176" s="69" t="b">
        <v>0</v>
      </c>
      <c r="F176" s="69" t="b">
        <v>0</v>
      </c>
      <c r="G176" s="69" t="b">
        <v>0</v>
      </c>
    </row>
    <row r="177" spans="1:7" ht="15">
      <c r="A177" s="69" t="s">
        <v>1354</v>
      </c>
      <c r="B177" s="69">
        <v>2</v>
      </c>
      <c r="C177" s="93">
        <v>0.00409283575992435</v>
      </c>
      <c r="D177" s="69" t="s">
        <v>279</v>
      </c>
      <c r="E177" s="69" t="b">
        <v>0</v>
      </c>
      <c r="F177" s="69" t="b">
        <v>0</v>
      </c>
      <c r="G177" s="69" t="b">
        <v>0</v>
      </c>
    </row>
    <row r="178" spans="1:7" ht="15">
      <c r="A178" s="69" t="s">
        <v>1355</v>
      </c>
      <c r="B178" s="69">
        <v>2</v>
      </c>
      <c r="C178" s="93">
        <v>0.00409283575992435</v>
      </c>
      <c r="D178" s="69" t="s">
        <v>279</v>
      </c>
      <c r="E178" s="69" t="b">
        <v>0</v>
      </c>
      <c r="F178" s="69" t="b">
        <v>0</v>
      </c>
      <c r="G178" s="69" t="b">
        <v>0</v>
      </c>
    </row>
    <row r="179" spans="1:7" ht="15">
      <c r="A179" s="69" t="s">
        <v>1356</v>
      </c>
      <c r="B179" s="69">
        <v>2</v>
      </c>
      <c r="C179" s="93">
        <v>0.00409283575992435</v>
      </c>
      <c r="D179" s="69" t="s">
        <v>279</v>
      </c>
      <c r="E179" s="69" t="b">
        <v>0</v>
      </c>
      <c r="F179" s="69" t="b">
        <v>0</v>
      </c>
      <c r="G179" s="69" t="b">
        <v>0</v>
      </c>
    </row>
    <row r="180" spans="1:7" ht="15">
      <c r="A180" s="69" t="s">
        <v>739</v>
      </c>
      <c r="B180" s="69">
        <v>15</v>
      </c>
      <c r="C180" s="93">
        <v>0.007915106659030976</v>
      </c>
      <c r="D180" s="69" t="s">
        <v>221</v>
      </c>
      <c r="E180" s="69" t="b">
        <v>0</v>
      </c>
      <c r="F180" s="69" t="b">
        <v>0</v>
      </c>
      <c r="G180" s="69" t="b">
        <v>0</v>
      </c>
    </row>
    <row r="181" spans="1:7" ht="15">
      <c r="A181" s="69" t="s">
        <v>1113</v>
      </c>
      <c r="B181" s="69">
        <v>12</v>
      </c>
      <c r="C181" s="93">
        <v>0.012521941012351013</v>
      </c>
      <c r="D181" s="69" t="s">
        <v>221</v>
      </c>
      <c r="E181" s="69" t="b">
        <v>0</v>
      </c>
      <c r="F181" s="69" t="b">
        <v>0</v>
      </c>
      <c r="G181" s="69" t="b">
        <v>0</v>
      </c>
    </row>
    <row r="182" spans="1:7" ht="15">
      <c r="A182" s="69" t="s">
        <v>1112</v>
      </c>
      <c r="B182" s="69">
        <v>8</v>
      </c>
      <c r="C182" s="93">
        <v>0.009448014921080918</v>
      </c>
      <c r="D182" s="69" t="s">
        <v>221</v>
      </c>
      <c r="E182" s="69" t="b">
        <v>0</v>
      </c>
      <c r="F182" s="69" t="b">
        <v>0</v>
      </c>
      <c r="G182" s="69" t="b">
        <v>0</v>
      </c>
    </row>
    <row r="183" spans="1:7" ht="15">
      <c r="A183" s="69" t="s">
        <v>743</v>
      </c>
      <c r="B183" s="69">
        <v>8</v>
      </c>
      <c r="C183" s="93">
        <v>0.009448014921080918</v>
      </c>
      <c r="D183" s="69" t="s">
        <v>221</v>
      </c>
      <c r="E183" s="69" t="b">
        <v>0</v>
      </c>
      <c r="F183" s="69" t="b">
        <v>0</v>
      </c>
      <c r="G183" s="69" t="b">
        <v>0</v>
      </c>
    </row>
    <row r="184" spans="1:7" ht="15">
      <c r="A184" s="69" t="s">
        <v>1114</v>
      </c>
      <c r="B184" s="69">
        <v>7</v>
      </c>
      <c r="C184" s="93">
        <v>0.009358259370042058</v>
      </c>
      <c r="D184" s="69" t="s">
        <v>221</v>
      </c>
      <c r="E184" s="69" t="b">
        <v>0</v>
      </c>
      <c r="F184" s="69" t="b">
        <v>0</v>
      </c>
      <c r="G184" s="69" t="b">
        <v>0</v>
      </c>
    </row>
    <row r="185" spans="1:7" ht="15">
      <c r="A185" s="69" t="s">
        <v>1115</v>
      </c>
      <c r="B185" s="69">
        <v>7</v>
      </c>
      <c r="C185" s="93">
        <v>0.01210798047151428</v>
      </c>
      <c r="D185" s="69" t="s">
        <v>221</v>
      </c>
      <c r="E185" s="69" t="b">
        <v>0</v>
      </c>
      <c r="F185" s="69" t="b">
        <v>0</v>
      </c>
      <c r="G185" s="69" t="b">
        <v>0</v>
      </c>
    </row>
    <row r="186" spans="1:7" ht="15">
      <c r="A186" s="69" t="s">
        <v>1116</v>
      </c>
      <c r="B186" s="69">
        <v>6</v>
      </c>
      <c r="C186" s="93">
        <v>0.01679665621222944</v>
      </c>
      <c r="D186" s="69" t="s">
        <v>221</v>
      </c>
      <c r="E186" s="69" t="b">
        <v>0</v>
      </c>
      <c r="F186" s="69" t="b">
        <v>0</v>
      </c>
      <c r="G186" s="69" t="b">
        <v>0</v>
      </c>
    </row>
    <row r="187" spans="1:7" ht="15">
      <c r="A187" s="69" t="s">
        <v>1117</v>
      </c>
      <c r="B187" s="69">
        <v>4</v>
      </c>
      <c r="C187" s="93">
        <v>0.011197770808152959</v>
      </c>
      <c r="D187" s="69" t="s">
        <v>221</v>
      </c>
      <c r="E187" s="69" t="b">
        <v>0</v>
      </c>
      <c r="F187" s="69" t="b">
        <v>0</v>
      </c>
      <c r="G187" s="69" t="b">
        <v>0</v>
      </c>
    </row>
    <row r="188" spans="1:7" ht="15">
      <c r="A188" s="69" t="s">
        <v>1118</v>
      </c>
      <c r="B188" s="69">
        <v>4</v>
      </c>
      <c r="C188" s="93">
        <v>0.011197770808152959</v>
      </c>
      <c r="D188" s="69" t="s">
        <v>221</v>
      </c>
      <c r="E188" s="69" t="b">
        <v>0</v>
      </c>
      <c r="F188" s="69" t="b">
        <v>0</v>
      </c>
      <c r="G188" s="69" t="b">
        <v>0</v>
      </c>
    </row>
    <row r="189" spans="1:7" ht="15">
      <c r="A189" s="69" t="s">
        <v>1119</v>
      </c>
      <c r="B189" s="69">
        <v>4</v>
      </c>
      <c r="C189" s="93">
        <v>0.011197770808152959</v>
      </c>
      <c r="D189" s="69" t="s">
        <v>221</v>
      </c>
      <c r="E189" s="69" t="b">
        <v>0</v>
      </c>
      <c r="F189" s="69" t="b">
        <v>0</v>
      </c>
      <c r="G189" s="69" t="b">
        <v>0</v>
      </c>
    </row>
    <row r="190" spans="1:7" ht="15">
      <c r="A190" s="69" t="s">
        <v>1227</v>
      </c>
      <c r="B190" s="69">
        <v>4</v>
      </c>
      <c r="C190" s="93">
        <v>0.011197770808152959</v>
      </c>
      <c r="D190" s="69" t="s">
        <v>221</v>
      </c>
      <c r="E190" s="69" t="b">
        <v>0</v>
      </c>
      <c r="F190" s="69" t="b">
        <v>0</v>
      </c>
      <c r="G190" s="69" t="b">
        <v>0</v>
      </c>
    </row>
    <row r="191" spans="1:7" ht="15">
      <c r="A191" s="69" t="s">
        <v>1260</v>
      </c>
      <c r="B191" s="69">
        <v>3</v>
      </c>
      <c r="C191" s="93">
        <v>0.006978237307278578</v>
      </c>
      <c r="D191" s="69" t="s">
        <v>221</v>
      </c>
      <c r="E191" s="69" t="b">
        <v>0</v>
      </c>
      <c r="F191" s="69" t="b">
        <v>0</v>
      </c>
      <c r="G191" s="69" t="b">
        <v>0</v>
      </c>
    </row>
    <row r="192" spans="1:7" ht="15">
      <c r="A192" s="69" t="s">
        <v>1127</v>
      </c>
      <c r="B192" s="69">
        <v>3</v>
      </c>
      <c r="C192" s="93">
        <v>0.006978237307278578</v>
      </c>
      <c r="D192" s="69" t="s">
        <v>221</v>
      </c>
      <c r="E192" s="69" t="b">
        <v>0</v>
      </c>
      <c r="F192" s="69" t="b">
        <v>0</v>
      </c>
      <c r="G192" s="69" t="b">
        <v>0</v>
      </c>
    </row>
    <row r="193" spans="1:7" ht="15">
      <c r="A193" s="69" t="s">
        <v>1125</v>
      </c>
      <c r="B193" s="69">
        <v>3</v>
      </c>
      <c r="C193" s="93">
        <v>0.00839832810611472</v>
      </c>
      <c r="D193" s="69" t="s">
        <v>221</v>
      </c>
      <c r="E193" s="69" t="b">
        <v>0</v>
      </c>
      <c r="F193" s="69" t="b">
        <v>0</v>
      </c>
      <c r="G193" s="69" t="b">
        <v>0</v>
      </c>
    </row>
    <row r="194" spans="1:7" ht="15">
      <c r="A194" s="69" t="s">
        <v>1224</v>
      </c>
      <c r="B194" s="69">
        <v>3</v>
      </c>
      <c r="C194" s="93">
        <v>0.006978237307278578</v>
      </c>
      <c r="D194" s="69" t="s">
        <v>221</v>
      </c>
      <c r="E194" s="69" t="b">
        <v>0</v>
      </c>
      <c r="F194" s="69" t="b">
        <v>0</v>
      </c>
      <c r="G194" s="69" t="b">
        <v>0</v>
      </c>
    </row>
    <row r="195" spans="1:7" ht="15">
      <c r="A195" s="69" t="s">
        <v>1225</v>
      </c>
      <c r="B195" s="69">
        <v>3</v>
      </c>
      <c r="C195" s="93">
        <v>0.006978237307278578</v>
      </c>
      <c r="D195" s="69" t="s">
        <v>221</v>
      </c>
      <c r="E195" s="69" t="b">
        <v>0</v>
      </c>
      <c r="F195" s="69" t="b">
        <v>0</v>
      </c>
      <c r="G195" s="69" t="b">
        <v>0</v>
      </c>
    </row>
    <row r="196" spans="1:7" ht="15">
      <c r="A196" s="69" t="s">
        <v>1219</v>
      </c>
      <c r="B196" s="69">
        <v>3</v>
      </c>
      <c r="C196" s="93">
        <v>0.00839832810611472</v>
      </c>
      <c r="D196" s="69" t="s">
        <v>221</v>
      </c>
      <c r="E196" s="69" t="b">
        <v>0</v>
      </c>
      <c r="F196" s="69" t="b">
        <v>0</v>
      </c>
      <c r="G196" s="69" t="b">
        <v>0</v>
      </c>
    </row>
    <row r="197" spans="1:7" ht="15">
      <c r="A197" s="69" t="s">
        <v>1222</v>
      </c>
      <c r="B197" s="69">
        <v>3</v>
      </c>
      <c r="C197" s="93">
        <v>0.006978237307278578</v>
      </c>
      <c r="D197" s="69" t="s">
        <v>221</v>
      </c>
      <c r="E197" s="69" t="b">
        <v>0</v>
      </c>
      <c r="F197" s="69" t="b">
        <v>0</v>
      </c>
      <c r="G197" s="69" t="b">
        <v>0</v>
      </c>
    </row>
    <row r="198" spans="1:7" ht="15">
      <c r="A198" s="69" t="s">
        <v>1228</v>
      </c>
      <c r="B198" s="69">
        <v>3</v>
      </c>
      <c r="C198" s="93">
        <v>0.006978237307278578</v>
      </c>
      <c r="D198" s="69" t="s">
        <v>221</v>
      </c>
      <c r="E198" s="69" t="b">
        <v>0</v>
      </c>
      <c r="F198" s="69" t="b">
        <v>0</v>
      </c>
      <c r="G198" s="69" t="b">
        <v>0</v>
      </c>
    </row>
    <row r="199" spans="1:7" ht="15">
      <c r="A199" s="69" t="s">
        <v>1261</v>
      </c>
      <c r="B199" s="69">
        <v>3</v>
      </c>
      <c r="C199" s="93">
        <v>0.006978237307278578</v>
      </c>
      <c r="D199" s="69" t="s">
        <v>221</v>
      </c>
      <c r="E199" s="69" t="b">
        <v>0</v>
      </c>
      <c r="F199" s="69" t="b">
        <v>0</v>
      </c>
      <c r="G199" s="69" t="b">
        <v>0</v>
      </c>
    </row>
    <row r="200" spans="1:7" ht="15">
      <c r="A200" s="69" t="s">
        <v>1271</v>
      </c>
      <c r="B200" s="69">
        <v>2</v>
      </c>
      <c r="C200" s="93">
        <v>0.005598885404076479</v>
      </c>
      <c r="D200" s="69" t="s">
        <v>221</v>
      </c>
      <c r="E200" s="69" t="b">
        <v>0</v>
      </c>
      <c r="F200" s="69" t="b">
        <v>0</v>
      </c>
      <c r="G200" s="69" t="b">
        <v>0</v>
      </c>
    </row>
    <row r="201" spans="1:7" ht="15">
      <c r="A201" s="69" t="s">
        <v>745</v>
      </c>
      <c r="B201" s="69">
        <v>2</v>
      </c>
      <c r="C201" s="93">
        <v>0.005598885404076479</v>
      </c>
      <c r="D201" s="69" t="s">
        <v>221</v>
      </c>
      <c r="E201" s="69" t="b">
        <v>0</v>
      </c>
      <c r="F201" s="69" t="b">
        <v>0</v>
      </c>
      <c r="G201" s="69" t="b">
        <v>0</v>
      </c>
    </row>
    <row r="202" spans="1:7" ht="15">
      <c r="A202" s="69" t="s">
        <v>1272</v>
      </c>
      <c r="B202" s="69">
        <v>2</v>
      </c>
      <c r="C202" s="93">
        <v>0.005598885404076479</v>
      </c>
      <c r="D202" s="69" t="s">
        <v>221</v>
      </c>
      <c r="E202" s="69" t="b">
        <v>0</v>
      </c>
      <c r="F202" s="69" t="b">
        <v>0</v>
      </c>
      <c r="G202" s="69" t="b">
        <v>0</v>
      </c>
    </row>
    <row r="203" spans="1:7" ht="15">
      <c r="A203" s="69" t="s">
        <v>1273</v>
      </c>
      <c r="B203" s="69">
        <v>2</v>
      </c>
      <c r="C203" s="93">
        <v>0.005598885404076479</v>
      </c>
      <c r="D203" s="69" t="s">
        <v>221</v>
      </c>
      <c r="E203" s="69" t="b">
        <v>0</v>
      </c>
      <c r="F203" s="69" t="b">
        <v>0</v>
      </c>
      <c r="G203" s="69" t="b">
        <v>0</v>
      </c>
    </row>
    <row r="204" spans="1:7" ht="15">
      <c r="A204" s="69" t="s">
        <v>1274</v>
      </c>
      <c r="B204" s="69">
        <v>2</v>
      </c>
      <c r="C204" s="93">
        <v>0.005598885404076479</v>
      </c>
      <c r="D204" s="69" t="s">
        <v>221</v>
      </c>
      <c r="E204" s="69" t="b">
        <v>0</v>
      </c>
      <c r="F204" s="69" t="b">
        <v>0</v>
      </c>
      <c r="G204" s="69" t="b">
        <v>0</v>
      </c>
    </row>
    <row r="205" spans="1:7" ht="15">
      <c r="A205" s="69" t="s">
        <v>1275</v>
      </c>
      <c r="B205" s="69">
        <v>2</v>
      </c>
      <c r="C205" s="93">
        <v>0.005598885404076479</v>
      </c>
      <c r="D205" s="69" t="s">
        <v>221</v>
      </c>
      <c r="E205" s="69" t="b">
        <v>0</v>
      </c>
      <c r="F205" s="69" t="b">
        <v>0</v>
      </c>
      <c r="G205" s="69" t="b">
        <v>0</v>
      </c>
    </row>
    <row r="206" spans="1:7" ht="15">
      <c r="A206" s="69" t="s">
        <v>1276</v>
      </c>
      <c r="B206" s="69">
        <v>2</v>
      </c>
      <c r="C206" s="93">
        <v>0.005598885404076479</v>
      </c>
      <c r="D206" s="69" t="s">
        <v>221</v>
      </c>
      <c r="E206" s="69" t="b">
        <v>0</v>
      </c>
      <c r="F206" s="69" t="b">
        <v>0</v>
      </c>
      <c r="G206" s="69" t="b">
        <v>0</v>
      </c>
    </row>
    <row r="207" spans="1:7" ht="15">
      <c r="A207" s="69" t="s">
        <v>1248</v>
      </c>
      <c r="B207" s="69">
        <v>2</v>
      </c>
      <c r="C207" s="93">
        <v>0.005598885404076479</v>
      </c>
      <c r="D207" s="69" t="s">
        <v>221</v>
      </c>
      <c r="E207" s="69" t="b">
        <v>0</v>
      </c>
      <c r="F207" s="69" t="b">
        <v>0</v>
      </c>
      <c r="G207" s="69" t="b">
        <v>0</v>
      </c>
    </row>
    <row r="208" spans="1:7" ht="15">
      <c r="A208" s="69" t="s">
        <v>1128</v>
      </c>
      <c r="B208" s="69">
        <v>2</v>
      </c>
      <c r="C208" s="93">
        <v>0.005598885404076479</v>
      </c>
      <c r="D208" s="69" t="s">
        <v>221</v>
      </c>
      <c r="E208" s="69" t="b">
        <v>0</v>
      </c>
      <c r="F208" s="69" t="b">
        <v>0</v>
      </c>
      <c r="G208" s="69" t="b">
        <v>0</v>
      </c>
    </row>
    <row r="209" spans="1:7" ht="15">
      <c r="A209" s="69" t="s">
        <v>1129</v>
      </c>
      <c r="B209" s="69">
        <v>2</v>
      </c>
      <c r="C209" s="93">
        <v>0.005598885404076479</v>
      </c>
      <c r="D209" s="69" t="s">
        <v>221</v>
      </c>
      <c r="E209" s="69" t="b">
        <v>0</v>
      </c>
      <c r="F209" s="69" t="b">
        <v>0</v>
      </c>
      <c r="G209" s="69" t="b">
        <v>0</v>
      </c>
    </row>
    <row r="210" spans="1:7" ht="15">
      <c r="A210" s="69" t="s">
        <v>1257</v>
      </c>
      <c r="B210" s="69">
        <v>2</v>
      </c>
      <c r="C210" s="93">
        <v>0.005598885404076479</v>
      </c>
      <c r="D210" s="69" t="s">
        <v>221</v>
      </c>
      <c r="E210" s="69" t="b">
        <v>0</v>
      </c>
      <c r="F210" s="69" t="b">
        <v>0</v>
      </c>
      <c r="G210" s="69" t="b">
        <v>0</v>
      </c>
    </row>
    <row r="211" spans="1:7" ht="15">
      <c r="A211" s="69" t="s">
        <v>1258</v>
      </c>
      <c r="B211" s="69">
        <v>2</v>
      </c>
      <c r="C211" s="93">
        <v>0.005598885404076479</v>
      </c>
      <c r="D211" s="69" t="s">
        <v>221</v>
      </c>
      <c r="E211" s="69" t="b">
        <v>0</v>
      </c>
      <c r="F211" s="69" t="b">
        <v>0</v>
      </c>
      <c r="G211" s="69" t="b">
        <v>0</v>
      </c>
    </row>
    <row r="212" spans="1:7" ht="15">
      <c r="A212" s="69" t="s">
        <v>1259</v>
      </c>
      <c r="B212" s="69">
        <v>2</v>
      </c>
      <c r="C212" s="93">
        <v>0.005598885404076479</v>
      </c>
      <c r="D212" s="69" t="s">
        <v>221</v>
      </c>
      <c r="E212" s="69" t="b">
        <v>0</v>
      </c>
      <c r="F212" s="69" t="b">
        <v>0</v>
      </c>
      <c r="G212" s="69" t="b">
        <v>0</v>
      </c>
    </row>
    <row r="213" spans="1:7" ht="15">
      <c r="A213" s="69" t="s">
        <v>1226</v>
      </c>
      <c r="B213" s="69">
        <v>2</v>
      </c>
      <c r="C213" s="93">
        <v>0.005598885404076479</v>
      </c>
      <c r="D213" s="69" t="s">
        <v>221</v>
      </c>
      <c r="E213" s="69" t="b">
        <v>0</v>
      </c>
      <c r="F213" s="69" t="b">
        <v>0</v>
      </c>
      <c r="G213" s="69" t="b">
        <v>0</v>
      </c>
    </row>
    <row r="214" spans="1:7" ht="15">
      <c r="A214" s="69" t="s">
        <v>1126</v>
      </c>
      <c r="B214" s="69">
        <v>2</v>
      </c>
      <c r="C214" s="93">
        <v>0.005598885404076479</v>
      </c>
      <c r="D214" s="69" t="s">
        <v>221</v>
      </c>
      <c r="E214" s="69" t="b">
        <v>0</v>
      </c>
      <c r="F214" s="69" t="b">
        <v>0</v>
      </c>
      <c r="G214" s="69" t="b">
        <v>0</v>
      </c>
    </row>
    <row r="215" spans="1:7" ht="15">
      <c r="A215" s="69" t="s">
        <v>1130</v>
      </c>
      <c r="B215" s="69">
        <v>2</v>
      </c>
      <c r="C215" s="93">
        <v>0.005598885404076479</v>
      </c>
      <c r="D215" s="69" t="s">
        <v>221</v>
      </c>
      <c r="E215" s="69" t="b">
        <v>0</v>
      </c>
      <c r="F215" s="69" t="b">
        <v>0</v>
      </c>
      <c r="G215" s="69" t="b">
        <v>0</v>
      </c>
    </row>
    <row r="216" spans="1:7" ht="15">
      <c r="A216" s="69" t="s">
        <v>376</v>
      </c>
      <c r="B216" s="69">
        <v>2</v>
      </c>
      <c r="C216" s="93">
        <v>0.005598885404076479</v>
      </c>
      <c r="D216" s="69" t="s">
        <v>221</v>
      </c>
      <c r="E216" s="69" t="b">
        <v>0</v>
      </c>
      <c r="F216" s="69" t="b">
        <v>0</v>
      </c>
      <c r="G216" s="69" t="b">
        <v>0</v>
      </c>
    </row>
    <row r="217" spans="1:7" ht="15">
      <c r="A217" s="69" t="s">
        <v>1123</v>
      </c>
      <c r="B217" s="69">
        <v>2</v>
      </c>
      <c r="C217" s="93">
        <v>0.005598885404076479</v>
      </c>
      <c r="D217" s="69" t="s">
        <v>221</v>
      </c>
      <c r="E217" s="69" t="b">
        <v>0</v>
      </c>
      <c r="F217" s="69" t="b">
        <v>0</v>
      </c>
      <c r="G217" s="69" t="b">
        <v>0</v>
      </c>
    </row>
    <row r="218" spans="1:7" ht="15">
      <c r="A218" s="69" t="s">
        <v>1237</v>
      </c>
      <c r="B218" s="69">
        <v>2</v>
      </c>
      <c r="C218" s="93">
        <v>0.005598885404076479</v>
      </c>
      <c r="D218" s="69" t="s">
        <v>221</v>
      </c>
      <c r="E218" s="69" t="b">
        <v>0</v>
      </c>
      <c r="F218" s="69" t="b">
        <v>0</v>
      </c>
      <c r="G218" s="69" t="b">
        <v>0</v>
      </c>
    </row>
    <row r="219" spans="1:7" ht="15">
      <c r="A219" s="69" t="s">
        <v>1238</v>
      </c>
      <c r="B219" s="69">
        <v>2</v>
      </c>
      <c r="C219" s="93">
        <v>0.005598885404076479</v>
      </c>
      <c r="D219" s="69" t="s">
        <v>221</v>
      </c>
      <c r="E219" s="69" t="b">
        <v>0</v>
      </c>
      <c r="F219" s="69" t="b">
        <v>0</v>
      </c>
      <c r="G219" s="69" t="b">
        <v>0</v>
      </c>
    </row>
    <row r="220" spans="1:7" ht="15">
      <c r="A220" s="69" t="s">
        <v>1239</v>
      </c>
      <c r="B220" s="69">
        <v>2</v>
      </c>
      <c r="C220" s="93">
        <v>0.005598885404076479</v>
      </c>
      <c r="D220" s="69" t="s">
        <v>221</v>
      </c>
      <c r="E220" s="69" t="b">
        <v>0</v>
      </c>
      <c r="F220" s="69" t="b">
        <v>0</v>
      </c>
      <c r="G220" s="69" t="b">
        <v>0</v>
      </c>
    </row>
    <row r="221" spans="1:7" ht="15">
      <c r="A221" s="69" t="s">
        <v>1240</v>
      </c>
      <c r="B221" s="69">
        <v>2</v>
      </c>
      <c r="C221" s="93">
        <v>0.005598885404076479</v>
      </c>
      <c r="D221" s="69" t="s">
        <v>221</v>
      </c>
      <c r="E221" s="69" t="b">
        <v>0</v>
      </c>
      <c r="F221" s="69" t="b">
        <v>0</v>
      </c>
      <c r="G221" s="69" t="b">
        <v>0</v>
      </c>
    </row>
    <row r="222" spans="1:7" ht="15">
      <c r="A222" s="69" t="s">
        <v>1241</v>
      </c>
      <c r="B222" s="69">
        <v>2</v>
      </c>
      <c r="C222" s="93">
        <v>0.005598885404076479</v>
      </c>
      <c r="D222" s="69" t="s">
        <v>221</v>
      </c>
      <c r="E222" s="69" t="b">
        <v>0</v>
      </c>
      <c r="F222" s="69" t="b">
        <v>0</v>
      </c>
      <c r="G222" s="69" t="b">
        <v>0</v>
      </c>
    </row>
    <row r="223" spans="1:7" ht="15">
      <c r="A223" s="69" t="s">
        <v>1242</v>
      </c>
      <c r="B223" s="69">
        <v>2</v>
      </c>
      <c r="C223" s="93">
        <v>0.005598885404076479</v>
      </c>
      <c r="D223" s="69" t="s">
        <v>221</v>
      </c>
      <c r="E223" s="69" t="b">
        <v>0</v>
      </c>
      <c r="F223" s="69" t="b">
        <v>0</v>
      </c>
      <c r="G223" s="69" t="b">
        <v>0</v>
      </c>
    </row>
    <row r="224" spans="1:7" ht="15">
      <c r="A224" s="69" t="s">
        <v>1243</v>
      </c>
      <c r="B224" s="69">
        <v>2</v>
      </c>
      <c r="C224" s="93">
        <v>0.005598885404076479</v>
      </c>
      <c r="D224" s="69" t="s">
        <v>221</v>
      </c>
      <c r="E224" s="69" t="b">
        <v>0</v>
      </c>
      <c r="F224" s="69" t="b">
        <v>0</v>
      </c>
      <c r="G224" s="69" t="b">
        <v>0</v>
      </c>
    </row>
    <row r="225" spans="1:7" ht="15">
      <c r="A225" s="69" t="s">
        <v>1244</v>
      </c>
      <c r="B225" s="69">
        <v>2</v>
      </c>
      <c r="C225" s="93">
        <v>0.005598885404076479</v>
      </c>
      <c r="D225" s="69" t="s">
        <v>221</v>
      </c>
      <c r="E225" s="69" t="b">
        <v>0</v>
      </c>
      <c r="F225" s="69" t="b">
        <v>0</v>
      </c>
      <c r="G225" s="69" t="b">
        <v>0</v>
      </c>
    </row>
    <row r="226" spans="1:7" ht="15">
      <c r="A226" s="69" t="s">
        <v>1245</v>
      </c>
      <c r="B226" s="69">
        <v>2</v>
      </c>
      <c r="C226" s="93">
        <v>0.005598885404076479</v>
      </c>
      <c r="D226" s="69" t="s">
        <v>221</v>
      </c>
      <c r="E226" s="69" t="b">
        <v>0</v>
      </c>
      <c r="F226" s="69" t="b">
        <v>0</v>
      </c>
      <c r="G226" s="69" t="b">
        <v>0</v>
      </c>
    </row>
    <row r="227" spans="1:7" ht="15">
      <c r="A227" s="69" t="s">
        <v>1246</v>
      </c>
      <c r="B227" s="69">
        <v>2</v>
      </c>
      <c r="C227" s="93">
        <v>0.005598885404076479</v>
      </c>
      <c r="D227" s="69" t="s">
        <v>221</v>
      </c>
      <c r="E227" s="69" t="b">
        <v>0</v>
      </c>
      <c r="F227" s="69" t="b">
        <v>0</v>
      </c>
      <c r="G227" s="69" t="b">
        <v>0</v>
      </c>
    </row>
    <row r="228" spans="1:7" ht="15">
      <c r="A228" s="69" t="s">
        <v>1247</v>
      </c>
      <c r="B228" s="69">
        <v>2</v>
      </c>
      <c r="C228" s="93">
        <v>0.005598885404076479</v>
      </c>
      <c r="D228" s="69" t="s">
        <v>221</v>
      </c>
      <c r="E228" s="69" t="b">
        <v>0</v>
      </c>
      <c r="F228" s="69" t="b">
        <v>0</v>
      </c>
      <c r="G228" s="69" t="b">
        <v>0</v>
      </c>
    </row>
    <row r="229" spans="1:7" ht="15">
      <c r="A229" s="69" t="s">
        <v>1262</v>
      </c>
      <c r="B229" s="69">
        <v>2</v>
      </c>
      <c r="C229" s="93">
        <v>0.005598885404076479</v>
      </c>
      <c r="D229" s="69" t="s">
        <v>221</v>
      </c>
      <c r="E229" s="69" t="b">
        <v>0</v>
      </c>
      <c r="F229" s="69" t="b">
        <v>0</v>
      </c>
      <c r="G229" s="69" t="b">
        <v>0</v>
      </c>
    </row>
    <row r="230" spans="1:7" ht="15">
      <c r="A230" s="69" t="s">
        <v>1230</v>
      </c>
      <c r="B230" s="69">
        <v>2</v>
      </c>
      <c r="C230" s="93">
        <v>0.005598885404076479</v>
      </c>
      <c r="D230" s="69" t="s">
        <v>221</v>
      </c>
      <c r="E230" s="69" t="b">
        <v>0</v>
      </c>
      <c r="F230" s="69" t="b">
        <v>0</v>
      </c>
      <c r="G230" s="69" t="b">
        <v>0</v>
      </c>
    </row>
    <row r="231" spans="1:7" ht="15">
      <c r="A231" s="69" t="s">
        <v>1263</v>
      </c>
      <c r="B231" s="69">
        <v>2</v>
      </c>
      <c r="C231" s="93">
        <v>0.005598885404076479</v>
      </c>
      <c r="D231" s="69" t="s">
        <v>221</v>
      </c>
      <c r="E231" s="69" t="b">
        <v>0</v>
      </c>
      <c r="F231" s="69" t="b">
        <v>0</v>
      </c>
      <c r="G231" s="69" t="b">
        <v>0</v>
      </c>
    </row>
    <row r="232" spans="1:7" ht="15">
      <c r="A232" s="69" t="s">
        <v>1231</v>
      </c>
      <c r="B232" s="69">
        <v>2</v>
      </c>
      <c r="C232" s="93">
        <v>0.005598885404076479</v>
      </c>
      <c r="D232" s="69" t="s">
        <v>221</v>
      </c>
      <c r="E232" s="69" t="b">
        <v>0</v>
      </c>
      <c r="F232" s="69" t="b">
        <v>0</v>
      </c>
      <c r="G232" s="69" t="b">
        <v>0</v>
      </c>
    </row>
    <row r="233" spans="1:7" ht="15">
      <c r="A233" s="69" t="s">
        <v>1232</v>
      </c>
      <c r="B233" s="69">
        <v>2</v>
      </c>
      <c r="C233" s="93">
        <v>0.005598885404076479</v>
      </c>
      <c r="D233" s="69" t="s">
        <v>221</v>
      </c>
      <c r="E233" s="69" t="b">
        <v>0</v>
      </c>
      <c r="F233" s="69" t="b">
        <v>0</v>
      </c>
      <c r="G233" s="69" t="b">
        <v>0</v>
      </c>
    </row>
    <row r="234" spans="1:7" ht="15">
      <c r="A234" s="69" t="s">
        <v>1233</v>
      </c>
      <c r="B234" s="69">
        <v>2</v>
      </c>
      <c r="C234" s="93">
        <v>0.005598885404076479</v>
      </c>
      <c r="D234" s="69" t="s">
        <v>221</v>
      </c>
      <c r="E234" s="69" t="b">
        <v>0</v>
      </c>
      <c r="F234" s="69" t="b">
        <v>0</v>
      </c>
      <c r="G234" s="69" t="b">
        <v>0</v>
      </c>
    </row>
    <row r="235" spans="1:7" ht="15">
      <c r="A235" s="69" t="s">
        <v>1234</v>
      </c>
      <c r="B235" s="69">
        <v>2</v>
      </c>
      <c r="C235" s="93">
        <v>0.005598885404076479</v>
      </c>
      <c r="D235" s="69" t="s">
        <v>221</v>
      </c>
      <c r="E235" s="69" t="b">
        <v>0</v>
      </c>
      <c r="F235" s="69" t="b">
        <v>0</v>
      </c>
      <c r="G235" s="69" t="b">
        <v>0</v>
      </c>
    </row>
    <row r="236" spans="1:7" ht="15">
      <c r="A236" s="69" t="s">
        <v>1235</v>
      </c>
      <c r="B236" s="69">
        <v>2</v>
      </c>
      <c r="C236" s="93">
        <v>0.005598885404076479</v>
      </c>
      <c r="D236" s="69" t="s">
        <v>221</v>
      </c>
      <c r="E236" s="69" t="b">
        <v>0</v>
      </c>
      <c r="F236" s="69" t="b">
        <v>0</v>
      </c>
      <c r="G236" s="69" t="b">
        <v>0</v>
      </c>
    </row>
    <row r="237" spans="1:7" ht="15">
      <c r="A237" s="69" t="s">
        <v>378</v>
      </c>
      <c r="B237" s="69">
        <v>2</v>
      </c>
      <c r="C237" s="93">
        <v>0.005598885404076479</v>
      </c>
      <c r="D237" s="69" t="s">
        <v>221</v>
      </c>
      <c r="E237" s="69" t="b">
        <v>0</v>
      </c>
      <c r="F237" s="69" t="b">
        <v>0</v>
      </c>
      <c r="G237" s="69" t="b">
        <v>0</v>
      </c>
    </row>
    <row r="238" spans="1:7" ht="15">
      <c r="A238" s="69" t="s">
        <v>1236</v>
      </c>
      <c r="B238" s="69">
        <v>2</v>
      </c>
      <c r="C238" s="93">
        <v>0.005598885404076479</v>
      </c>
      <c r="D238" s="69" t="s">
        <v>221</v>
      </c>
      <c r="E238" s="69" t="b">
        <v>0</v>
      </c>
      <c r="F238" s="69" t="b">
        <v>0</v>
      </c>
      <c r="G238" s="69" t="b">
        <v>0</v>
      </c>
    </row>
    <row r="239" spans="1:7" ht="15">
      <c r="A239" s="69" t="s">
        <v>1229</v>
      </c>
      <c r="B239" s="69">
        <v>2</v>
      </c>
      <c r="C239" s="93">
        <v>0.007217326240979604</v>
      </c>
      <c r="D239" s="69" t="s">
        <v>221</v>
      </c>
      <c r="E239" s="69" t="b">
        <v>0</v>
      </c>
      <c r="F239" s="69" t="b">
        <v>0</v>
      </c>
      <c r="G239" s="69" t="b">
        <v>0</v>
      </c>
    </row>
    <row r="240" spans="1:7" ht="15">
      <c r="A240" s="69" t="s">
        <v>1309</v>
      </c>
      <c r="B240" s="69">
        <v>2</v>
      </c>
      <c r="C240" s="93">
        <v>0.005598885404076479</v>
      </c>
      <c r="D240" s="69" t="s">
        <v>221</v>
      </c>
      <c r="E240" s="69" t="b">
        <v>0</v>
      </c>
      <c r="F240" s="69" t="b">
        <v>0</v>
      </c>
      <c r="G240" s="69" t="b">
        <v>0</v>
      </c>
    </row>
    <row r="241" spans="1:7" ht="15">
      <c r="A241" s="69" t="s">
        <v>1310</v>
      </c>
      <c r="B241" s="69">
        <v>2</v>
      </c>
      <c r="C241" s="93">
        <v>0.005598885404076479</v>
      </c>
      <c r="D241" s="69" t="s">
        <v>221</v>
      </c>
      <c r="E241" s="69" t="b">
        <v>0</v>
      </c>
      <c r="F241" s="69" t="b">
        <v>0</v>
      </c>
      <c r="G241" s="69" t="b">
        <v>0</v>
      </c>
    </row>
    <row r="242" spans="1:7" ht="15">
      <c r="A242" s="69" t="s">
        <v>1311</v>
      </c>
      <c r="B242" s="69">
        <v>2</v>
      </c>
      <c r="C242" s="93">
        <v>0.005598885404076479</v>
      </c>
      <c r="D242" s="69" t="s">
        <v>221</v>
      </c>
      <c r="E242" s="69" t="b">
        <v>0</v>
      </c>
      <c r="F242" s="69" t="b">
        <v>0</v>
      </c>
      <c r="G242" s="69" t="b">
        <v>0</v>
      </c>
    </row>
    <row r="243" spans="1:7" ht="15">
      <c r="A243" s="69" t="s">
        <v>1312</v>
      </c>
      <c r="B243" s="69">
        <v>2</v>
      </c>
      <c r="C243" s="93">
        <v>0.005598885404076479</v>
      </c>
      <c r="D243" s="69" t="s">
        <v>221</v>
      </c>
      <c r="E243" s="69" t="b">
        <v>0</v>
      </c>
      <c r="F243" s="69" t="b">
        <v>0</v>
      </c>
      <c r="G243" s="69" t="b">
        <v>0</v>
      </c>
    </row>
    <row r="244" spans="1:7" ht="15">
      <c r="A244" s="69" t="s">
        <v>1313</v>
      </c>
      <c r="B244" s="69">
        <v>2</v>
      </c>
      <c r="C244" s="93">
        <v>0.005598885404076479</v>
      </c>
      <c r="D244" s="69" t="s">
        <v>221</v>
      </c>
      <c r="E244" s="69" t="b">
        <v>0</v>
      </c>
      <c r="F244" s="69" t="b">
        <v>0</v>
      </c>
      <c r="G244" s="69" t="b">
        <v>0</v>
      </c>
    </row>
    <row r="245" spans="1:7" ht="15">
      <c r="A245" s="69" t="s">
        <v>1314</v>
      </c>
      <c r="B245" s="69">
        <v>2</v>
      </c>
      <c r="C245" s="93">
        <v>0.005598885404076479</v>
      </c>
      <c r="D245" s="69" t="s">
        <v>221</v>
      </c>
      <c r="E245" s="69" t="b">
        <v>0</v>
      </c>
      <c r="F245" s="69" t="b">
        <v>0</v>
      </c>
      <c r="G245" s="69" t="b">
        <v>0</v>
      </c>
    </row>
    <row r="246" spans="1:7" ht="15">
      <c r="A246" s="69" t="s">
        <v>1315</v>
      </c>
      <c r="B246" s="69">
        <v>2</v>
      </c>
      <c r="C246" s="93">
        <v>0.005598885404076479</v>
      </c>
      <c r="D246" s="69" t="s">
        <v>221</v>
      </c>
      <c r="E246" s="69" t="b">
        <v>0</v>
      </c>
      <c r="F246" s="69" t="b">
        <v>0</v>
      </c>
      <c r="G246" s="69" t="b">
        <v>0</v>
      </c>
    </row>
    <row r="247" spans="1:7" ht="15">
      <c r="A247" s="69" t="s">
        <v>746</v>
      </c>
      <c r="B247" s="69">
        <v>2</v>
      </c>
      <c r="C247" s="93">
        <v>0.005598885404076479</v>
      </c>
      <c r="D247" s="69" t="s">
        <v>221</v>
      </c>
      <c r="E247" s="69" t="b">
        <v>0</v>
      </c>
      <c r="F247" s="69" t="b">
        <v>0</v>
      </c>
      <c r="G247" s="69" t="b">
        <v>0</v>
      </c>
    </row>
    <row r="248" spans="1:7" ht="15">
      <c r="A248" s="69" t="s">
        <v>734</v>
      </c>
      <c r="B248" s="69">
        <v>2</v>
      </c>
      <c r="C248" s="93">
        <v>0.005598885404076479</v>
      </c>
      <c r="D248" s="69" t="s">
        <v>221</v>
      </c>
      <c r="E248" s="69" t="b">
        <v>0</v>
      </c>
      <c r="F248" s="69" t="b">
        <v>0</v>
      </c>
      <c r="G248" s="69" t="b">
        <v>0</v>
      </c>
    </row>
    <row r="249" spans="1:7" ht="15">
      <c r="A249" s="69" t="s">
        <v>1301</v>
      </c>
      <c r="B249" s="69">
        <v>2</v>
      </c>
      <c r="C249" s="93">
        <v>0.005598885404076479</v>
      </c>
      <c r="D249" s="69" t="s">
        <v>221</v>
      </c>
      <c r="E249" s="69" t="b">
        <v>0</v>
      </c>
      <c r="F249" s="69" t="b">
        <v>0</v>
      </c>
      <c r="G249" s="69" t="b">
        <v>0</v>
      </c>
    </row>
    <row r="250" spans="1:7" ht="15">
      <c r="A250" s="69" t="s">
        <v>1302</v>
      </c>
      <c r="B250" s="69">
        <v>2</v>
      </c>
      <c r="C250" s="93">
        <v>0.005598885404076479</v>
      </c>
      <c r="D250" s="69" t="s">
        <v>221</v>
      </c>
      <c r="E250" s="69" t="b">
        <v>0</v>
      </c>
      <c r="F250" s="69" t="b">
        <v>0</v>
      </c>
      <c r="G250" s="69" t="b">
        <v>0</v>
      </c>
    </row>
    <row r="251" spans="1:7" ht="15">
      <c r="A251" s="69" t="s">
        <v>1303</v>
      </c>
      <c r="B251" s="69">
        <v>2</v>
      </c>
      <c r="C251" s="93">
        <v>0.005598885404076479</v>
      </c>
      <c r="D251" s="69" t="s">
        <v>221</v>
      </c>
      <c r="E251" s="69" t="b">
        <v>0</v>
      </c>
      <c r="F251" s="69" t="b">
        <v>0</v>
      </c>
      <c r="G251" s="69" t="b">
        <v>0</v>
      </c>
    </row>
    <row r="252" spans="1:7" ht="15">
      <c r="A252" s="69" t="s">
        <v>1304</v>
      </c>
      <c r="B252" s="69">
        <v>2</v>
      </c>
      <c r="C252" s="93">
        <v>0.005598885404076479</v>
      </c>
      <c r="D252" s="69" t="s">
        <v>221</v>
      </c>
      <c r="E252" s="69" t="b">
        <v>0</v>
      </c>
      <c r="F252" s="69" t="b">
        <v>0</v>
      </c>
      <c r="G252" s="69" t="b">
        <v>0</v>
      </c>
    </row>
    <row r="253" spans="1:7" ht="15">
      <c r="A253" s="69" t="s">
        <v>1305</v>
      </c>
      <c r="B253" s="69">
        <v>2</v>
      </c>
      <c r="C253" s="93">
        <v>0.005598885404076479</v>
      </c>
      <c r="D253" s="69" t="s">
        <v>221</v>
      </c>
      <c r="E253" s="69" t="b">
        <v>0</v>
      </c>
      <c r="F253" s="69" t="b">
        <v>0</v>
      </c>
      <c r="G253" s="69" t="b">
        <v>0</v>
      </c>
    </row>
    <row r="254" spans="1:7" ht="15">
      <c r="A254" s="69" t="s">
        <v>1306</v>
      </c>
      <c r="B254" s="69">
        <v>2</v>
      </c>
      <c r="C254" s="93">
        <v>0.005598885404076479</v>
      </c>
      <c r="D254" s="69" t="s">
        <v>221</v>
      </c>
      <c r="E254" s="69" t="b">
        <v>0</v>
      </c>
      <c r="F254" s="69" t="b">
        <v>0</v>
      </c>
      <c r="G254" s="69" t="b">
        <v>0</v>
      </c>
    </row>
    <row r="255" spans="1:7" ht="15">
      <c r="A255" s="69" t="s">
        <v>747</v>
      </c>
      <c r="B255" s="69">
        <v>2</v>
      </c>
      <c r="C255" s="93">
        <v>0.005598885404076479</v>
      </c>
      <c r="D255" s="69" t="s">
        <v>221</v>
      </c>
      <c r="E255" s="69" t="b">
        <v>0</v>
      </c>
      <c r="F255" s="69" t="b">
        <v>0</v>
      </c>
      <c r="G255" s="69" t="b">
        <v>0</v>
      </c>
    </row>
    <row r="256" spans="1:7" ht="15">
      <c r="A256" s="69" t="s">
        <v>1307</v>
      </c>
      <c r="B256" s="69">
        <v>2</v>
      </c>
      <c r="C256" s="93">
        <v>0.005598885404076479</v>
      </c>
      <c r="D256" s="69" t="s">
        <v>221</v>
      </c>
      <c r="E256" s="69" t="b">
        <v>0</v>
      </c>
      <c r="F256" s="69" t="b">
        <v>0</v>
      </c>
      <c r="G256" s="69" t="b">
        <v>0</v>
      </c>
    </row>
    <row r="257" spans="1:7" ht="15">
      <c r="A257" s="69" t="s">
        <v>1308</v>
      </c>
      <c r="B257" s="69">
        <v>2</v>
      </c>
      <c r="C257" s="93">
        <v>0.005598885404076479</v>
      </c>
      <c r="D257" s="69" t="s">
        <v>221</v>
      </c>
      <c r="E257" s="69" t="b">
        <v>0</v>
      </c>
      <c r="F257" s="69" t="b">
        <v>0</v>
      </c>
      <c r="G257" s="69" t="b">
        <v>0</v>
      </c>
    </row>
    <row r="258" spans="1:7" ht="15">
      <c r="A258" s="69" t="s">
        <v>1294</v>
      </c>
      <c r="B258" s="69">
        <v>2</v>
      </c>
      <c r="C258" s="93">
        <v>0.005598885404076479</v>
      </c>
      <c r="D258" s="69" t="s">
        <v>221</v>
      </c>
      <c r="E258" s="69" t="b">
        <v>0</v>
      </c>
      <c r="F258" s="69" t="b">
        <v>0</v>
      </c>
      <c r="G258" s="69" t="b">
        <v>0</v>
      </c>
    </row>
    <row r="259" spans="1:7" ht="15">
      <c r="A259" s="69" t="s">
        <v>1295</v>
      </c>
      <c r="B259" s="69">
        <v>2</v>
      </c>
      <c r="C259" s="93">
        <v>0.005598885404076479</v>
      </c>
      <c r="D259" s="69" t="s">
        <v>221</v>
      </c>
      <c r="E259" s="69" t="b">
        <v>0</v>
      </c>
      <c r="F259" s="69" t="b">
        <v>0</v>
      </c>
      <c r="G259" s="69" t="b">
        <v>0</v>
      </c>
    </row>
    <row r="260" spans="1:7" ht="15">
      <c r="A260" s="69" t="s">
        <v>1296</v>
      </c>
      <c r="B260" s="69">
        <v>2</v>
      </c>
      <c r="C260" s="93">
        <v>0.005598885404076479</v>
      </c>
      <c r="D260" s="69" t="s">
        <v>221</v>
      </c>
      <c r="E260" s="69" t="b">
        <v>0</v>
      </c>
      <c r="F260" s="69" t="b">
        <v>0</v>
      </c>
      <c r="G260" s="69" t="b">
        <v>0</v>
      </c>
    </row>
    <row r="261" spans="1:7" ht="15">
      <c r="A261" s="69" t="s">
        <v>1297</v>
      </c>
      <c r="B261" s="69">
        <v>2</v>
      </c>
      <c r="C261" s="93">
        <v>0.005598885404076479</v>
      </c>
      <c r="D261" s="69" t="s">
        <v>221</v>
      </c>
      <c r="E261" s="69" t="b">
        <v>0</v>
      </c>
      <c r="F261" s="69" t="b">
        <v>0</v>
      </c>
      <c r="G261" s="69" t="b">
        <v>0</v>
      </c>
    </row>
    <row r="262" spans="1:7" ht="15">
      <c r="A262" s="69" t="s">
        <v>1298</v>
      </c>
      <c r="B262" s="69">
        <v>2</v>
      </c>
      <c r="C262" s="93">
        <v>0.005598885404076479</v>
      </c>
      <c r="D262" s="69" t="s">
        <v>221</v>
      </c>
      <c r="E262" s="69" t="b">
        <v>0</v>
      </c>
      <c r="F262" s="69" t="b">
        <v>0</v>
      </c>
      <c r="G262" s="69" t="b">
        <v>0</v>
      </c>
    </row>
    <row r="263" spans="1:7" ht="15">
      <c r="A263" s="69" t="s">
        <v>1299</v>
      </c>
      <c r="B263" s="69">
        <v>2</v>
      </c>
      <c r="C263" s="93">
        <v>0.005598885404076479</v>
      </c>
      <c r="D263" s="69" t="s">
        <v>221</v>
      </c>
      <c r="E263" s="69" t="b">
        <v>0</v>
      </c>
      <c r="F263" s="69" t="b">
        <v>0</v>
      </c>
      <c r="G263" s="69" t="b">
        <v>0</v>
      </c>
    </row>
    <row r="264" spans="1:7" ht="15">
      <c r="A264" s="69" t="s">
        <v>1300</v>
      </c>
      <c r="B264" s="69">
        <v>2</v>
      </c>
      <c r="C264" s="93">
        <v>0.005598885404076479</v>
      </c>
      <c r="D264" s="69" t="s">
        <v>221</v>
      </c>
      <c r="E264" s="69" t="b">
        <v>0</v>
      </c>
      <c r="F264" s="69" t="b">
        <v>0</v>
      </c>
      <c r="G264" s="69" t="b">
        <v>0</v>
      </c>
    </row>
    <row r="265" spans="1:7" ht="15">
      <c r="A265" s="69" t="s">
        <v>737</v>
      </c>
      <c r="B265" s="69">
        <v>2</v>
      </c>
      <c r="C265" s="93">
        <v>0.005598885404076479</v>
      </c>
      <c r="D265" s="69" t="s">
        <v>221</v>
      </c>
      <c r="E265" s="69" t="b">
        <v>0</v>
      </c>
      <c r="F265" s="69" t="b">
        <v>0</v>
      </c>
      <c r="G265" s="69" t="b">
        <v>0</v>
      </c>
    </row>
    <row r="266" spans="1:7" ht="15">
      <c r="A266" s="69" t="s">
        <v>1120</v>
      </c>
      <c r="B266" s="69">
        <v>2</v>
      </c>
      <c r="C266" s="93">
        <v>0.005598885404076479</v>
      </c>
      <c r="D266" s="69" t="s">
        <v>221</v>
      </c>
      <c r="E266" s="69" t="b">
        <v>0</v>
      </c>
      <c r="F266" s="69" t="b">
        <v>0</v>
      </c>
      <c r="G266" s="69" t="b">
        <v>0</v>
      </c>
    </row>
    <row r="267" spans="1:7" ht="15">
      <c r="A267" s="69" t="s">
        <v>1223</v>
      </c>
      <c r="B267" s="69">
        <v>2</v>
      </c>
      <c r="C267" s="93">
        <v>0.005598885404076479</v>
      </c>
      <c r="D267" s="69" t="s">
        <v>221</v>
      </c>
      <c r="E267" s="69" t="b">
        <v>0</v>
      </c>
      <c r="F267" s="69" t="b">
        <v>0</v>
      </c>
      <c r="G267" s="69" t="b">
        <v>0</v>
      </c>
    </row>
    <row r="268" spans="1:7" ht="15">
      <c r="A268" s="69" t="s">
        <v>1121</v>
      </c>
      <c r="B268" s="69">
        <v>2</v>
      </c>
      <c r="C268" s="93">
        <v>0.005598885404076479</v>
      </c>
      <c r="D268" s="69" t="s">
        <v>221</v>
      </c>
      <c r="E268" s="69" t="b">
        <v>0</v>
      </c>
      <c r="F268" s="69" t="b">
        <v>0</v>
      </c>
      <c r="G268" s="69" t="b">
        <v>0</v>
      </c>
    </row>
    <row r="269" spans="1:7" ht="15">
      <c r="A269" s="69" t="s">
        <v>1293</v>
      </c>
      <c r="B269" s="69">
        <v>2</v>
      </c>
      <c r="C269" s="93">
        <v>0.005598885404076479</v>
      </c>
      <c r="D269" s="69" t="s">
        <v>221</v>
      </c>
      <c r="E269" s="69" t="b">
        <v>0</v>
      </c>
      <c r="F269" s="69" t="b">
        <v>0</v>
      </c>
      <c r="G269" s="69" t="b">
        <v>0</v>
      </c>
    </row>
    <row r="270" spans="1:7" ht="15">
      <c r="A270" s="69" t="s">
        <v>733</v>
      </c>
      <c r="B270" s="69">
        <v>2</v>
      </c>
      <c r="C270" s="93">
        <v>0.005598885404076479</v>
      </c>
      <c r="D270" s="69" t="s">
        <v>221</v>
      </c>
      <c r="E270" s="69" t="b">
        <v>0</v>
      </c>
      <c r="F270" s="69" t="b">
        <v>0</v>
      </c>
      <c r="G270" s="69" t="b">
        <v>0</v>
      </c>
    </row>
    <row r="271" spans="1:7" ht="15">
      <c r="A271" s="69" t="s">
        <v>1112</v>
      </c>
      <c r="B271" s="69">
        <v>7</v>
      </c>
      <c r="C271" s="93">
        <v>0.0064746719150464115</v>
      </c>
      <c r="D271" s="69" t="s">
        <v>222</v>
      </c>
      <c r="E271" s="69" t="b">
        <v>0</v>
      </c>
      <c r="F271" s="69" t="b">
        <v>0</v>
      </c>
      <c r="G271" s="69" t="b">
        <v>0</v>
      </c>
    </row>
    <row r="272" spans="1:7" ht="15">
      <c r="A272" s="69" t="s">
        <v>739</v>
      </c>
      <c r="B272" s="69">
        <v>7</v>
      </c>
      <c r="C272" s="93">
        <v>0.0064746719150464115</v>
      </c>
      <c r="D272" s="69" t="s">
        <v>222</v>
      </c>
      <c r="E272" s="69" t="b">
        <v>0</v>
      </c>
      <c r="F272" s="69" t="b">
        <v>0</v>
      </c>
      <c r="G272" s="69" t="b">
        <v>0</v>
      </c>
    </row>
    <row r="273" spans="1:7" ht="15">
      <c r="A273" s="69" t="s">
        <v>743</v>
      </c>
      <c r="B273" s="69">
        <v>6</v>
      </c>
      <c r="C273" s="93">
        <v>0.008953792833339724</v>
      </c>
      <c r="D273" s="69" t="s">
        <v>222</v>
      </c>
      <c r="E273" s="69" t="b">
        <v>0</v>
      </c>
      <c r="F273" s="69" t="b">
        <v>0</v>
      </c>
      <c r="G273" s="69" t="b">
        <v>0</v>
      </c>
    </row>
    <row r="274" spans="1:7" ht="15">
      <c r="A274" s="69" t="s">
        <v>737</v>
      </c>
      <c r="B274" s="69">
        <v>5</v>
      </c>
      <c r="C274" s="93">
        <v>0.010816631572173985</v>
      </c>
      <c r="D274" s="69" t="s">
        <v>222</v>
      </c>
      <c r="E274" s="69" t="b">
        <v>0</v>
      </c>
      <c r="F274" s="69" t="b">
        <v>0</v>
      </c>
      <c r="G274" s="69" t="b">
        <v>0</v>
      </c>
    </row>
    <row r="275" spans="1:7" ht="15">
      <c r="A275" s="69" t="s">
        <v>1120</v>
      </c>
      <c r="B275" s="69">
        <v>4</v>
      </c>
      <c r="C275" s="93">
        <v>0.011938390444452966</v>
      </c>
      <c r="D275" s="69" t="s">
        <v>222</v>
      </c>
      <c r="E275" s="69" t="b">
        <v>0</v>
      </c>
      <c r="F275" s="69" t="b">
        <v>0</v>
      </c>
      <c r="G275" s="69" t="b">
        <v>0</v>
      </c>
    </row>
    <row r="276" spans="1:7" ht="15">
      <c r="A276" s="69" t="s">
        <v>1121</v>
      </c>
      <c r="B276" s="69">
        <v>4</v>
      </c>
      <c r="C276" s="93">
        <v>0.011938390444452966</v>
      </c>
      <c r="D276" s="69" t="s">
        <v>222</v>
      </c>
      <c r="E276" s="69" t="b">
        <v>0</v>
      </c>
      <c r="F276" s="69" t="b">
        <v>0</v>
      </c>
      <c r="G276" s="69" t="b">
        <v>0</v>
      </c>
    </row>
    <row r="277" spans="1:7" ht="15">
      <c r="A277" s="69" t="s">
        <v>1122</v>
      </c>
      <c r="B277" s="69">
        <v>3</v>
      </c>
      <c r="C277" s="93">
        <v>0.01213020139117786</v>
      </c>
      <c r="D277" s="69" t="s">
        <v>222</v>
      </c>
      <c r="E277" s="69" t="b">
        <v>0</v>
      </c>
      <c r="F277" s="69" t="b">
        <v>0</v>
      </c>
      <c r="G277" s="69" t="b">
        <v>0</v>
      </c>
    </row>
    <row r="278" spans="1:7" ht="15">
      <c r="A278" s="69" t="s">
        <v>1114</v>
      </c>
      <c r="B278" s="69">
        <v>3</v>
      </c>
      <c r="C278" s="93">
        <v>0.01213020139117786</v>
      </c>
      <c r="D278" s="69" t="s">
        <v>222</v>
      </c>
      <c r="E278" s="69" t="b">
        <v>0</v>
      </c>
      <c r="F278" s="69" t="b">
        <v>0</v>
      </c>
      <c r="G278" s="69" t="b">
        <v>0</v>
      </c>
    </row>
    <row r="279" spans="1:7" ht="15">
      <c r="A279" s="69" t="s">
        <v>1123</v>
      </c>
      <c r="B279" s="69">
        <v>3</v>
      </c>
      <c r="C279" s="93">
        <v>0.01213020139117786</v>
      </c>
      <c r="D279" s="69" t="s">
        <v>222</v>
      </c>
      <c r="E279" s="69" t="b">
        <v>0</v>
      </c>
      <c r="F279" s="69" t="b">
        <v>0</v>
      </c>
      <c r="G279" s="69" t="b">
        <v>0</v>
      </c>
    </row>
    <row r="280" spans="1:7" ht="15">
      <c r="A280" s="69" t="s">
        <v>1124</v>
      </c>
      <c r="B280" s="69">
        <v>2</v>
      </c>
      <c r="C280" s="93">
        <v>0.011071398538565149</v>
      </c>
      <c r="D280" s="69" t="s">
        <v>222</v>
      </c>
      <c r="E280" s="69" t="b">
        <v>0</v>
      </c>
      <c r="F280" s="69" t="b">
        <v>0</v>
      </c>
      <c r="G280" s="69" t="b">
        <v>0</v>
      </c>
    </row>
    <row r="281" spans="1:7" ht="15">
      <c r="A281" s="69" t="s">
        <v>1250</v>
      </c>
      <c r="B281" s="69">
        <v>2</v>
      </c>
      <c r="C281" s="93">
        <v>0.011071398538565149</v>
      </c>
      <c r="D281" s="69" t="s">
        <v>222</v>
      </c>
      <c r="E281" s="69" t="b">
        <v>0</v>
      </c>
      <c r="F281" s="69" t="b">
        <v>0</v>
      </c>
      <c r="G281" s="69" t="b">
        <v>0</v>
      </c>
    </row>
    <row r="282" spans="1:7" ht="15">
      <c r="A282" s="69" t="s">
        <v>1220</v>
      </c>
      <c r="B282" s="69">
        <v>2</v>
      </c>
      <c r="C282" s="93">
        <v>0.011071398538565149</v>
      </c>
      <c r="D282" s="69" t="s">
        <v>222</v>
      </c>
      <c r="E282" s="69" t="b">
        <v>0</v>
      </c>
      <c r="F282" s="69" t="b">
        <v>0</v>
      </c>
      <c r="G282" s="69" t="b">
        <v>0</v>
      </c>
    </row>
    <row r="283" spans="1:7" ht="15">
      <c r="A283" s="69" t="s">
        <v>1251</v>
      </c>
      <c r="B283" s="69">
        <v>2</v>
      </c>
      <c r="C283" s="93">
        <v>0.011071398538565149</v>
      </c>
      <c r="D283" s="69" t="s">
        <v>222</v>
      </c>
      <c r="E283" s="69" t="b">
        <v>0</v>
      </c>
      <c r="F283" s="69" t="b">
        <v>0</v>
      </c>
      <c r="G283" s="69" t="b">
        <v>0</v>
      </c>
    </row>
    <row r="284" spans="1:7" ht="15">
      <c r="A284" s="69" t="s">
        <v>1252</v>
      </c>
      <c r="B284" s="69">
        <v>2</v>
      </c>
      <c r="C284" s="93">
        <v>0.011071398538565149</v>
      </c>
      <c r="D284" s="69" t="s">
        <v>222</v>
      </c>
      <c r="E284" s="69" t="b">
        <v>0</v>
      </c>
      <c r="F284" s="69" t="b">
        <v>0</v>
      </c>
      <c r="G284" s="69" t="b">
        <v>0</v>
      </c>
    </row>
    <row r="285" spans="1:7" ht="15">
      <c r="A285" s="69" t="s">
        <v>1221</v>
      </c>
      <c r="B285" s="69">
        <v>2</v>
      </c>
      <c r="C285" s="93">
        <v>0.011071398538565149</v>
      </c>
      <c r="D285" s="69" t="s">
        <v>222</v>
      </c>
      <c r="E285" s="69" t="b">
        <v>0</v>
      </c>
      <c r="F285" s="69" t="b">
        <v>0</v>
      </c>
      <c r="G285" s="69" t="b">
        <v>0</v>
      </c>
    </row>
    <row r="286" spans="1:7" ht="15">
      <c r="A286" s="69" t="s">
        <v>1113</v>
      </c>
      <c r="B286" s="69">
        <v>2</v>
      </c>
      <c r="C286" s="93">
        <v>0.011071398538565149</v>
      </c>
      <c r="D286" s="69" t="s">
        <v>222</v>
      </c>
      <c r="E286" s="69" t="b">
        <v>0</v>
      </c>
      <c r="F286" s="69" t="b">
        <v>0</v>
      </c>
      <c r="G286" s="69" t="b">
        <v>0</v>
      </c>
    </row>
    <row r="287" spans="1:7" ht="15">
      <c r="A287" s="69" t="s">
        <v>1223</v>
      </c>
      <c r="B287" s="69">
        <v>2</v>
      </c>
      <c r="C287" s="93">
        <v>0.011071398538565149</v>
      </c>
      <c r="D287" s="69" t="s">
        <v>222</v>
      </c>
      <c r="E287" s="69" t="b">
        <v>0</v>
      </c>
      <c r="F287" s="69" t="b">
        <v>0</v>
      </c>
      <c r="G287" s="69" t="b">
        <v>0</v>
      </c>
    </row>
    <row r="288" spans="1:7" ht="15">
      <c r="A288" s="69" t="s">
        <v>1253</v>
      </c>
      <c r="B288" s="69">
        <v>2</v>
      </c>
      <c r="C288" s="93">
        <v>0.011071398538565149</v>
      </c>
      <c r="D288" s="69" t="s">
        <v>222</v>
      </c>
      <c r="E288" s="69" t="b">
        <v>0</v>
      </c>
      <c r="F288" s="69" t="b">
        <v>0</v>
      </c>
      <c r="G288" s="69" t="b">
        <v>0</v>
      </c>
    </row>
    <row r="289" spans="1:7" ht="15">
      <c r="A289" s="69" t="s">
        <v>1254</v>
      </c>
      <c r="B289" s="69">
        <v>2</v>
      </c>
      <c r="C289" s="93">
        <v>0.011071398538565149</v>
      </c>
      <c r="D289" s="69" t="s">
        <v>222</v>
      </c>
      <c r="E289" s="69" t="b">
        <v>0</v>
      </c>
      <c r="F289" s="69" t="b">
        <v>0</v>
      </c>
      <c r="G289" s="69" t="b">
        <v>0</v>
      </c>
    </row>
    <row r="290" spans="1:7" ht="15">
      <c r="A290" s="69" t="s">
        <v>1255</v>
      </c>
      <c r="B290" s="69">
        <v>2</v>
      </c>
      <c r="C290" s="93">
        <v>0.011071398538565149</v>
      </c>
      <c r="D290" s="69" t="s">
        <v>222</v>
      </c>
      <c r="E290" s="69" t="b">
        <v>0</v>
      </c>
      <c r="F290" s="69" t="b">
        <v>0</v>
      </c>
      <c r="G290" s="69" t="b">
        <v>0</v>
      </c>
    </row>
    <row r="291" spans="1:7" ht="15">
      <c r="A291" s="69" t="s">
        <v>1256</v>
      </c>
      <c r="B291" s="69">
        <v>2</v>
      </c>
      <c r="C291" s="93">
        <v>0.011071398538565149</v>
      </c>
      <c r="D291" s="69" t="s">
        <v>222</v>
      </c>
      <c r="E291" s="69" t="b">
        <v>0</v>
      </c>
      <c r="F291" s="69" t="b">
        <v>0</v>
      </c>
      <c r="G291" s="69" t="b">
        <v>0</v>
      </c>
    </row>
    <row r="292" spans="1:7" ht="15">
      <c r="A292" s="69" t="s">
        <v>1125</v>
      </c>
      <c r="B292" s="69">
        <v>7</v>
      </c>
      <c r="C292" s="93">
        <v>0.017239703683772988</v>
      </c>
      <c r="D292" s="69" t="s">
        <v>353</v>
      </c>
      <c r="E292" s="69" t="b">
        <v>0</v>
      </c>
      <c r="F292" s="69" t="b">
        <v>0</v>
      </c>
      <c r="G292" s="69" t="b">
        <v>0</v>
      </c>
    </row>
    <row r="293" spans="1:7" ht="15">
      <c r="A293" s="69" t="s">
        <v>739</v>
      </c>
      <c r="B293" s="69">
        <v>7</v>
      </c>
      <c r="C293" s="93">
        <v>0.008619851841886494</v>
      </c>
      <c r="D293" s="69" t="s">
        <v>353</v>
      </c>
      <c r="E293" s="69" t="b">
        <v>0</v>
      </c>
      <c r="F293" s="69" t="b">
        <v>0</v>
      </c>
      <c r="G293" s="69" t="b">
        <v>0</v>
      </c>
    </row>
    <row r="294" spans="1:7" ht="15">
      <c r="A294" s="69" t="s">
        <v>1126</v>
      </c>
      <c r="B294" s="69">
        <v>4</v>
      </c>
      <c r="C294" s="93">
        <v>0.00985125924787028</v>
      </c>
      <c r="D294" s="69" t="s">
        <v>353</v>
      </c>
      <c r="E294" s="69" t="b">
        <v>0</v>
      </c>
      <c r="F294" s="69" t="b">
        <v>0</v>
      </c>
      <c r="G294" s="69" t="b">
        <v>0</v>
      </c>
    </row>
    <row r="295" spans="1:7" ht="15">
      <c r="A295" s="69" t="s">
        <v>1127</v>
      </c>
      <c r="B295" s="69">
        <v>4</v>
      </c>
      <c r="C295" s="93">
        <v>0.00985125924787028</v>
      </c>
      <c r="D295" s="69" t="s">
        <v>353</v>
      </c>
      <c r="E295" s="69" t="b">
        <v>0</v>
      </c>
      <c r="F295" s="69" t="b">
        <v>0</v>
      </c>
      <c r="G295" s="69" t="b">
        <v>0</v>
      </c>
    </row>
    <row r="296" spans="1:7" ht="15">
      <c r="A296" s="69" t="s">
        <v>1128</v>
      </c>
      <c r="B296" s="69">
        <v>4</v>
      </c>
      <c r="C296" s="93">
        <v>0.00985125924787028</v>
      </c>
      <c r="D296" s="69" t="s">
        <v>353</v>
      </c>
      <c r="E296" s="69" t="b">
        <v>0</v>
      </c>
      <c r="F296" s="69" t="b">
        <v>0</v>
      </c>
      <c r="G296" s="69" t="b">
        <v>0</v>
      </c>
    </row>
    <row r="297" spans="1:7" ht="15">
      <c r="A297" s="69" t="s">
        <v>1129</v>
      </c>
      <c r="B297" s="69">
        <v>4</v>
      </c>
      <c r="C297" s="93">
        <v>0.00985125924787028</v>
      </c>
      <c r="D297" s="69" t="s">
        <v>353</v>
      </c>
      <c r="E297" s="69" t="b">
        <v>0</v>
      </c>
      <c r="F297" s="69" t="b">
        <v>0</v>
      </c>
      <c r="G297" s="69" t="b">
        <v>0</v>
      </c>
    </row>
    <row r="298" spans="1:7" ht="15">
      <c r="A298" s="69" t="s">
        <v>1112</v>
      </c>
      <c r="B298" s="69">
        <v>3</v>
      </c>
      <c r="C298" s="93">
        <v>0.010009536812300612</v>
      </c>
      <c r="D298" s="69" t="s">
        <v>353</v>
      </c>
      <c r="E298" s="69" t="b">
        <v>0</v>
      </c>
      <c r="F298" s="69" t="b">
        <v>0</v>
      </c>
      <c r="G298" s="69" t="b">
        <v>0</v>
      </c>
    </row>
    <row r="299" spans="1:7" ht="15">
      <c r="A299" s="69" t="s">
        <v>1130</v>
      </c>
      <c r="B299" s="69">
        <v>3</v>
      </c>
      <c r="C299" s="93">
        <v>0.010009536812300612</v>
      </c>
      <c r="D299" s="69" t="s">
        <v>353</v>
      </c>
      <c r="E299" s="69" t="b">
        <v>0</v>
      </c>
      <c r="F299" s="69" t="b">
        <v>0</v>
      </c>
      <c r="G299" s="69" t="b">
        <v>0</v>
      </c>
    </row>
    <row r="300" spans="1:7" ht="15">
      <c r="A300" s="69" t="s">
        <v>1131</v>
      </c>
      <c r="B300" s="69">
        <v>3</v>
      </c>
      <c r="C300" s="93">
        <v>0.010009536812300612</v>
      </c>
      <c r="D300" s="69" t="s">
        <v>353</v>
      </c>
      <c r="E300" s="69" t="b">
        <v>0</v>
      </c>
      <c r="F300" s="69" t="b">
        <v>0</v>
      </c>
      <c r="G300" s="69" t="b">
        <v>0</v>
      </c>
    </row>
    <row r="301" spans="1:7" ht="15">
      <c r="A301" s="69" t="s">
        <v>1132</v>
      </c>
      <c r="B301" s="69">
        <v>3</v>
      </c>
      <c r="C301" s="93">
        <v>0.010009536812300612</v>
      </c>
      <c r="D301" s="69" t="s">
        <v>353</v>
      </c>
      <c r="E301" s="69" t="b">
        <v>0</v>
      </c>
      <c r="F301" s="69" t="b">
        <v>0</v>
      </c>
      <c r="G301" s="69" t="b">
        <v>0</v>
      </c>
    </row>
    <row r="302" spans="1:7" ht="15">
      <c r="A302" s="69" t="s">
        <v>738</v>
      </c>
      <c r="B302" s="69">
        <v>3</v>
      </c>
      <c r="C302" s="93">
        <v>0.010009536812300612</v>
      </c>
      <c r="D302" s="69" t="s">
        <v>353</v>
      </c>
      <c r="E302" s="69" t="b">
        <v>0</v>
      </c>
      <c r="F302" s="69" t="b">
        <v>0</v>
      </c>
      <c r="G302" s="69" t="b">
        <v>0</v>
      </c>
    </row>
    <row r="303" spans="1:7" ht="15">
      <c r="A303" s="69" t="s">
        <v>1249</v>
      </c>
      <c r="B303" s="69">
        <v>3</v>
      </c>
      <c r="C303" s="93">
        <v>0.010009536812300612</v>
      </c>
      <c r="D303" s="69" t="s">
        <v>353</v>
      </c>
      <c r="E303" s="69" t="b">
        <v>0</v>
      </c>
      <c r="F303" s="69" t="b">
        <v>0</v>
      </c>
      <c r="G303" s="69" t="b">
        <v>0</v>
      </c>
    </row>
    <row r="304" spans="1:7" ht="15">
      <c r="A304" s="69" t="s">
        <v>1220</v>
      </c>
      <c r="B304" s="69">
        <v>2</v>
      </c>
      <c r="C304" s="93">
        <v>0.009135839353501311</v>
      </c>
      <c r="D304" s="69" t="s">
        <v>353</v>
      </c>
      <c r="E304" s="69" t="b">
        <v>0</v>
      </c>
      <c r="F304" s="69" t="b">
        <v>0</v>
      </c>
      <c r="G304" s="69" t="b">
        <v>0</v>
      </c>
    </row>
    <row r="305" spans="1:7" ht="15">
      <c r="A305" s="69" t="s">
        <v>1221</v>
      </c>
      <c r="B305" s="69">
        <v>2</v>
      </c>
      <c r="C305" s="93">
        <v>0.009135839353501311</v>
      </c>
      <c r="D305" s="69" t="s">
        <v>353</v>
      </c>
      <c r="E305" s="69" t="b">
        <v>0</v>
      </c>
      <c r="F305" s="69" t="b">
        <v>0</v>
      </c>
      <c r="G305" s="69" t="b">
        <v>0</v>
      </c>
    </row>
    <row r="306" spans="1:7" ht="15">
      <c r="A306" s="69" t="s">
        <v>1114</v>
      </c>
      <c r="B306" s="69">
        <v>2</v>
      </c>
      <c r="C306" s="93">
        <v>0.009135839353501311</v>
      </c>
      <c r="D306" s="69" t="s">
        <v>353</v>
      </c>
      <c r="E306" s="69" t="b">
        <v>0</v>
      </c>
      <c r="F306" s="69" t="b">
        <v>0</v>
      </c>
      <c r="G306" s="69" t="b">
        <v>0</v>
      </c>
    </row>
    <row r="307" spans="1:7" ht="15">
      <c r="A307" s="69" t="s">
        <v>1229</v>
      </c>
      <c r="B307" s="69">
        <v>2</v>
      </c>
      <c r="C307" s="93">
        <v>0.01334604908306748</v>
      </c>
      <c r="D307" s="69" t="s">
        <v>353</v>
      </c>
      <c r="E307" s="69" t="b">
        <v>0</v>
      </c>
      <c r="F307" s="69" t="b">
        <v>0</v>
      </c>
      <c r="G307" s="69" t="b">
        <v>0</v>
      </c>
    </row>
    <row r="308" spans="1:7" ht="15">
      <c r="A308" s="69" t="s">
        <v>1230</v>
      </c>
      <c r="B308" s="69">
        <v>2</v>
      </c>
      <c r="C308" s="93">
        <v>0.009135839353501311</v>
      </c>
      <c r="D308" s="69" t="s">
        <v>353</v>
      </c>
      <c r="E308" s="69" t="b">
        <v>0</v>
      </c>
      <c r="F308" s="69" t="b">
        <v>0</v>
      </c>
      <c r="G308" s="69" t="b">
        <v>0</v>
      </c>
    </row>
    <row r="309" spans="1:7" ht="15">
      <c r="A309" s="69" t="s">
        <v>1219</v>
      </c>
      <c r="B309" s="69">
        <v>2</v>
      </c>
      <c r="C309" s="93">
        <v>0.01334604908306748</v>
      </c>
      <c r="D309" s="69" t="s">
        <v>353</v>
      </c>
      <c r="E309" s="69" t="b">
        <v>0</v>
      </c>
      <c r="F309" s="69" t="b">
        <v>0</v>
      </c>
      <c r="G309" s="69" t="b">
        <v>0</v>
      </c>
    </row>
    <row r="310" spans="1:7" ht="15">
      <c r="A310" s="69" t="s">
        <v>1231</v>
      </c>
      <c r="B310" s="69">
        <v>2</v>
      </c>
      <c r="C310" s="93">
        <v>0.009135839353501311</v>
      </c>
      <c r="D310" s="69" t="s">
        <v>353</v>
      </c>
      <c r="E310" s="69" t="b">
        <v>0</v>
      </c>
      <c r="F310" s="69" t="b">
        <v>0</v>
      </c>
      <c r="G310" s="69" t="b">
        <v>0</v>
      </c>
    </row>
    <row r="311" spans="1:7" ht="15">
      <c r="A311" s="69" t="s">
        <v>1232</v>
      </c>
      <c r="B311" s="69">
        <v>2</v>
      </c>
      <c r="C311" s="93">
        <v>0.009135839353501311</v>
      </c>
      <c r="D311" s="69" t="s">
        <v>353</v>
      </c>
      <c r="E311" s="69" t="b">
        <v>0</v>
      </c>
      <c r="F311" s="69" t="b">
        <v>0</v>
      </c>
      <c r="G311" s="69" t="b">
        <v>0</v>
      </c>
    </row>
    <row r="312" spans="1:7" ht="15">
      <c r="A312" s="69" t="s">
        <v>1233</v>
      </c>
      <c r="B312" s="69">
        <v>2</v>
      </c>
      <c r="C312" s="93">
        <v>0.009135839353501311</v>
      </c>
      <c r="D312" s="69" t="s">
        <v>353</v>
      </c>
      <c r="E312" s="69" t="b">
        <v>0</v>
      </c>
      <c r="F312" s="69" t="b">
        <v>0</v>
      </c>
      <c r="G312" s="69" t="b">
        <v>0</v>
      </c>
    </row>
    <row r="313" spans="1:7" ht="15">
      <c r="A313" s="69" t="s">
        <v>1234</v>
      </c>
      <c r="B313" s="69">
        <v>2</v>
      </c>
      <c r="C313" s="93">
        <v>0.009135839353501311</v>
      </c>
      <c r="D313" s="69" t="s">
        <v>353</v>
      </c>
      <c r="E313" s="69" t="b">
        <v>0</v>
      </c>
      <c r="F313" s="69" t="b">
        <v>0</v>
      </c>
      <c r="G313" s="69" t="b">
        <v>0</v>
      </c>
    </row>
    <row r="314" spans="1:7" ht="15">
      <c r="A314" s="69" t="s">
        <v>1235</v>
      </c>
      <c r="B314" s="69">
        <v>2</v>
      </c>
      <c r="C314" s="93">
        <v>0.009135839353501311</v>
      </c>
      <c r="D314" s="69" t="s">
        <v>353</v>
      </c>
      <c r="E314" s="69" t="b">
        <v>0</v>
      </c>
      <c r="F314" s="69" t="b">
        <v>0</v>
      </c>
      <c r="G314" s="69" t="b">
        <v>0</v>
      </c>
    </row>
    <row r="315" spans="1:7" ht="15">
      <c r="A315" s="69" t="s">
        <v>378</v>
      </c>
      <c r="B315" s="69">
        <v>2</v>
      </c>
      <c r="C315" s="93">
        <v>0.009135839353501311</v>
      </c>
      <c r="D315" s="69" t="s">
        <v>353</v>
      </c>
      <c r="E315" s="69" t="b">
        <v>0</v>
      </c>
      <c r="F315" s="69" t="b">
        <v>0</v>
      </c>
      <c r="G315" s="69" t="b">
        <v>0</v>
      </c>
    </row>
    <row r="316" spans="1:7" ht="15">
      <c r="A316" s="69" t="s">
        <v>1236</v>
      </c>
      <c r="B316" s="69">
        <v>2</v>
      </c>
      <c r="C316" s="93">
        <v>0.009135839353501311</v>
      </c>
      <c r="D316" s="69" t="s">
        <v>353</v>
      </c>
      <c r="E316" s="69" t="b">
        <v>0</v>
      </c>
      <c r="F316" s="69" t="b">
        <v>0</v>
      </c>
      <c r="G316"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299</v>
      </c>
      <c r="H1" s="13" t="s">
        <v>300</v>
      </c>
      <c r="I1" s="13" t="s">
        <v>301</v>
      </c>
      <c r="J1" s="13" t="s">
        <v>302</v>
      </c>
      <c r="K1" s="13" t="s">
        <v>303</v>
      </c>
      <c r="L1" s="13" t="s">
        <v>304</v>
      </c>
    </row>
    <row r="2" spans="1:12" ht="15">
      <c r="A2" s="69" t="s">
        <v>1112</v>
      </c>
      <c r="B2" s="69" t="s">
        <v>743</v>
      </c>
      <c r="C2" s="69">
        <v>11</v>
      </c>
      <c r="D2" s="93">
        <v>0.009805464722584423</v>
      </c>
      <c r="E2" s="93">
        <v>1.4503280781317258</v>
      </c>
      <c r="F2" s="69" t="s">
        <v>279</v>
      </c>
      <c r="G2" s="69" t="b">
        <v>0</v>
      </c>
      <c r="H2" s="69" t="b">
        <v>0</v>
      </c>
      <c r="I2" s="69" t="b">
        <v>0</v>
      </c>
      <c r="J2" s="69" t="b">
        <v>0</v>
      </c>
      <c r="K2" s="69" t="b">
        <v>0</v>
      </c>
      <c r="L2" s="69" t="b">
        <v>0</v>
      </c>
    </row>
    <row r="3" spans="1:12" ht="15">
      <c r="A3" s="69" t="s">
        <v>739</v>
      </c>
      <c r="B3" s="69" t="s">
        <v>1112</v>
      </c>
      <c r="C3" s="69">
        <v>8</v>
      </c>
      <c r="D3" s="93">
        <v>0.008857333787554345</v>
      </c>
      <c r="E3" s="93">
        <v>1.0621479067488444</v>
      </c>
      <c r="F3" s="69" t="s">
        <v>279</v>
      </c>
      <c r="G3" s="69" t="b">
        <v>0</v>
      </c>
      <c r="H3" s="69" t="b">
        <v>0</v>
      </c>
      <c r="I3" s="69" t="b">
        <v>0</v>
      </c>
      <c r="J3" s="69" t="b">
        <v>0</v>
      </c>
      <c r="K3" s="69" t="b">
        <v>0</v>
      </c>
      <c r="L3" s="69" t="b">
        <v>0</v>
      </c>
    </row>
    <row r="4" spans="1:12" ht="15">
      <c r="A4" s="69" t="s">
        <v>743</v>
      </c>
      <c r="B4" s="69" t="s">
        <v>1113</v>
      </c>
      <c r="C4" s="69">
        <v>6</v>
      </c>
      <c r="D4" s="93">
        <v>0.00781247369425359</v>
      </c>
      <c r="E4" s="93">
        <v>1.2041199826559248</v>
      </c>
      <c r="F4" s="69" t="s">
        <v>279</v>
      </c>
      <c r="G4" s="69" t="b">
        <v>0</v>
      </c>
      <c r="H4" s="69" t="b">
        <v>0</v>
      </c>
      <c r="I4" s="69" t="b">
        <v>0</v>
      </c>
      <c r="J4" s="69" t="b">
        <v>0</v>
      </c>
      <c r="K4" s="69" t="b">
        <v>0</v>
      </c>
      <c r="L4" s="69" t="b">
        <v>0</v>
      </c>
    </row>
    <row r="5" spans="1:12" ht="15">
      <c r="A5" s="69" t="s">
        <v>1127</v>
      </c>
      <c r="B5" s="69" t="s">
        <v>1128</v>
      </c>
      <c r="C5" s="69">
        <v>6</v>
      </c>
      <c r="D5" s="93">
        <v>0.00781247369425359</v>
      </c>
      <c r="E5" s="93">
        <v>1.8750612633917</v>
      </c>
      <c r="F5" s="69" t="s">
        <v>279</v>
      </c>
      <c r="G5" s="69" t="b">
        <v>0</v>
      </c>
      <c r="H5" s="69" t="b">
        <v>0</v>
      </c>
      <c r="I5" s="69" t="b">
        <v>0</v>
      </c>
      <c r="J5" s="69" t="b">
        <v>0</v>
      </c>
      <c r="K5" s="69" t="b">
        <v>0</v>
      </c>
      <c r="L5" s="69" t="b">
        <v>0</v>
      </c>
    </row>
    <row r="6" spans="1:12" ht="15">
      <c r="A6" s="69" t="s">
        <v>1128</v>
      </c>
      <c r="B6" s="69" t="s">
        <v>1125</v>
      </c>
      <c r="C6" s="69">
        <v>6</v>
      </c>
      <c r="D6" s="93">
        <v>0.00781247369425359</v>
      </c>
      <c r="E6" s="93">
        <v>1.7781512503836436</v>
      </c>
      <c r="F6" s="69" t="s">
        <v>279</v>
      </c>
      <c r="G6" s="69" t="b">
        <v>0</v>
      </c>
      <c r="H6" s="69" t="b">
        <v>0</v>
      </c>
      <c r="I6" s="69" t="b">
        <v>0</v>
      </c>
      <c r="J6" s="69" t="b">
        <v>0</v>
      </c>
      <c r="K6" s="69" t="b">
        <v>0</v>
      </c>
      <c r="L6" s="69" t="b">
        <v>0</v>
      </c>
    </row>
    <row r="7" spans="1:12" ht="15">
      <c r="A7" s="69" t="s">
        <v>1125</v>
      </c>
      <c r="B7" s="69" t="s">
        <v>1129</v>
      </c>
      <c r="C7" s="69">
        <v>6</v>
      </c>
      <c r="D7" s="93">
        <v>0.00781247369425359</v>
      </c>
      <c r="E7" s="93">
        <v>1.7781512503836436</v>
      </c>
      <c r="F7" s="69" t="s">
        <v>279</v>
      </c>
      <c r="G7" s="69" t="b">
        <v>0</v>
      </c>
      <c r="H7" s="69" t="b">
        <v>0</v>
      </c>
      <c r="I7" s="69" t="b">
        <v>0</v>
      </c>
      <c r="J7" s="69" t="b">
        <v>0</v>
      </c>
      <c r="K7" s="69" t="b">
        <v>0</v>
      </c>
      <c r="L7" s="69" t="b">
        <v>0</v>
      </c>
    </row>
    <row r="8" spans="1:12" ht="15">
      <c r="A8" s="69" t="s">
        <v>1112</v>
      </c>
      <c r="B8" s="69" t="s">
        <v>1220</v>
      </c>
      <c r="C8" s="69">
        <v>5</v>
      </c>
      <c r="D8" s="93">
        <v>0.007128033169919787</v>
      </c>
      <c r="E8" s="93">
        <v>1.5228787452803376</v>
      </c>
      <c r="F8" s="69" t="s">
        <v>279</v>
      </c>
      <c r="G8" s="69" t="b">
        <v>0</v>
      </c>
      <c r="H8" s="69" t="b">
        <v>0</v>
      </c>
      <c r="I8" s="69" t="b">
        <v>0</v>
      </c>
      <c r="J8" s="69" t="b">
        <v>0</v>
      </c>
      <c r="K8" s="69" t="b">
        <v>0</v>
      </c>
      <c r="L8" s="69" t="b">
        <v>0</v>
      </c>
    </row>
    <row r="9" spans="1:12" ht="15">
      <c r="A9" s="69" t="s">
        <v>1120</v>
      </c>
      <c r="B9" s="69" t="s">
        <v>1223</v>
      </c>
      <c r="C9" s="69">
        <v>4</v>
      </c>
      <c r="D9" s="93">
        <v>0.006307169206812937</v>
      </c>
      <c r="E9" s="93">
        <v>1.933053210369387</v>
      </c>
      <c r="F9" s="69" t="s">
        <v>279</v>
      </c>
      <c r="G9" s="69" t="b">
        <v>0</v>
      </c>
      <c r="H9" s="69" t="b">
        <v>0</v>
      </c>
      <c r="I9" s="69" t="b">
        <v>0</v>
      </c>
      <c r="J9" s="69" t="b">
        <v>0</v>
      </c>
      <c r="K9" s="69" t="b">
        <v>0</v>
      </c>
      <c r="L9" s="69" t="b">
        <v>0</v>
      </c>
    </row>
    <row r="10" spans="1:12" ht="15">
      <c r="A10" s="69" t="s">
        <v>1223</v>
      </c>
      <c r="B10" s="69" t="s">
        <v>1121</v>
      </c>
      <c r="C10" s="69">
        <v>4</v>
      </c>
      <c r="D10" s="93">
        <v>0.006307169206812937</v>
      </c>
      <c r="E10" s="93">
        <v>1.933053210369387</v>
      </c>
      <c r="F10" s="69" t="s">
        <v>279</v>
      </c>
      <c r="G10" s="69" t="b">
        <v>0</v>
      </c>
      <c r="H10" s="69" t="b">
        <v>0</v>
      </c>
      <c r="I10" s="69" t="b">
        <v>0</v>
      </c>
      <c r="J10" s="69" t="b">
        <v>0</v>
      </c>
      <c r="K10" s="69" t="b">
        <v>0</v>
      </c>
      <c r="L10" s="69" t="b">
        <v>0</v>
      </c>
    </row>
    <row r="11" spans="1:12" ht="15">
      <c r="A11" s="69" t="s">
        <v>1231</v>
      </c>
      <c r="B11" s="69" t="s">
        <v>1232</v>
      </c>
      <c r="C11" s="69">
        <v>4</v>
      </c>
      <c r="D11" s="93">
        <v>0.006307169206812937</v>
      </c>
      <c r="E11" s="93">
        <v>2.1760912590556813</v>
      </c>
      <c r="F11" s="69" t="s">
        <v>279</v>
      </c>
      <c r="G11" s="69" t="b">
        <v>0</v>
      </c>
      <c r="H11" s="69" t="b">
        <v>0</v>
      </c>
      <c r="I11" s="69" t="b">
        <v>0</v>
      </c>
      <c r="J11" s="69" t="b">
        <v>0</v>
      </c>
      <c r="K11" s="69" t="b">
        <v>0</v>
      </c>
      <c r="L11" s="69" t="b">
        <v>0</v>
      </c>
    </row>
    <row r="12" spans="1:12" ht="15">
      <c r="A12" s="69" t="s">
        <v>1232</v>
      </c>
      <c r="B12" s="69" t="s">
        <v>1233</v>
      </c>
      <c r="C12" s="69">
        <v>4</v>
      </c>
      <c r="D12" s="93">
        <v>0.006307169206812937</v>
      </c>
      <c r="E12" s="93">
        <v>2.1760912590556813</v>
      </c>
      <c r="F12" s="69" t="s">
        <v>279</v>
      </c>
      <c r="G12" s="69" t="b">
        <v>0</v>
      </c>
      <c r="H12" s="69" t="b">
        <v>0</v>
      </c>
      <c r="I12" s="69" t="b">
        <v>0</v>
      </c>
      <c r="J12" s="69" t="b">
        <v>0</v>
      </c>
      <c r="K12" s="69" t="b">
        <v>0</v>
      </c>
      <c r="L12" s="69" t="b">
        <v>0</v>
      </c>
    </row>
    <row r="13" spans="1:12" ht="15">
      <c r="A13" s="69" t="s">
        <v>1233</v>
      </c>
      <c r="B13" s="69" t="s">
        <v>1234</v>
      </c>
      <c r="C13" s="69">
        <v>4</v>
      </c>
      <c r="D13" s="93">
        <v>0.006307169206812937</v>
      </c>
      <c r="E13" s="93">
        <v>2.1760912590556813</v>
      </c>
      <c r="F13" s="69" t="s">
        <v>279</v>
      </c>
      <c r="G13" s="69" t="b">
        <v>0</v>
      </c>
      <c r="H13" s="69" t="b">
        <v>0</v>
      </c>
      <c r="I13" s="69" t="b">
        <v>0</v>
      </c>
      <c r="J13" s="69" t="b">
        <v>0</v>
      </c>
      <c r="K13" s="69" t="b">
        <v>0</v>
      </c>
      <c r="L13" s="69" t="b">
        <v>0</v>
      </c>
    </row>
    <row r="14" spans="1:12" ht="15">
      <c r="A14" s="69" t="s">
        <v>1234</v>
      </c>
      <c r="B14" s="69" t="s">
        <v>1235</v>
      </c>
      <c r="C14" s="69">
        <v>4</v>
      </c>
      <c r="D14" s="93">
        <v>0.006307169206812937</v>
      </c>
      <c r="E14" s="93">
        <v>2.1760912590556813</v>
      </c>
      <c r="F14" s="69" t="s">
        <v>279</v>
      </c>
      <c r="G14" s="69" t="b">
        <v>0</v>
      </c>
      <c r="H14" s="69" t="b">
        <v>0</v>
      </c>
      <c r="I14" s="69" t="b">
        <v>0</v>
      </c>
      <c r="J14" s="69" t="b">
        <v>0</v>
      </c>
      <c r="K14" s="69" t="b">
        <v>0</v>
      </c>
      <c r="L14" s="69" t="b">
        <v>0</v>
      </c>
    </row>
    <row r="15" spans="1:12" ht="15">
      <c r="A15" s="69" t="s">
        <v>1235</v>
      </c>
      <c r="B15" s="69" t="s">
        <v>378</v>
      </c>
      <c r="C15" s="69">
        <v>4</v>
      </c>
      <c r="D15" s="93">
        <v>0.006307169206812937</v>
      </c>
      <c r="E15" s="93">
        <v>2.1760912590556813</v>
      </c>
      <c r="F15" s="69" t="s">
        <v>279</v>
      </c>
      <c r="G15" s="69" t="b">
        <v>0</v>
      </c>
      <c r="H15" s="69" t="b">
        <v>0</v>
      </c>
      <c r="I15" s="69" t="b">
        <v>0</v>
      </c>
      <c r="J15" s="69" t="b">
        <v>0</v>
      </c>
      <c r="K15" s="69" t="b">
        <v>0</v>
      </c>
      <c r="L15" s="69" t="b">
        <v>0</v>
      </c>
    </row>
    <row r="16" spans="1:12" ht="15">
      <c r="A16" s="69" t="s">
        <v>739</v>
      </c>
      <c r="B16" s="69" t="s">
        <v>1236</v>
      </c>
      <c r="C16" s="69">
        <v>4</v>
      </c>
      <c r="D16" s="93">
        <v>0.006307169206812937</v>
      </c>
      <c r="E16" s="93">
        <v>1.3631779024128257</v>
      </c>
      <c r="F16" s="69" t="s">
        <v>279</v>
      </c>
      <c r="G16" s="69" t="b">
        <v>0</v>
      </c>
      <c r="H16" s="69" t="b">
        <v>0</v>
      </c>
      <c r="I16" s="69" t="b">
        <v>0</v>
      </c>
      <c r="J16" s="69" t="b">
        <v>0</v>
      </c>
      <c r="K16" s="69" t="b">
        <v>0</v>
      </c>
      <c r="L16" s="69" t="b">
        <v>0</v>
      </c>
    </row>
    <row r="17" spans="1:12" ht="15">
      <c r="A17" s="69" t="s">
        <v>1237</v>
      </c>
      <c r="B17" s="69" t="s">
        <v>1238</v>
      </c>
      <c r="C17" s="69">
        <v>4</v>
      </c>
      <c r="D17" s="93">
        <v>0.006307169206812937</v>
      </c>
      <c r="E17" s="93">
        <v>2.1760912590556813</v>
      </c>
      <c r="F17" s="69" t="s">
        <v>279</v>
      </c>
      <c r="G17" s="69" t="b">
        <v>0</v>
      </c>
      <c r="H17" s="69" t="b">
        <v>0</v>
      </c>
      <c r="I17" s="69" t="b">
        <v>0</v>
      </c>
      <c r="J17" s="69" t="b">
        <v>0</v>
      </c>
      <c r="K17" s="69" t="b">
        <v>0</v>
      </c>
      <c r="L17" s="69" t="b">
        <v>0</v>
      </c>
    </row>
    <row r="18" spans="1:12" ht="15">
      <c r="A18" s="69" t="s">
        <v>1238</v>
      </c>
      <c r="B18" s="69" t="s">
        <v>1239</v>
      </c>
      <c r="C18" s="69">
        <v>4</v>
      </c>
      <c r="D18" s="93">
        <v>0.006307169206812937</v>
      </c>
      <c r="E18" s="93">
        <v>2.1760912590556813</v>
      </c>
      <c r="F18" s="69" t="s">
        <v>279</v>
      </c>
      <c r="G18" s="69" t="b">
        <v>0</v>
      </c>
      <c r="H18" s="69" t="b">
        <v>0</v>
      </c>
      <c r="I18" s="69" t="b">
        <v>0</v>
      </c>
      <c r="J18" s="69" t="b">
        <v>0</v>
      </c>
      <c r="K18" s="69" t="b">
        <v>0</v>
      </c>
      <c r="L18" s="69" t="b">
        <v>0</v>
      </c>
    </row>
    <row r="19" spans="1:12" ht="15">
      <c r="A19" s="69" t="s">
        <v>1239</v>
      </c>
      <c r="B19" s="69" t="s">
        <v>1240</v>
      </c>
      <c r="C19" s="69">
        <v>4</v>
      </c>
      <c r="D19" s="93">
        <v>0.006307169206812937</v>
      </c>
      <c r="E19" s="93">
        <v>2.1760912590556813</v>
      </c>
      <c r="F19" s="69" t="s">
        <v>279</v>
      </c>
      <c r="G19" s="69" t="b">
        <v>0</v>
      </c>
      <c r="H19" s="69" t="b">
        <v>0</v>
      </c>
      <c r="I19" s="69" t="b">
        <v>0</v>
      </c>
      <c r="J19" s="69" t="b">
        <v>0</v>
      </c>
      <c r="K19" s="69" t="b">
        <v>0</v>
      </c>
      <c r="L19" s="69" t="b">
        <v>0</v>
      </c>
    </row>
    <row r="20" spans="1:12" ht="15">
      <c r="A20" s="69" t="s">
        <v>1240</v>
      </c>
      <c r="B20" s="69" t="s">
        <v>1241</v>
      </c>
      <c r="C20" s="69">
        <v>4</v>
      </c>
      <c r="D20" s="93">
        <v>0.006307169206812937</v>
      </c>
      <c r="E20" s="93">
        <v>2.1760912590556813</v>
      </c>
      <c r="F20" s="69" t="s">
        <v>279</v>
      </c>
      <c r="G20" s="69" t="b">
        <v>0</v>
      </c>
      <c r="H20" s="69" t="b">
        <v>0</v>
      </c>
      <c r="I20" s="69" t="b">
        <v>0</v>
      </c>
      <c r="J20" s="69" t="b">
        <v>0</v>
      </c>
      <c r="K20" s="69" t="b">
        <v>0</v>
      </c>
      <c r="L20" s="69" t="b">
        <v>0</v>
      </c>
    </row>
    <row r="21" spans="1:12" ht="15">
      <c r="A21" s="69" t="s">
        <v>1241</v>
      </c>
      <c r="B21" s="69" t="s">
        <v>1242</v>
      </c>
      <c r="C21" s="69">
        <v>4</v>
      </c>
      <c r="D21" s="93">
        <v>0.006307169206812937</v>
      </c>
      <c r="E21" s="93">
        <v>2.1760912590556813</v>
      </c>
      <c r="F21" s="69" t="s">
        <v>279</v>
      </c>
      <c r="G21" s="69" t="b">
        <v>0</v>
      </c>
      <c r="H21" s="69" t="b">
        <v>0</v>
      </c>
      <c r="I21" s="69" t="b">
        <v>0</v>
      </c>
      <c r="J21" s="69" t="b">
        <v>0</v>
      </c>
      <c r="K21" s="69" t="b">
        <v>0</v>
      </c>
      <c r="L21" s="69" t="b">
        <v>0</v>
      </c>
    </row>
    <row r="22" spans="1:12" ht="15">
      <c r="A22" s="69" t="s">
        <v>1242</v>
      </c>
      <c r="B22" s="69" t="s">
        <v>1222</v>
      </c>
      <c r="C22" s="69">
        <v>4</v>
      </c>
      <c r="D22" s="93">
        <v>0.006307169206812937</v>
      </c>
      <c r="E22" s="93">
        <v>2.0791812460476247</v>
      </c>
      <c r="F22" s="69" t="s">
        <v>279</v>
      </c>
      <c r="G22" s="69" t="b">
        <v>0</v>
      </c>
      <c r="H22" s="69" t="b">
        <v>0</v>
      </c>
      <c r="I22" s="69" t="b">
        <v>0</v>
      </c>
      <c r="J22" s="69" t="b">
        <v>0</v>
      </c>
      <c r="K22" s="69" t="b">
        <v>0</v>
      </c>
      <c r="L22" s="69" t="b">
        <v>0</v>
      </c>
    </row>
    <row r="23" spans="1:12" ht="15">
      <c r="A23" s="69" t="s">
        <v>1222</v>
      </c>
      <c r="B23" s="69" t="s">
        <v>739</v>
      </c>
      <c r="C23" s="69">
        <v>4</v>
      </c>
      <c r="D23" s="93">
        <v>0.006307169206812937</v>
      </c>
      <c r="E23" s="93">
        <v>1.2498774732166</v>
      </c>
      <c r="F23" s="69" t="s">
        <v>279</v>
      </c>
      <c r="G23" s="69" t="b">
        <v>0</v>
      </c>
      <c r="H23" s="69" t="b">
        <v>0</v>
      </c>
      <c r="I23" s="69" t="b">
        <v>0</v>
      </c>
      <c r="J23" s="69" t="b">
        <v>0</v>
      </c>
      <c r="K23" s="69" t="b">
        <v>0</v>
      </c>
      <c r="L23" s="69" t="b">
        <v>0</v>
      </c>
    </row>
    <row r="24" spans="1:12" ht="15">
      <c r="A24" s="69" t="s">
        <v>1113</v>
      </c>
      <c r="B24" s="69" t="s">
        <v>1243</v>
      </c>
      <c r="C24" s="69">
        <v>4</v>
      </c>
      <c r="D24" s="93">
        <v>0.006307169206812937</v>
      </c>
      <c r="E24" s="93">
        <v>1.6020599913279623</v>
      </c>
      <c r="F24" s="69" t="s">
        <v>279</v>
      </c>
      <c r="G24" s="69" t="b">
        <v>0</v>
      </c>
      <c r="H24" s="69" t="b">
        <v>0</v>
      </c>
      <c r="I24" s="69" t="b">
        <v>0</v>
      </c>
      <c r="J24" s="69" t="b">
        <v>0</v>
      </c>
      <c r="K24" s="69" t="b">
        <v>0</v>
      </c>
      <c r="L24" s="69" t="b">
        <v>0</v>
      </c>
    </row>
    <row r="25" spans="1:12" ht="15">
      <c r="A25" s="69" t="s">
        <v>1243</v>
      </c>
      <c r="B25" s="69" t="s">
        <v>1244</v>
      </c>
      <c r="C25" s="69">
        <v>4</v>
      </c>
      <c r="D25" s="93">
        <v>0.006307169206812937</v>
      </c>
      <c r="E25" s="93">
        <v>2.1760912590556813</v>
      </c>
      <c r="F25" s="69" t="s">
        <v>279</v>
      </c>
      <c r="G25" s="69" t="b">
        <v>0</v>
      </c>
      <c r="H25" s="69" t="b">
        <v>0</v>
      </c>
      <c r="I25" s="69" t="b">
        <v>0</v>
      </c>
      <c r="J25" s="69" t="b">
        <v>0</v>
      </c>
      <c r="K25" s="69" t="b">
        <v>0</v>
      </c>
      <c r="L25" s="69" t="b">
        <v>0</v>
      </c>
    </row>
    <row r="26" spans="1:12" ht="15">
      <c r="A26" s="69" t="s">
        <v>1244</v>
      </c>
      <c r="B26" s="69" t="s">
        <v>1114</v>
      </c>
      <c r="C26" s="69">
        <v>4</v>
      </c>
      <c r="D26" s="93">
        <v>0.006307169206812937</v>
      </c>
      <c r="E26" s="93">
        <v>1.6989700043360187</v>
      </c>
      <c r="F26" s="69" t="s">
        <v>279</v>
      </c>
      <c r="G26" s="69" t="b">
        <v>0</v>
      </c>
      <c r="H26" s="69" t="b">
        <v>0</v>
      </c>
      <c r="I26" s="69" t="b">
        <v>0</v>
      </c>
      <c r="J26" s="69" t="b">
        <v>0</v>
      </c>
      <c r="K26" s="69" t="b">
        <v>0</v>
      </c>
      <c r="L26" s="69" t="b">
        <v>0</v>
      </c>
    </row>
    <row r="27" spans="1:12" ht="15">
      <c r="A27" s="69" t="s">
        <v>1114</v>
      </c>
      <c r="B27" s="69" t="s">
        <v>1245</v>
      </c>
      <c r="C27" s="69">
        <v>4</v>
      </c>
      <c r="D27" s="93">
        <v>0.006307169206812937</v>
      </c>
      <c r="E27" s="93">
        <v>1.6989700043360187</v>
      </c>
      <c r="F27" s="69" t="s">
        <v>279</v>
      </c>
      <c r="G27" s="69" t="b">
        <v>0</v>
      </c>
      <c r="H27" s="69" t="b">
        <v>0</v>
      </c>
      <c r="I27" s="69" t="b">
        <v>0</v>
      </c>
      <c r="J27" s="69" t="b">
        <v>0</v>
      </c>
      <c r="K27" s="69" t="b">
        <v>0</v>
      </c>
      <c r="L27" s="69" t="b">
        <v>0</v>
      </c>
    </row>
    <row r="28" spans="1:12" ht="15">
      <c r="A28" s="69" t="s">
        <v>1245</v>
      </c>
      <c r="B28" s="69" t="s">
        <v>1246</v>
      </c>
      <c r="C28" s="69">
        <v>4</v>
      </c>
      <c r="D28" s="93">
        <v>0.006307169206812937</v>
      </c>
      <c r="E28" s="93">
        <v>2.1760912590556813</v>
      </c>
      <c r="F28" s="69" t="s">
        <v>279</v>
      </c>
      <c r="G28" s="69" t="b">
        <v>0</v>
      </c>
      <c r="H28" s="69" t="b">
        <v>0</v>
      </c>
      <c r="I28" s="69" t="b">
        <v>0</v>
      </c>
      <c r="J28" s="69" t="b">
        <v>0</v>
      </c>
      <c r="K28" s="69" t="b">
        <v>0</v>
      </c>
      <c r="L28" s="69" t="b">
        <v>0</v>
      </c>
    </row>
    <row r="29" spans="1:12" ht="15">
      <c r="A29" s="69" t="s">
        <v>1246</v>
      </c>
      <c r="B29" s="69" t="s">
        <v>1115</v>
      </c>
      <c r="C29" s="69">
        <v>4</v>
      </c>
      <c r="D29" s="93">
        <v>0.006307169206812937</v>
      </c>
      <c r="E29" s="93">
        <v>1.8239087409443189</v>
      </c>
      <c r="F29" s="69" t="s">
        <v>279</v>
      </c>
      <c r="G29" s="69" t="b">
        <v>0</v>
      </c>
      <c r="H29" s="69" t="b">
        <v>0</v>
      </c>
      <c r="I29" s="69" t="b">
        <v>0</v>
      </c>
      <c r="J29" s="69" t="b">
        <v>0</v>
      </c>
      <c r="K29" s="69" t="b">
        <v>0</v>
      </c>
      <c r="L29" s="69" t="b">
        <v>0</v>
      </c>
    </row>
    <row r="30" spans="1:12" ht="15">
      <c r="A30" s="69" t="s">
        <v>1115</v>
      </c>
      <c r="B30" s="69" t="s">
        <v>1247</v>
      </c>
      <c r="C30" s="69">
        <v>4</v>
      </c>
      <c r="D30" s="93">
        <v>0.006307169206812937</v>
      </c>
      <c r="E30" s="93">
        <v>1.8239087409443189</v>
      </c>
      <c r="F30" s="69" t="s">
        <v>279</v>
      </c>
      <c r="G30" s="69" t="b">
        <v>0</v>
      </c>
      <c r="H30" s="69" t="b">
        <v>0</v>
      </c>
      <c r="I30" s="69" t="b">
        <v>0</v>
      </c>
      <c r="J30" s="69" t="b">
        <v>0</v>
      </c>
      <c r="K30" s="69" t="b">
        <v>0</v>
      </c>
      <c r="L30" s="69" t="b">
        <v>0</v>
      </c>
    </row>
    <row r="31" spans="1:12" ht="15">
      <c r="A31" s="69" t="s">
        <v>1126</v>
      </c>
      <c r="B31" s="69" t="s">
        <v>1130</v>
      </c>
      <c r="C31" s="69">
        <v>4</v>
      </c>
      <c r="D31" s="93">
        <v>0.006307169206812937</v>
      </c>
      <c r="E31" s="93">
        <v>1.8239087409443189</v>
      </c>
      <c r="F31" s="69" t="s">
        <v>279</v>
      </c>
      <c r="G31" s="69" t="b">
        <v>0</v>
      </c>
      <c r="H31" s="69" t="b">
        <v>0</v>
      </c>
      <c r="I31" s="69" t="b">
        <v>0</v>
      </c>
      <c r="J31" s="69" t="b">
        <v>0</v>
      </c>
      <c r="K31" s="69" t="b">
        <v>0</v>
      </c>
      <c r="L31" s="69" t="b">
        <v>0</v>
      </c>
    </row>
    <row r="32" spans="1:12" ht="15">
      <c r="A32" s="69" t="s">
        <v>1130</v>
      </c>
      <c r="B32" s="69" t="s">
        <v>1127</v>
      </c>
      <c r="C32" s="69">
        <v>4</v>
      </c>
      <c r="D32" s="93">
        <v>0.006307169206812937</v>
      </c>
      <c r="E32" s="93">
        <v>1.6989700043360187</v>
      </c>
      <c r="F32" s="69" t="s">
        <v>279</v>
      </c>
      <c r="G32" s="69" t="b">
        <v>0</v>
      </c>
      <c r="H32" s="69" t="b">
        <v>0</v>
      </c>
      <c r="I32" s="69" t="b">
        <v>0</v>
      </c>
      <c r="J32" s="69" t="b">
        <v>0</v>
      </c>
      <c r="K32" s="69" t="b">
        <v>0</v>
      </c>
      <c r="L32" s="69" t="b">
        <v>0</v>
      </c>
    </row>
    <row r="33" spans="1:12" ht="15">
      <c r="A33" s="69" t="s">
        <v>1129</v>
      </c>
      <c r="B33" s="69" t="s">
        <v>739</v>
      </c>
      <c r="C33" s="69">
        <v>4</v>
      </c>
      <c r="D33" s="93">
        <v>0.006307169206812937</v>
      </c>
      <c r="E33" s="93">
        <v>1.1706962271689751</v>
      </c>
      <c r="F33" s="69" t="s">
        <v>279</v>
      </c>
      <c r="G33" s="69" t="b">
        <v>0</v>
      </c>
      <c r="H33" s="69" t="b">
        <v>0</v>
      </c>
      <c r="I33" s="69" t="b">
        <v>0</v>
      </c>
      <c r="J33" s="69" t="b">
        <v>0</v>
      </c>
      <c r="K33" s="69" t="b">
        <v>0</v>
      </c>
      <c r="L33" s="69" t="b">
        <v>0</v>
      </c>
    </row>
    <row r="34" spans="1:12" ht="15">
      <c r="A34" s="69" t="s">
        <v>739</v>
      </c>
      <c r="B34" s="69" t="s">
        <v>1125</v>
      </c>
      <c r="C34" s="69">
        <v>4</v>
      </c>
      <c r="D34" s="93">
        <v>0.006307169206812937</v>
      </c>
      <c r="E34" s="93">
        <v>0.965237893740788</v>
      </c>
      <c r="F34" s="69" t="s">
        <v>279</v>
      </c>
      <c r="G34" s="69" t="b">
        <v>0</v>
      </c>
      <c r="H34" s="69" t="b">
        <v>0</v>
      </c>
      <c r="I34" s="69" t="b">
        <v>0</v>
      </c>
      <c r="J34" s="69" t="b">
        <v>0</v>
      </c>
      <c r="K34" s="69" t="b">
        <v>0</v>
      </c>
      <c r="L34" s="69" t="b">
        <v>0</v>
      </c>
    </row>
    <row r="35" spans="1:12" ht="15">
      <c r="A35" s="69" t="s">
        <v>1125</v>
      </c>
      <c r="B35" s="69" t="s">
        <v>1131</v>
      </c>
      <c r="C35" s="69">
        <v>4</v>
      </c>
      <c r="D35" s="93">
        <v>0.006307169206812937</v>
      </c>
      <c r="E35" s="93">
        <v>1.7781512503836436</v>
      </c>
      <c r="F35" s="69" t="s">
        <v>279</v>
      </c>
      <c r="G35" s="69" t="b">
        <v>0</v>
      </c>
      <c r="H35" s="69" t="b">
        <v>0</v>
      </c>
      <c r="I35" s="69" t="b">
        <v>0</v>
      </c>
      <c r="J35" s="69" t="b">
        <v>0</v>
      </c>
      <c r="K35" s="69" t="b">
        <v>0</v>
      </c>
      <c r="L35" s="69" t="b">
        <v>0</v>
      </c>
    </row>
    <row r="36" spans="1:12" ht="15">
      <c r="A36" s="69" t="s">
        <v>1131</v>
      </c>
      <c r="B36" s="69" t="s">
        <v>1132</v>
      </c>
      <c r="C36" s="69">
        <v>4</v>
      </c>
      <c r="D36" s="93">
        <v>0.006307169206812937</v>
      </c>
      <c r="E36" s="93">
        <v>2.1760912590556813</v>
      </c>
      <c r="F36" s="69" t="s">
        <v>279</v>
      </c>
      <c r="G36" s="69" t="b">
        <v>0</v>
      </c>
      <c r="H36" s="69" t="b">
        <v>0</v>
      </c>
      <c r="I36" s="69" t="b">
        <v>0</v>
      </c>
      <c r="J36" s="69" t="b">
        <v>0</v>
      </c>
      <c r="K36" s="69" t="b">
        <v>0</v>
      </c>
      <c r="L36" s="69" t="b">
        <v>0</v>
      </c>
    </row>
    <row r="37" spans="1:12" ht="15">
      <c r="A37" s="69" t="s">
        <v>1132</v>
      </c>
      <c r="B37" s="69" t="s">
        <v>738</v>
      </c>
      <c r="C37" s="69">
        <v>4</v>
      </c>
      <c r="D37" s="93">
        <v>0.006307169206812937</v>
      </c>
      <c r="E37" s="93">
        <v>2.1760912590556813</v>
      </c>
      <c r="F37" s="69" t="s">
        <v>279</v>
      </c>
      <c r="G37" s="69" t="b">
        <v>0</v>
      </c>
      <c r="H37" s="69" t="b">
        <v>0</v>
      </c>
      <c r="I37" s="69" t="b">
        <v>0</v>
      </c>
      <c r="J37" s="69" t="b">
        <v>0</v>
      </c>
      <c r="K37" s="69" t="b">
        <v>0</v>
      </c>
      <c r="L37" s="69" t="b">
        <v>0</v>
      </c>
    </row>
    <row r="38" spans="1:12" ht="15">
      <c r="A38" s="69" t="s">
        <v>738</v>
      </c>
      <c r="B38" s="69" t="s">
        <v>1249</v>
      </c>
      <c r="C38" s="69">
        <v>4</v>
      </c>
      <c r="D38" s="93">
        <v>0.006307169206812937</v>
      </c>
      <c r="E38" s="93">
        <v>2.1760912590556813</v>
      </c>
      <c r="F38" s="69" t="s">
        <v>279</v>
      </c>
      <c r="G38" s="69" t="b">
        <v>0</v>
      </c>
      <c r="H38" s="69" t="b">
        <v>0</v>
      </c>
      <c r="I38" s="69" t="b">
        <v>0</v>
      </c>
      <c r="J38" s="69" t="b">
        <v>0</v>
      </c>
      <c r="K38" s="69" t="b">
        <v>0</v>
      </c>
      <c r="L38" s="69" t="b">
        <v>0</v>
      </c>
    </row>
    <row r="39" spans="1:12" ht="15">
      <c r="A39" s="69" t="s">
        <v>1124</v>
      </c>
      <c r="B39" s="69" t="s">
        <v>1250</v>
      </c>
      <c r="C39" s="69">
        <v>3</v>
      </c>
      <c r="D39" s="93">
        <v>0.005315113581903618</v>
      </c>
      <c r="E39" s="93">
        <v>2.3010299956639813</v>
      </c>
      <c r="F39" s="69" t="s">
        <v>279</v>
      </c>
      <c r="G39" s="69" t="b">
        <v>0</v>
      </c>
      <c r="H39" s="69" t="b">
        <v>0</v>
      </c>
      <c r="I39" s="69" t="b">
        <v>0</v>
      </c>
      <c r="J39" s="69" t="b">
        <v>0</v>
      </c>
      <c r="K39" s="69" t="b">
        <v>0</v>
      </c>
      <c r="L39" s="69" t="b">
        <v>0</v>
      </c>
    </row>
    <row r="40" spans="1:12" ht="15">
      <c r="A40" s="69" t="s">
        <v>1250</v>
      </c>
      <c r="B40" s="69" t="s">
        <v>1112</v>
      </c>
      <c r="C40" s="69">
        <v>3</v>
      </c>
      <c r="D40" s="93">
        <v>0.005315113581903618</v>
      </c>
      <c r="E40" s="93">
        <v>1.5740312677277188</v>
      </c>
      <c r="F40" s="69" t="s">
        <v>279</v>
      </c>
      <c r="G40" s="69" t="b">
        <v>0</v>
      </c>
      <c r="H40" s="69" t="b">
        <v>0</v>
      </c>
      <c r="I40" s="69" t="b">
        <v>0</v>
      </c>
      <c r="J40" s="69" t="b">
        <v>0</v>
      </c>
      <c r="K40" s="69" t="b">
        <v>0</v>
      </c>
      <c r="L40" s="69" t="b">
        <v>0</v>
      </c>
    </row>
    <row r="41" spans="1:12" ht="15">
      <c r="A41" s="69" t="s">
        <v>1220</v>
      </c>
      <c r="B41" s="69" t="s">
        <v>1122</v>
      </c>
      <c r="C41" s="69">
        <v>3</v>
      </c>
      <c r="D41" s="93">
        <v>0.005315113581903618</v>
      </c>
      <c r="E41" s="93">
        <v>1.8573324964312685</v>
      </c>
      <c r="F41" s="69" t="s">
        <v>279</v>
      </c>
      <c r="G41" s="69" t="b">
        <v>0</v>
      </c>
      <c r="H41" s="69" t="b">
        <v>0</v>
      </c>
      <c r="I41" s="69" t="b">
        <v>0</v>
      </c>
      <c r="J41" s="69" t="b">
        <v>0</v>
      </c>
      <c r="K41" s="69" t="b">
        <v>0</v>
      </c>
      <c r="L41" s="69" t="b">
        <v>0</v>
      </c>
    </row>
    <row r="42" spans="1:12" ht="15">
      <c r="A42" s="69" t="s">
        <v>1122</v>
      </c>
      <c r="B42" s="69" t="s">
        <v>737</v>
      </c>
      <c r="C42" s="69">
        <v>3</v>
      </c>
      <c r="D42" s="93">
        <v>0.005315113581903618</v>
      </c>
      <c r="E42" s="93">
        <v>1.6532125137753437</v>
      </c>
      <c r="F42" s="69" t="s">
        <v>279</v>
      </c>
      <c r="G42" s="69" t="b">
        <v>0</v>
      </c>
      <c r="H42" s="69" t="b">
        <v>0</v>
      </c>
      <c r="I42" s="69" t="b">
        <v>0</v>
      </c>
      <c r="J42" s="69" t="b">
        <v>0</v>
      </c>
      <c r="K42" s="69" t="b">
        <v>0</v>
      </c>
      <c r="L42" s="69" t="b">
        <v>0</v>
      </c>
    </row>
    <row r="43" spans="1:12" ht="15">
      <c r="A43" s="69" t="s">
        <v>737</v>
      </c>
      <c r="B43" s="69" t="s">
        <v>1251</v>
      </c>
      <c r="C43" s="69">
        <v>3</v>
      </c>
      <c r="D43" s="93">
        <v>0.005315113581903618</v>
      </c>
      <c r="E43" s="93">
        <v>1.8750612633917</v>
      </c>
      <c r="F43" s="69" t="s">
        <v>279</v>
      </c>
      <c r="G43" s="69" t="b">
        <v>0</v>
      </c>
      <c r="H43" s="69" t="b">
        <v>0</v>
      </c>
      <c r="I43" s="69" t="b">
        <v>0</v>
      </c>
      <c r="J43" s="69" t="b">
        <v>0</v>
      </c>
      <c r="K43" s="69" t="b">
        <v>0</v>
      </c>
      <c r="L43" s="69" t="b">
        <v>0</v>
      </c>
    </row>
    <row r="44" spans="1:12" ht="15">
      <c r="A44" s="69" t="s">
        <v>1251</v>
      </c>
      <c r="B44" s="69" t="s">
        <v>1120</v>
      </c>
      <c r="C44" s="69">
        <v>3</v>
      </c>
      <c r="D44" s="93">
        <v>0.005315113581903618</v>
      </c>
      <c r="E44" s="93">
        <v>2.1760912590556813</v>
      </c>
      <c r="F44" s="69" t="s">
        <v>279</v>
      </c>
      <c r="G44" s="69" t="b">
        <v>0</v>
      </c>
      <c r="H44" s="69" t="b">
        <v>0</v>
      </c>
      <c r="I44" s="69" t="b">
        <v>0</v>
      </c>
      <c r="J44" s="69" t="b">
        <v>0</v>
      </c>
      <c r="K44" s="69" t="b">
        <v>0</v>
      </c>
      <c r="L44" s="69" t="b">
        <v>0</v>
      </c>
    </row>
    <row r="45" spans="1:12" ht="15">
      <c r="A45" s="69" t="s">
        <v>1120</v>
      </c>
      <c r="B45" s="69" t="s">
        <v>1121</v>
      </c>
      <c r="C45" s="69">
        <v>3</v>
      </c>
      <c r="D45" s="93">
        <v>0.005315113581903618</v>
      </c>
      <c r="E45" s="93">
        <v>1.5650764250747924</v>
      </c>
      <c r="F45" s="69" t="s">
        <v>279</v>
      </c>
      <c r="G45" s="69" t="b">
        <v>0</v>
      </c>
      <c r="H45" s="69" t="b">
        <v>0</v>
      </c>
      <c r="I45" s="69" t="b">
        <v>0</v>
      </c>
      <c r="J45" s="69" t="b">
        <v>0</v>
      </c>
      <c r="K45" s="69" t="b">
        <v>0</v>
      </c>
      <c r="L45" s="69" t="b">
        <v>0</v>
      </c>
    </row>
    <row r="46" spans="1:12" ht="15">
      <c r="A46" s="69" t="s">
        <v>1121</v>
      </c>
      <c r="B46" s="69" t="s">
        <v>1252</v>
      </c>
      <c r="C46" s="69">
        <v>3</v>
      </c>
      <c r="D46" s="93">
        <v>0.005315113581903618</v>
      </c>
      <c r="E46" s="93">
        <v>1.9330532103693867</v>
      </c>
      <c r="F46" s="69" t="s">
        <v>279</v>
      </c>
      <c r="G46" s="69" t="b">
        <v>0</v>
      </c>
      <c r="H46" s="69" t="b">
        <v>0</v>
      </c>
      <c r="I46" s="69" t="b">
        <v>0</v>
      </c>
      <c r="J46" s="69" t="b">
        <v>0</v>
      </c>
      <c r="K46" s="69" t="b">
        <v>0</v>
      </c>
      <c r="L46" s="69" t="b">
        <v>0</v>
      </c>
    </row>
    <row r="47" spans="1:12" ht="15">
      <c r="A47" s="69" t="s">
        <v>1252</v>
      </c>
      <c r="B47" s="69" t="s">
        <v>1221</v>
      </c>
      <c r="C47" s="69">
        <v>3</v>
      </c>
      <c r="D47" s="93">
        <v>0.005315113581903618</v>
      </c>
      <c r="E47" s="93">
        <v>2.0791812460476247</v>
      </c>
      <c r="F47" s="69" t="s">
        <v>279</v>
      </c>
      <c r="G47" s="69" t="b">
        <v>0</v>
      </c>
      <c r="H47" s="69" t="b">
        <v>0</v>
      </c>
      <c r="I47" s="69" t="b">
        <v>0</v>
      </c>
      <c r="J47" s="69" t="b">
        <v>0</v>
      </c>
      <c r="K47" s="69" t="b">
        <v>0</v>
      </c>
      <c r="L47" s="69" t="b">
        <v>0</v>
      </c>
    </row>
    <row r="48" spans="1:12" ht="15">
      <c r="A48" s="69" t="s">
        <v>1121</v>
      </c>
      <c r="B48" s="69" t="s">
        <v>737</v>
      </c>
      <c r="C48" s="69">
        <v>3</v>
      </c>
      <c r="D48" s="93">
        <v>0.005315113581903618</v>
      </c>
      <c r="E48" s="93">
        <v>1.5070844780971056</v>
      </c>
      <c r="F48" s="69" t="s">
        <v>279</v>
      </c>
      <c r="G48" s="69" t="b">
        <v>0</v>
      </c>
      <c r="H48" s="69" t="b">
        <v>0</v>
      </c>
      <c r="I48" s="69" t="b">
        <v>0</v>
      </c>
      <c r="J48" s="69" t="b">
        <v>0</v>
      </c>
      <c r="K48" s="69" t="b">
        <v>0</v>
      </c>
      <c r="L48" s="69" t="b">
        <v>0</v>
      </c>
    </row>
    <row r="49" spans="1:12" ht="15">
      <c r="A49" s="69" t="s">
        <v>737</v>
      </c>
      <c r="B49" s="69" t="s">
        <v>1253</v>
      </c>
      <c r="C49" s="69">
        <v>3</v>
      </c>
      <c r="D49" s="93">
        <v>0.005315113581903618</v>
      </c>
      <c r="E49" s="93">
        <v>1.8750612633917</v>
      </c>
      <c r="F49" s="69" t="s">
        <v>279</v>
      </c>
      <c r="G49" s="69" t="b">
        <v>0</v>
      </c>
      <c r="H49" s="69" t="b">
        <v>0</v>
      </c>
      <c r="I49" s="69" t="b">
        <v>0</v>
      </c>
      <c r="J49" s="69" t="b">
        <v>0</v>
      </c>
      <c r="K49" s="69" t="b">
        <v>0</v>
      </c>
      <c r="L49" s="69" t="b">
        <v>0</v>
      </c>
    </row>
    <row r="50" spans="1:12" ht="15">
      <c r="A50" s="69" t="s">
        <v>1253</v>
      </c>
      <c r="B50" s="69" t="s">
        <v>1254</v>
      </c>
      <c r="C50" s="69">
        <v>3</v>
      </c>
      <c r="D50" s="93">
        <v>0.005315113581903618</v>
      </c>
      <c r="E50" s="93">
        <v>2.3010299956639813</v>
      </c>
      <c r="F50" s="69" t="s">
        <v>279</v>
      </c>
      <c r="G50" s="69" t="b">
        <v>0</v>
      </c>
      <c r="H50" s="69" t="b">
        <v>0</v>
      </c>
      <c r="I50" s="69" t="b">
        <v>0</v>
      </c>
      <c r="J50" s="69" t="b">
        <v>0</v>
      </c>
      <c r="K50" s="69" t="b">
        <v>0</v>
      </c>
      <c r="L50" s="69" t="b">
        <v>0</v>
      </c>
    </row>
    <row r="51" spans="1:12" ht="15">
      <c r="A51" s="69" t="s">
        <v>1254</v>
      </c>
      <c r="B51" s="69" t="s">
        <v>1255</v>
      </c>
      <c r="C51" s="69">
        <v>3</v>
      </c>
      <c r="D51" s="93">
        <v>0.005315113581903618</v>
      </c>
      <c r="E51" s="93">
        <v>2.3010299956639813</v>
      </c>
      <c r="F51" s="69" t="s">
        <v>279</v>
      </c>
      <c r="G51" s="69" t="b">
        <v>0</v>
      </c>
      <c r="H51" s="69" t="b">
        <v>0</v>
      </c>
      <c r="I51" s="69" t="b">
        <v>0</v>
      </c>
      <c r="J51" s="69" t="b">
        <v>0</v>
      </c>
      <c r="K51" s="69" t="b">
        <v>0</v>
      </c>
      <c r="L51" s="69" t="b">
        <v>0</v>
      </c>
    </row>
    <row r="52" spans="1:12" ht="15">
      <c r="A52" s="69" t="s">
        <v>1255</v>
      </c>
      <c r="B52" s="69" t="s">
        <v>1112</v>
      </c>
      <c r="C52" s="69">
        <v>3</v>
      </c>
      <c r="D52" s="93">
        <v>0.005315113581903618</v>
      </c>
      <c r="E52" s="93">
        <v>1.5740312677277188</v>
      </c>
      <c r="F52" s="69" t="s">
        <v>279</v>
      </c>
      <c r="G52" s="69" t="b">
        <v>0</v>
      </c>
      <c r="H52" s="69" t="b">
        <v>0</v>
      </c>
      <c r="I52" s="69" t="b">
        <v>0</v>
      </c>
      <c r="J52" s="69" t="b">
        <v>0</v>
      </c>
      <c r="K52" s="69" t="b">
        <v>0</v>
      </c>
      <c r="L52" s="69" t="b">
        <v>0</v>
      </c>
    </row>
    <row r="53" spans="1:12" ht="15">
      <c r="A53" s="69" t="s">
        <v>743</v>
      </c>
      <c r="B53" s="69" t="s">
        <v>1114</v>
      </c>
      <c r="C53" s="69">
        <v>3</v>
      </c>
      <c r="D53" s="93">
        <v>0.005315113581903618</v>
      </c>
      <c r="E53" s="93">
        <v>1</v>
      </c>
      <c r="F53" s="69" t="s">
        <v>279</v>
      </c>
      <c r="G53" s="69" t="b">
        <v>0</v>
      </c>
      <c r="H53" s="69" t="b">
        <v>0</v>
      </c>
      <c r="I53" s="69" t="b">
        <v>0</v>
      </c>
      <c r="J53" s="69" t="b">
        <v>0</v>
      </c>
      <c r="K53" s="69" t="b">
        <v>0</v>
      </c>
      <c r="L53" s="69" t="b">
        <v>0</v>
      </c>
    </row>
    <row r="54" spans="1:12" ht="15">
      <c r="A54" s="69" t="s">
        <v>1114</v>
      </c>
      <c r="B54" s="69" t="s">
        <v>1123</v>
      </c>
      <c r="C54" s="69">
        <v>3</v>
      </c>
      <c r="D54" s="93">
        <v>0.005315113581903618</v>
      </c>
      <c r="E54" s="93">
        <v>1.4771212547196624</v>
      </c>
      <c r="F54" s="69" t="s">
        <v>279</v>
      </c>
      <c r="G54" s="69" t="b">
        <v>0</v>
      </c>
      <c r="H54" s="69" t="b">
        <v>0</v>
      </c>
      <c r="I54" s="69" t="b">
        <v>0</v>
      </c>
      <c r="J54" s="69" t="b">
        <v>0</v>
      </c>
      <c r="K54" s="69" t="b">
        <v>0</v>
      </c>
      <c r="L54" s="69" t="b">
        <v>0</v>
      </c>
    </row>
    <row r="55" spans="1:12" ht="15">
      <c r="A55" s="69" t="s">
        <v>1123</v>
      </c>
      <c r="B55" s="69" t="s">
        <v>739</v>
      </c>
      <c r="C55" s="69">
        <v>3</v>
      </c>
      <c r="D55" s="93">
        <v>0.005315113581903618</v>
      </c>
      <c r="E55" s="93">
        <v>1.1249387366083</v>
      </c>
      <c r="F55" s="69" t="s">
        <v>279</v>
      </c>
      <c r="G55" s="69" t="b">
        <v>0</v>
      </c>
      <c r="H55" s="69" t="b">
        <v>0</v>
      </c>
      <c r="I55" s="69" t="b">
        <v>0</v>
      </c>
      <c r="J55" s="69" t="b">
        <v>0</v>
      </c>
      <c r="K55" s="69" t="b">
        <v>0</v>
      </c>
      <c r="L55" s="69" t="b">
        <v>0</v>
      </c>
    </row>
    <row r="56" spans="1:12" ht="15">
      <c r="A56" s="69" t="s">
        <v>739</v>
      </c>
      <c r="B56" s="69" t="s">
        <v>1256</v>
      </c>
      <c r="C56" s="69">
        <v>3</v>
      </c>
      <c r="D56" s="93">
        <v>0.005315113581903618</v>
      </c>
      <c r="E56" s="93">
        <v>1.3631779024128257</v>
      </c>
      <c r="F56" s="69" t="s">
        <v>279</v>
      </c>
      <c r="G56" s="69" t="b">
        <v>0</v>
      </c>
      <c r="H56" s="69" t="b">
        <v>0</v>
      </c>
      <c r="I56" s="69" t="b">
        <v>0</v>
      </c>
      <c r="J56" s="69" t="b">
        <v>0</v>
      </c>
      <c r="K56" s="69" t="b">
        <v>0</v>
      </c>
      <c r="L56" s="69" t="b">
        <v>0</v>
      </c>
    </row>
    <row r="57" spans="1:12" ht="15">
      <c r="A57" s="69" t="s">
        <v>1113</v>
      </c>
      <c r="B57" s="69" t="s">
        <v>1114</v>
      </c>
      <c r="C57" s="69">
        <v>3</v>
      </c>
      <c r="D57" s="93">
        <v>0.005315113581903618</v>
      </c>
      <c r="E57" s="93">
        <v>1</v>
      </c>
      <c r="F57" s="69" t="s">
        <v>279</v>
      </c>
      <c r="G57" s="69" t="b">
        <v>0</v>
      </c>
      <c r="H57" s="69" t="b">
        <v>0</v>
      </c>
      <c r="I57" s="69" t="b">
        <v>0</v>
      </c>
      <c r="J57" s="69" t="b">
        <v>0</v>
      </c>
      <c r="K57" s="69" t="b">
        <v>0</v>
      </c>
      <c r="L57" s="69" t="b">
        <v>0</v>
      </c>
    </row>
    <row r="58" spans="1:12" ht="15">
      <c r="A58" s="69" t="s">
        <v>1264</v>
      </c>
      <c r="B58" s="69" t="s">
        <v>1265</v>
      </c>
      <c r="C58" s="69">
        <v>2</v>
      </c>
      <c r="D58" s="93">
        <v>0.00409283575992435</v>
      </c>
      <c r="E58" s="93">
        <v>2.477121254719662</v>
      </c>
      <c r="F58" s="69" t="s">
        <v>279</v>
      </c>
      <c r="G58" s="69" t="b">
        <v>0</v>
      </c>
      <c r="H58" s="69" t="b">
        <v>0</v>
      </c>
      <c r="I58" s="69" t="b">
        <v>0</v>
      </c>
      <c r="J58" s="69" t="b">
        <v>0</v>
      </c>
      <c r="K58" s="69" t="b">
        <v>0</v>
      </c>
      <c r="L58" s="69" t="b">
        <v>0</v>
      </c>
    </row>
    <row r="59" spans="1:12" ht="15">
      <c r="A59" s="69" t="s">
        <v>1265</v>
      </c>
      <c r="B59" s="69" t="s">
        <v>1266</v>
      </c>
      <c r="C59" s="69">
        <v>2</v>
      </c>
      <c r="D59" s="93">
        <v>0.00409283575992435</v>
      </c>
      <c r="E59" s="93">
        <v>2.477121254719662</v>
      </c>
      <c r="F59" s="69" t="s">
        <v>279</v>
      </c>
      <c r="G59" s="69" t="b">
        <v>0</v>
      </c>
      <c r="H59" s="69" t="b">
        <v>0</v>
      </c>
      <c r="I59" s="69" t="b">
        <v>0</v>
      </c>
      <c r="J59" s="69" t="b">
        <v>0</v>
      </c>
      <c r="K59" s="69" t="b">
        <v>0</v>
      </c>
      <c r="L59" s="69" t="b">
        <v>0</v>
      </c>
    </row>
    <row r="60" spans="1:12" ht="15">
      <c r="A60" s="69" t="s">
        <v>1266</v>
      </c>
      <c r="B60" s="69" t="s">
        <v>1257</v>
      </c>
      <c r="C60" s="69">
        <v>2</v>
      </c>
      <c r="D60" s="93">
        <v>0.00409283575992435</v>
      </c>
      <c r="E60" s="93">
        <v>2.3010299956639813</v>
      </c>
      <c r="F60" s="69" t="s">
        <v>279</v>
      </c>
      <c r="G60" s="69" t="b">
        <v>0</v>
      </c>
      <c r="H60" s="69" t="b">
        <v>0</v>
      </c>
      <c r="I60" s="69" t="b">
        <v>0</v>
      </c>
      <c r="J60" s="69" t="b">
        <v>0</v>
      </c>
      <c r="K60" s="69" t="b">
        <v>0</v>
      </c>
      <c r="L60" s="69" t="b">
        <v>0</v>
      </c>
    </row>
    <row r="61" spans="1:12" ht="15">
      <c r="A61" s="69" t="s">
        <v>1257</v>
      </c>
      <c r="B61" s="69" t="s">
        <v>1267</v>
      </c>
      <c r="C61" s="69">
        <v>2</v>
      </c>
      <c r="D61" s="93">
        <v>0.00409283575992435</v>
      </c>
      <c r="E61" s="93">
        <v>2.3010299956639813</v>
      </c>
      <c r="F61" s="69" t="s">
        <v>279</v>
      </c>
      <c r="G61" s="69" t="b">
        <v>0</v>
      </c>
      <c r="H61" s="69" t="b">
        <v>0</v>
      </c>
      <c r="I61" s="69" t="b">
        <v>0</v>
      </c>
      <c r="J61" s="69" t="b">
        <v>0</v>
      </c>
      <c r="K61" s="69" t="b">
        <v>0</v>
      </c>
      <c r="L61" s="69" t="b">
        <v>0</v>
      </c>
    </row>
    <row r="62" spans="1:12" ht="15">
      <c r="A62" s="69" t="s">
        <v>1267</v>
      </c>
      <c r="B62" s="69" t="s">
        <v>1268</v>
      </c>
      <c r="C62" s="69">
        <v>2</v>
      </c>
      <c r="D62" s="93">
        <v>0.00409283575992435</v>
      </c>
      <c r="E62" s="93">
        <v>2.477121254719662</v>
      </c>
      <c r="F62" s="69" t="s">
        <v>279</v>
      </c>
      <c r="G62" s="69" t="b">
        <v>0</v>
      </c>
      <c r="H62" s="69" t="b">
        <v>0</v>
      </c>
      <c r="I62" s="69" t="b">
        <v>0</v>
      </c>
      <c r="J62" s="69" t="b">
        <v>0</v>
      </c>
      <c r="K62" s="69" t="b">
        <v>0</v>
      </c>
      <c r="L62" s="69" t="b">
        <v>0</v>
      </c>
    </row>
    <row r="63" spans="1:12" ht="15">
      <c r="A63" s="69" t="s">
        <v>1268</v>
      </c>
      <c r="B63" s="69" t="s">
        <v>1224</v>
      </c>
      <c r="C63" s="69">
        <v>2</v>
      </c>
      <c r="D63" s="93">
        <v>0.00409283575992435</v>
      </c>
      <c r="E63" s="93">
        <v>2.1760912590556813</v>
      </c>
      <c r="F63" s="69" t="s">
        <v>279</v>
      </c>
      <c r="G63" s="69" t="b">
        <v>0</v>
      </c>
      <c r="H63" s="69" t="b">
        <v>0</v>
      </c>
      <c r="I63" s="69" t="b">
        <v>0</v>
      </c>
      <c r="J63" s="69" t="b">
        <v>0</v>
      </c>
      <c r="K63" s="69" t="b">
        <v>0</v>
      </c>
      <c r="L63" s="69" t="b">
        <v>0</v>
      </c>
    </row>
    <row r="64" spans="1:12" ht="15">
      <c r="A64" s="69" t="s">
        <v>1224</v>
      </c>
      <c r="B64" s="69" t="s">
        <v>1269</v>
      </c>
      <c r="C64" s="69">
        <v>2</v>
      </c>
      <c r="D64" s="93">
        <v>0.00409283575992435</v>
      </c>
      <c r="E64" s="93">
        <v>2.1760912590556813</v>
      </c>
      <c r="F64" s="69" t="s">
        <v>279</v>
      </c>
      <c r="G64" s="69" t="b">
        <v>0</v>
      </c>
      <c r="H64" s="69" t="b">
        <v>0</v>
      </c>
      <c r="I64" s="69" t="b">
        <v>0</v>
      </c>
      <c r="J64" s="69" t="b">
        <v>0</v>
      </c>
      <c r="K64" s="69" t="b">
        <v>0</v>
      </c>
      <c r="L64" s="69" t="b">
        <v>0</v>
      </c>
    </row>
    <row r="65" spans="1:12" ht="15">
      <c r="A65" s="69" t="s">
        <v>1269</v>
      </c>
      <c r="B65" s="69" t="s">
        <v>1225</v>
      </c>
      <c r="C65" s="69">
        <v>2</v>
      </c>
      <c r="D65" s="93">
        <v>0.00409283575992435</v>
      </c>
      <c r="E65" s="93">
        <v>2.1760912590556813</v>
      </c>
      <c r="F65" s="69" t="s">
        <v>279</v>
      </c>
      <c r="G65" s="69" t="b">
        <v>0</v>
      </c>
      <c r="H65" s="69" t="b">
        <v>0</v>
      </c>
      <c r="I65" s="69" t="b">
        <v>0</v>
      </c>
      <c r="J65" s="69" t="b">
        <v>0</v>
      </c>
      <c r="K65" s="69" t="b">
        <v>0</v>
      </c>
      <c r="L65" s="69" t="b">
        <v>0</v>
      </c>
    </row>
    <row r="66" spans="1:12" ht="15">
      <c r="A66" s="69" t="s">
        <v>1225</v>
      </c>
      <c r="B66" s="69" t="s">
        <v>739</v>
      </c>
      <c r="C66" s="69">
        <v>2</v>
      </c>
      <c r="D66" s="93">
        <v>0.00409283575992435</v>
      </c>
      <c r="E66" s="93">
        <v>1.045757490560675</v>
      </c>
      <c r="F66" s="69" t="s">
        <v>279</v>
      </c>
      <c r="G66" s="69" t="b">
        <v>0</v>
      </c>
      <c r="H66" s="69" t="b">
        <v>0</v>
      </c>
      <c r="I66" s="69" t="b">
        <v>0</v>
      </c>
      <c r="J66" s="69" t="b">
        <v>0</v>
      </c>
      <c r="K66" s="69" t="b">
        <v>0</v>
      </c>
      <c r="L66" s="69" t="b">
        <v>0</v>
      </c>
    </row>
    <row r="67" spans="1:12" ht="15">
      <c r="A67" s="69" t="s">
        <v>739</v>
      </c>
      <c r="B67" s="69" t="s">
        <v>1258</v>
      </c>
      <c r="C67" s="69">
        <v>2</v>
      </c>
      <c r="D67" s="93">
        <v>0.00409283575992435</v>
      </c>
      <c r="E67" s="93">
        <v>1.1870866433571445</v>
      </c>
      <c r="F67" s="69" t="s">
        <v>279</v>
      </c>
      <c r="G67" s="69" t="b">
        <v>0</v>
      </c>
      <c r="H67" s="69" t="b">
        <v>0</v>
      </c>
      <c r="I67" s="69" t="b">
        <v>0</v>
      </c>
      <c r="J67" s="69" t="b">
        <v>0</v>
      </c>
      <c r="K67" s="69" t="b">
        <v>0</v>
      </c>
      <c r="L67" s="69" t="b">
        <v>0</v>
      </c>
    </row>
    <row r="68" spans="1:12" ht="15">
      <c r="A68" s="69" t="s">
        <v>1258</v>
      </c>
      <c r="B68" s="69" t="s">
        <v>1113</v>
      </c>
      <c r="C68" s="69">
        <v>2</v>
      </c>
      <c r="D68" s="93">
        <v>0.00409283575992435</v>
      </c>
      <c r="E68" s="93">
        <v>1.6020599913279623</v>
      </c>
      <c r="F68" s="69" t="s">
        <v>279</v>
      </c>
      <c r="G68" s="69" t="b">
        <v>0</v>
      </c>
      <c r="H68" s="69" t="b">
        <v>0</v>
      </c>
      <c r="I68" s="69" t="b">
        <v>0</v>
      </c>
      <c r="J68" s="69" t="b">
        <v>0</v>
      </c>
      <c r="K68" s="69" t="b">
        <v>0</v>
      </c>
      <c r="L68" s="69" t="b">
        <v>0</v>
      </c>
    </row>
    <row r="69" spans="1:12" ht="15">
      <c r="A69" s="69" t="s">
        <v>1113</v>
      </c>
      <c r="B69" s="69" t="s">
        <v>1270</v>
      </c>
      <c r="C69" s="69">
        <v>2</v>
      </c>
      <c r="D69" s="93">
        <v>0.00409283575992435</v>
      </c>
      <c r="E69" s="93">
        <v>1.6020599913279623</v>
      </c>
      <c r="F69" s="69" t="s">
        <v>279</v>
      </c>
      <c r="G69" s="69" t="b">
        <v>0</v>
      </c>
      <c r="H69" s="69" t="b">
        <v>0</v>
      </c>
      <c r="I69" s="69" t="b">
        <v>0</v>
      </c>
      <c r="J69" s="69" t="b">
        <v>0</v>
      </c>
      <c r="K69" s="69" t="b">
        <v>0</v>
      </c>
      <c r="L69" s="69" t="b">
        <v>0</v>
      </c>
    </row>
    <row r="70" spans="1:12" ht="15">
      <c r="A70" s="69" t="s">
        <v>1270</v>
      </c>
      <c r="B70" s="69" t="s">
        <v>1259</v>
      </c>
      <c r="C70" s="69">
        <v>2</v>
      </c>
      <c r="D70" s="93">
        <v>0.00409283575992435</v>
      </c>
      <c r="E70" s="93">
        <v>2.3010299956639813</v>
      </c>
      <c r="F70" s="69" t="s">
        <v>279</v>
      </c>
      <c r="G70" s="69" t="b">
        <v>0</v>
      </c>
      <c r="H70" s="69" t="b">
        <v>0</v>
      </c>
      <c r="I70" s="69" t="b">
        <v>0</v>
      </c>
      <c r="J70" s="69" t="b">
        <v>0</v>
      </c>
      <c r="K70" s="69" t="b">
        <v>0</v>
      </c>
      <c r="L70" s="69" t="b">
        <v>0</v>
      </c>
    </row>
    <row r="71" spans="1:12" ht="15">
      <c r="A71" s="69" t="s">
        <v>1259</v>
      </c>
      <c r="B71" s="69" t="s">
        <v>1219</v>
      </c>
      <c r="C71" s="69">
        <v>2</v>
      </c>
      <c r="D71" s="93">
        <v>0.00409283575992435</v>
      </c>
      <c r="E71" s="93">
        <v>1.8239087409443189</v>
      </c>
      <c r="F71" s="69" t="s">
        <v>279</v>
      </c>
      <c r="G71" s="69" t="b">
        <v>0</v>
      </c>
      <c r="H71" s="69" t="b">
        <v>0</v>
      </c>
      <c r="I71" s="69" t="b">
        <v>0</v>
      </c>
      <c r="J71" s="69" t="b">
        <v>0</v>
      </c>
      <c r="K71" s="69" t="b">
        <v>0</v>
      </c>
      <c r="L71" s="69" t="b">
        <v>0</v>
      </c>
    </row>
    <row r="72" spans="1:12" ht="15">
      <c r="A72" s="69" t="s">
        <v>1219</v>
      </c>
      <c r="B72" s="69" t="s">
        <v>1226</v>
      </c>
      <c r="C72" s="69">
        <v>2</v>
      </c>
      <c r="D72" s="93">
        <v>0.00409283575992435</v>
      </c>
      <c r="E72" s="93">
        <v>1.6989700043360187</v>
      </c>
      <c r="F72" s="69" t="s">
        <v>279</v>
      </c>
      <c r="G72" s="69" t="b">
        <v>0</v>
      </c>
      <c r="H72" s="69" t="b">
        <v>0</v>
      </c>
      <c r="I72" s="69" t="b">
        <v>0</v>
      </c>
      <c r="J72" s="69" t="b">
        <v>0</v>
      </c>
      <c r="K72" s="69" t="b">
        <v>0</v>
      </c>
      <c r="L72" s="69" t="b">
        <v>0</v>
      </c>
    </row>
    <row r="73" spans="1:12" ht="15">
      <c r="A73" s="69" t="s">
        <v>1275</v>
      </c>
      <c r="B73" s="69" t="s">
        <v>1276</v>
      </c>
      <c r="C73" s="69">
        <v>2</v>
      </c>
      <c r="D73" s="93">
        <v>0.00409283575992435</v>
      </c>
      <c r="E73" s="93">
        <v>2.477121254719662</v>
      </c>
      <c r="F73" s="69" t="s">
        <v>279</v>
      </c>
      <c r="G73" s="69" t="b">
        <v>0</v>
      </c>
      <c r="H73" s="69" t="b">
        <v>0</v>
      </c>
      <c r="I73" s="69" t="b">
        <v>0</v>
      </c>
      <c r="J73" s="69" t="b">
        <v>0</v>
      </c>
      <c r="K73" s="69" t="b">
        <v>0</v>
      </c>
      <c r="L73" s="69" t="b">
        <v>0</v>
      </c>
    </row>
    <row r="74" spans="1:12" ht="15">
      <c r="A74" s="69" t="s">
        <v>743</v>
      </c>
      <c r="B74" s="69" t="s">
        <v>1277</v>
      </c>
      <c r="C74" s="69">
        <v>2</v>
      </c>
      <c r="D74" s="93">
        <v>0.00409283575992435</v>
      </c>
      <c r="E74" s="93">
        <v>1.6020599913279623</v>
      </c>
      <c r="F74" s="69" t="s">
        <v>279</v>
      </c>
      <c r="G74" s="69" t="b">
        <v>0</v>
      </c>
      <c r="H74" s="69" t="b">
        <v>0</v>
      </c>
      <c r="I74" s="69" t="b">
        <v>0</v>
      </c>
      <c r="J74" s="69" t="b">
        <v>0</v>
      </c>
      <c r="K74" s="69" t="b">
        <v>0</v>
      </c>
      <c r="L74" s="69" t="b">
        <v>0</v>
      </c>
    </row>
    <row r="75" spans="1:12" ht="15">
      <c r="A75" s="69" t="s">
        <v>1277</v>
      </c>
      <c r="B75" s="69" t="s">
        <v>1122</v>
      </c>
      <c r="C75" s="69">
        <v>2</v>
      </c>
      <c r="D75" s="93">
        <v>0.00409283575992435</v>
      </c>
      <c r="E75" s="93">
        <v>2.0791812460476247</v>
      </c>
      <c r="F75" s="69" t="s">
        <v>279</v>
      </c>
      <c r="G75" s="69" t="b">
        <v>0</v>
      </c>
      <c r="H75" s="69" t="b">
        <v>0</v>
      </c>
      <c r="I75" s="69" t="b">
        <v>0</v>
      </c>
      <c r="J75" s="69" t="b">
        <v>0</v>
      </c>
      <c r="K75" s="69" t="b">
        <v>0</v>
      </c>
      <c r="L75" s="69" t="b">
        <v>0</v>
      </c>
    </row>
    <row r="76" spans="1:12" ht="15">
      <c r="A76" s="69" t="s">
        <v>1122</v>
      </c>
      <c r="B76" s="69" t="s">
        <v>739</v>
      </c>
      <c r="C76" s="69">
        <v>2</v>
      </c>
      <c r="D76" s="93">
        <v>0.00409283575992435</v>
      </c>
      <c r="E76" s="93">
        <v>0.9488474775526188</v>
      </c>
      <c r="F76" s="69" t="s">
        <v>279</v>
      </c>
      <c r="G76" s="69" t="b">
        <v>0</v>
      </c>
      <c r="H76" s="69" t="b">
        <v>0</v>
      </c>
      <c r="I76" s="69" t="b">
        <v>0</v>
      </c>
      <c r="J76" s="69" t="b">
        <v>0</v>
      </c>
      <c r="K76" s="69" t="b">
        <v>0</v>
      </c>
      <c r="L76" s="69" t="b">
        <v>0</v>
      </c>
    </row>
    <row r="77" spans="1:12" ht="15">
      <c r="A77" s="69" t="s">
        <v>1112</v>
      </c>
      <c r="B77" s="69" t="s">
        <v>748</v>
      </c>
      <c r="C77" s="69">
        <v>2</v>
      </c>
      <c r="D77" s="93">
        <v>0.00409283575992435</v>
      </c>
      <c r="E77" s="93">
        <v>1.5228787452803376</v>
      </c>
      <c r="F77" s="69" t="s">
        <v>279</v>
      </c>
      <c r="G77" s="69" t="b">
        <v>0</v>
      </c>
      <c r="H77" s="69" t="b">
        <v>0</v>
      </c>
      <c r="I77" s="69" t="b">
        <v>0</v>
      </c>
      <c r="J77" s="69" t="b">
        <v>0</v>
      </c>
      <c r="K77" s="69" t="b">
        <v>0</v>
      </c>
      <c r="L77" s="69" t="b">
        <v>0</v>
      </c>
    </row>
    <row r="78" spans="1:12" ht="15">
      <c r="A78" s="69" t="s">
        <v>748</v>
      </c>
      <c r="B78" s="69" t="s">
        <v>1278</v>
      </c>
      <c r="C78" s="69">
        <v>2</v>
      </c>
      <c r="D78" s="93">
        <v>0.00409283575992435</v>
      </c>
      <c r="E78" s="93">
        <v>2.477121254719662</v>
      </c>
      <c r="F78" s="69" t="s">
        <v>279</v>
      </c>
      <c r="G78" s="69" t="b">
        <v>0</v>
      </c>
      <c r="H78" s="69" t="b">
        <v>0</v>
      </c>
      <c r="I78" s="69" t="b">
        <v>0</v>
      </c>
      <c r="J78" s="69" t="b">
        <v>0</v>
      </c>
      <c r="K78" s="69" t="b">
        <v>0</v>
      </c>
      <c r="L78" s="69" t="b">
        <v>0</v>
      </c>
    </row>
    <row r="79" spans="1:12" ht="15">
      <c r="A79" s="69" t="s">
        <v>1278</v>
      </c>
      <c r="B79" s="69" t="s">
        <v>1279</v>
      </c>
      <c r="C79" s="69">
        <v>2</v>
      </c>
      <c r="D79" s="93">
        <v>0.00409283575992435</v>
      </c>
      <c r="E79" s="93">
        <v>2.477121254719662</v>
      </c>
      <c r="F79" s="69" t="s">
        <v>279</v>
      </c>
      <c r="G79" s="69" t="b">
        <v>0</v>
      </c>
      <c r="H79" s="69" t="b">
        <v>0</v>
      </c>
      <c r="I79" s="69" t="b">
        <v>0</v>
      </c>
      <c r="J79" s="69" t="b">
        <v>0</v>
      </c>
      <c r="K79" s="69" t="b">
        <v>0</v>
      </c>
      <c r="L79" s="69" t="b">
        <v>0</v>
      </c>
    </row>
    <row r="80" spans="1:12" ht="15">
      <c r="A80" s="69" t="s">
        <v>1279</v>
      </c>
      <c r="B80" s="69" t="s">
        <v>1280</v>
      </c>
      <c r="C80" s="69">
        <v>2</v>
      </c>
      <c r="D80" s="93">
        <v>0.00409283575992435</v>
      </c>
      <c r="E80" s="93">
        <v>2.477121254719662</v>
      </c>
      <c r="F80" s="69" t="s">
        <v>279</v>
      </c>
      <c r="G80" s="69" t="b">
        <v>0</v>
      </c>
      <c r="H80" s="69" t="b">
        <v>0</v>
      </c>
      <c r="I80" s="69" t="b">
        <v>0</v>
      </c>
      <c r="J80" s="69" t="b">
        <v>0</v>
      </c>
      <c r="K80" s="69" t="b">
        <v>0</v>
      </c>
      <c r="L80" s="69" t="b">
        <v>0</v>
      </c>
    </row>
    <row r="81" spans="1:12" ht="15">
      <c r="A81" s="69" t="s">
        <v>1280</v>
      </c>
      <c r="B81" s="69" t="s">
        <v>1281</v>
      </c>
      <c r="C81" s="69">
        <v>2</v>
      </c>
      <c r="D81" s="93">
        <v>0.00409283575992435</v>
      </c>
      <c r="E81" s="93">
        <v>2.477121254719662</v>
      </c>
      <c r="F81" s="69" t="s">
        <v>279</v>
      </c>
      <c r="G81" s="69" t="b">
        <v>0</v>
      </c>
      <c r="H81" s="69" t="b">
        <v>0</v>
      </c>
      <c r="I81" s="69" t="b">
        <v>0</v>
      </c>
      <c r="J81" s="69" t="b">
        <v>0</v>
      </c>
      <c r="K81" s="69" t="b">
        <v>0</v>
      </c>
      <c r="L81" s="69" t="b">
        <v>0</v>
      </c>
    </row>
    <row r="82" spans="1:12" ht="15">
      <c r="A82" s="69" t="s">
        <v>1281</v>
      </c>
      <c r="B82" s="69" t="s">
        <v>1282</v>
      </c>
      <c r="C82" s="69">
        <v>2</v>
      </c>
      <c r="D82" s="93">
        <v>0.00409283575992435</v>
      </c>
      <c r="E82" s="93">
        <v>2.477121254719662</v>
      </c>
      <c r="F82" s="69" t="s">
        <v>279</v>
      </c>
      <c r="G82" s="69" t="b">
        <v>0</v>
      </c>
      <c r="H82" s="69" t="b">
        <v>0</v>
      </c>
      <c r="I82" s="69" t="b">
        <v>0</v>
      </c>
      <c r="J82" s="69" t="b">
        <v>0</v>
      </c>
      <c r="K82" s="69" t="b">
        <v>0</v>
      </c>
      <c r="L82" s="69" t="b">
        <v>0</v>
      </c>
    </row>
    <row r="83" spans="1:12" ht="15">
      <c r="A83" s="69" t="s">
        <v>1282</v>
      </c>
      <c r="B83" s="69" t="s">
        <v>1283</v>
      </c>
      <c r="C83" s="69">
        <v>2</v>
      </c>
      <c r="D83" s="93">
        <v>0.00409283575992435</v>
      </c>
      <c r="E83" s="93">
        <v>2.477121254719662</v>
      </c>
      <c r="F83" s="69" t="s">
        <v>279</v>
      </c>
      <c r="G83" s="69" t="b">
        <v>0</v>
      </c>
      <c r="H83" s="69" t="b">
        <v>0</v>
      </c>
      <c r="I83" s="69" t="b">
        <v>0</v>
      </c>
      <c r="J83" s="69" t="b">
        <v>0</v>
      </c>
      <c r="K83" s="69" t="b">
        <v>0</v>
      </c>
      <c r="L83" s="69" t="b">
        <v>0</v>
      </c>
    </row>
    <row r="84" spans="1:12" ht="15">
      <c r="A84" s="69" t="s">
        <v>1283</v>
      </c>
      <c r="B84" s="69" t="s">
        <v>1284</v>
      </c>
      <c r="C84" s="69">
        <v>2</v>
      </c>
      <c r="D84" s="93">
        <v>0.00409283575992435</v>
      </c>
      <c r="E84" s="93">
        <v>2.477121254719662</v>
      </c>
      <c r="F84" s="69" t="s">
        <v>279</v>
      </c>
      <c r="G84" s="69" t="b">
        <v>0</v>
      </c>
      <c r="H84" s="69" t="b">
        <v>0</v>
      </c>
      <c r="I84" s="69" t="b">
        <v>0</v>
      </c>
      <c r="J84" s="69" t="b">
        <v>0</v>
      </c>
      <c r="K84" s="69" t="b">
        <v>0</v>
      </c>
      <c r="L84" s="69" t="b">
        <v>0</v>
      </c>
    </row>
    <row r="85" spans="1:12" ht="15">
      <c r="A85" s="69" t="s">
        <v>1284</v>
      </c>
      <c r="B85" s="69" t="s">
        <v>1285</v>
      </c>
      <c r="C85" s="69">
        <v>2</v>
      </c>
      <c r="D85" s="93">
        <v>0.00409283575992435</v>
      </c>
      <c r="E85" s="93">
        <v>2.477121254719662</v>
      </c>
      <c r="F85" s="69" t="s">
        <v>279</v>
      </c>
      <c r="G85" s="69" t="b">
        <v>0</v>
      </c>
      <c r="H85" s="69" t="b">
        <v>0</v>
      </c>
      <c r="I85" s="69" t="b">
        <v>0</v>
      </c>
      <c r="J85" s="69" t="b">
        <v>0</v>
      </c>
      <c r="K85" s="69" t="b">
        <v>0</v>
      </c>
      <c r="L85" s="69" t="b">
        <v>0</v>
      </c>
    </row>
    <row r="86" spans="1:12" ht="15">
      <c r="A86" s="69" t="s">
        <v>1285</v>
      </c>
      <c r="B86" s="69" t="s">
        <v>1286</v>
      </c>
      <c r="C86" s="69">
        <v>2</v>
      </c>
      <c r="D86" s="93">
        <v>0.00409283575992435</v>
      </c>
      <c r="E86" s="93">
        <v>2.477121254719662</v>
      </c>
      <c r="F86" s="69" t="s">
        <v>279</v>
      </c>
      <c r="G86" s="69" t="b">
        <v>0</v>
      </c>
      <c r="H86" s="69" t="b">
        <v>0</v>
      </c>
      <c r="I86" s="69" t="b">
        <v>0</v>
      </c>
      <c r="J86" s="69" t="b">
        <v>0</v>
      </c>
      <c r="K86" s="69" t="b">
        <v>0</v>
      </c>
      <c r="L86" s="69" t="b">
        <v>0</v>
      </c>
    </row>
    <row r="87" spans="1:12" ht="15">
      <c r="A87" s="69" t="s">
        <v>1286</v>
      </c>
      <c r="B87" s="69" t="s">
        <v>1287</v>
      </c>
      <c r="C87" s="69">
        <v>2</v>
      </c>
      <c r="D87" s="93">
        <v>0.00409283575992435</v>
      </c>
      <c r="E87" s="93">
        <v>2.477121254719662</v>
      </c>
      <c r="F87" s="69" t="s">
        <v>279</v>
      </c>
      <c r="G87" s="69" t="b">
        <v>0</v>
      </c>
      <c r="H87" s="69" t="b">
        <v>0</v>
      </c>
      <c r="I87" s="69" t="b">
        <v>0</v>
      </c>
      <c r="J87" s="69" t="b">
        <v>0</v>
      </c>
      <c r="K87" s="69" t="b">
        <v>0</v>
      </c>
      <c r="L87" s="69" t="b">
        <v>0</v>
      </c>
    </row>
    <row r="88" spans="1:12" ht="15">
      <c r="A88" s="69" t="s">
        <v>1287</v>
      </c>
      <c r="B88" s="69" t="s">
        <v>1288</v>
      </c>
      <c r="C88" s="69">
        <v>2</v>
      </c>
      <c r="D88" s="93">
        <v>0.00409283575992435</v>
      </c>
      <c r="E88" s="93">
        <v>2.477121254719662</v>
      </c>
      <c r="F88" s="69" t="s">
        <v>279</v>
      </c>
      <c r="G88" s="69" t="b">
        <v>0</v>
      </c>
      <c r="H88" s="69" t="b">
        <v>0</v>
      </c>
      <c r="I88" s="69" t="b">
        <v>0</v>
      </c>
      <c r="J88" s="69" t="b">
        <v>0</v>
      </c>
      <c r="K88" s="69" t="b">
        <v>0</v>
      </c>
      <c r="L88" s="69" t="b">
        <v>0</v>
      </c>
    </row>
    <row r="89" spans="1:12" ht="15">
      <c r="A89" s="69" t="s">
        <v>1288</v>
      </c>
      <c r="B89" s="69" t="s">
        <v>1289</v>
      </c>
      <c r="C89" s="69">
        <v>2</v>
      </c>
      <c r="D89" s="93">
        <v>0.00409283575992435</v>
      </c>
      <c r="E89" s="93">
        <v>2.477121254719662</v>
      </c>
      <c r="F89" s="69" t="s">
        <v>279</v>
      </c>
      <c r="G89" s="69" t="b">
        <v>0</v>
      </c>
      <c r="H89" s="69" t="b">
        <v>0</v>
      </c>
      <c r="I89" s="69" t="b">
        <v>0</v>
      </c>
      <c r="J89" s="69" t="b">
        <v>0</v>
      </c>
      <c r="K89" s="69" t="b">
        <v>0</v>
      </c>
      <c r="L89" s="69" t="b">
        <v>0</v>
      </c>
    </row>
    <row r="90" spans="1:12" ht="15">
      <c r="A90" s="69" t="s">
        <v>1289</v>
      </c>
      <c r="B90" s="69" t="s">
        <v>1290</v>
      </c>
      <c r="C90" s="69">
        <v>2</v>
      </c>
      <c r="D90" s="93">
        <v>0.00409283575992435</v>
      </c>
      <c r="E90" s="93">
        <v>2.477121254719662</v>
      </c>
      <c r="F90" s="69" t="s">
        <v>279</v>
      </c>
      <c r="G90" s="69" t="b">
        <v>0</v>
      </c>
      <c r="H90" s="69" t="b">
        <v>0</v>
      </c>
      <c r="I90" s="69" t="b">
        <v>0</v>
      </c>
      <c r="J90" s="69" t="b">
        <v>0</v>
      </c>
      <c r="K90" s="69" t="b">
        <v>0</v>
      </c>
      <c r="L90" s="69" t="b">
        <v>0</v>
      </c>
    </row>
    <row r="91" spans="1:12" ht="15">
      <c r="A91" s="69" t="s">
        <v>1290</v>
      </c>
      <c r="B91" s="69" t="s">
        <v>1291</v>
      </c>
      <c r="C91" s="69">
        <v>2</v>
      </c>
      <c r="D91" s="93">
        <v>0.00409283575992435</v>
      </c>
      <c r="E91" s="93">
        <v>2.477121254719662</v>
      </c>
      <c r="F91" s="69" t="s">
        <v>279</v>
      </c>
      <c r="G91" s="69" t="b">
        <v>0</v>
      </c>
      <c r="H91" s="69" t="b">
        <v>0</v>
      </c>
      <c r="I91" s="69" t="b">
        <v>0</v>
      </c>
      <c r="J91" s="69" t="b">
        <v>0</v>
      </c>
      <c r="K91" s="69" t="b">
        <v>0</v>
      </c>
      <c r="L91" s="69" t="b">
        <v>0</v>
      </c>
    </row>
    <row r="92" spans="1:12" ht="15">
      <c r="A92" s="69" t="s">
        <v>1291</v>
      </c>
      <c r="B92" s="69" t="s">
        <v>1292</v>
      </c>
      <c r="C92" s="69">
        <v>2</v>
      </c>
      <c r="D92" s="93">
        <v>0.00409283575992435</v>
      </c>
      <c r="E92" s="93">
        <v>2.477121254719662</v>
      </c>
      <c r="F92" s="69" t="s">
        <v>279</v>
      </c>
      <c r="G92" s="69" t="b">
        <v>0</v>
      </c>
      <c r="H92" s="69" t="b">
        <v>0</v>
      </c>
      <c r="I92" s="69" t="b">
        <v>0</v>
      </c>
      <c r="J92" s="69" t="b">
        <v>0</v>
      </c>
      <c r="K92" s="69" t="b">
        <v>0</v>
      </c>
      <c r="L92" s="69" t="b">
        <v>0</v>
      </c>
    </row>
    <row r="93" spans="1:12" ht="15">
      <c r="A93" s="69" t="s">
        <v>1117</v>
      </c>
      <c r="B93" s="69" t="s">
        <v>1294</v>
      </c>
      <c r="C93" s="69">
        <v>2</v>
      </c>
      <c r="D93" s="93">
        <v>0.00409283575992435</v>
      </c>
      <c r="E93" s="93">
        <v>2.1760912590556813</v>
      </c>
      <c r="F93" s="69" t="s">
        <v>279</v>
      </c>
      <c r="G93" s="69" t="b">
        <v>0</v>
      </c>
      <c r="H93" s="69" t="b">
        <v>0</v>
      </c>
      <c r="I93" s="69" t="b">
        <v>0</v>
      </c>
      <c r="J93" s="69" t="b">
        <v>0</v>
      </c>
      <c r="K93" s="69" t="b">
        <v>0</v>
      </c>
      <c r="L93" s="69" t="b">
        <v>0</v>
      </c>
    </row>
    <row r="94" spans="1:12" ht="15">
      <c r="A94" s="69" t="s">
        <v>1294</v>
      </c>
      <c r="B94" s="69" t="s">
        <v>1113</v>
      </c>
      <c r="C94" s="69">
        <v>2</v>
      </c>
      <c r="D94" s="93">
        <v>0.00409283575992435</v>
      </c>
      <c r="E94" s="93">
        <v>1.6020599913279623</v>
      </c>
      <c r="F94" s="69" t="s">
        <v>279</v>
      </c>
      <c r="G94" s="69" t="b">
        <v>0</v>
      </c>
      <c r="H94" s="69" t="b">
        <v>0</v>
      </c>
      <c r="I94" s="69" t="b">
        <v>0</v>
      </c>
      <c r="J94" s="69" t="b">
        <v>0</v>
      </c>
      <c r="K94" s="69" t="b">
        <v>0</v>
      </c>
      <c r="L94" s="69" t="b">
        <v>0</v>
      </c>
    </row>
    <row r="95" spans="1:12" ht="15">
      <c r="A95" s="69" t="s">
        <v>1113</v>
      </c>
      <c r="B95" s="69" t="s">
        <v>1295</v>
      </c>
      <c r="C95" s="69">
        <v>2</v>
      </c>
      <c r="D95" s="93">
        <v>0.00409283575992435</v>
      </c>
      <c r="E95" s="93">
        <v>1.6020599913279623</v>
      </c>
      <c r="F95" s="69" t="s">
        <v>279</v>
      </c>
      <c r="G95" s="69" t="b">
        <v>0</v>
      </c>
      <c r="H95" s="69" t="b">
        <v>0</v>
      </c>
      <c r="I95" s="69" t="b">
        <v>0</v>
      </c>
      <c r="J95" s="69" t="b">
        <v>0</v>
      </c>
      <c r="K95" s="69" t="b">
        <v>0</v>
      </c>
      <c r="L95" s="69" t="b">
        <v>0</v>
      </c>
    </row>
    <row r="96" spans="1:12" ht="15">
      <c r="A96" s="69" t="s">
        <v>1295</v>
      </c>
      <c r="B96" s="69" t="s">
        <v>1260</v>
      </c>
      <c r="C96" s="69">
        <v>2</v>
      </c>
      <c r="D96" s="93">
        <v>0.00409283575992435</v>
      </c>
      <c r="E96" s="93">
        <v>2.3010299956639813</v>
      </c>
      <c r="F96" s="69" t="s">
        <v>279</v>
      </c>
      <c r="G96" s="69" t="b">
        <v>0</v>
      </c>
      <c r="H96" s="69" t="b">
        <v>0</v>
      </c>
      <c r="I96" s="69" t="b">
        <v>0</v>
      </c>
      <c r="J96" s="69" t="b">
        <v>0</v>
      </c>
      <c r="K96" s="69" t="b">
        <v>0</v>
      </c>
      <c r="L96" s="69" t="b">
        <v>0</v>
      </c>
    </row>
    <row r="97" spans="1:12" ht="15">
      <c r="A97" s="69" t="s">
        <v>1260</v>
      </c>
      <c r="B97" s="69" t="s">
        <v>1113</v>
      </c>
      <c r="C97" s="69">
        <v>2</v>
      </c>
      <c r="D97" s="93">
        <v>0.00409283575992435</v>
      </c>
      <c r="E97" s="93">
        <v>1.4259687322722812</v>
      </c>
      <c r="F97" s="69" t="s">
        <v>279</v>
      </c>
      <c r="G97" s="69" t="b">
        <v>0</v>
      </c>
      <c r="H97" s="69" t="b">
        <v>0</v>
      </c>
      <c r="I97" s="69" t="b">
        <v>0</v>
      </c>
      <c r="J97" s="69" t="b">
        <v>0</v>
      </c>
      <c r="K97" s="69" t="b">
        <v>0</v>
      </c>
      <c r="L97" s="69" t="b">
        <v>0</v>
      </c>
    </row>
    <row r="98" spans="1:12" ht="15">
      <c r="A98" s="69" t="s">
        <v>1113</v>
      </c>
      <c r="B98" s="69" t="s">
        <v>1296</v>
      </c>
      <c r="C98" s="69">
        <v>2</v>
      </c>
      <c r="D98" s="93">
        <v>0.00409283575992435</v>
      </c>
      <c r="E98" s="93">
        <v>1.6020599913279623</v>
      </c>
      <c r="F98" s="69" t="s">
        <v>279</v>
      </c>
      <c r="G98" s="69" t="b">
        <v>0</v>
      </c>
      <c r="H98" s="69" t="b">
        <v>0</v>
      </c>
      <c r="I98" s="69" t="b">
        <v>0</v>
      </c>
      <c r="J98" s="69" t="b">
        <v>0</v>
      </c>
      <c r="K98" s="69" t="b">
        <v>0</v>
      </c>
      <c r="L98" s="69" t="b">
        <v>0</v>
      </c>
    </row>
    <row r="99" spans="1:12" ht="15">
      <c r="A99" s="69" t="s">
        <v>1296</v>
      </c>
      <c r="B99" s="69" t="s">
        <v>1117</v>
      </c>
      <c r="C99" s="69">
        <v>2</v>
      </c>
      <c r="D99" s="93">
        <v>0.00409283575992435</v>
      </c>
      <c r="E99" s="93">
        <v>2.477121254719662</v>
      </c>
      <c r="F99" s="69" t="s">
        <v>279</v>
      </c>
      <c r="G99" s="69" t="b">
        <v>0</v>
      </c>
      <c r="H99" s="69" t="b">
        <v>0</v>
      </c>
      <c r="I99" s="69" t="b">
        <v>0</v>
      </c>
      <c r="J99" s="69" t="b">
        <v>0</v>
      </c>
      <c r="K99" s="69" t="b">
        <v>0</v>
      </c>
      <c r="L99" s="69" t="b">
        <v>0</v>
      </c>
    </row>
    <row r="100" spans="1:12" ht="15">
      <c r="A100" s="69" t="s">
        <v>1117</v>
      </c>
      <c r="B100" s="69" t="s">
        <v>1118</v>
      </c>
      <c r="C100" s="69">
        <v>2</v>
      </c>
      <c r="D100" s="93">
        <v>0.00409283575992435</v>
      </c>
      <c r="E100" s="93">
        <v>1.8750612633916999</v>
      </c>
      <c r="F100" s="69" t="s">
        <v>279</v>
      </c>
      <c r="G100" s="69" t="b">
        <v>0</v>
      </c>
      <c r="H100" s="69" t="b">
        <v>0</v>
      </c>
      <c r="I100" s="69" t="b">
        <v>0</v>
      </c>
      <c r="J100" s="69" t="b">
        <v>0</v>
      </c>
      <c r="K100" s="69" t="b">
        <v>0</v>
      </c>
      <c r="L100" s="69" t="b">
        <v>0</v>
      </c>
    </row>
    <row r="101" spans="1:12" ht="15">
      <c r="A101" s="69" t="s">
        <v>1118</v>
      </c>
      <c r="B101" s="69" t="s">
        <v>1297</v>
      </c>
      <c r="C101" s="69">
        <v>2</v>
      </c>
      <c r="D101" s="93">
        <v>0.00409283575992435</v>
      </c>
      <c r="E101" s="93">
        <v>2.1760912590556813</v>
      </c>
      <c r="F101" s="69" t="s">
        <v>279</v>
      </c>
      <c r="G101" s="69" t="b">
        <v>0</v>
      </c>
      <c r="H101" s="69" t="b">
        <v>0</v>
      </c>
      <c r="I101" s="69" t="b">
        <v>0</v>
      </c>
      <c r="J101" s="69" t="b">
        <v>0</v>
      </c>
      <c r="K101" s="69" t="b">
        <v>0</v>
      </c>
      <c r="L101" s="69" t="b">
        <v>0</v>
      </c>
    </row>
    <row r="102" spans="1:12" ht="15">
      <c r="A102" s="69" t="s">
        <v>1297</v>
      </c>
      <c r="B102" s="69" t="s">
        <v>1119</v>
      </c>
      <c r="C102" s="69">
        <v>2</v>
      </c>
      <c r="D102" s="93">
        <v>0.00409283575992435</v>
      </c>
      <c r="E102" s="93">
        <v>2.1760912590556813</v>
      </c>
      <c r="F102" s="69" t="s">
        <v>279</v>
      </c>
      <c r="G102" s="69" t="b">
        <v>0</v>
      </c>
      <c r="H102" s="69" t="b">
        <v>0</v>
      </c>
      <c r="I102" s="69" t="b">
        <v>0</v>
      </c>
      <c r="J102" s="69" t="b">
        <v>0</v>
      </c>
      <c r="K102" s="69" t="b">
        <v>0</v>
      </c>
      <c r="L102" s="69" t="b">
        <v>0</v>
      </c>
    </row>
    <row r="103" spans="1:12" ht="15">
      <c r="A103" s="69" t="s">
        <v>1119</v>
      </c>
      <c r="B103" s="69" t="s">
        <v>1298</v>
      </c>
      <c r="C103" s="69">
        <v>2</v>
      </c>
      <c r="D103" s="93">
        <v>0.00409283575992435</v>
      </c>
      <c r="E103" s="93">
        <v>2.1760912590556813</v>
      </c>
      <c r="F103" s="69" t="s">
        <v>279</v>
      </c>
      <c r="G103" s="69" t="b">
        <v>0</v>
      </c>
      <c r="H103" s="69" t="b">
        <v>0</v>
      </c>
      <c r="I103" s="69" t="b">
        <v>0</v>
      </c>
      <c r="J103" s="69" t="b">
        <v>0</v>
      </c>
      <c r="K103" s="69" t="b">
        <v>0</v>
      </c>
      <c r="L103" s="69" t="b">
        <v>0</v>
      </c>
    </row>
    <row r="104" spans="1:12" ht="15">
      <c r="A104" s="69" t="s">
        <v>1298</v>
      </c>
      <c r="B104" s="69" t="s">
        <v>1227</v>
      </c>
      <c r="C104" s="69">
        <v>2</v>
      </c>
      <c r="D104" s="93">
        <v>0.00409283575992435</v>
      </c>
      <c r="E104" s="93">
        <v>2.1760912590556813</v>
      </c>
      <c r="F104" s="69" t="s">
        <v>279</v>
      </c>
      <c r="G104" s="69" t="b">
        <v>0</v>
      </c>
      <c r="H104" s="69" t="b">
        <v>0</v>
      </c>
      <c r="I104" s="69" t="b">
        <v>0</v>
      </c>
      <c r="J104" s="69" t="b">
        <v>0</v>
      </c>
      <c r="K104" s="69" t="b">
        <v>0</v>
      </c>
      <c r="L104" s="69" t="b">
        <v>0</v>
      </c>
    </row>
    <row r="105" spans="1:12" ht="15">
      <c r="A105" s="69" t="s">
        <v>1227</v>
      </c>
      <c r="B105" s="69" t="s">
        <v>1299</v>
      </c>
      <c r="C105" s="69">
        <v>2</v>
      </c>
      <c r="D105" s="93">
        <v>0.00409283575992435</v>
      </c>
      <c r="E105" s="93">
        <v>2.1760912590556813</v>
      </c>
      <c r="F105" s="69" t="s">
        <v>279</v>
      </c>
      <c r="G105" s="69" t="b">
        <v>0</v>
      </c>
      <c r="H105" s="69" t="b">
        <v>0</v>
      </c>
      <c r="I105" s="69" t="b">
        <v>0</v>
      </c>
      <c r="J105" s="69" t="b">
        <v>0</v>
      </c>
      <c r="K105" s="69" t="b">
        <v>0</v>
      </c>
      <c r="L105" s="69" t="b">
        <v>0</v>
      </c>
    </row>
    <row r="106" spans="1:12" ht="15">
      <c r="A106" s="69" t="s">
        <v>1299</v>
      </c>
      <c r="B106" s="69" t="s">
        <v>1118</v>
      </c>
      <c r="C106" s="69">
        <v>2</v>
      </c>
      <c r="D106" s="93">
        <v>0.00409283575992435</v>
      </c>
      <c r="E106" s="93">
        <v>2.1760912590556813</v>
      </c>
      <c r="F106" s="69" t="s">
        <v>279</v>
      </c>
      <c r="G106" s="69" t="b">
        <v>0</v>
      </c>
      <c r="H106" s="69" t="b">
        <v>0</v>
      </c>
      <c r="I106" s="69" t="b">
        <v>0</v>
      </c>
      <c r="J106" s="69" t="b">
        <v>0</v>
      </c>
      <c r="K106" s="69" t="b">
        <v>0</v>
      </c>
      <c r="L106" s="69" t="b">
        <v>0</v>
      </c>
    </row>
    <row r="107" spans="1:12" ht="15">
      <c r="A107" s="69" t="s">
        <v>1118</v>
      </c>
      <c r="B107" s="69" t="s">
        <v>1300</v>
      </c>
      <c r="C107" s="69">
        <v>2</v>
      </c>
      <c r="D107" s="93">
        <v>0.00409283575992435</v>
      </c>
      <c r="E107" s="93">
        <v>2.1760912590556813</v>
      </c>
      <c r="F107" s="69" t="s">
        <v>279</v>
      </c>
      <c r="G107" s="69" t="b">
        <v>0</v>
      </c>
      <c r="H107" s="69" t="b">
        <v>0</v>
      </c>
      <c r="I107" s="69" t="b">
        <v>0</v>
      </c>
      <c r="J107" s="69" t="b">
        <v>0</v>
      </c>
      <c r="K107" s="69" t="b">
        <v>0</v>
      </c>
      <c r="L107" s="69" t="b">
        <v>0</v>
      </c>
    </row>
    <row r="108" spans="1:12" ht="15">
      <c r="A108" s="69" t="s">
        <v>1300</v>
      </c>
      <c r="B108" s="69" t="s">
        <v>1116</v>
      </c>
      <c r="C108" s="69">
        <v>2</v>
      </c>
      <c r="D108" s="93">
        <v>0.00409283575992435</v>
      </c>
      <c r="E108" s="93">
        <v>2</v>
      </c>
      <c r="F108" s="69" t="s">
        <v>279</v>
      </c>
      <c r="G108" s="69" t="b">
        <v>0</v>
      </c>
      <c r="H108" s="69" t="b">
        <v>0</v>
      </c>
      <c r="I108" s="69" t="b">
        <v>0</v>
      </c>
      <c r="J108" s="69" t="b">
        <v>0</v>
      </c>
      <c r="K108" s="69" t="b">
        <v>0</v>
      </c>
      <c r="L108" s="69" t="b">
        <v>0</v>
      </c>
    </row>
    <row r="109" spans="1:12" ht="15">
      <c r="A109" s="69" t="s">
        <v>1116</v>
      </c>
      <c r="B109" s="69" t="s">
        <v>1119</v>
      </c>
      <c r="C109" s="69">
        <v>2</v>
      </c>
      <c r="D109" s="93">
        <v>0.00409283575992435</v>
      </c>
      <c r="E109" s="93">
        <v>1.8750612633916999</v>
      </c>
      <c r="F109" s="69" t="s">
        <v>279</v>
      </c>
      <c r="G109" s="69" t="b">
        <v>0</v>
      </c>
      <c r="H109" s="69" t="b">
        <v>0</v>
      </c>
      <c r="I109" s="69" t="b">
        <v>0</v>
      </c>
      <c r="J109" s="69" t="b">
        <v>0</v>
      </c>
      <c r="K109" s="69" t="b">
        <v>0</v>
      </c>
      <c r="L109" s="69" t="b">
        <v>0</v>
      </c>
    </row>
    <row r="110" spans="1:12" ht="15">
      <c r="A110" s="69" t="s">
        <v>1119</v>
      </c>
      <c r="B110" s="69" t="s">
        <v>1115</v>
      </c>
      <c r="C110" s="69">
        <v>2</v>
      </c>
      <c r="D110" s="93">
        <v>0.00409283575992435</v>
      </c>
      <c r="E110" s="93">
        <v>1.5228787452803376</v>
      </c>
      <c r="F110" s="69" t="s">
        <v>279</v>
      </c>
      <c r="G110" s="69" t="b">
        <v>0</v>
      </c>
      <c r="H110" s="69" t="b">
        <v>0</v>
      </c>
      <c r="I110" s="69" t="b">
        <v>0</v>
      </c>
      <c r="J110" s="69" t="b">
        <v>0</v>
      </c>
      <c r="K110" s="69" t="b">
        <v>0</v>
      </c>
      <c r="L110" s="69" t="b">
        <v>0</v>
      </c>
    </row>
    <row r="111" spans="1:12" ht="15">
      <c r="A111" s="69" t="s">
        <v>1115</v>
      </c>
      <c r="B111" s="69" t="s">
        <v>1261</v>
      </c>
      <c r="C111" s="69">
        <v>2</v>
      </c>
      <c r="D111" s="93">
        <v>0.00409283575992435</v>
      </c>
      <c r="E111" s="93">
        <v>1.6478174818886375</v>
      </c>
      <c r="F111" s="69" t="s">
        <v>279</v>
      </c>
      <c r="G111" s="69" t="b">
        <v>0</v>
      </c>
      <c r="H111" s="69" t="b">
        <v>0</v>
      </c>
      <c r="I111" s="69" t="b">
        <v>0</v>
      </c>
      <c r="J111" s="69" t="b">
        <v>0</v>
      </c>
      <c r="K111" s="69" t="b">
        <v>0</v>
      </c>
      <c r="L111" s="69" t="b">
        <v>0</v>
      </c>
    </row>
    <row r="112" spans="1:12" ht="15">
      <c r="A112" s="69" t="s">
        <v>1261</v>
      </c>
      <c r="B112" s="69" t="s">
        <v>1116</v>
      </c>
      <c r="C112" s="69">
        <v>2</v>
      </c>
      <c r="D112" s="93">
        <v>0.00409283575992435</v>
      </c>
      <c r="E112" s="93">
        <v>1.8239087409443189</v>
      </c>
      <c r="F112" s="69" t="s">
        <v>279</v>
      </c>
      <c r="G112" s="69" t="b">
        <v>0</v>
      </c>
      <c r="H112" s="69" t="b">
        <v>0</v>
      </c>
      <c r="I112" s="69" t="b">
        <v>0</v>
      </c>
      <c r="J112" s="69" t="b">
        <v>0</v>
      </c>
      <c r="K112" s="69" t="b">
        <v>0</v>
      </c>
      <c r="L112" s="69" t="b">
        <v>0</v>
      </c>
    </row>
    <row r="113" spans="1:12" ht="15">
      <c r="A113" s="69" t="s">
        <v>1116</v>
      </c>
      <c r="B113" s="69" t="s">
        <v>1227</v>
      </c>
      <c r="C113" s="69">
        <v>2</v>
      </c>
      <c r="D113" s="93">
        <v>0.00409283575992435</v>
      </c>
      <c r="E113" s="93">
        <v>1.8750612633916999</v>
      </c>
      <c r="F113" s="69" t="s">
        <v>279</v>
      </c>
      <c r="G113" s="69" t="b">
        <v>0</v>
      </c>
      <c r="H113" s="69" t="b">
        <v>0</v>
      </c>
      <c r="I113" s="69" t="b">
        <v>0</v>
      </c>
      <c r="J113" s="69" t="b">
        <v>0</v>
      </c>
      <c r="K113" s="69" t="b">
        <v>0</v>
      </c>
      <c r="L113" s="69" t="b">
        <v>0</v>
      </c>
    </row>
    <row r="114" spans="1:12" ht="15">
      <c r="A114" s="69" t="s">
        <v>1227</v>
      </c>
      <c r="B114" s="69" t="s">
        <v>1115</v>
      </c>
      <c r="C114" s="69">
        <v>2</v>
      </c>
      <c r="D114" s="93">
        <v>0.00409283575992435</v>
      </c>
      <c r="E114" s="93">
        <v>1.5228787452803376</v>
      </c>
      <c r="F114" s="69" t="s">
        <v>279</v>
      </c>
      <c r="G114" s="69" t="b">
        <v>0</v>
      </c>
      <c r="H114" s="69" t="b">
        <v>0</v>
      </c>
      <c r="I114" s="69" t="b">
        <v>0</v>
      </c>
      <c r="J114" s="69" t="b">
        <v>0</v>
      </c>
      <c r="K114" s="69" t="b">
        <v>0</v>
      </c>
      <c r="L114" s="69" t="b">
        <v>0</v>
      </c>
    </row>
    <row r="115" spans="1:12" ht="15">
      <c r="A115" s="69" t="s">
        <v>1115</v>
      </c>
      <c r="B115" s="69" t="s">
        <v>1224</v>
      </c>
      <c r="C115" s="69">
        <v>2</v>
      </c>
      <c r="D115" s="93">
        <v>0.00409283575992435</v>
      </c>
      <c r="E115" s="93">
        <v>1.5228787452803376</v>
      </c>
      <c r="F115" s="69" t="s">
        <v>279</v>
      </c>
      <c r="G115" s="69" t="b">
        <v>0</v>
      </c>
      <c r="H115" s="69" t="b">
        <v>0</v>
      </c>
      <c r="I115" s="69" t="b">
        <v>0</v>
      </c>
      <c r="J115" s="69" t="b">
        <v>0</v>
      </c>
      <c r="K115" s="69" t="b">
        <v>0</v>
      </c>
      <c r="L115" s="69" t="b">
        <v>0</v>
      </c>
    </row>
    <row r="116" spans="1:12" ht="15">
      <c r="A116" s="69" t="s">
        <v>1224</v>
      </c>
      <c r="B116" s="69" t="s">
        <v>1116</v>
      </c>
      <c r="C116" s="69">
        <v>2</v>
      </c>
      <c r="D116" s="93">
        <v>0.00409283575992435</v>
      </c>
      <c r="E116" s="93">
        <v>1.6989700043360187</v>
      </c>
      <c r="F116" s="69" t="s">
        <v>279</v>
      </c>
      <c r="G116" s="69" t="b">
        <v>0</v>
      </c>
      <c r="H116" s="69" t="b">
        <v>0</v>
      </c>
      <c r="I116" s="69" t="b">
        <v>0</v>
      </c>
      <c r="J116" s="69" t="b">
        <v>0</v>
      </c>
      <c r="K116" s="69" t="b">
        <v>0</v>
      </c>
      <c r="L116" s="69" t="b">
        <v>0</v>
      </c>
    </row>
    <row r="117" spans="1:12" ht="15">
      <c r="A117" s="69" t="s">
        <v>1301</v>
      </c>
      <c r="B117" s="69" t="s">
        <v>1302</v>
      </c>
      <c r="C117" s="69">
        <v>2</v>
      </c>
      <c r="D117" s="93">
        <v>0.00409283575992435</v>
      </c>
      <c r="E117" s="93">
        <v>2.477121254719662</v>
      </c>
      <c r="F117" s="69" t="s">
        <v>279</v>
      </c>
      <c r="G117" s="69" t="b">
        <v>0</v>
      </c>
      <c r="H117" s="69" t="b">
        <v>0</v>
      </c>
      <c r="I117" s="69" t="b">
        <v>0</v>
      </c>
      <c r="J117" s="69" t="b">
        <v>0</v>
      </c>
      <c r="K117" s="69" t="b">
        <v>0</v>
      </c>
      <c r="L117" s="69" t="b">
        <v>0</v>
      </c>
    </row>
    <row r="118" spans="1:12" ht="15">
      <c r="A118" s="69" t="s">
        <v>1302</v>
      </c>
      <c r="B118" s="69" t="s">
        <v>1303</v>
      </c>
      <c r="C118" s="69">
        <v>2</v>
      </c>
      <c r="D118" s="93">
        <v>0.00409283575992435</v>
      </c>
      <c r="E118" s="93">
        <v>2.477121254719662</v>
      </c>
      <c r="F118" s="69" t="s">
        <v>279</v>
      </c>
      <c r="G118" s="69" t="b">
        <v>0</v>
      </c>
      <c r="H118" s="69" t="b">
        <v>0</v>
      </c>
      <c r="I118" s="69" t="b">
        <v>0</v>
      </c>
      <c r="J118" s="69" t="b">
        <v>0</v>
      </c>
      <c r="K118" s="69" t="b">
        <v>0</v>
      </c>
      <c r="L118" s="69" t="b">
        <v>0</v>
      </c>
    </row>
    <row r="119" spans="1:12" ht="15">
      <c r="A119" s="69" t="s">
        <v>1303</v>
      </c>
      <c r="B119" s="69" t="s">
        <v>1304</v>
      </c>
      <c r="C119" s="69">
        <v>2</v>
      </c>
      <c r="D119" s="93">
        <v>0.00409283575992435</v>
      </c>
      <c r="E119" s="93">
        <v>2.477121254719662</v>
      </c>
      <c r="F119" s="69" t="s">
        <v>279</v>
      </c>
      <c r="G119" s="69" t="b">
        <v>0</v>
      </c>
      <c r="H119" s="69" t="b">
        <v>0</v>
      </c>
      <c r="I119" s="69" t="b">
        <v>0</v>
      </c>
      <c r="J119" s="69" t="b">
        <v>0</v>
      </c>
      <c r="K119" s="69" t="b">
        <v>0</v>
      </c>
      <c r="L119" s="69" t="b">
        <v>0</v>
      </c>
    </row>
    <row r="120" spans="1:12" ht="15">
      <c r="A120" s="69" t="s">
        <v>1304</v>
      </c>
      <c r="B120" s="69" t="s">
        <v>1305</v>
      </c>
      <c r="C120" s="69">
        <v>2</v>
      </c>
      <c r="D120" s="93">
        <v>0.00409283575992435</v>
      </c>
      <c r="E120" s="93">
        <v>2.477121254719662</v>
      </c>
      <c r="F120" s="69" t="s">
        <v>279</v>
      </c>
      <c r="G120" s="69" t="b">
        <v>0</v>
      </c>
      <c r="H120" s="69" t="b">
        <v>0</v>
      </c>
      <c r="I120" s="69" t="b">
        <v>0</v>
      </c>
      <c r="J120" s="69" t="b">
        <v>0</v>
      </c>
      <c r="K120" s="69" t="b">
        <v>0</v>
      </c>
      <c r="L120" s="69" t="b">
        <v>0</v>
      </c>
    </row>
    <row r="121" spans="1:12" ht="15">
      <c r="A121" s="69" t="s">
        <v>1305</v>
      </c>
      <c r="B121" s="69" t="s">
        <v>1306</v>
      </c>
      <c r="C121" s="69">
        <v>2</v>
      </c>
      <c r="D121" s="93">
        <v>0.00409283575992435</v>
      </c>
      <c r="E121" s="93">
        <v>2.477121254719662</v>
      </c>
      <c r="F121" s="69" t="s">
        <v>279</v>
      </c>
      <c r="G121" s="69" t="b">
        <v>0</v>
      </c>
      <c r="H121" s="69" t="b">
        <v>0</v>
      </c>
      <c r="I121" s="69" t="b">
        <v>0</v>
      </c>
      <c r="J121" s="69" t="b">
        <v>0</v>
      </c>
      <c r="K121" s="69" t="b">
        <v>0</v>
      </c>
      <c r="L121" s="69" t="b">
        <v>0</v>
      </c>
    </row>
    <row r="122" spans="1:12" ht="15">
      <c r="A122" s="69" t="s">
        <v>1306</v>
      </c>
      <c r="B122" s="69" t="s">
        <v>747</v>
      </c>
      <c r="C122" s="69">
        <v>2</v>
      </c>
      <c r="D122" s="93">
        <v>0.00409283575992435</v>
      </c>
      <c r="E122" s="93">
        <v>2.477121254719662</v>
      </c>
      <c r="F122" s="69" t="s">
        <v>279</v>
      </c>
      <c r="G122" s="69" t="b">
        <v>0</v>
      </c>
      <c r="H122" s="69" t="b">
        <v>0</v>
      </c>
      <c r="I122" s="69" t="b">
        <v>0</v>
      </c>
      <c r="J122" s="69" t="b">
        <v>0</v>
      </c>
      <c r="K122" s="69" t="b">
        <v>0</v>
      </c>
      <c r="L122" s="69" t="b">
        <v>0</v>
      </c>
    </row>
    <row r="123" spans="1:12" ht="15">
      <c r="A123" s="69" t="s">
        <v>747</v>
      </c>
      <c r="B123" s="69" t="s">
        <v>1307</v>
      </c>
      <c r="C123" s="69">
        <v>2</v>
      </c>
      <c r="D123" s="93">
        <v>0.00409283575992435</v>
      </c>
      <c r="E123" s="93">
        <v>2.477121254719662</v>
      </c>
      <c r="F123" s="69" t="s">
        <v>279</v>
      </c>
      <c r="G123" s="69" t="b">
        <v>0</v>
      </c>
      <c r="H123" s="69" t="b">
        <v>0</v>
      </c>
      <c r="I123" s="69" t="b">
        <v>0</v>
      </c>
      <c r="J123" s="69" t="b">
        <v>0</v>
      </c>
      <c r="K123" s="69" t="b">
        <v>0</v>
      </c>
      <c r="L123" s="69" t="b">
        <v>0</v>
      </c>
    </row>
    <row r="124" spans="1:12" ht="15">
      <c r="A124" s="69" t="s">
        <v>1307</v>
      </c>
      <c r="B124" s="69" t="s">
        <v>1308</v>
      </c>
      <c r="C124" s="69">
        <v>2</v>
      </c>
      <c r="D124" s="93">
        <v>0.00409283575992435</v>
      </c>
      <c r="E124" s="93">
        <v>2.477121254719662</v>
      </c>
      <c r="F124" s="69" t="s">
        <v>279</v>
      </c>
      <c r="G124" s="69" t="b">
        <v>0</v>
      </c>
      <c r="H124" s="69" t="b">
        <v>0</v>
      </c>
      <c r="I124" s="69" t="b">
        <v>0</v>
      </c>
      <c r="J124" s="69" t="b">
        <v>0</v>
      </c>
      <c r="K124" s="69" t="b">
        <v>0</v>
      </c>
      <c r="L124" s="69" t="b">
        <v>0</v>
      </c>
    </row>
    <row r="125" spans="1:12" ht="15">
      <c r="A125" s="69" t="s">
        <v>1309</v>
      </c>
      <c r="B125" s="69" t="s">
        <v>1310</v>
      </c>
      <c r="C125" s="69">
        <v>2</v>
      </c>
      <c r="D125" s="93">
        <v>0.00409283575992435</v>
      </c>
      <c r="E125" s="93">
        <v>2.477121254719662</v>
      </c>
      <c r="F125" s="69" t="s">
        <v>279</v>
      </c>
      <c r="G125" s="69" t="b">
        <v>0</v>
      </c>
      <c r="H125" s="69" t="b">
        <v>0</v>
      </c>
      <c r="I125" s="69" t="b">
        <v>0</v>
      </c>
      <c r="J125" s="69" t="b">
        <v>0</v>
      </c>
      <c r="K125" s="69" t="b">
        <v>0</v>
      </c>
      <c r="L125" s="69" t="b">
        <v>0</v>
      </c>
    </row>
    <row r="126" spans="1:12" ht="15">
      <c r="A126" s="69" t="s">
        <v>1310</v>
      </c>
      <c r="B126" s="69" t="s">
        <v>1311</v>
      </c>
      <c r="C126" s="69">
        <v>2</v>
      </c>
      <c r="D126" s="93">
        <v>0.00409283575992435</v>
      </c>
      <c r="E126" s="93">
        <v>2.477121254719662</v>
      </c>
      <c r="F126" s="69" t="s">
        <v>279</v>
      </c>
      <c r="G126" s="69" t="b">
        <v>0</v>
      </c>
      <c r="H126" s="69" t="b">
        <v>0</v>
      </c>
      <c r="I126" s="69" t="b">
        <v>0</v>
      </c>
      <c r="J126" s="69" t="b">
        <v>0</v>
      </c>
      <c r="K126" s="69" t="b">
        <v>0</v>
      </c>
      <c r="L126" s="69" t="b">
        <v>0</v>
      </c>
    </row>
    <row r="127" spans="1:12" ht="15">
      <c r="A127" s="69" t="s">
        <v>1311</v>
      </c>
      <c r="B127" s="69" t="s">
        <v>1312</v>
      </c>
      <c r="C127" s="69">
        <v>2</v>
      </c>
      <c r="D127" s="93">
        <v>0.00409283575992435</v>
      </c>
      <c r="E127" s="93">
        <v>2.477121254719662</v>
      </c>
      <c r="F127" s="69" t="s">
        <v>279</v>
      </c>
      <c r="G127" s="69" t="b">
        <v>0</v>
      </c>
      <c r="H127" s="69" t="b">
        <v>0</v>
      </c>
      <c r="I127" s="69" t="b">
        <v>0</v>
      </c>
      <c r="J127" s="69" t="b">
        <v>0</v>
      </c>
      <c r="K127" s="69" t="b">
        <v>0</v>
      </c>
      <c r="L127" s="69" t="b">
        <v>0</v>
      </c>
    </row>
    <row r="128" spans="1:12" ht="15">
      <c r="A128" s="69" t="s">
        <v>1312</v>
      </c>
      <c r="B128" s="69" t="s">
        <v>1228</v>
      </c>
      <c r="C128" s="69">
        <v>2</v>
      </c>
      <c r="D128" s="93">
        <v>0.00409283575992435</v>
      </c>
      <c r="E128" s="93">
        <v>2.1760912590556813</v>
      </c>
      <c r="F128" s="69" t="s">
        <v>279</v>
      </c>
      <c r="G128" s="69" t="b">
        <v>0</v>
      </c>
      <c r="H128" s="69" t="b">
        <v>0</v>
      </c>
      <c r="I128" s="69" t="b">
        <v>0</v>
      </c>
      <c r="J128" s="69" t="b">
        <v>0</v>
      </c>
      <c r="K128" s="69" t="b">
        <v>0</v>
      </c>
      <c r="L128" s="69" t="b">
        <v>0</v>
      </c>
    </row>
    <row r="129" spans="1:12" ht="15">
      <c r="A129" s="69" t="s">
        <v>1228</v>
      </c>
      <c r="B129" s="69" t="s">
        <v>1225</v>
      </c>
      <c r="C129" s="69">
        <v>2</v>
      </c>
      <c r="D129" s="93">
        <v>0.00409283575992435</v>
      </c>
      <c r="E129" s="93">
        <v>1.8750612633916999</v>
      </c>
      <c r="F129" s="69" t="s">
        <v>279</v>
      </c>
      <c r="G129" s="69" t="b">
        <v>0</v>
      </c>
      <c r="H129" s="69" t="b">
        <v>0</v>
      </c>
      <c r="I129" s="69" t="b">
        <v>0</v>
      </c>
      <c r="J129" s="69" t="b">
        <v>0</v>
      </c>
      <c r="K129" s="69" t="b">
        <v>0</v>
      </c>
      <c r="L129" s="69" t="b">
        <v>0</v>
      </c>
    </row>
    <row r="130" spans="1:12" ht="15">
      <c r="A130" s="69" t="s">
        <v>1225</v>
      </c>
      <c r="B130" s="69" t="s">
        <v>1313</v>
      </c>
      <c r="C130" s="69">
        <v>2</v>
      </c>
      <c r="D130" s="93">
        <v>0.00409283575992435</v>
      </c>
      <c r="E130" s="93">
        <v>2.1760912590556813</v>
      </c>
      <c r="F130" s="69" t="s">
        <v>279</v>
      </c>
      <c r="G130" s="69" t="b">
        <v>0</v>
      </c>
      <c r="H130" s="69" t="b">
        <v>0</v>
      </c>
      <c r="I130" s="69" t="b">
        <v>0</v>
      </c>
      <c r="J130" s="69" t="b">
        <v>0</v>
      </c>
      <c r="K130" s="69" t="b">
        <v>0</v>
      </c>
      <c r="L130" s="69" t="b">
        <v>0</v>
      </c>
    </row>
    <row r="131" spans="1:12" ht="15">
      <c r="A131" s="69" t="s">
        <v>1313</v>
      </c>
      <c r="B131" s="69" t="s">
        <v>1314</v>
      </c>
      <c r="C131" s="69">
        <v>2</v>
      </c>
      <c r="D131" s="93">
        <v>0.00409283575992435</v>
      </c>
      <c r="E131" s="93">
        <v>2.477121254719662</v>
      </c>
      <c r="F131" s="69" t="s">
        <v>279</v>
      </c>
      <c r="G131" s="69" t="b">
        <v>0</v>
      </c>
      <c r="H131" s="69" t="b">
        <v>0</v>
      </c>
      <c r="I131" s="69" t="b">
        <v>0</v>
      </c>
      <c r="J131" s="69" t="b">
        <v>0</v>
      </c>
      <c r="K131" s="69" t="b">
        <v>0</v>
      </c>
      <c r="L131" s="69" t="b">
        <v>0</v>
      </c>
    </row>
    <row r="132" spans="1:12" ht="15">
      <c r="A132" s="69" t="s">
        <v>1314</v>
      </c>
      <c r="B132" s="69" t="s">
        <v>1315</v>
      </c>
      <c r="C132" s="69">
        <v>2</v>
      </c>
      <c r="D132" s="93">
        <v>0.00409283575992435</v>
      </c>
      <c r="E132" s="93">
        <v>2.477121254719662</v>
      </c>
      <c r="F132" s="69" t="s">
        <v>279</v>
      </c>
      <c r="G132" s="69" t="b">
        <v>0</v>
      </c>
      <c r="H132" s="69" t="b">
        <v>0</v>
      </c>
      <c r="I132" s="69" t="b">
        <v>0</v>
      </c>
      <c r="J132" s="69" t="b">
        <v>0</v>
      </c>
      <c r="K132" s="69" t="b">
        <v>0</v>
      </c>
      <c r="L132" s="69" t="b">
        <v>0</v>
      </c>
    </row>
    <row r="133" spans="1:12" ht="15">
      <c r="A133" s="69" t="s">
        <v>1315</v>
      </c>
      <c r="B133" s="69" t="s">
        <v>746</v>
      </c>
      <c r="C133" s="69">
        <v>2</v>
      </c>
      <c r="D133" s="93">
        <v>0.00409283575992435</v>
      </c>
      <c r="E133" s="93">
        <v>2.477121254719662</v>
      </c>
      <c r="F133" s="69" t="s">
        <v>279</v>
      </c>
      <c r="G133" s="69" t="b">
        <v>0</v>
      </c>
      <c r="H133" s="69" t="b">
        <v>0</v>
      </c>
      <c r="I133" s="69" t="b">
        <v>0</v>
      </c>
      <c r="J133" s="69" t="b">
        <v>0</v>
      </c>
      <c r="K133" s="69" t="b">
        <v>0</v>
      </c>
      <c r="L133" s="69" t="b">
        <v>0</v>
      </c>
    </row>
    <row r="134" spans="1:12" ht="15">
      <c r="A134" s="69" t="s">
        <v>746</v>
      </c>
      <c r="B134" s="69" t="s">
        <v>734</v>
      </c>
      <c r="C134" s="69">
        <v>2</v>
      </c>
      <c r="D134" s="93">
        <v>0.00409283575992435</v>
      </c>
      <c r="E134" s="93">
        <v>2.477121254719662</v>
      </c>
      <c r="F134" s="69" t="s">
        <v>279</v>
      </c>
      <c r="G134" s="69" t="b">
        <v>0</v>
      </c>
      <c r="H134" s="69" t="b">
        <v>0</v>
      </c>
      <c r="I134" s="69" t="b">
        <v>0</v>
      </c>
      <c r="J134" s="69" t="b">
        <v>0</v>
      </c>
      <c r="K134" s="69" t="b">
        <v>0</v>
      </c>
      <c r="L134" s="69" t="b">
        <v>0</v>
      </c>
    </row>
    <row r="135" spans="1:12" ht="15">
      <c r="A135" s="69" t="s">
        <v>734</v>
      </c>
      <c r="B135" s="69" t="s">
        <v>739</v>
      </c>
      <c r="C135" s="69">
        <v>2</v>
      </c>
      <c r="D135" s="93">
        <v>0.00409283575992435</v>
      </c>
      <c r="E135" s="93">
        <v>1.3467874862246563</v>
      </c>
      <c r="F135" s="69" t="s">
        <v>279</v>
      </c>
      <c r="G135" s="69" t="b">
        <v>0</v>
      </c>
      <c r="H135" s="69" t="b">
        <v>0</v>
      </c>
      <c r="I135" s="69" t="b">
        <v>0</v>
      </c>
      <c r="J135" s="69" t="b">
        <v>0</v>
      </c>
      <c r="K135" s="69" t="b">
        <v>0</v>
      </c>
      <c r="L135" s="69" t="b">
        <v>0</v>
      </c>
    </row>
    <row r="136" spans="1:12" ht="15">
      <c r="A136" s="69" t="s">
        <v>1316</v>
      </c>
      <c r="B136" s="69" t="s">
        <v>1317</v>
      </c>
      <c r="C136" s="69">
        <v>2</v>
      </c>
      <c r="D136" s="93">
        <v>0.00409283575992435</v>
      </c>
      <c r="E136" s="93">
        <v>2.477121254719662</v>
      </c>
      <c r="F136" s="69" t="s">
        <v>279</v>
      </c>
      <c r="G136" s="69" t="b">
        <v>0</v>
      </c>
      <c r="H136" s="69" t="b">
        <v>0</v>
      </c>
      <c r="I136" s="69" t="b">
        <v>0</v>
      </c>
      <c r="J136" s="69" t="b">
        <v>0</v>
      </c>
      <c r="K136" s="69" t="b">
        <v>0</v>
      </c>
      <c r="L136" s="69" t="b">
        <v>0</v>
      </c>
    </row>
    <row r="137" spans="1:12" ht="15">
      <c r="A137" s="69" t="s">
        <v>1317</v>
      </c>
      <c r="B137" s="69" t="s">
        <v>1318</v>
      </c>
      <c r="C137" s="69">
        <v>2</v>
      </c>
      <c r="D137" s="93">
        <v>0.00409283575992435</v>
      </c>
      <c r="E137" s="93">
        <v>2.477121254719662</v>
      </c>
      <c r="F137" s="69" t="s">
        <v>279</v>
      </c>
      <c r="G137" s="69" t="b">
        <v>0</v>
      </c>
      <c r="H137" s="69" t="b">
        <v>0</v>
      </c>
      <c r="I137" s="69" t="b">
        <v>0</v>
      </c>
      <c r="J137" s="69" t="b">
        <v>0</v>
      </c>
      <c r="K137" s="69" t="b">
        <v>0</v>
      </c>
      <c r="L137" s="69" t="b">
        <v>0</v>
      </c>
    </row>
    <row r="138" spans="1:12" ht="15">
      <c r="A138" s="69" t="s">
        <v>1318</v>
      </c>
      <c r="B138" s="69" t="s">
        <v>1229</v>
      </c>
      <c r="C138" s="69">
        <v>2</v>
      </c>
      <c r="D138" s="93">
        <v>0.00409283575992435</v>
      </c>
      <c r="E138" s="93">
        <v>2.1760912590556813</v>
      </c>
      <c r="F138" s="69" t="s">
        <v>279</v>
      </c>
      <c r="G138" s="69" t="b">
        <v>0</v>
      </c>
      <c r="H138" s="69" t="b">
        <v>0</v>
      </c>
      <c r="I138" s="69" t="b">
        <v>0</v>
      </c>
      <c r="J138" s="69" t="b">
        <v>0</v>
      </c>
      <c r="K138" s="69" t="b">
        <v>0</v>
      </c>
      <c r="L138" s="69" t="b">
        <v>0</v>
      </c>
    </row>
    <row r="139" spans="1:12" ht="15">
      <c r="A139" s="69" t="s">
        <v>1229</v>
      </c>
      <c r="B139" s="69" t="s">
        <v>1319</v>
      </c>
      <c r="C139" s="69">
        <v>2</v>
      </c>
      <c r="D139" s="93">
        <v>0.00409283575992435</v>
      </c>
      <c r="E139" s="93">
        <v>2.1760912590556813</v>
      </c>
      <c r="F139" s="69" t="s">
        <v>279</v>
      </c>
      <c r="G139" s="69" t="b">
        <v>0</v>
      </c>
      <c r="H139" s="69" t="b">
        <v>0</v>
      </c>
      <c r="I139" s="69" t="b">
        <v>0</v>
      </c>
      <c r="J139" s="69" t="b">
        <v>0</v>
      </c>
      <c r="K139" s="69" t="b">
        <v>0</v>
      </c>
      <c r="L139" s="69" t="b">
        <v>0</v>
      </c>
    </row>
    <row r="140" spans="1:12" ht="15">
      <c r="A140" s="69" t="s">
        <v>1319</v>
      </c>
      <c r="B140" s="69" t="s">
        <v>1230</v>
      </c>
      <c r="C140" s="69">
        <v>2</v>
      </c>
      <c r="D140" s="93">
        <v>0.00409283575992435</v>
      </c>
      <c r="E140" s="93">
        <v>2.1760912590556813</v>
      </c>
      <c r="F140" s="69" t="s">
        <v>279</v>
      </c>
      <c r="G140" s="69" t="b">
        <v>0</v>
      </c>
      <c r="H140" s="69" t="b">
        <v>0</v>
      </c>
      <c r="I140" s="69" t="b">
        <v>0</v>
      </c>
      <c r="J140" s="69" t="b">
        <v>0</v>
      </c>
      <c r="K140" s="69" t="b">
        <v>0</v>
      </c>
      <c r="L140" s="69" t="b">
        <v>0</v>
      </c>
    </row>
    <row r="141" spans="1:12" ht="15">
      <c r="A141" s="69" t="s">
        <v>1230</v>
      </c>
      <c r="B141" s="69" t="s">
        <v>1229</v>
      </c>
      <c r="C141" s="69">
        <v>2</v>
      </c>
      <c r="D141" s="93">
        <v>0.00409283575992435</v>
      </c>
      <c r="E141" s="93">
        <v>1.8750612633916999</v>
      </c>
      <c r="F141" s="69" t="s">
        <v>279</v>
      </c>
      <c r="G141" s="69" t="b">
        <v>0</v>
      </c>
      <c r="H141" s="69" t="b">
        <v>0</v>
      </c>
      <c r="I141" s="69" t="b">
        <v>0</v>
      </c>
      <c r="J141" s="69" t="b">
        <v>0</v>
      </c>
      <c r="K141" s="69" t="b">
        <v>0</v>
      </c>
      <c r="L141" s="69" t="b">
        <v>0</v>
      </c>
    </row>
    <row r="142" spans="1:12" ht="15">
      <c r="A142" s="69" t="s">
        <v>1229</v>
      </c>
      <c r="B142" s="69" t="s">
        <v>1320</v>
      </c>
      <c r="C142" s="69">
        <v>2</v>
      </c>
      <c r="D142" s="93">
        <v>0.00409283575992435</v>
      </c>
      <c r="E142" s="93">
        <v>2.1760912590556813</v>
      </c>
      <c r="F142" s="69" t="s">
        <v>279</v>
      </c>
      <c r="G142" s="69" t="b">
        <v>0</v>
      </c>
      <c r="H142" s="69" t="b">
        <v>0</v>
      </c>
      <c r="I142" s="69" t="b">
        <v>0</v>
      </c>
      <c r="J142" s="69" t="b">
        <v>0</v>
      </c>
      <c r="K142" s="69" t="b">
        <v>0</v>
      </c>
      <c r="L142" s="69" t="b">
        <v>0</v>
      </c>
    </row>
    <row r="143" spans="1:12" ht="15">
      <c r="A143" s="69" t="s">
        <v>1320</v>
      </c>
      <c r="B143" s="69" t="s">
        <v>1219</v>
      </c>
      <c r="C143" s="69">
        <v>2</v>
      </c>
      <c r="D143" s="93">
        <v>0.00409283575992435</v>
      </c>
      <c r="E143" s="93">
        <v>2</v>
      </c>
      <c r="F143" s="69" t="s">
        <v>279</v>
      </c>
      <c r="G143" s="69" t="b">
        <v>0</v>
      </c>
      <c r="H143" s="69" t="b">
        <v>0</v>
      </c>
      <c r="I143" s="69" t="b">
        <v>0</v>
      </c>
      <c r="J143" s="69" t="b">
        <v>0</v>
      </c>
      <c r="K143" s="69" t="b">
        <v>0</v>
      </c>
      <c r="L143" s="69" t="b">
        <v>0</v>
      </c>
    </row>
    <row r="144" spans="1:12" ht="15">
      <c r="A144" s="69" t="s">
        <v>1219</v>
      </c>
      <c r="B144" s="69" t="s">
        <v>1321</v>
      </c>
      <c r="C144" s="69">
        <v>2</v>
      </c>
      <c r="D144" s="93">
        <v>0.00409283575992435</v>
      </c>
      <c r="E144" s="93">
        <v>2</v>
      </c>
      <c r="F144" s="69" t="s">
        <v>279</v>
      </c>
      <c r="G144" s="69" t="b">
        <v>0</v>
      </c>
      <c r="H144" s="69" t="b">
        <v>0</v>
      </c>
      <c r="I144" s="69" t="b">
        <v>0</v>
      </c>
      <c r="J144" s="69" t="b">
        <v>0</v>
      </c>
      <c r="K144" s="69" t="b">
        <v>0</v>
      </c>
      <c r="L144" s="69" t="b">
        <v>0</v>
      </c>
    </row>
    <row r="145" spans="1:12" ht="15">
      <c r="A145" s="69" t="s">
        <v>1321</v>
      </c>
      <c r="B145" s="69" t="s">
        <v>1322</v>
      </c>
      <c r="C145" s="69">
        <v>2</v>
      </c>
      <c r="D145" s="93">
        <v>0.00409283575992435</v>
      </c>
      <c r="E145" s="93">
        <v>2.477121254719662</v>
      </c>
      <c r="F145" s="69" t="s">
        <v>279</v>
      </c>
      <c r="G145" s="69" t="b">
        <v>0</v>
      </c>
      <c r="H145" s="69" t="b">
        <v>0</v>
      </c>
      <c r="I145" s="69" t="b">
        <v>0</v>
      </c>
      <c r="J145" s="69" t="b">
        <v>0</v>
      </c>
      <c r="K145" s="69" t="b">
        <v>0</v>
      </c>
      <c r="L145" s="69" t="b">
        <v>0</v>
      </c>
    </row>
    <row r="146" spans="1:12" ht="15">
      <c r="A146" s="69" t="s">
        <v>1322</v>
      </c>
      <c r="B146" s="69" t="s">
        <v>1323</v>
      </c>
      <c r="C146" s="69">
        <v>2</v>
      </c>
      <c r="D146" s="93">
        <v>0.00409283575992435</v>
      </c>
      <c r="E146" s="93">
        <v>2.477121254719662</v>
      </c>
      <c r="F146" s="69" t="s">
        <v>279</v>
      </c>
      <c r="G146" s="69" t="b">
        <v>0</v>
      </c>
      <c r="H146" s="69" t="b">
        <v>0</v>
      </c>
      <c r="I146" s="69" t="b">
        <v>0</v>
      </c>
      <c r="J146" s="69" t="b">
        <v>0</v>
      </c>
      <c r="K146" s="69" t="b">
        <v>0</v>
      </c>
      <c r="L146" s="69" t="b">
        <v>0</v>
      </c>
    </row>
    <row r="147" spans="1:12" ht="15">
      <c r="A147" s="69" t="s">
        <v>1323</v>
      </c>
      <c r="B147" s="69" t="s">
        <v>1324</v>
      </c>
      <c r="C147" s="69">
        <v>2</v>
      </c>
      <c r="D147" s="93">
        <v>0.00409283575992435</v>
      </c>
      <c r="E147" s="93">
        <v>2.477121254719662</v>
      </c>
      <c r="F147" s="69" t="s">
        <v>279</v>
      </c>
      <c r="G147" s="69" t="b">
        <v>0</v>
      </c>
      <c r="H147" s="69" t="b">
        <v>0</v>
      </c>
      <c r="I147" s="69" t="b">
        <v>0</v>
      </c>
      <c r="J147" s="69" t="b">
        <v>0</v>
      </c>
      <c r="K147" s="69" t="b">
        <v>0</v>
      </c>
      <c r="L147" s="69" t="b">
        <v>0</v>
      </c>
    </row>
    <row r="148" spans="1:12" ht="15">
      <c r="A148" s="69" t="s">
        <v>1324</v>
      </c>
      <c r="B148" s="69" t="s">
        <v>1325</v>
      </c>
      <c r="C148" s="69">
        <v>2</v>
      </c>
      <c r="D148" s="93">
        <v>0.00409283575992435</v>
      </c>
      <c r="E148" s="93">
        <v>2.477121254719662</v>
      </c>
      <c r="F148" s="69" t="s">
        <v>279</v>
      </c>
      <c r="G148" s="69" t="b">
        <v>0</v>
      </c>
      <c r="H148" s="69" t="b">
        <v>0</v>
      </c>
      <c r="I148" s="69" t="b">
        <v>0</v>
      </c>
      <c r="J148" s="69" t="b">
        <v>0</v>
      </c>
      <c r="K148" s="69" t="b">
        <v>0</v>
      </c>
      <c r="L148" s="69" t="b">
        <v>0</v>
      </c>
    </row>
    <row r="149" spans="1:12" ht="15">
      <c r="A149" s="69" t="s">
        <v>1325</v>
      </c>
      <c r="B149" s="69" t="s">
        <v>1326</v>
      </c>
      <c r="C149" s="69">
        <v>2</v>
      </c>
      <c r="D149" s="93">
        <v>0.00409283575992435</v>
      </c>
      <c r="E149" s="93">
        <v>2.477121254719662</v>
      </c>
      <c r="F149" s="69" t="s">
        <v>279</v>
      </c>
      <c r="G149" s="69" t="b">
        <v>0</v>
      </c>
      <c r="H149" s="69" t="b">
        <v>0</v>
      </c>
      <c r="I149" s="69" t="b">
        <v>0</v>
      </c>
      <c r="J149" s="69" t="b">
        <v>0</v>
      </c>
      <c r="K149" s="69" t="b">
        <v>0</v>
      </c>
      <c r="L149" s="69" t="b">
        <v>0</v>
      </c>
    </row>
    <row r="150" spans="1:12" ht="15">
      <c r="A150" s="69" t="s">
        <v>1326</v>
      </c>
      <c r="B150" s="69" t="s">
        <v>1327</v>
      </c>
      <c r="C150" s="69">
        <v>2</v>
      </c>
      <c r="D150" s="93">
        <v>0.00409283575992435</v>
      </c>
      <c r="E150" s="93">
        <v>2.477121254719662</v>
      </c>
      <c r="F150" s="69" t="s">
        <v>279</v>
      </c>
      <c r="G150" s="69" t="b">
        <v>0</v>
      </c>
      <c r="H150" s="69" t="b">
        <v>0</v>
      </c>
      <c r="I150" s="69" t="b">
        <v>0</v>
      </c>
      <c r="J150" s="69" t="b">
        <v>0</v>
      </c>
      <c r="K150" s="69" t="b">
        <v>0</v>
      </c>
      <c r="L150" s="69" t="b">
        <v>0</v>
      </c>
    </row>
    <row r="151" spans="1:12" ht="15">
      <c r="A151" s="69" t="s">
        <v>1327</v>
      </c>
      <c r="B151" s="69" t="s">
        <v>1328</v>
      </c>
      <c r="C151" s="69">
        <v>2</v>
      </c>
      <c r="D151" s="93">
        <v>0.00409283575992435</v>
      </c>
      <c r="E151" s="93">
        <v>2.477121254719662</v>
      </c>
      <c r="F151" s="69" t="s">
        <v>279</v>
      </c>
      <c r="G151" s="69" t="b">
        <v>0</v>
      </c>
      <c r="H151" s="69" t="b">
        <v>0</v>
      </c>
      <c r="I151" s="69" t="b">
        <v>0</v>
      </c>
      <c r="J151" s="69" t="b">
        <v>0</v>
      </c>
      <c r="K151" s="69" t="b">
        <v>0</v>
      </c>
      <c r="L151" s="69" t="b">
        <v>0</v>
      </c>
    </row>
    <row r="152" spans="1:12" ht="15">
      <c r="A152" s="69" t="s">
        <v>1328</v>
      </c>
      <c r="B152" s="69" t="s">
        <v>1231</v>
      </c>
      <c r="C152" s="69">
        <v>2</v>
      </c>
      <c r="D152" s="93">
        <v>0.00409283575992435</v>
      </c>
      <c r="E152" s="93">
        <v>2.1760912590556813</v>
      </c>
      <c r="F152" s="69" t="s">
        <v>279</v>
      </c>
      <c r="G152" s="69" t="b">
        <v>0</v>
      </c>
      <c r="H152" s="69" t="b">
        <v>0</v>
      </c>
      <c r="I152" s="69" t="b">
        <v>0</v>
      </c>
      <c r="J152" s="69" t="b">
        <v>0</v>
      </c>
      <c r="K152" s="69" t="b">
        <v>0</v>
      </c>
      <c r="L152" s="69" t="b">
        <v>0</v>
      </c>
    </row>
    <row r="153" spans="1:12" ht="15">
      <c r="A153" s="69" t="s">
        <v>378</v>
      </c>
      <c r="B153" s="69" t="s">
        <v>1126</v>
      </c>
      <c r="C153" s="69">
        <v>2</v>
      </c>
      <c r="D153" s="93">
        <v>0.00409283575992435</v>
      </c>
      <c r="E153" s="93">
        <v>2.1760912590556813</v>
      </c>
      <c r="F153" s="69" t="s">
        <v>279</v>
      </c>
      <c r="G153" s="69" t="b">
        <v>0</v>
      </c>
      <c r="H153" s="69" t="b">
        <v>0</v>
      </c>
      <c r="I153" s="69" t="b">
        <v>0</v>
      </c>
      <c r="J153" s="69" t="b">
        <v>0</v>
      </c>
      <c r="K153" s="69" t="b">
        <v>0</v>
      </c>
      <c r="L153" s="69" t="b">
        <v>0</v>
      </c>
    </row>
    <row r="154" spans="1:12" ht="15">
      <c r="A154" s="69" t="s">
        <v>1126</v>
      </c>
      <c r="B154" s="69" t="s">
        <v>1329</v>
      </c>
      <c r="C154" s="69">
        <v>2</v>
      </c>
      <c r="D154" s="93">
        <v>0.00409283575992435</v>
      </c>
      <c r="E154" s="93">
        <v>2</v>
      </c>
      <c r="F154" s="69" t="s">
        <v>279</v>
      </c>
      <c r="G154" s="69" t="b">
        <v>0</v>
      </c>
      <c r="H154" s="69" t="b">
        <v>0</v>
      </c>
      <c r="I154" s="69" t="b">
        <v>0</v>
      </c>
      <c r="J154" s="69" t="b">
        <v>0</v>
      </c>
      <c r="K154" s="69" t="b">
        <v>0</v>
      </c>
      <c r="L154" s="69" t="b">
        <v>0</v>
      </c>
    </row>
    <row r="155" spans="1:12" ht="15">
      <c r="A155" s="69" t="s">
        <v>1329</v>
      </c>
      <c r="B155" s="69" t="s">
        <v>1219</v>
      </c>
      <c r="C155" s="69">
        <v>2</v>
      </c>
      <c r="D155" s="93">
        <v>0.00409283575992435</v>
      </c>
      <c r="E155" s="93">
        <v>2</v>
      </c>
      <c r="F155" s="69" t="s">
        <v>279</v>
      </c>
      <c r="G155" s="69" t="b">
        <v>0</v>
      </c>
      <c r="H155" s="69" t="b">
        <v>0</v>
      </c>
      <c r="I155" s="69" t="b">
        <v>0</v>
      </c>
      <c r="J155" s="69" t="b">
        <v>0</v>
      </c>
      <c r="K155" s="69" t="b">
        <v>0</v>
      </c>
      <c r="L155" s="69" t="b">
        <v>0</v>
      </c>
    </row>
    <row r="156" spans="1:12" ht="15">
      <c r="A156" s="69" t="s">
        <v>1219</v>
      </c>
      <c r="B156" s="69" t="s">
        <v>1330</v>
      </c>
      <c r="C156" s="69">
        <v>2</v>
      </c>
      <c r="D156" s="93">
        <v>0.00409283575992435</v>
      </c>
      <c r="E156" s="93">
        <v>2</v>
      </c>
      <c r="F156" s="69" t="s">
        <v>279</v>
      </c>
      <c r="G156" s="69" t="b">
        <v>0</v>
      </c>
      <c r="H156" s="69" t="b">
        <v>0</v>
      </c>
      <c r="I156" s="69" t="b">
        <v>0</v>
      </c>
      <c r="J156" s="69" t="b">
        <v>0</v>
      </c>
      <c r="K156" s="69" t="b">
        <v>0</v>
      </c>
      <c r="L156" s="69" t="b">
        <v>0</v>
      </c>
    </row>
    <row r="157" spans="1:12" ht="15">
      <c r="A157" s="69" t="s">
        <v>1330</v>
      </c>
      <c r="B157" s="69" t="s">
        <v>1331</v>
      </c>
      <c r="C157" s="69">
        <v>2</v>
      </c>
      <c r="D157" s="93">
        <v>0.00409283575992435</v>
      </c>
      <c r="E157" s="93">
        <v>2.477121254719662</v>
      </c>
      <c r="F157" s="69" t="s">
        <v>279</v>
      </c>
      <c r="G157" s="69" t="b">
        <v>0</v>
      </c>
      <c r="H157" s="69" t="b">
        <v>0</v>
      </c>
      <c r="I157" s="69" t="b">
        <v>0</v>
      </c>
      <c r="J157" s="69" t="b">
        <v>0</v>
      </c>
      <c r="K157" s="69" t="b">
        <v>0</v>
      </c>
      <c r="L157" s="69" t="b">
        <v>0</v>
      </c>
    </row>
    <row r="158" spans="1:12" ht="15">
      <c r="A158" s="69" t="s">
        <v>1331</v>
      </c>
      <c r="B158" s="69" t="s">
        <v>739</v>
      </c>
      <c r="C158" s="69">
        <v>2</v>
      </c>
      <c r="D158" s="93">
        <v>0.00409283575992435</v>
      </c>
      <c r="E158" s="93">
        <v>1.3467874862246563</v>
      </c>
      <c r="F158" s="69" t="s">
        <v>279</v>
      </c>
      <c r="G158" s="69" t="b">
        <v>0</v>
      </c>
      <c r="H158" s="69" t="b">
        <v>0</v>
      </c>
      <c r="I158" s="69" t="b">
        <v>0</v>
      </c>
      <c r="J158" s="69" t="b">
        <v>0</v>
      </c>
      <c r="K158" s="69" t="b">
        <v>0</v>
      </c>
      <c r="L158" s="69" t="b">
        <v>0</v>
      </c>
    </row>
    <row r="159" spans="1:12" ht="15">
      <c r="A159" s="69" t="s">
        <v>739</v>
      </c>
      <c r="B159" s="69" t="s">
        <v>1332</v>
      </c>
      <c r="C159" s="69">
        <v>2</v>
      </c>
      <c r="D159" s="93">
        <v>0.00409283575992435</v>
      </c>
      <c r="E159" s="93">
        <v>1.3631779024128257</v>
      </c>
      <c r="F159" s="69" t="s">
        <v>279</v>
      </c>
      <c r="G159" s="69" t="b">
        <v>0</v>
      </c>
      <c r="H159" s="69" t="b">
        <v>0</v>
      </c>
      <c r="I159" s="69" t="b">
        <v>0</v>
      </c>
      <c r="J159" s="69" t="b">
        <v>0</v>
      </c>
      <c r="K159" s="69" t="b">
        <v>0</v>
      </c>
      <c r="L159" s="69" t="b">
        <v>0</v>
      </c>
    </row>
    <row r="160" spans="1:12" ht="15">
      <c r="A160" s="69" t="s">
        <v>1332</v>
      </c>
      <c r="B160" s="69" t="s">
        <v>1228</v>
      </c>
      <c r="C160" s="69">
        <v>2</v>
      </c>
      <c r="D160" s="93">
        <v>0.00409283575992435</v>
      </c>
      <c r="E160" s="93">
        <v>2.1760912590556813</v>
      </c>
      <c r="F160" s="69" t="s">
        <v>279</v>
      </c>
      <c r="G160" s="69" t="b">
        <v>0</v>
      </c>
      <c r="H160" s="69" t="b">
        <v>0</v>
      </c>
      <c r="I160" s="69" t="b">
        <v>0</v>
      </c>
      <c r="J160" s="69" t="b">
        <v>0</v>
      </c>
      <c r="K160" s="69" t="b">
        <v>0</v>
      </c>
      <c r="L160" s="69" t="b">
        <v>0</v>
      </c>
    </row>
    <row r="161" spans="1:12" ht="15">
      <c r="A161" s="69" t="s">
        <v>1228</v>
      </c>
      <c r="B161" s="69" t="s">
        <v>1333</v>
      </c>
      <c r="C161" s="69">
        <v>2</v>
      </c>
      <c r="D161" s="93">
        <v>0.00409283575992435</v>
      </c>
      <c r="E161" s="93">
        <v>2.1760912590556813</v>
      </c>
      <c r="F161" s="69" t="s">
        <v>279</v>
      </c>
      <c r="G161" s="69" t="b">
        <v>0</v>
      </c>
      <c r="H161" s="69" t="b">
        <v>0</v>
      </c>
      <c r="I161" s="69" t="b">
        <v>0</v>
      </c>
      <c r="J161" s="69" t="b">
        <v>0</v>
      </c>
      <c r="K161" s="69" t="b">
        <v>0</v>
      </c>
      <c r="L161" s="69" t="b">
        <v>0</v>
      </c>
    </row>
    <row r="162" spans="1:12" ht="15">
      <c r="A162" s="69" t="s">
        <v>1333</v>
      </c>
      <c r="B162" s="69" t="s">
        <v>1334</v>
      </c>
      <c r="C162" s="69">
        <v>2</v>
      </c>
      <c r="D162" s="93">
        <v>0.00409283575992435</v>
      </c>
      <c r="E162" s="93">
        <v>2.477121254719662</v>
      </c>
      <c r="F162" s="69" t="s">
        <v>279</v>
      </c>
      <c r="G162" s="69" t="b">
        <v>0</v>
      </c>
      <c r="H162" s="69" t="b">
        <v>0</v>
      </c>
      <c r="I162" s="69" t="b">
        <v>0</v>
      </c>
      <c r="J162" s="69" t="b">
        <v>0</v>
      </c>
      <c r="K162" s="69" t="b">
        <v>0</v>
      </c>
      <c r="L162" s="69" t="b">
        <v>0</v>
      </c>
    </row>
    <row r="163" spans="1:12" ht="15">
      <c r="A163" s="69" t="s">
        <v>1334</v>
      </c>
      <c r="B163" s="69" t="s">
        <v>376</v>
      </c>
      <c r="C163" s="69">
        <v>2</v>
      </c>
      <c r="D163" s="93">
        <v>0.00409283575992435</v>
      </c>
      <c r="E163" s="93">
        <v>2.1760912590556813</v>
      </c>
      <c r="F163" s="69" t="s">
        <v>279</v>
      </c>
      <c r="G163" s="69" t="b">
        <v>0</v>
      </c>
      <c r="H163" s="69" t="b">
        <v>0</v>
      </c>
      <c r="I163" s="69" t="b">
        <v>0</v>
      </c>
      <c r="J163" s="69" t="b">
        <v>0</v>
      </c>
      <c r="K163" s="69" t="b">
        <v>0</v>
      </c>
      <c r="L163" s="69" t="b">
        <v>0</v>
      </c>
    </row>
    <row r="164" spans="1:12" ht="15">
      <c r="A164" s="69" t="s">
        <v>376</v>
      </c>
      <c r="B164" s="69" t="s">
        <v>1335</v>
      </c>
      <c r="C164" s="69">
        <v>2</v>
      </c>
      <c r="D164" s="93">
        <v>0.00409283575992435</v>
      </c>
      <c r="E164" s="93">
        <v>2.1760912590556813</v>
      </c>
      <c r="F164" s="69" t="s">
        <v>279</v>
      </c>
      <c r="G164" s="69" t="b">
        <v>0</v>
      </c>
      <c r="H164" s="69" t="b">
        <v>0</v>
      </c>
      <c r="I164" s="69" t="b">
        <v>0</v>
      </c>
      <c r="J164" s="69" t="b">
        <v>0</v>
      </c>
      <c r="K164" s="69" t="b">
        <v>0</v>
      </c>
      <c r="L164" s="69" t="b">
        <v>0</v>
      </c>
    </row>
    <row r="165" spans="1:12" ht="15">
      <c r="A165" s="69" t="s">
        <v>1335</v>
      </c>
      <c r="B165" s="69" t="s">
        <v>1336</v>
      </c>
      <c r="C165" s="69">
        <v>2</v>
      </c>
      <c r="D165" s="93">
        <v>0.00409283575992435</v>
      </c>
      <c r="E165" s="93">
        <v>2.477121254719662</v>
      </c>
      <c r="F165" s="69" t="s">
        <v>279</v>
      </c>
      <c r="G165" s="69" t="b">
        <v>0</v>
      </c>
      <c r="H165" s="69" t="b">
        <v>0</v>
      </c>
      <c r="I165" s="69" t="b">
        <v>0</v>
      </c>
      <c r="J165" s="69" t="b">
        <v>0</v>
      </c>
      <c r="K165" s="69" t="b">
        <v>0</v>
      </c>
      <c r="L165" s="69" t="b">
        <v>0</v>
      </c>
    </row>
    <row r="166" spans="1:12" ht="15">
      <c r="A166" s="69" t="s">
        <v>1336</v>
      </c>
      <c r="B166" s="69" t="s">
        <v>1262</v>
      </c>
      <c r="C166" s="69">
        <v>2</v>
      </c>
      <c r="D166" s="93">
        <v>0.00409283575992435</v>
      </c>
      <c r="E166" s="93">
        <v>2.3010299956639813</v>
      </c>
      <c r="F166" s="69" t="s">
        <v>279</v>
      </c>
      <c r="G166" s="69" t="b">
        <v>0</v>
      </c>
      <c r="H166" s="69" t="b">
        <v>0</v>
      </c>
      <c r="I166" s="69" t="b">
        <v>0</v>
      </c>
      <c r="J166" s="69" t="b">
        <v>0</v>
      </c>
      <c r="K166" s="69" t="b">
        <v>0</v>
      </c>
      <c r="L166" s="69" t="b">
        <v>0</v>
      </c>
    </row>
    <row r="167" spans="1:12" ht="15">
      <c r="A167" s="69" t="s">
        <v>1262</v>
      </c>
      <c r="B167" s="69" t="s">
        <v>1337</v>
      </c>
      <c r="C167" s="69">
        <v>2</v>
      </c>
      <c r="D167" s="93">
        <v>0.00409283575992435</v>
      </c>
      <c r="E167" s="93">
        <v>2.3010299956639813</v>
      </c>
      <c r="F167" s="69" t="s">
        <v>279</v>
      </c>
      <c r="G167" s="69" t="b">
        <v>0</v>
      </c>
      <c r="H167" s="69" t="b">
        <v>0</v>
      </c>
      <c r="I167" s="69" t="b">
        <v>0</v>
      </c>
      <c r="J167" s="69" t="b">
        <v>0</v>
      </c>
      <c r="K167" s="69" t="b">
        <v>0</v>
      </c>
      <c r="L167" s="69" t="b">
        <v>0</v>
      </c>
    </row>
    <row r="168" spans="1:12" ht="15">
      <c r="A168" s="69" t="s">
        <v>1337</v>
      </c>
      <c r="B168" s="69" t="s">
        <v>1338</v>
      </c>
      <c r="C168" s="69">
        <v>2</v>
      </c>
      <c r="D168" s="93">
        <v>0.00409283575992435</v>
      </c>
      <c r="E168" s="93">
        <v>2.477121254719662</v>
      </c>
      <c r="F168" s="69" t="s">
        <v>279</v>
      </c>
      <c r="G168" s="69" t="b">
        <v>0</v>
      </c>
      <c r="H168" s="69" t="b">
        <v>0</v>
      </c>
      <c r="I168" s="69" t="b">
        <v>0</v>
      </c>
      <c r="J168" s="69" t="b">
        <v>0</v>
      </c>
      <c r="K168" s="69" t="b">
        <v>0</v>
      </c>
      <c r="L168" s="69" t="b">
        <v>0</v>
      </c>
    </row>
    <row r="169" spans="1:12" ht="15">
      <c r="A169" s="69" t="s">
        <v>1338</v>
      </c>
      <c r="B169" s="69" t="s">
        <v>1339</v>
      </c>
      <c r="C169" s="69">
        <v>2</v>
      </c>
      <c r="D169" s="93">
        <v>0.00409283575992435</v>
      </c>
      <c r="E169" s="93">
        <v>2.477121254719662</v>
      </c>
      <c r="F169" s="69" t="s">
        <v>279</v>
      </c>
      <c r="G169" s="69" t="b">
        <v>0</v>
      </c>
      <c r="H169" s="69" t="b">
        <v>0</v>
      </c>
      <c r="I169" s="69" t="b">
        <v>0</v>
      </c>
      <c r="J169" s="69" t="b">
        <v>0</v>
      </c>
      <c r="K169" s="69" t="b">
        <v>0</v>
      </c>
      <c r="L169" s="69" t="b">
        <v>0</v>
      </c>
    </row>
    <row r="170" spans="1:12" ht="15">
      <c r="A170" s="69" t="s">
        <v>1339</v>
      </c>
      <c r="B170" s="69" t="s">
        <v>1340</v>
      </c>
      <c r="C170" s="69">
        <v>2</v>
      </c>
      <c r="D170" s="93">
        <v>0.00409283575992435</v>
      </c>
      <c r="E170" s="93">
        <v>2.477121254719662</v>
      </c>
      <c r="F170" s="69" t="s">
        <v>279</v>
      </c>
      <c r="G170" s="69" t="b">
        <v>0</v>
      </c>
      <c r="H170" s="69" t="b">
        <v>0</v>
      </c>
      <c r="I170" s="69" t="b">
        <v>0</v>
      </c>
      <c r="J170" s="69" t="b">
        <v>0</v>
      </c>
      <c r="K170" s="69" t="b">
        <v>0</v>
      </c>
      <c r="L170" s="69" t="b">
        <v>0</v>
      </c>
    </row>
    <row r="171" spans="1:12" ht="15">
      <c r="A171" s="69" t="s">
        <v>1340</v>
      </c>
      <c r="B171" s="69" t="s">
        <v>1341</v>
      </c>
      <c r="C171" s="69">
        <v>2</v>
      </c>
      <c r="D171" s="93">
        <v>0.00409283575992435</v>
      </c>
      <c r="E171" s="93">
        <v>2.477121254719662</v>
      </c>
      <c r="F171" s="69" t="s">
        <v>279</v>
      </c>
      <c r="G171" s="69" t="b">
        <v>0</v>
      </c>
      <c r="H171" s="69" t="b">
        <v>0</v>
      </c>
      <c r="I171" s="69" t="b">
        <v>0</v>
      </c>
      <c r="J171" s="69" t="b">
        <v>0</v>
      </c>
      <c r="K171" s="69" t="b">
        <v>0</v>
      </c>
      <c r="L171" s="69" t="b">
        <v>0</v>
      </c>
    </row>
    <row r="172" spans="1:12" ht="15">
      <c r="A172" s="69" t="s">
        <v>1341</v>
      </c>
      <c r="B172" s="69" t="s">
        <v>1230</v>
      </c>
      <c r="C172" s="69">
        <v>2</v>
      </c>
      <c r="D172" s="93">
        <v>0.00409283575992435</v>
      </c>
      <c r="E172" s="93">
        <v>2.1760912590556813</v>
      </c>
      <c r="F172" s="69" t="s">
        <v>279</v>
      </c>
      <c r="G172" s="69" t="b">
        <v>0</v>
      </c>
      <c r="H172" s="69" t="b">
        <v>0</v>
      </c>
      <c r="I172" s="69" t="b">
        <v>0</v>
      </c>
      <c r="J172" s="69" t="b">
        <v>0</v>
      </c>
      <c r="K172" s="69" t="b">
        <v>0</v>
      </c>
      <c r="L172" s="69" t="b">
        <v>0</v>
      </c>
    </row>
    <row r="173" spans="1:12" ht="15">
      <c r="A173" s="69" t="s">
        <v>1230</v>
      </c>
      <c r="B173" s="69" t="s">
        <v>1342</v>
      </c>
      <c r="C173" s="69">
        <v>2</v>
      </c>
      <c r="D173" s="93">
        <v>0.00409283575992435</v>
      </c>
      <c r="E173" s="93">
        <v>2.1760912590556813</v>
      </c>
      <c r="F173" s="69" t="s">
        <v>279</v>
      </c>
      <c r="G173" s="69" t="b">
        <v>0</v>
      </c>
      <c r="H173" s="69" t="b">
        <v>0</v>
      </c>
      <c r="I173" s="69" t="b">
        <v>0</v>
      </c>
      <c r="J173" s="69" t="b">
        <v>0</v>
      </c>
      <c r="K173" s="69" t="b">
        <v>0</v>
      </c>
      <c r="L173" s="69" t="b">
        <v>0</v>
      </c>
    </row>
    <row r="174" spans="1:12" ht="15">
      <c r="A174" s="69" t="s">
        <v>1342</v>
      </c>
      <c r="B174" s="69" t="s">
        <v>1263</v>
      </c>
      <c r="C174" s="69">
        <v>2</v>
      </c>
      <c r="D174" s="93">
        <v>0.00409283575992435</v>
      </c>
      <c r="E174" s="93">
        <v>2.3010299956639813</v>
      </c>
      <c r="F174" s="69" t="s">
        <v>279</v>
      </c>
      <c r="G174" s="69" t="b">
        <v>0</v>
      </c>
      <c r="H174" s="69" t="b">
        <v>0</v>
      </c>
      <c r="I174" s="69" t="b">
        <v>0</v>
      </c>
      <c r="J174" s="69" t="b">
        <v>0</v>
      </c>
      <c r="K174" s="69" t="b">
        <v>0</v>
      </c>
      <c r="L174" s="69" t="b">
        <v>0</v>
      </c>
    </row>
    <row r="175" spans="1:12" ht="15">
      <c r="A175" s="69" t="s">
        <v>1263</v>
      </c>
      <c r="B175" s="69" t="s">
        <v>1231</v>
      </c>
      <c r="C175" s="69">
        <v>2</v>
      </c>
      <c r="D175" s="93">
        <v>0.00409283575992435</v>
      </c>
      <c r="E175" s="93">
        <v>2</v>
      </c>
      <c r="F175" s="69" t="s">
        <v>279</v>
      </c>
      <c r="G175" s="69" t="b">
        <v>0</v>
      </c>
      <c r="H175" s="69" t="b">
        <v>0</v>
      </c>
      <c r="I175" s="69" t="b">
        <v>0</v>
      </c>
      <c r="J175" s="69" t="b">
        <v>0</v>
      </c>
      <c r="K175" s="69" t="b">
        <v>0</v>
      </c>
      <c r="L175" s="69" t="b">
        <v>0</v>
      </c>
    </row>
    <row r="176" spans="1:12" ht="15">
      <c r="A176" s="69" t="s">
        <v>378</v>
      </c>
      <c r="B176" s="69" t="s">
        <v>739</v>
      </c>
      <c r="C176" s="69">
        <v>2</v>
      </c>
      <c r="D176" s="93">
        <v>0.00409283575992435</v>
      </c>
      <c r="E176" s="93">
        <v>1.045757490560675</v>
      </c>
      <c r="F176" s="69" t="s">
        <v>279</v>
      </c>
      <c r="G176" s="69" t="b">
        <v>0</v>
      </c>
      <c r="H176" s="69" t="b">
        <v>0</v>
      </c>
      <c r="I176" s="69" t="b">
        <v>0</v>
      </c>
      <c r="J176" s="69" t="b">
        <v>0</v>
      </c>
      <c r="K176" s="69" t="b">
        <v>0</v>
      </c>
      <c r="L176" s="69" t="b">
        <v>0</v>
      </c>
    </row>
    <row r="177" spans="1:12" ht="15">
      <c r="A177" s="69" t="s">
        <v>743</v>
      </c>
      <c r="B177" s="69" t="s">
        <v>1248</v>
      </c>
      <c r="C177" s="69">
        <v>2</v>
      </c>
      <c r="D177" s="93">
        <v>0.00409283575992435</v>
      </c>
      <c r="E177" s="93">
        <v>1.3010299956639813</v>
      </c>
      <c r="F177" s="69" t="s">
        <v>279</v>
      </c>
      <c r="G177" s="69" t="b">
        <v>0</v>
      </c>
      <c r="H177" s="69" t="b">
        <v>0</v>
      </c>
      <c r="I177" s="69" t="b">
        <v>0</v>
      </c>
      <c r="J177" s="69" t="b">
        <v>0</v>
      </c>
      <c r="K177" s="69" t="b">
        <v>0</v>
      </c>
      <c r="L177" s="69" t="b">
        <v>0</v>
      </c>
    </row>
    <row r="178" spans="1:12" ht="15">
      <c r="A178" s="69" t="s">
        <v>1248</v>
      </c>
      <c r="B178" s="69" t="s">
        <v>376</v>
      </c>
      <c r="C178" s="69">
        <v>2</v>
      </c>
      <c r="D178" s="93">
        <v>0.00409283575992435</v>
      </c>
      <c r="E178" s="93">
        <v>1.8750612633916999</v>
      </c>
      <c r="F178" s="69" t="s">
        <v>279</v>
      </c>
      <c r="G178" s="69" t="b">
        <v>0</v>
      </c>
      <c r="H178" s="69" t="b">
        <v>0</v>
      </c>
      <c r="I178" s="69" t="b">
        <v>0</v>
      </c>
      <c r="J178" s="69" t="b">
        <v>0</v>
      </c>
      <c r="K178" s="69" t="b">
        <v>0</v>
      </c>
      <c r="L178" s="69" t="b">
        <v>0</v>
      </c>
    </row>
    <row r="179" spans="1:12" ht="15">
      <c r="A179" s="69" t="s">
        <v>376</v>
      </c>
      <c r="B179" s="69" t="s">
        <v>1127</v>
      </c>
      <c r="C179" s="69">
        <v>2</v>
      </c>
      <c r="D179" s="93">
        <v>0.00409283575992435</v>
      </c>
      <c r="E179" s="93">
        <v>1.5740312677277188</v>
      </c>
      <c r="F179" s="69" t="s">
        <v>279</v>
      </c>
      <c r="G179" s="69" t="b">
        <v>0</v>
      </c>
      <c r="H179" s="69" t="b">
        <v>0</v>
      </c>
      <c r="I179" s="69" t="b">
        <v>0</v>
      </c>
      <c r="J179" s="69" t="b">
        <v>0</v>
      </c>
      <c r="K179" s="69" t="b">
        <v>0</v>
      </c>
      <c r="L179" s="69" t="b">
        <v>0</v>
      </c>
    </row>
    <row r="180" spans="1:12" ht="15">
      <c r="A180" s="69" t="s">
        <v>1127</v>
      </c>
      <c r="B180" s="69" t="s">
        <v>739</v>
      </c>
      <c r="C180" s="69">
        <v>2</v>
      </c>
      <c r="D180" s="93">
        <v>0.00409283575992435</v>
      </c>
      <c r="E180" s="93">
        <v>0.7447274948966939</v>
      </c>
      <c r="F180" s="69" t="s">
        <v>279</v>
      </c>
      <c r="G180" s="69" t="b">
        <v>0</v>
      </c>
      <c r="H180" s="69" t="b">
        <v>0</v>
      </c>
      <c r="I180" s="69" t="b">
        <v>0</v>
      </c>
      <c r="J180" s="69" t="b">
        <v>0</v>
      </c>
      <c r="K180" s="69" t="b">
        <v>0</v>
      </c>
      <c r="L180" s="69" t="b">
        <v>0</v>
      </c>
    </row>
    <row r="181" spans="1:12" ht="15">
      <c r="A181" s="69" t="s">
        <v>739</v>
      </c>
      <c r="B181" s="69" t="s">
        <v>1343</v>
      </c>
      <c r="C181" s="69">
        <v>2</v>
      </c>
      <c r="D181" s="93">
        <v>0.00409283575992435</v>
      </c>
      <c r="E181" s="93">
        <v>1.3631779024128257</v>
      </c>
      <c r="F181" s="69" t="s">
        <v>279</v>
      </c>
      <c r="G181" s="69" t="b">
        <v>0</v>
      </c>
      <c r="H181" s="69" t="b">
        <v>0</v>
      </c>
      <c r="I181" s="69" t="b">
        <v>0</v>
      </c>
      <c r="J181" s="69" t="b">
        <v>0</v>
      </c>
      <c r="K181" s="69" t="b">
        <v>0</v>
      </c>
      <c r="L181" s="69" t="b">
        <v>0</v>
      </c>
    </row>
    <row r="182" spans="1:12" ht="15">
      <c r="A182" s="69" t="s">
        <v>1343</v>
      </c>
      <c r="B182" s="69" t="s">
        <v>1344</v>
      </c>
      <c r="C182" s="69">
        <v>2</v>
      </c>
      <c r="D182" s="93">
        <v>0.00409283575992435</v>
      </c>
      <c r="E182" s="93">
        <v>2.477121254719662</v>
      </c>
      <c r="F182" s="69" t="s">
        <v>279</v>
      </c>
      <c r="G182" s="69" t="b">
        <v>0</v>
      </c>
      <c r="H182" s="69" t="b">
        <v>0</v>
      </c>
      <c r="I182" s="69" t="b">
        <v>0</v>
      </c>
      <c r="J182" s="69" t="b">
        <v>0</v>
      </c>
      <c r="K182" s="69" t="b">
        <v>0</v>
      </c>
      <c r="L182" s="69" t="b">
        <v>0</v>
      </c>
    </row>
    <row r="183" spans="1:12" ht="15">
      <c r="A183" s="69" t="s">
        <v>1344</v>
      </c>
      <c r="B183" s="69" t="s">
        <v>1123</v>
      </c>
      <c r="C183" s="69">
        <v>2</v>
      </c>
      <c r="D183" s="93">
        <v>0.00409283575992435</v>
      </c>
      <c r="E183" s="93">
        <v>2.0791812460476247</v>
      </c>
      <c r="F183" s="69" t="s">
        <v>279</v>
      </c>
      <c r="G183" s="69" t="b">
        <v>0</v>
      </c>
      <c r="H183" s="69" t="b">
        <v>0</v>
      </c>
      <c r="I183" s="69" t="b">
        <v>0</v>
      </c>
      <c r="J183" s="69" t="b">
        <v>0</v>
      </c>
      <c r="K183" s="69" t="b">
        <v>0</v>
      </c>
      <c r="L183" s="69" t="b">
        <v>0</v>
      </c>
    </row>
    <row r="184" spans="1:12" ht="15">
      <c r="A184" s="69" t="s">
        <v>1123</v>
      </c>
      <c r="B184" s="69" t="s">
        <v>1130</v>
      </c>
      <c r="C184" s="69">
        <v>2</v>
      </c>
      <c r="D184" s="93">
        <v>0.00409283575992435</v>
      </c>
      <c r="E184" s="93">
        <v>1.6020599913279625</v>
      </c>
      <c r="F184" s="69" t="s">
        <v>279</v>
      </c>
      <c r="G184" s="69" t="b">
        <v>0</v>
      </c>
      <c r="H184" s="69" t="b">
        <v>0</v>
      </c>
      <c r="I184" s="69" t="b">
        <v>0</v>
      </c>
      <c r="J184" s="69" t="b">
        <v>0</v>
      </c>
      <c r="K184" s="69" t="b">
        <v>0</v>
      </c>
      <c r="L184" s="69" t="b">
        <v>0</v>
      </c>
    </row>
    <row r="185" spans="1:12" ht="15">
      <c r="A185" s="69" t="s">
        <v>1130</v>
      </c>
      <c r="B185" s="69" t="s">
        <v>1110</v>
      </c>
      <c r="C185" s="69">
        <v>2</v>
      </c>
      <c r="D185" s="93">
        <v>0.00409283575992435</v>
      </c>
      <c r="E185" s="93">
        <v>2</v>
      </c>
      <c r="F185" s="69" t="s">
        <v>279</v>
      </c>
      <c r="G185" s="69" t="b">
        <v>0</v>
      </c>
      <c r="H185" s="69" t="b">
        <v>0</v>
      </c>
      <c r="I185" s="69" t="b">
        <v>0</v>
      </c>
      <c r="J185" s="69" t="b">
        <v>0</v>
      </c>
      <c r="K185" s="69" t="b">
        <v>0</v>
      </c>
      <c r="L185" s="69" t="b">
        <v>0</v>
      </c>
    </row>
    <row r="186" spans="1:12" ht="15">
      <c r="A186" s="69" t="s">
        <v>385</v>
      </c>
      <c r="B186" s="69" t="s">
        <v>1112</v>
      </c>
      <c r="C186" s="69">
        <v>2</v>
      </c>
      <c r="D186" s="93">
        <v>0.00409283575992435</v>
      </c>
      <c r="E186" s="93">
        <v>1.5740312677277188</v>
      </c>
      <c r="F186" s="69" t="s">
        <v>279</v>
      </c>
      <c r="G186" s="69" t="b">
        <v>0</v>
      </c>
      <c r="H186" s="69" t="b">
        <v>0</v>
      </c>
      <c r="I186" s="69" t="b">
        <v>0</v>
      </c>
      <c r="J186" s="69" t="b">
        <v>0</v>
      </c>
      <c r="K186" s="69" t="b">
        <v>0</v>
      </c>
      <c r="L186" s="69" t="b">
        <v>0</v>
      </c>
    </row>
    <row r="187" spans="1:12" ht="15">
      <c r="A187" s="69" t="s">
        <v>1220</v>
      </c>
      <c r="B187" s="69" t="s">
        <v>1114</v>
      </c>
      <c r="C187" s="69">
        <v>2</v>
      </c>
      <c r="D187" s="93">
        <v>0.00409283575992435</v>
      </c>
      <c r="E187" s="93">
        <v>1.3010299956639813</v>
      </c>
      <c r="F187" s="69" t="s">
        <v>279</v>
      </c>
      <c r="G187" s="69" t="b">
        <v>0</v>
      </c>
      <c r="H187" s="69" t="b">
        <v>0</v>
      </c>
      <c r="I187" s="69" t="b">
        <v>0</v>
      </c>
      <c r="J187" s="69" t="b">
        <v>0</v>
      </c>
      <c r="K187" s="69" t="b">
        <v>0</v>
      </c>
      <c r="L187" s="69" t="b">
        <v>0</v>
      </c>
    </row>
    <row r="188" spans="1:12" ht="15">
      <c r="A188" s="69" t="s">
        <v>1114</v>
      </c>
      <c r="B188" s="69" t="s">
        <v>1345</v>
      </c>
      <c r="C188" s="69">
        <v>2</v>
      </c>
      <c r="D188" s="93">
        <v>0.00409283575992435</v>
      </c>
      <c r="E188" s="93">
        <v>1.6989700043360187</v>
      </c>
      <c r="F188" s="69" t="s">
        <v>279</v>
      </c>
      <c r="G188" s="69" t="b">
        <v>0</v>
      </c>
      <c r="H188" s="69" t="b">
        <v>0</v>
      </c>
      <c r="I188" s="69" t="b">
        <v>0</v>
      </c>
      <c r="J188" s="69" t="b">
        <v>0</v>
      </c>
      <c r="K188" s="69" t="b">
        <v>0</v>
      </c>
      <c r="L188" s="69" t="b">
        <v>0</v>
      </c>
    </row>
    <row r="189" spans="1:12" ht="15">
      <c r="A189" s="69" t="s">
        <v>1345</v>
      </c>
      <c r="B189" s="69" t="s">
        <v>1226</v>
      </c>
      <c r="C189" s="69">
        <v>2</v>
      </c>
      <c r="D189" s="93">
        <v>0.00409283575992435</v>
      </c>
      <c r="E189" s="93">
        <v>2.1760912590556813</v>
      </c>
      <c r="F189" s="69" t="s">
        <v>279</v>
      </c>
      <c r="G189" s="69" t="b">
        <v>0</v>
      </c>
      <c r="H189" s="69" t="b">
        <v>0</v>
      </c>
      <c r="I189" s="69" t="b">
        <v>0</v>
      </c>
      <c r="J189" s="69" t="b">
        <v>0</v>
      </c>
      <c r="K189" s="69" t="b">
        <v>0</v>
      </c>
      <c r="L189" s="69" t="b">
        <v>0</v>
      </c>
    </row>
    <row r="190" spans="1:12" ht="15">
      <c r="A190" s="69" t="s">
        <v>1226</v>
      </c>
      <c r="B190" s="69" t="s">
        <v>1346</v>
      </c>
      <c r="C190" s="69">
        <v>2</v>
      </c>
      <c r="D190" s="93">
        <v>0.00409283575992435</v>
      </c>
      <c r="E190" s="93">
        <v>2.477121254719662</v>
      </c>
      <c r="F190" s="69" t="s">
        <v>279</v>
      </c>
      <c r="G190" s="69" t="b">
        <v>0</v>
      </c>
      <c r="H190" s="69" t="b">
        <v>0</v>
      </c>
      <c r="I190" s="69" t="b">
        <v>0</v>
      </c>
      <c r="J190" s="69" t="b">
        <v>0</v>
      </c>
      <c r="K190" s="69" t="b">
        <v>0</v>
      </c>
      <c r="L190" s="69" t="b">
        <v>0</v>
      </c>
    </row>
    <row r="191" spans="1:12" ht="15">
      <c r="A191" s="69" t="s">
        <v>1346</v>
      </c>
      <c r="B191" s="69" t="s">
        <v>1347</v>
      </c>
      <c r="C191" s="69">
        <v>2</v>
      </c>
      <c r="D191" s="93">
        <v>0.00409283575992435</v>
      </c>
      <c r="E191" s="93">
        <v>2.477121254719662</v>
      </c>
      <c r="F191" s="69" t="s">
        <v>279</v>
      </c>
      <c r="G191" s="69" t="b">
        <v>0</v>
      </c>
      <c r="H191" s="69" t="b">
        <v>0</v>
      </c>
      <c r="I191" s="69" t="b">
        <v>0</v>
      </c>
      <c r="J191" s="69" t="b">
        <v>0</v>
      </c>
      <c r="K191" s="69" t="b">
        <v>0</v>
      </c>
      <c r="L191" s="69" t="b">
        <v>0</v>
      </c>
    </row>
    <row r="192" spans="1:12" ht="15">
      <c r="A192" s="69" t="s">
        <v>1347</v>
      </c>
      <c r="B192" s="69" t="s">
        <v>1348</v>
      </c>
      <c r="C192" s="69">
        <v>2</v>
      </c>
      <c r="D192" s="93">
        <v>0.00409283575992435</v>
      </c>
      <c r="E192" s="93">
        <v>2.477121254719662</v>
      </c>
      <c r="F192" s="69" t="s">
        <v>279</v>
      </c>
      <c r="G192" s="69" t="b">
        <v>0</v>
      </c>
      <c r="H192" s="69" t="b">
        <v>0</v>
      </c>
      <c r="I192" s="69" t="b">
        <v>0</v>
      </c>
      <c r="J192" s="69" t="b">
        <v>0</v>
      </c>
      <c r="K192" s="69" t="b">
        <v>0</v>
      </c>
      <c r="L192" s="69" t="b">
        <v>0</v>
      </c>
    </row>
    <row r="193" spans="1:12" ht="15">
      <c r="A193" s="69" t="s">
        <v>1348</v>
      </c>
      <c r="B193" s="69" t="s">
        <v>1349</v>
      </c>
      <c r="C193" s="69">
        <v>2</v>
      </c>
      <c r="D193" s="93">
        <v>0.00409283575992435</v>
      </c>
      <c r="E193" s="93">
        <v>2.477121254719662</v>
      </c>
      <c r="F193" s="69" t="s">
        <v>279</v>
      </c>
      <c r="G193" s="69" t="b">
        <v>0</v>
      </c>
      <c r="H193" s="69" t="b">
        <v>0</v>
      </c>
      <c r="I193" s="69" t="b">
        <v>0</v>
      </c>
      <c r="J193" s="69" t="b">
        <v>0</v>
      </c>
      <c r="K193" s="69" t="b">
        <v>0</v>
      </c>
      <c r="L193" s="69" t="b">
        <v>0</v>
      </c>
    </row>
    <row r="194" spans="1:12" ht="15">
      <c r="A194" s="69" t="s">
        <v>1349</v>
      </c>
      <c r="B194" s="69" t="s">
        <v>1350</v>
      </c>
      <c r="C194" s="69">
        <v>2</v>
      </c>
      <c r="D194" s="93">
        <v>0.00409283575992435</v>
      </c>
      <c r="E194" s="93">
        <v>2.477121254719662</v>
      </c>
      <c r="F194" s="69" t="s">
        <v>279</v>
      </c>
      <c r="G194" s="69" t="b">
        <v>0</v>
      </c>
      <c r="H194" s="69" t="b">
        <v>0</v>
      </c>
      <c r="I194" s="69" t="b">
        <v>0</v>
      </c>
      <c r="J194" s="69" t="b">
        <v>0</v>
      </c>
      <c r="K194" s="69" t="b">
        <v>0</v>
      </c>
      <c r="L194" s="69" t="b">
        <v>0</v>
      </c>
    </row>
    <row r="195" spans="1:12" ht="15">
      <c r="A195" s="69" t="s">
        <v>1350</v>
      </c>
      <c r="B195" s="69" t="s">
        <v>1221</v>
      </c>
      <c r="C195" s="69">
        <v>2</v>
      </c>
      <c r="D195" s="93">
        <v>0.00409283575992435</v>
      </c>
      <c r="E195" s="93">
        <v>2.0791812460476247</v>
      </c>
      <c r="F195" s="69" t="s">
        <v>279</v>
      </c>
      <c r="G195" s="69" t="b">
        <v>0</v>
      </c>
      <c r="H195" s="69" t="b">
        <v>0</v>
      </c>
      <c r="I195" s="69" t="b">
        <v>0</v>
      </c>
      <c r="J195" s="69" t="b">
        <v>0</v>
      </c>
      <c r="K195" s="69" t="b">
        <v>0</v>
      </c>
      <c r="L195" s="69" t="b">
        <v>0</v>
      </c>
    </row>
    <row r="196" spans="1:12" ht="15">
      <c r="A196" s="69" t="s">
        <v>1351</v>
      </c>
      <c r="B196" s="69" t="s">
        <v>1248</v>
      </c>
      <c r="C196" s="69">
        <v>2</v>
      </c>
      <c r="D196" s="93">
        <v>0.00409283575992435</v>
      </c>
      <c r="E196" s="93">
        <v>2.1760912590556813</v>
      </c>
      <c r="F196" s="69" t="s">
        <v>279</v>
      </c>
      <c r="G196" s="69" t="b">
        <v>0</v>
      </c>
      <c r="H196" s="69" t="b">
        <v>0</v>
      </c>
      <c r="I196" s="69" t="b">
        <v>0</v>
      </c>
      <c r="J196" s="69" t="b">
        <v>0</v>
      </c>
      <c r="K196" s="69" t="b">
        <v>0</v>
      </c>
      <c r="L196" s="69" t="b">
        <v>0</v>
      </c>
    </row>
    <row r="197" spans="1:12" ht="15">
      <c r="A197" s="69" t="s">
        <v>1248</v>
      </c>
      <c r="B197" s="69" t="s">
        <v>1127</v>
      </c>
      <c r="C197" s="69">
        <v>2</v>
      </c>
      <c r="D197" s="93">
        <v>0.00409283575992435</v>
      </c>
      <c r="E197" s="93">
        <v>1.5740312677277188</v>
      </c>
      <c r="F197" s="69" t="s">
        <v>279</v>
      </c>
      <c r="G197" s="69" t="b">
        <v>0</v>
      </c>
      <c r="H197" s="69" t="b">
        <v>0</v>
      </c>
      <c r="I197" s="69" t="b">
        <v>0</v>
      </c>
      <c r="J197" s="69" t="b">
        <v>0</v>
      </c>
      <c r="K197" s="69" t="b">
        <v>0</v>
      </c>
      <c r="L197" s="69" t="b">
        <v>0</v>
      </c>
    </row>
    <row r="198" spans="1:12" ht="15">
      <c r="A198" s="69" t="s">
        <v>1129</v>
      </c>
      <c r="B198" s="69" t="s">
        <v>1352</v>
      </c>
      <c r="C198" s="69">
        <v>2</v>
      </c>
      <c r="D198" s="93">
        <v>0.00409283575992435</v>
      </c>
      <c r="E198" s="93">
        <v>2</v>
      </c>
      <c r="F198" s="69" t="s">
        <v>279</v>
      </c>
      <c r="G198" s="69" t="b">
        <v>0</v>
      </c>
      <c r="H198" s="69" t="b">
        <v>0</v>
      </c>
      <c r="I198" s="69" t="b">
        <v>0</v>
      </c>
      <c r="J198" s="69" t="b">
        <v>0</v>
      </c>
      <c r="K198" s="69" t="b">
        <v>0</v>
      </c>
      <c r="L198" s="69" t="b">
        <v>0</v>
      </c>
    </row>
    <row r="199" spans="1:12" ht="15">
      <c r="A199" s="69" t="s">
        <v>1352</v>
      </c>
      <c r="B199" s="69" t="s">
        <v>1353</v>
      </c>
      <c r="C199" s="69">
        <v>2</v>
      </c>
      <c r="D199" s="93">
        <v>0.00409283575992435</v>
      </c>
      <c r="E199" s="93">
        <v>2.477121254719662</v>
      </c>
      <c r="F199" s="69" t="s">
        <v>279</v>
      </c>
      <c r="G199" s="69" t="b">
        <v>0</v>
      </c>
      <c r="H199" s="69" t="b">
        <v>0</v>
      </c>
      <c r="I199" s="69" t="b">
        <v>0</v>
      </c>
      <c r="J199" s="69" t="b">
        <v>0</v>
      </c>
      <c r="K199" s="69" t="b">
        <v>0</v>
      </c>
      <c r="L199" s="69" t="b">
        <v>0</v>
      </c>
    </row>
    <row r="200" spans="1:12" ht="15">
      <c r="A200" s="69" t="s">
        <v>1353</v>
      </c>
      <c r="B200" s="69" t="s">
        <v>1354</v>
      </c>
      <c r="C200" s="69">
        <v>2</v>
      </c>
      <c r="D200" s="93">
        <v>0.00409283575992435</v>
      </c>
      <c r="E200" s="93">
        <v>2.477121254719662</v>
      </c>
      <c r="F200" s="69" t="s">
        <v>279</v>
      </c>
      <c r="G200" s="69" t="b">
        <v>0</v>
      </c>
      <c r="H200" s="69" t="b">
        <v>0</v>
      </c>
      <c r="I200" s="69" t="b">
        <v>0</v>
      </c>
      <c r="J200" s="69" t="b">
        <v>0</v>
      </c>
      <c r="K200" s="69" t="b">
        <v>0</v>
      </c>
      <c r="L200" s="69" t="b">
        <v>0</v>
      </c>
    </row>
    <row r="201" spans="1:12" ht="15">
      <c r="A201" s="69" t="s">
        <v>1354</v>
      </c>
      <c r="B201" s="69" t="s">
        <v>1355</v>
      </c>
      <c r="C201" s="69">
        <v>2</v>
      </c>
      <c r="D201" s="93">
        <v>0.00409283575992435</v>
      </c>
      <c r="E201" s="93">
        <v>2.477121254719662</v>
      </c>
      <c r="F201" s="69" t="s">
        <v>279</v>
      </c>
      <c r="G201" s="69" t="b">
        <v>0</v>
      </c>
      <c r="H201" s="69" t="b">
        <v>0</v>
      </c>
      <c r="I201" s="69" t="b">
        <v>0</v>
      </c>
      <c r="J201" s="69" t="b">
        <v>0</v>
      </c>
      <c r="K201" s="69" t="b">
        <v>0</v>
      </c>
      <c r="L201" s="69" t="b">
        <v>0</v>
      </c>
    </row>
    <row r="202" spans="1:12" ht="15">
      <c r="A202" s="69" t="s">
        <v>1355</v>
      </c>
      <c r="B202" s="69" t="s">
        <v>1356</v>
      </c>
      <c r="C202" s="69">
        <v>2</v>
      </c>
      <c r="D202" s="93">
        <v>0.00409283575992435</v>
      </c>
      <c r="E202" s="93">
        <v>2.477121254719662</v>
      </c>
      <c r="F202" s="69" t="s">
        <v>279</v>
      </c>
      <c r="G202" s="69" t="b">
        <v>0</v>
      </c>
      <c r="H202" s="69" t="b">
        <v>0</v>
      </c>
      <c r="I202" s="69" t="b">
        <v>0</v>
      </c>
      <c r="J202" s="69" t="b">
        <v>0</v>
      </c>
      <c r="K202" s="69" t="b">
        <v>0</v>
      </c>
      <c r="L202" s="69" t="b">
        <v>0</v>
      </c>
    </row>
    <row r="203" spans="1:12" ht="15">
      <c r="A203" s="69" t="s">
        <v>1112</v>
      </c>
      <c r="B203" s="69" t="s">
        <v>743</v>
      </c>
      <c r="C203" s="69">
        <v>6</v>
      </c>
      <c r="D203" s="93">
        <v>0.009101152103847782</v>
      </c>
      <c r="E203" s="93">
        <v>1.5740312677277188</v>
      </c>
      <c r="F203" s="69" t="s">
        <v>221</v>
      </c>
      <c r="G203" s="69" t="b">
        <v>0</v>
      </c>
      <c r="H203" s="69" t="b">
        <v>0</v>
      </c>
      <c r="I203" s="69" t="b">
        <v>0</v>
      </c>
      <c r="J203" s="69" t="b">
        <v>0</v>
      </c>
      <c r="K203" s="69" t="b">
        <v>0</v>
      </c>
      <c r="L203" s="69" t="b">
        <v>0</v>
      </c>
    </row>
    <row r="204" spans="1:12" ht="15">
      <c r="A204" s="69" t="s">
        <v>739</v>
      </c>
      <c r="B204" s="69" t="s">
        <v>1112</v>
      </c>
      <c r="C204" s="69">
        <v>5</v>
      </c>
      <c r="D204" s="93">
        <v>0.008648557479653056</v>
      </c>
      <c r="E204" s="93">
        <v>1.2839966563652008</v>
      </c>
      <c r="F204" s="69" t="s">
        <v>221</v>
      </c>
      <c r="G204" s="69" t="b">
        <v>0</v>
      </c>
      <c r="H204" s="69" t="b">
        <v>0</v>
      </c>
      <c r="I204" s="69" t="b">
        <v>0</v>
      </c>
      <c r="J204" s="69" t="b">
        <v>0</v>
      </c>
      <c r="K204" s="69" t="b">
        <v>0</v>
      </c>
      <c r="L204" s="69" t="b">
        <v>0</v>
      </c>
    </row>
    <row r="205" spans="1:12" ht="15">
      <c r="A205" s="69" t="s">
        <v>743</v>
      </c>
      <c r="B205" s="69" t="s">
        <v>1113</v>
      </c>
      <c r="C205" s="69">
        <v>4</v>
      </c>
      <c r="D205" s="93">
        <v>0.00796088913434671</v>
      </c>
      <c r="E205" s="93">
        <v>1.1638568026386695</v>
      </c>
      <c r="F205" s="69" t="s">
        <v>221</v>
      </c>
      <c r="G205" s="69" t="b">
        <v>0</v>
      </c>
      <c r="H205" s="69" t="b">
        <v>0</v>
      </c>
      <c r="I205" s="69" t="b">
        <v>0</v>
      </c>
      <c r="J205" s="69" t="b">
        <v>0</v>
      </c>
      <c r="K205" s="69" t="b">
        <v>0</v>
      </c>
      <c r="L205" s="69" t="b">
        <v>0</v>
      </c>
    </row>
    <row r="206" spans="1:12" ht="15">
      <c r="A206" s="69" t="s">
        <v>1113</v>
      </c>
      <c r="B206" s="69" t="s">
        <v>1114</v>
      </c>
      <c r="C206" s="69">
        <v>3</v>
      </c>
      <c r="D206" s="93">
        <v>0.006978237307278578</v>
      </c>
      <c r="E206" s="93">
        <v>1.0969100130080565</v>
      </c>
      <c r="F206" s="69" t="s">
        <v>221</v>
      </c>
      <c r="G206" s="69" t="b">
        <v>0</v>
      </c>
      <c r="H206" s="69" t="b">
        <v>0</v>
      </c>
      <c r="I206" s="69" t="b">
        <v>0</v>
      </c>
      <c r="J206" s="69" t="b">
        <v>0</v>
      </c>
      <c r="K206" s="69" t="b">
        <v>0</v>
      </c>
      <c r="L206" s="69" t="b">
        <v>0</v>
      </c>
    </row>
    <row r="207" spans="1:12" ht="15">
      <c r="A207" s="69" t="s">
        <v>1275</v>
      </c>
      <c r="B207" s="69" t="s">
        <v>1276</v>
      </c>
      <c r="C207" s="69">
        <v>2</v>
      </c>
      <c r="D207" s="93">
        <v>0.005598885404076479</v>
      </c>
      <c r="E207" s="93">
        <v>2.2430380486862944</v>
      </c>
      <c r="F207" s="69" t="s">
        <v>221</v>
      </c>
      <c r="G207" s="69" t="b">
        <v>0</v>
      </c>
      <c r="H207" s="69" t="b">
        <v>0</v>
      </c>
      <c r="I207" s="69" t="b">
        <v>0</v>
      </c>
      <c r="J207" s="69" t="b">
        <v>0</v>
      </c>
      <c r="K207" s="69" t="b">
        <v>0</v>
      </c>
      <c r="L207" s="69" t="b">
        <v>0</v>
      </c>
    </row>
    <row r="208" spans="1:12" ht="15">
      <c r="A208" s="69" t="s">
        <v>1127</v>
      </c>
      <c r="B208" s="69" t="s">
        <v>1128</v>
      </c>
      <c r="C208" s="69">
        <v>2</v>
      </c>
      <c r="D208" s="93">
        <v>0.005598885404076479</v>
      </c>
      <c r="E208" s="93">
        <v>2.066946789630613</v>
      </c>
      <c r="F208" s="69" t="s">
        <v>221</v>
      </c>
      <c r="G208" s="69" t="b">
        <v>0</v>
      </c>
      <c r="H208" s="69" t="b">
        <v>0</v>
      </c>
      <c r="I208" s="69" t="b">
        <v>0</v>
      </c>
      <c r="J208" s="69" t="b">
        <v>0</v>
      </c>
      <c r="K208" s="69" t="b">
        <v>0</v>
      </c>
      <c r="L208" s="69" t="b">
        <v>0</v>
      </c>
    </row>
    <row r="209" spans="1:12" ht="15">
      <c r="A209" s="69" t="s">
        <v>1128</v>
      </c>
      <c r="B209" s="69" t="s">
        <v>1125</v>
      </c>
      <c r="C209" s="69">
        <v>2</v>
      </c>
      <c r="D209" s="93">
        <v>0.005598885404076479</v>
      </c>
      <c r="E209" s="93">
        <v>2.066946789630613</v>
      </c>
      <c r="F209" s="69" t="s">
        <v>221</v>
      </c>
      <c r="G209" s="69" t="b">
        <v>0</v>
      </c>
      <c r="H209" s="69" t="b">
        <v>0</v>
      </c>
      <c r="I209" s="69" t="b">
        <v>0</v>
      </c>
      <c r="J209" s="69" t="b">
        <v>0</v>
      </c>
      <c r="K209" s="69" t="b">
        <v>0</v>
      </c>
      <c r="L209" s="69" t="b">
        <v>0</v>
      </c>
    </row>
    <row r="210" spans="1:12" ht="15">
      <c r="A210" s="69" t="s">
        <v>1125</v>
      </c>
      <c r="B210" s="69" t="s">
        <v>1129</v>
      </c>
      <c r="C210" s="69">
        <v>2</v>
      </c>
      <c r="D210" s="93">
        <v>0.005598885404076479</v>
      </c>
      <c r="E210" s="93">
        <v>2.066946789630613</v>
      </c>
      <c r="F210" s="69" t="s">
        <v>221</v>
      </c>
      <c r="G210" s="69" t="b">
        <v>0</v>
      </c>
      <c r="H210" s="69" t="b">
        <v>0</v>
      </c>
      <c r="I210" s="69" t="b">
        <v>0</v>
      </c>
      <c r="J210" s="69" t="b">
        <v>0</v>
      </c>
      <c r="K210" s="69" t="b">
        <v>0</v>
      </c>
      <c r="L210" s="69" t="b">
        <v>0</v>
      </c>
    </row>
    <row r="211" spans="1:12" ht="15">
      <c r="A211" s="69" t="s">
        <v>1237</v>
      </c>
      <c r="B211" s="69" t="s">
        <v>1238</v>
      </c>
      <c r="C211" s="69">
        <v>2</v>
      </c>
      <c r="D211" s="93">
        <v>0.005598885404076479</v>
      </c>
      <c r="E211" s="93">
        <v>2.2430380486862944</v>
      </c>
      <c r="F211" s="69" t="s">
        <v>221</v>
      </c>
      <c r="G211" s="69" t="b">
        <v>0</v>
      </c>
      <c r="H211" s="69" t="b">
        <v>0</v>
      </c>
      <c r="I211" s="69" t="b">
        <v>0</v>
      </c>
      <c r="J211" s="69" t="b">
        <v>0</v>
      </c>
      <c r="K211" s="69" t="b">
        <v>0</v>
      </c>
      <c r="L211" s="69" t="b">
        <v>0</v>
      </c>
    </row>
    <row r="212" spans="1:12" ht="15">
      <c r="A212" s="69" t="s">
        <v>1238</v>
      </c>
      <c r="B212" s="69" t="s">
        <v>1239</v>
      </c>
      <c r="C212" s="69">
        <v>2</v>
      </c>
      <c r="D212" s="93">
        <v>0.005598885404076479</v>
      </c>
      <c r="E212" s="93">
        <v>2.2430380486862944</v>
      </c>
      <c r="F212" s="69" t="s">
        <v>221</v>
      </c>
      <c r="G212" s="69" t="b">
        <v>0</v>
      </c>
      <c r="H212" s="69" t="b">
        <v>0</v>
      </c>
      <c r="I212" s="69" t="b">
        <v>0</v>
      </c>
      <c r="J212" s="69" t="b">
        <v>0</v>
      </c>
      <c r="K212" s="69" t="b">
        <v>0</v>
      </c>
      <c r="L212" s="69" t="b">
        <v>0</v>
      </c>
    </row>
    <row r="213" spans="1:12" ht="15">
      <c r="A213" s="69" t="s">
        <v>1239</v>
      </c>
      <c r="B213" s="69" t="s">
        <v>1240</v>
      </c>
      <c r="C213" s="69">
        <v>2</v>
      </c>
      <c r="D213" s="93">
        <v>0.005598885404076479</v>
      </c>
      <c r="E213" s="93">
        <v>2.2430380486862944</v>
      </c>
      <c r="F213" s="69" t="s">
        <v>221</v>
      </c>
      <c r="G213" s="69" t="b">
        <v>0</v>
      </c>
      <c r="H213" s="69" t="b">
        <v>0</v>
      </c>
      <c r="I213" s="69" t="b">
        <v>0</v>
      </c>
      <c r="J213" s="69" t="b">
        <v>0</v>
      </c>
      <c r="K213" s="69" t="b">
        <v>0</v>
      </c>
      <c r="L213" s="69" t="b">
        <v>0</v>
      </c>
    </row>
    <row r="214" spans="1:12" ht="15">
      <c r="A214" s="69" t="s">
        <v>1240</v>
      </c>
      <c r="B214" s="69" t="s">
        <v>1241</v>
      </c>
      <c r="C214" s="69">
        <v>2</v>
      </c>
      <c r="D214" s="93">
        <v>0.005598885404076479</v>
      </c>
      <c r="E214" s="93">
        <v>2.2430380486862944</v>
      </c>
      <c r="F214" s="69" t="s">
        <v>221</v>
      </c>
      <c r="G214" s="69" t="b">
        <v>0</v>
      </c>
      <c r="H214" s="69" t="b">
        <v>0</v>
      </c>
      <c r="I214" s="69" t="b">
        <v>0</v>
      </c>
      <c r="J214" s="69" t="b">
        <v>0</v>
      </c>
      <c r="K214" s="69" t="b">
        <v>0</v>
      </c>
      <c r="L214" s="69" t="b">
        <v>0</v>
      </c>
    </row>
    <row r="215" spans="1:12" ht="15">
      <c r="A215" s="69" t="s">
        <v>1241</v>
      </c>
      <c r="B215" s="69" t="s">
        <v>1242</v>
      </c>
      <c r="C215" s="69">
        <v>2</v>
      </c>
      <c r="D215" s="93">
        <v>0.005598885404076479</v>
      </c>
      <c r="E215" s="93">
        <v>2.2430380486862944</v>
      </c>
      <c r="F215" s="69" t="s">
        <v>221</v>
      </c>
      <c r="G215" s="69" t="b">
        <v>0</v>
      </c>
      <c r="H215" s="69" t="b">
        <v>0</v>
      </c>
      <c r="I215" s="69" t="b">
        <v>0</v>
      </c>
      <c r="J215" s="69" t="b">
        <v>0</v>
      </c>
      <c r="K215" s="69" t="b">
        <v>0</v>
      </c>
      <c r="L215" s="69" t="b">
        <v>0</v>
      </c>
    </row>
    <row r="216" spans="1:12" ht="15">
      <c r="A216" s="69" t="s">
        <v>1242</v>
      </c>
      <c r="B216" s="69" t="s">
        <v>1222</v>
      </c>
      <c r="C216" s="69">
        <v>2</v>
      </c>
      <c r="D216" s="93">
        <v>0.005598885404076479</v>
      </c>
      <c r="E216" s="93">
        <v>2.066946789630613</v>
      </c>
      <c r="F216" s="69" t="s">
        <v>221</v>
      </c>
      <c r="G216" s="69" t="b">
        <v>0</v>
      </c>
      <c r="H216" s="69" t="b">
        <v>0</v>
      </c>
      <c r="I216" s="69" t="b">
        <v>0</v>
      </c>
      <c r="J216" s="69" t="b">
        <v>0</v>
      </c>
      <c r="K216" s="69" t="b">
        <v>0</v>
      </c>
      <c r="L216" s="69" t="b">
        <v>0</v>
      </c>
    </row>
    <row r="217" spans="1:12" ht="15">
      <c r="A217" s="69" t="s">
        <v>1222</v>
      </c>
      <c r="B217" s="69" t="s">
        <v>739</v>
      </c>
      <c r="C217" s="69">
        <v>2</v>
      </c>
      <c r="D217" s="93">
        <v>0.005598885404076479</v>
      </c>
      <c r="E217" s="93">
        <v>1.2218487496163564</v>
      </c>
      <c r="F217" s="69" t="s">
        <v>221</v>
      </c>
      <c r="G217" s="69" t="b">
        <v>0</v>
      </c>
      <c r="H217" s="69" t="b">
        <v>0</v>
      </c>
      <c r="I217" s="69" t="b">
        <v>0</v>
      </c>
      <c r="J217" s="69" t="b">
        <v>0</v>
      </c>
      <c r="K217" s="69" t="b">
        <v>0</v>
      </c>
      <c r="L217" s="69" t="b">
        <v>0</v>
      </c>
    </row>
    <row r="218" spans="1:12" ht="15">
      <c r="A218" s="69" t="s">
        <v>1113</v>
      </c>
      <c r="B218" s="69" t="s">
        <v>1243</v>
      </c>
      <c r="C218" s="69">
        <v>2</v>
      </c>
      <c r="D218" s="93">
        <v>0.005598885404076479</v>
      </c>
      <c r="E218" s="93">
        <v>1.4648867983026508</v>
      </c>
      <c r="F218" s="69" t="s">
        <v>221</v>
      </c>
      <c r="G218" s="69" t="b">
        <v>0</v>
      </c>
      <c r="H218" s="69" t="b">
        <v>0</v>
      </c>
      <c r="I218" s="69" t="b">
        <v>0</v>
      </c>
      <c r="J218" s="69" t="b">
        <v>0</v>
      </c>
      <c r="K218" s="69" t="b">
        <v>0</v>
      </c>
      <c r="L218" s="69" t="b">
        <v>0</v>
      </c>
    </row>
    <row r="219" spans="1:12" ht="15">
      <c r="A219" s="69" t="s">
        <v>1243</v>
      </c>
      <c r="B219" s="69" t="s">
        <v>1244</v>
      </c>
      <c r="C219" s="69">
        <v>2</v>
      </c>
      <c r="D219" s="93">
        <v>0.005598885404076479</v>
      </c>
      <c r="E219" s="93">
        <v>2.2430380486862944</v>
      </c>
      <c r="F219" s="69" t="s">
        <v>221</v>
      </c>
      <c r="G219" s="69" t="b">
        <v>0</v>
      </c>
      <c r="H219" s="69" t="b">
        <v>0</v>
      </c>
      <c r="I219" s="69" t="b">
        <v>0</v>
      </c>
      <c r="J219" s="69" t="b">
        <v>0</v>
      </c>
      <c r="K219" s="69" t="b">
        <v>0</v>
      </c>
      <c r="L219" s="69" t="b">
        <v>0</v>
      </c>
    </row>
    <row r="220" spans="1:12" ht="15">
      <c r="A220" s="69" t="s">
        <v>1244</v>
      </c>
      <c r="B220" s="69" t="s">
        <v>1114</v>
      </c>
      <c r="C220" s="69">
        <v>2</v>
      </c>
      <c r="D220" s="93">
        <v>0.005598885404076479</v>
      </c>
      <c r="E220" s="93">
        <v>1.6989700043360187</v>
      </c>
      <c r="F220" s="69" t="s">
        <v>221</v>
      </c>
      <c r="G220" s="69" t="b">
        <v>0</v>
      </c>
      <c r="H220" s="69" t="b">
        <v>0</v>
      </c>
      <c r="I220" s="69" t="b">
        <v>0</v>
      </c>
      <c r="J220" s="69" t="b">
        <v>0</v>
      </c>
      <c r="K220" s="69" t="b">
        <v>0</v>
      </c>
      <c r="L220" s="69" t="b">
        <v>0</v>
      </c>
    </row>
    <row r="221" spans="1:12" ht="15">
      <c r="A221" s="69" t="s">
        <v>1114</v>
      </c>
      <c r="B221" s="69" t="s">
        <v>1245</v>
      </c>
      <c r="C221" s="69">
        <v>2</v>
      </c>
      <c r="D221" s="93">
        <v>0.005598885404076479</v>
      </c>
      <c r="E221" s="93">
        <v>1.6989700043360187</v>
      </c>
      <c r="F221" s="69" t="s">
        <v>221</v>
      </c>
      <c r="G221" s="69" t="b">
        <v>0</v>
      </c>
      <c r="H221" s="69" t="b">
        <v>0</v>
      </c>
      <c r="I221" s="69" t="b">
        <v>0</v>
      </c>
      <c r="J221" s="69" t="b">
        <v>0</v>
      </c>
      <c r="K221" s="69" t="b">
        <v>0</v>
      </c>
      <c r="L221" s="69" t="b">
        <v>0</v>
      </c>
    </row>
    <row r="222" spans="1:12" ht="15">
      <c r="A222" s="69" t="s">
        <v>1245</v>
      </c>
      <c r="B222" s="69" t="s">
        <v>1246</v>
      </c>
      <c r="C222" s="69">
        <v>2</v>
      </c>
      <c r="D222" s="93">
        <v>0.005598885404076479</v>
      </c>
      <c r="E222" s="93">
        <v>2.2430380486862944</v>
      </c>
      <c r="F222" s="69" t="s">
        <v>221</v>
      </c>
      <c r="G222" s="69" t="b">
        <v>0</v>
      </c>
      <c r="H222" s="69" t="b">
        <v>0</v>
      </c>
      <c r="I222" s="69" t="b">
        <v>0</v>
      </c>
      <c r="J222" s="69" t="b">
        <v>0</v>
      </c>
      <c r="K222" s="69" t="b">
        <v>0</v>
      </c>
      <c r="L222" s="69" t="b">
        <v>0</v>
      </c>
    </row>
    <row r="223" spans="1:12" ht="15">
      <c r="A223" s="69" t="s">
        <v>1246</v>
      </c>
      <c r="B223" s="69" t="s">
        <v>1115</v>
      </c>
      <c r="C223" s="69">
        <v>2</v>
      </c>
      <c r="D223" s="93">
        <v>0.005598885404076479</v>
      </c>
      <c r="E223" s="93">
        <v>1.6989700043360187</v>
      </c>
      <c r="F223" s="69" t="s">
        <v>221</v>
      </c>
      <c r="G223" s="69" t="b">
        <v>0</v>
      </c>
      <c r="H223" s="69" t="b">
        <v>0</v>
      </c>
      <c r="I223" s="69" t="b">
        <v>0</v>
      </c>
      <c r="J223" s="69" t="b">
        <v>0</v>
      </c>
      <c r="K223" s="69" t="b">
        <v>0</v>
      </c>
      <c r="L223" s="69" t="b">
        <v>0</v>
      </c>
    </row>
    <row r="224" spans="1:12" ht="15">
      <c r="A224" s="69" t="s">
        <v>1115</v>
      </c>
      <c r="B224" s="69" t="s">
        <v>1247</v>
      </c>
      <c r="C224" s="69">
        <v>2</v>
      </c>
      <c r="D224" s="93">
        <v>0.005598885404076479</v>
      </c>
      <c r="E224" s="93">
        <v>1.6989700043360187</v>
      </c>
      <c r="F224" s="69" t="s">
        <v>221</v>
      </c>
      <c r="G224" s="69" t="b">
        <v>0</v>
      </c>
      <c r="H224" s="69" t="b">
        <v>0</v>
      </c>
      <c r="I224" s="69" t="b">
        <v>0</v>
      </c>
      <c r="J224" s="69" t="b">
        <v>0</v>
      </c>
      <c r="K224" s="69" t="b">
        <v>0</v>
      </c>
      <c r="L224" s="69" t="b">
        <v>0</v>
      </c>
    </row>
    <row r="225" spans="1:12" ht="15">
      <c r="A225" s="69" t="s">
        <v>1231</v>
      </c>
      <c r="B225" s="69" t="s">
        <v>1232</v>
      </c>
      <c r="C225" s="69">
        <v>2</v>
      </c>
      <c r="D225" s="93">
        <v>0.005598885404076479</v>
      </c>
      <c r="E225" s="93">
        <v>2.2430380486862944</v>
      </c>
      <c r="F225" s="69" t="s">
        <v>221</v>
      </c>
      <c r="G225" s="69" t="b">
        <v>0</v>
      </c>
      <c r="H225" s="69" t="b">
        <v>0</v>
      </c>
      <c r="I225" s="69" t="b">
        <v>0</v>
      </c>
      <c r="J225" s="69" t="b">
        <v>0</v>
      </c>
      <c r="K225" s="69" t="b">
        <v>0</v>
      </c>
      <c r="L225" s="69" t="b">
        <v>0</v>
      </c>
    </row>
    <row r="226" spans="1:12" ht="15">
      <c r="A226" s="69" t="s">
        <v>1232</v>
      </c>
      <c r="B226" s="69" t="s">
        <v>1233</v>
      </c>
      <c r="C226" s="69">
        <v>2</v>
      </c>
      <c r="D226" s="93">
        <v>0.005598885404076479</v>
      </c>
      <c r="E226" s="93">
        <v>2.2430380486862944</v>
      </c>
      <c r="F226" s="69" t="s">
        <v>221</v>
      </c>
      <c r="G226" s="69" t="b">
        <v>0</v>
      </c>
      <c r="H226" s="69" t="b">
        <v>0</v>
      </c>
      <c r="I226" s="69" t="b">
        <v>0</v>
      </c>
      <c r="J226" s="69" t="b">
        <v>0</v>
      </c>
      <c r="K226" s="69" t="b">
        <v>0</v>
      </c>
      <c r="L226" s="69" t="b">
        <v>0</v>
      </c>
    </row>
    <row r="227" spans="1:12" ht="15">
      <c r="A227" s="69" t="s">
        <v>1233</v>
      </c>
      <c r="B227" s="69" t="s">
        <v>1234</v>
      </c>
      <c r="C227" s="69">
        <v>2</v>
      </c>
      <c r="D227" s="93">
        <v>0.005598885404076479</v>
      </c>
      <c r="E227" s="93">
        <v>2.2430380486862944</v>
      </c>
      <c r="F227" s="69" t="s">
        <v>221</v>
      </c>
      <c r="G227" s="69" t="b">
        <v>0</v>
      </c>
      <c r="H227" s="69" t="b">
        <v>0</v>
      </c>
      <c r="I227" s="69" t="b">
        <v>0</v>
      </c>
      <c r="J227" s="69" t="b">
        <v>0</v>
      </c>
      <c r="K227" s="69" t="b">
        <v>0</v>
      </c>
      <c r="L227" s="69" t="b">
        <v>0</v>
      </c>
    </row>
    <row r="228" spans="1:12" ht="15">
      <c r="A228" s="69" t="s">
        <v>1234</v>
      </c>
      <c r="B228" s="69" t="s">
        <v>1235</v>
      </c>
      <c r="C228" s="69">
        <v>2</v>
      </c>
      <c r="D228" s="93">
        <v>0.005598885404076479</v>
      </c>
      <c r="E228" s="93">
        <v>2.2430380486862944</v>
      </c>
      <c r="F228" s="69" t="s">
        <v>221</v>
      </c>
      <c r="G228" s="69" t="b">
        <v>0</v>
      </c>
      <c r="H228" s="69" t="b">
        <v>0</v>
      </c>
      <c r="I228" s="69" t="b">
        <v>0</v>
      </c>
      <c r="J228" s="69" t="b">
        <v>0</v>
      </c>
      <c r="K228" s="69" t="b">
        <v>0</v>
      </c>
      <c r="L228" s="69" t="b">
        <v>0</v>
      </c>
    </row>
    <row r="229" spans="1:12" ht="15">
      <c r="A229" s="69" t="s">
        <v>1235</v>
      </c>
      <c r="B229" s="69" t="s">
        <v>378</v>
      </c>
      <c r="C229" s="69">
        <v>2</v>
      </c>
      <c r="D229" s="93">
        <v>0.005598885404076479</v>
      </c>
      <c r="E229" s="93">
        <v>2.2430380486862944</v>
      </c>
      <c r="F229" s="69" t="s">
        <v>221</v>
      </c>
      <c r="G229" s="69" t="b">
        <v>0</v>
      </c>
      <c r="H229" s="69" t="b">
        <v>0</v>
      </c>
      <c r="I229" s="69" t="b">
        <v>0</v>
      </c>
      <c r="J229" s="69" t="b">
        <v>0</v>
      </c>
      <c r="K229" s="69" t="b">
        <v>0</v>
      </c>
      <c r="L229" s="69" t="b">
        <v>0</v>
      </c>
    </row>
    <row r="230" spans="1:12" ht="15">
      <c r="A230" s="69" t="s">
        <v>739</v>
      </c>
      <c r="B230" s="69" t="s">
        <v>1236</v>
      </c>
      <c r="C230" s="69">
        <v>2</v>
      </c>
      <c r="D230" s="93">
        <v>0.005598885404076479</v>
      </c>
      <c r="E230" s="93">
        <v>1.430124692043439</v>
      </c>
      <c r="F230" s="69" t="s">
        <v>221</v>
      </c>
      <c r="G230" s="69" t="b">
        <v>0</v>
      </c>
      <c r="H230" s="69" t="b">
        <v>0</v>
      </c>
      <c r="I230" s="69" t="b">
        <v>0</v>
      </c>
      <c r="J230" s="69" t="b">
        <v>0</v>
      </c>
      <c r="K230" s="69" t="b">
        <v>0</v>
      </c>
      <c r="L230" s="69" t="b">
        <v>0</v>
      </c>
    </row>
    <row r="231" spans="1:12" ht="15">
      <c r="A231" s="69" t="s">
        <v>1309</v>
      </c>
      <c r="B231" s="69" t="s">
        <v>1310</v>
      </c>
      <c r="C231" s="69">
        <v>2</v>
      </c>
      <c r="D231" s="93">
        <v>0.005598885404076479</v>
      </c>
      <c r="E231" s="93">
        <v>2.2430380486862944</v>
      </c>
      <c r="F231" s="69" t="s">
        <v>221</v>
      </c>
      <c r="G231" s="69" t="b">
        <v>0</v>
      </c>
      <c r="H231" s="69" t="b">
        <v>0</v>
      </c>
      <c r="I231" s="69" t="b">
        <v>0</v>
      </c>
      <c r="J231" s="69" t="b">
        <v>0</v>
      </c>
      <c r="K231" s="69" t="b">
        <v>0</v>
      </c>
      <c r="L231" s="69" t="b">
        <v>0</v>
      </c>
    </row>
    <row r="232" spans="1:12" ht="15">
      <c r="A232" s="69" t="s">
        <v>1310</v>
      </c>
      <c r="B232" s="69" t="s">
        <v>1311</v>
      </c>
      <c r="C232" s="69">
        <v>2</v>
      </c>
      <c r="D232" s="93">
        <v>0.005598885404076479</v>
      </c>
      <c r="E232" s="93">
        <v>2.2430380486862944</v>
      </c>
      <c r="F232" s="69" t="s">
        <v>221</v>
      </c>
      <c r="G232" s="69" t="b">
        <v>0</v>
      </c>
      <c r="H232" s="69" t="b">
        <v>0</v>
      </c>
      <c r="I232" s="69" t="b">
        <v>0</v>
      </c>
      <c r="J232" s="69" t="b">
        <v>0</v>
      </c>
      <c r="K232" s="69" t="b">
        <v>0</v>
      </c>
      <c r="L232" s="69" t="b">
        <v>0</v>
      </c>
    </row>
    <row r="233" spans="1:12" ht="15">
      <c r="A233" s="69" t="s">
        <v>1311</v>
      </c>
      <c r="B233" s="69" t="s">
        <v>1312</v>
      </c>
      <c r="C233" s="69">
        <v>2</v>
      </c>
      <c r="D233" s="93">
        <v>0.005598885404076479</v>
      </c>
      <c r="E233" s="93">
        <v>2.2430380486862944</v>
      </c>
      <c r="F233" s="69" t="s">
        <v>221</v>
      </c>
      <c r="G233" s="69" t="b">
        <v>0</v>
      </c>
      <c r="H233" s="69" t="b">
        <v>0</v>
      </c>
      <c r="I233" s="69" t="b">
        <v>0</v>
      </c>
      <c r="J233" s="69" t="b">
        <v>0</v>
      </c>
      <c r="K233" s="69" t="b">
        <v>0</v>
      </c>
      <c r="L233" s="69" t="b">
        <v>0</v>
      </c>
    </row>
    <row r="234" spans="1:12" ht="15">
      <c r="A234" s="69" t="s">
        <v>1312</v>
      </c>
      <c r="B234" s="69" t="s">
        <v>1228</v>
      </c>
      <c r="C234" s="69">
        <v>2</v>
      </c>
      <c r="D234" s="93">
        <v>0.005598885404076479</v>
      </c>
      <c r="E234" s="93">
        <v>2.066946789630613</v>
      </c>
      <c r="F234" s="69" t="s">
        <v>221</v>
      </c>
      <c r="G234" s="69" t="b">
        <v>0</v>
      </c>
      <c r="H234" s="69" t="b">
        <v>0</v>
      </c>
      <c r="I234" s="69" t="b">
        <v>0</v>
      </c>
      <c r="J234" s="69" t="b">
        <v>0</v>
      </c>
      <c r="K234" s="69" t="b">
        <v>0</v>
      </c>
      <c r="L234" s="69" t="b">
        <v>0</v>
      </c>
    </row>
    <row r="235" spans="1:12" ht="15">
      <c r="A235" s="69" t="s">
        <v>1228</v>
      </c>
      <c r="B235" s="69" t="s">
        <v>1225</v>
      </c>
      <c r="C235" s="69">
        <v>2</v>
      </c>
      <c r="D235" s="93">
        <v>0.005598885404076479</v>
      </c>
      <c r="E235" s="93">
        <v>1.890855530574932</v>
      </c>
      <c r="F235" s="69" t="s">
        <v>221</v>
      </c>
      <c r="G235" s="69" t="b">
        <v>0</v>
      </c>
      <c r="H235" s="69" t="b">
        <v>0</v>
      </c>
      <c r="I235" s="69" t="b">
        <v>0</v>
      </c>
      <c r="J235" s="69" t="b">
        <v>0</v>
      </c>
      <c r="K235" s="69" t="b">
        <v>0</v>
      </c>
      <c r="L235" s="69" t="b">
        <v>0</v>
      </c>
    </row>
    <row r="236" spans="1:12" ht="15">
      <c r="A236" s="69" t="s">
        <v>1225</v>
      </c>
      <c r="B236" s="69" t="s">
        <v>1313</v>
      </c>
      <c r="C236" s="69">
        <v>2</v>
      </c>
      <c r="D236" s="93">
        <v>0.005598885404076479</v>
      </c>
      <c r="E236" s="93">
        <v>2.066946789630613</v>
      </c>
      <c r="F236" s="69" t="s">
        <v>221</v>
      </c>
      <c r="G236" s="69" t="b">
        <v>0</v>
      </c>
      <c r="H236" s="69" t="b">
        <v>0</v>
      </c>
      <c r="I236" s="69" t="b">
        <v>0</v>
      </c>
      <c r="J236" s="69" t="b">
        <v>0</v>
      </c>
      <c r="K236" s="69" t="b">
        <v>0</v>
      </c>
      <c r="L236" s="69" t="b">
        <v>0</v>
      </c>
    </row>
    <row r="237" spans="1:12" ht="15">
      <c r="A237" s="69" t="s">
        <v>1313</v>
      </c>
      <c r="B237" s="69" t="s">
        <v>1314</v>
      </c>
      <c r="C237" s="69">
        <v>2</v>
      </c>
      <c r="D237" s="93">
        <v>0.005598885404076479</v>
      </c>
      <c r="E237" s="93">
        <v>2.2430380486862944</v>
      </c>
      <c r="F237" s="69" t="s">
        <v>221</v>
      </c>
      <c r="G237" s="69" t="b">
        <v>0</v>
      </c>
      <c r="H237" s="69" t="b">
        <v>0</v>
      </c>
      <c r="I237" s="69" t="b">
        <v>0</v>
      </c>
      <c r="J237" s="69" t="b">
        <v>0</v>
      </c>
      <c r="K237" s="69" t="b">
        <v>0</v>
      </c>
      <c r="L237" s="69" t="b">
        <v>0</v>
      </c>
    </row>
    <row r="238" spans="1:12" ht="15">
      <c r="A238" s="69" t="s">
        <v>1314</v>
      </c>
      <c r="B238" s="69" t="s">
        <v>1315</v>
      </c>
      <c r="C238" s="69">
        <v>2</v>
      </c>
      <c r="D238" s="93">
        <v>0.005598885404076479</v>
      </c>
      <c r="E238" s="93">
        <v>2.2430380486862944</v>
      </c>
      <c r="F238" s="69" t="s">
        <v>221</v>
      </c>
      <c r="G238" s="69" t="b">
        <v>0</v>
      </c>
      <c r="H238" s="69" t="b">
        <v>0</v>
      </c>
      <c r="I238" s="69" t="b">
        <v>0</v>
      </c>
      <c r="J238" s="69" t="b">
        <v>0</v>
      </c>
      <c r="K238" s="69" t="b">
        <v>0</v>
      </c>
      <c r="L238" s="69" t="b">
        <v>0</v>
      </c>
    </row>
    <row r="239" spans="1:12" ht="15">
      <c r="A239" s="69" t="s">
        <v>1315</v>
      </c>
      <c r="B239" s="69" t="s">
        <v>746</v>
      </c>
      <c r="C239" s="69">
        <v>2</v>
      </c>
      <c r="D239" s="93">
        <v>0.005598885404076479</v>
      </c>
      <c r="E239" s="93">
        <v>2.2430380486862944</v>
      </c>
      <c r="F239" s="69" t="s">
        <v>221</v>
      </c>
      <c r="G239" s="69" t="b">
        <v>0</v>
      </c>
      <c r="H239" s="69" t="b">
        <v>0</v>
      </c>
      <c r="I239" s="69" t="b">
        <v>0</v>
      </c>
      <c r="J239" s="69" t="b">
        <v>0</v>
      </c>
      <c r="K239" s="69" t="b">
        <v>0</v>
      </c>
      <c r="L239" s="69" t="b">
        <v>0</v>
      </c>
    </row>
    <row r="240" spans="1:12" ht="15">
      <c r="A240" s="69" t="s">
        <v>746</v>
      </c>
      <c r="B240" s="69" t="s">
        <v>734</v>
      </c>
      <c r="C240" s="69">
        <v>2</v>
      </c>
      <c r="D240" s="93">
        <v>0.005598885404076479</v>
      </c>
      <c r="E240" s="93">
        <v>2.2430380486862944</v>
      </c>
      <c r="F240" s="69" t="s">
        <v>221</v>
      </c>
      <c r="G240" s="69" t="b">
        <v>0</v>
      </c>
      <c r="H240" s="69" t="b">
        <v>0</v>
      </c>
      <c r="I240" s="69" t="b">
        <v>0</v>
      </c>
      <c r="J240" s="69" t="b">
        <v>0</v>
      </c>
      <c r="K240" s="69" t="b">
        <v>0</v>
      </c>
      <c r="L240" s="69" t="b">
        <v>0</v>
      </c>
    </row>
    <row r="241" spans="1:12" ht="15">
      <c r="A241" s="69" t="s">
        <v>734</v>
      </c>
      <c r="B241" s="69" t="s">
        <v>739</v>
      </c>
      <c r="C241" s="69">
        <v>2</v>
      </c>
      <c r="D241" s="93">
        <v>0.005598885404076479</v>
      </c>
      <c r="E241" s="93">
        <v>1.3979400086720377</v>
      </c>
      <c r="F241" s="69" t="s">
        <v>221</v>
      </c>
      <c r="G241" s="69" t="b">
        <v>0</v>
      </c>
      <c r="H241" s="69" t="b">
        <v>0</v>
      </c>
      <c r="I241" s="69" t="b">
        <v>0</v>
      </c>
      <c r="J241" s="69" t="b">
        <v>0</v>
      </c>
      <c r="K241" s="69" t="b">
        <v>0</v>
      </c>
      <c r="L241" s="69" t="b">
        <v>0</v>
      </c>
    </row>
    <row r="242" spans="1:12" ht="15">
      <c r="A242" s="69" t="s">
        <v>1301</v>
      </c>
      <c r="B242" s="69" t="s">
        <v>1302</v>
      </c>
      <c r="C242" s="69">
        <v>2</v>
      </c>
      <c r="D242" s="93">
        <v>0.005598885404076479</v>
      </c>
      <c r="E242" s="93">
        <v>2.2430380486862944</v>
      </c>
      <c r="F242" s="69" t="s">
        <v>221</v>
      </c>
      <c r="G242" s="69" t="b">
        <v>0</v>
      </c>
      <c r="H242" s="69" t="b">
        <v>0</v>
      </c>
      <c r="I242" s="69" t="b">
        <v>0</v>
      </c>
      <c r="J242" s="69" t="b">
        <v>0</v>
      </c>
      <c r="K242" s="69" t="b">
        <v>0</v>
      </c>
      <c r="L242" s="69" t="b">
        <v>0</v>
      </c>
    </row>
    <row r="243" spans="1:12" ht="15">
      <c r="A243" s="69" t="s">
        <v>1302</v>
      </c>
      <c r="B243" s="69" t="s">
        <v>1303</v>
      </c>
      <c r="C243" s="69">
        <v>2</v>
      </c>
      <c r="D243" s="93">
        <v>0.005598885404076479</v>
      </c>
      <c r="E243" s="93">
        <v>2.2430380486862944</v>
      </c>
      <c r="F243" s="69" t="s">
        <v>221</v>
      </c>
      <c r="G243" s="69" t="b">
        <v>0</v>
      </c>
      <c r="H243" s="69" t="b">
        <v>0</v>
      </c>
      <c r="I243" s="69" t="b">
        <v>0</v>
      </c>
      <c r="J243" s="69" t="b">
        <v>0</v>
      </c>
      <c r="K243" s="69" t="b">
        <v>0</v>
      </c>
      <c r="L243" s="69" t="b">
        <v>0</v>
      </c>
    </row>
    <row r="244" spans="1:12" ht="15">
      <c r="A244" s="69" t="s">
        <v>1303</v>
      </c>
      <c r="B244" s="69" t="s">
        <v>1304</v>
      </c>
      <c r="C244" s="69">
        <v>2</v>
      </c>
      <c r="D244" s="93">
        <v>0.005598885404076479</v>
      </c>
      <c r="E244" s="93">
        <v>2.2430380486862944</v>
      </c>
      <c r="F244" s="69" t="s">
        <v>221</v>
      </c>
      <c r="G244" s="69" t="b">
        <v>0</v>
      </c>
      <c r="H244" s="69" t="b">
        <v>0</v>
      </c>
      <c r="I244" s="69" t="b">
        <v>0</v>
      </c>
      <c r="J244" s="69" t="b">
        <v>0</v>
      </c>
      <c r="K244" s="69" t="b">
        <v>0</v>
      </c>
      <c r="L244" s="69" t="b">
        <v>0</v>
      </c>
    </row>
    <row r="245" spans="1:12" ht="15">
      <c r="A245" s="69" t="s">
        <v>1304</v>
      </c>
      <c r="B245" s="69" t="s">
        <v>1305</v>
      </c>
      <c r="C245" s="69">
        <v>2</v>
      </c>
      <c r="D245" s="93">
        <v>0.005598885404076479</v>
      </c>
      <c r="E245" s="93">
        <v>2.2430380486862944</v>
      </c>
      <c r="F245" s="69" t="s">
        <v>221</v>
      </c>
      <c r="G245" s="69" t="b">
        <v>0</v>
      </c>
      <c r="H245" s="69" t="b">
        <v>0</v>
      </c>
      <c r="I245" s="69" t="b">
        <v>0</v>
      </c>
      <c r="J245" s="69" t="b">
        <v>0</v>
      </c>
      <c r="K245" s="69" t="b">
        <v>0</v>
      </c>
      <c r="L245" s="69" t="b">
        <v>0</v>
      </c>
    </row>
    <row r="246" spans="1:12" ht="15">
      <c r="A246" s="69" t="s">
        <v>1305</v>
      </c>
      <c r="B246" s="69" t="s">
        <v>1306</v>
      </c>
      <c r="C246" s="69">
        <v>2</v>
      </c>
      <c r="D246" s="93">
        <v>0.005598885404076479</v>
      </c>
      <c r="E246" s="93">
        <v>2.2430380486862944</v>
      </c>
      <c r="F246" s="69" t="s">
        <v>221</v>
      </c>
      <c r="G246" s="69" t="b">
        <v>0</v>
      </c>
      <c r="H246" s="69" t="b">
        <v>0</v>
      </c>
      <c r="I246" s="69" t="b">
        <v>0</v>
      </c>
      <c r="J246" s="69" t="b">
        <v>0</v>
      </c>
      <c r="K246" s="69" t="b">
        <v>0</v>
      </c>
      <c r="L246" s="69" t="b">
        <v>0</v>
      </c>
    </row>
    <row r="247" spans="1:12" ht="15">
      <c r="A247" s="69" t="s">
        <v>1306</v>
      </c>
      <c r="B247" s="69" t="s">
        <v>747</v>
      </c>
      <c r="C247" s="69">
        <v>2</v>
      </c>
      <c r="D247" s="93">
        <v>0.005598885404076479</v>
      </c>
      <c r="E247" s="93">
        <v>2.2430380486862944</v>
      </c>
      <c r="F247" s="69" t="s">
        <v>221</v>
      </c>
      <c r="G247" s="69" t="b">
        <v>0</v>
      </c>
      <c r="H247" s="69" t="b">
        <v>0</v>
      </c>
      <c r="I247" s="69" t="b">
        <v>0</v>
      </c>
      <c r="J247" s="69" t="b">
        <v>0</v>
      </c>
      <c r="K247" s="69" t="b">
        <v>0</v>
      </c>
      <c r="L247" s="69" t="b">
        <v>0</v>
      </c>
    </row>
    <row r="248" spans="1:12" ht="15">
      <c r="A248" s="69" t="s">
        <v>747</v>
      </c>
      <c r="B248" s="69" t="s">
        <v>1307</v>
      </c>
      <c r="C248" s="69">
        <v>2</v>
      </c>
      <c r="D248" s="93">
        <v>0.005598885404076479</v>
      </c>
      <c r="E248" s="93">
        <v>2.2430380486862944</v>
      </c>
      <c r="F248" s="69" t="s">
        <v>221</v>
      </c>
      <c r="G248" s="69" t="b">
        <v>0</v>
      </c>
      <c r="H248" s="69" t="b">
        <v>0</v>
      </c>
      <c r="I248" s="69" t="b">
        <v>0</v>
      </c>
      <c r="J248" s="69" t="b">
        <v>0</v>
      </c>
      <c r="K248" s="69" t="b">
        <v>0</v>
      </c>
      <c r="L248" s="69" t="b">
        <v>0</v>
      </c>
    </row>
    <row r="249" spans="1:12" ht="15">
      <c r="A249" s="69" t="s">
        <v>1307</v>
      </c>
      <c r="B249" s="69" t="s">
        <v>1308</v>
      </c>
      <c r="C249" s="69">
        <v>2</v>
      </c>
      <c r="D249" s="93">
        <v>0.005598885404076479</v>
      </c>
      <c r="E249" s="93">
        <v>2.2430380486862944</v>
      </c>
      <c r="F249" s="69" t="s">
        <v>221</v>
      </c>
      <c r="G249" s="69" t="b">
        <v>0</v>
      </c>
      <c r="H249" s="69" t="b">
        <v>0</v>
      </c>
      <c r="I249" s="69" t="b">
        <v>0</v>
      </c>
      <c r="J249" s="69" t="b">
        <v>0</v>
      </c>
      <c r="K249" s="69" t="b">
        <v>0</v>
      </c>
      <c r="L249" s="69" t="b">
        <v>0</v>
      </c>
    </row>
    <row r="250" spans="1:12" ht="15">
      <c r="A250" s="69" t="s">
        <v>1117</v>
      </c>
      <c r="B250" s="69" t="s">
        <v>1294</v>
      </c>
      <c r="C250" s="69">
        <v>2</v>
      </c>
      <c r="D250" s="93">
        <v>0.005598885404076479</v>
      </c>
      <c r="E250" s="93">
        <v>1.9420080530223132</v>
      </c>
      <c r="F250" s="69" t="s">
        <v>221</v>
      </c>
      <c r="G250" s="69" t="b">
        <v>0</v>
      </c>
      <c r="H250" s="69" t="b">
        <v>0</v>
      </c>
      <c r="I250" s="69" t="b">
        <v>0</v>
      </c>
      <c r="J250" s="69" t="b">
        <v>0</v>
      </c>
      <c r="K250" s="69" t="b">
        <v>0</v>
      </c>
      <c r="L250" s="69" t="b">
        <v>0</v>
      </c>
    </row>
    <row r="251" spans="1:12" ht="15">
      <c r="A251" s="69" t="s">
        <v>1294</v>
      </c>
      <c r="B251" s="69" t="s">
        <v>1113</v>
      </c>
      <c r="C251" s="69">
        <v>2</v>
      </c>
      <c r="D251" s="93">
        <v>0.005598885404076479</v>
      </c>
      <c r="E251" s="93">
        <v>1.4648867983026508</v>
      </c>
      <c r="F251" s="69" t="s">
        <v>221</v>
      </c>
      <c r="G251" s="69" t="b">
        <v>0</v>
      </c>
      <c r="H251" s="69" t="b">
        <v>0</v>
      </c>
      <c r="I251" s="69" t="b">
        <v>0</v>
      </c>
      <c r="J251" s="69" t="b">
        <v>0</v>
      </c>
      <c r="K251" s="69" t="b">
        <v>0</v>
      </c>
      <c r="L251" s="69" t="b">
        <v>0</v>
      </c>
    </row>
    <row r="252" spans="1:12" ht="15">
      <c r="A252" s="69" t="s">
        <v>1113</v>
      </c>
      <c r="B252" s="69" t="s">
        <v>1295</v>
      </c>
      <c r="C252" s="69">
        <v>2</v>
      </c>
      <c r="D252" s="93">
        <v>0.005598885404076479</v>
      </c>
      <c r="E252" s="93">
        <v>1.4648867983026508</v>
      </c>
      <c r="F252" s="69" t="s">
        <v>221</v>
      </c>
      <c r="G252" s="69" t="b">
        <v>0</v>
      </c>
      <c r="H252" s="69" t="b">
        <v>0</v>
      </c>
      <c r="I252" s="69" t="b">
        <v>0</v>
      </c>
      <c r="J252" s="69" t="b">
        <v>0</v>
      </c>
      <c r="K252" s="69" t="b">
        <v>0</v>
      </c>
      <c r="L252" s="69" t="b">
        <v>0</v>
      </c>
    </row>
    <row r="253" spans="1:12" ht="15">
      <c r="A253" s="69" t="s">
        <v>1295</v>
      </c>
      <c r="B253" s="69" t="s">
        <v>1260</v>
      </c>
      <c r="C253" s="69">
        <v>2</v>
      </c>
      <c r="D253" s="93">
        <v>0.005598885404076479</v>
      </c>
      <c r="E253" s="93">
        <v>2.066946789630613</v>
      </c>
      <c r="F253" s="69" t="s">
        <v>221</v>
      </c>
      <c r="G253" s="69" t="b">
        <v>0</v>
      </c>
      <c r="H253" s="69" t="b">
        <v>0</v>
      </c>
      <c r="I253" s="69" t="b">
        <v>0</v>
      </c>
      <c r="J253" s="69" t="b">
        <v>0</v>
      </c>
      <c r="K253" s="69" t="b">
        <v>0</v>
      </c>
      <c r="L253" s="69" t="b">
        <v>0</v>
      </c>
    </row>
    <row r="254" spans="1:12" ht="15">
      <c r="A254" s="69" t="s">
        <v>1260</v>
      </c>
      <c r="B254" s="69" t="s">
        <v>1113</v>
      </c>
      <c r="C254" s="69">
        <v>2</v>
      </c>
      <c r="D254" s="93">
        <v>0.005598885404076479</v>
      </c>
      <c r="E254" s="93">
        <v>1.2887955392469694</v>
      </c>
      <c r="F254" s="69" t="s">
        <v>221</v>
      </c>
      <c r="G254" s="69" t="b">
        <v>0</v>
      </c>
      <c r="H254" s="69" t="b">
        <v>0</v>
      </c>
      <c r="I254" s="69" t="b">
        <v>0</v>
      </c>
      <c r="J254" s="69" t="b">
        <v>0</v>
      </c>
      <c r="K254" s="69" t="b">
        <v>0</v>
      </c>
      <c r="L254" s="69" t="b">
        <v>0</v>
      </c>
    </row>
    <row r="255" spans="1:12" ht="15">
      <c r="A255" s="69" t="s">
        <v>1113</v>
      </c>
      <c r="B255" s="69" t="s">
        <v>1296</v>
      </c>
      <c r="C255" s="69">
        <v>2</v>
      </c>
      <c r="D255" s="93">
        <v>0.005598885404076479</v>
      </c>
      <c r="E255" s="93">
        <v>1.4648867983026508</v>
      </c>
      <c r="F255" s="69" t="s">
        <v>221</v>
      </c>
      <c r="G255" s="69" t="b">
        <v>0</v>
      </c>
      <c r="H255" s="69" t="b">
        <v>0</v>
      </c>
      <c r="I255" s="69" t="b">
        <v>0</v>
      </c>
      <c r="J255" s="69" t="b">
        <v>0</v>
      </c>
      <c r="K255" s="69" t="b">
        <v>0</v>
      </c>
      <c r="L255" s="69" t="b">
        <v>0</v>
      </c>
    </row>
    <row r="256" spans="1:12" ht="15">
      <c r="A256" s="69" t="s">
        <v>1296</v>
      </c>
      <c r="B256" s="69" t="s">
        <v>1117</v>
      </c>
      <c r="C256" s="69">
        <v>2</v>
      </c>
      <c r="D256" s="93">
        <v>0.005598885404076479</v>
      </c>
      <c r="E256" s="93">
        <v>2.2430380486862944</v>
      </c>
      <c r="F256" s="69" t="s">
        <v>221</v>
      </c>
      <c r="G256" s="69" t="b">
        <v>0</v>
      </c>
      <c r="H256" s="69" t="b">
        <v>0</v>
      </c>
      <c r="I256" s="69" t="b">
        <v>0</v>
      </c>
      <c r="J256" s="69" t="b">
        <v>0</v>
      </c>
      <c r="K256" s="69" t="b">
        <v>0</v>
      </c>
      <c r="L256" s="69" t="b">
        <v>0</v>
      </c>
    </row>
    <row r="257" spans="1:12" ht="15">
      <c r="A257" s="69" t="s">
        <v>1117</v>
      </c>
      <c r="B257" s="69" t="s">
        <v>1118</v>
      </c>
      <c r="C257" s="69">
        <v>2</v>
      </c>
      <c r="D257" s="93">
        <v>0.005598885404076479</v>
      </c>
      <c r="E257" s="93">
        <v>1.6409780573583321</v>
      </c>
      <c r="F257" s="69" t="s">
        <v>221</v>
      </c>
      <c r="G257" s="69" t="b">
        <v>0</v>
      </c>
      <c r="H257" s="69" t="b">
        <v>0</v>
      </c>
      <c r="I257" s="69" t="b">
        <v>0</v>
      </c>
      <c r="J257" s="69" t="b">
        <v>0</v>
      </c>
      <c r="K257" s="69" t="b">
        <v>0</v>
      </c>
      <c r="L257" s="69" t="b">
        <v>0</v>
      </c>
    </row>
    <row r="258" spans="1:12" ht="15">
      <c r="A258" s="69" t="s">
        <v>1118</v>
      </c>
      <c r="B258" s="69" t="s">
        <v>1297</v>
      </c>
      <c r="C258" s="69">
        <v>2</v>
      </c>
      <c r="D258" s="93">
        <v>0.005598885404076479</v>
      </c>
      <c r="E258" s="93">
        <v>1.9420080530223132</v>
      </c>
      <c r="F258" s="69" t="s">
        <v>221</v>
      </c>
      <c r="G258" s="69" t="b">
        <v>0</v>
      </c>
      <c r="H258" s="69" t="b">
        <v>0</v>
      </c>
      <c r="I258" s="69" t="b">
        <v>0</v>
      </c>
      <c r="J258" s="69" t="b">
        <v>0</v>
      </c>
      <c r="K258" s="69" t="b">
        <v>0</v>
      </c>
      <c r="L258" s="69" t="b">
        <v>0</v>
      </c>
    </row>
    <row r="259" spans="1:12" ht="15">
      <c r="A259" s="69" t="s">
        <v>1297</v>
      </c>
      <c r="B259" s="69" t="s">
        <v>1119</v>
      </c>
      <c r="C259" s="69">
        <v>2</v>
      </c>
      <c r="D259" s="93">
        <v>0.005598885404076479</v>
      </c>
      <c r="E259" s="93">
        <v>1.9420080530223132</v>
      </c>
      <c r="F259" s="69" t="s">
        <v>221</v>
      </c>
      <c r="G259" s="69" t="b">
        <v>0</v>
      </c>
      <c r="H259" s="69" t="b">
        <v>0</v>
      </c>
      <c r="I259" s="69" t="b">
        <v>0</v>
      </c>
      <c r="J259" s="69" t="b">
        <v>0</v>
      </c>
      <c r="K259" s="69" t="b">
        <v>0</v>
      </c>
      <c r="L259" s="69" t="b">
        <v>0</v>
      </c>
    </row>
    <row r="260" spans="1:12" ht="15">
      <c r="A260" s="69" t="s">
        <v>1119</v>
      </c>
      <c r="B260" s="69" t="s">
        <v>1298</v>
      </c>
      <c r="C260" s="69">
        <v>2</v>
      </c>
      <c r="D260" s="93">
        <v>0.005598885404076479</v>
      </c>
      <c r="E260" s="93">
        <v>1.9420080530223132</v>
      </c>
      <c r="F260" s="69" t="s">
        <v>221</v>
      </c>
      <c r="G260" s="69" t="b">
        <v>0</v>
      </c>
      <c r="H260" s="69" t="b">
        <v>0</v>
      </c>
      <c r="I260" s="69" t="b">
        <v>0</v>
      </c>
      <c r="J260" s="69" t="b">
        <v>0</v>
      </c>
      <c r="K260" s="69" t="b">
        <v>0</v>
      </c>
      <c r="L260" s="69" t="b">
        <v>0</v>
      </c>
    </row>
    <row r="261" spans="1:12" ht="15">
      <c r="A261" s="69" t="s">
        <v>1298</v>
      </c>
      <c r="B261" s="69" t="s">
        <v>1227</v>
      </c>
      <c r="C261" s="69">
        <v>2</v>
      </c>
      <c r="D261" s="93">
        <v>0.005598885404076479</v>
      </c>
      <c r="E261" s="93">
        <v>1.9420080530223132</v>
      </c>
      <c r="F261" s="69" t="s">
        <v>221</v>
      </c>
      <c r="G261" s="69" t="b">
        <v>0</v>
      </c>
      <c r="H261" s="69" t="b">
        <v>0</v>
      </c>
      <c r="I261" s="69" t="b">
        <v>0</v>
      </c>
      <c r="J261" s="69" t="b">
        <v>0</v>
      </c>
      <c r="K261" s="69" t="b">
        <v>0</v>
      </c>
      <c r="L261" s="69" t="b">
        <v>0</v>
      </c>
    </row>
    <row r="262" spans="1:12" ht="15">
      <c r="A262" s="69" t="s">
        <v>1227</v>
      </c>
      <c r="B262" s="69" t="s">
        <v>1299</v>
      </c>
      <c r="C262" s="69">
        <v>2</v>
      </c>
      <c r="D262" s="93">
        <v>0.005598885404076479</v>
      </c>
      <c r="E262" s="93">
        <v>1.9420080530223132</v>
      </c>
      <c r="F262" s="69" t="s">
        <v>221</v>
      </c>
      <c r="G262" s="69" t="b">
        <v>0</v>
      </c>
      <c r="H262" s="69" t="b">
        <v>0</v>
      </c>
      <c r="I262" s="69" t="b">
        <v>0</v>
      </c>
      <c r="J262" s="69" t="b">
        <v>0</v>
      </c>
      <c r="K262" s="69" t="b">
        <v>0</v>
      </c>
      <c r="L262" s="69" t="b">
        <v>0</v>
      </c>
    </row>
    <row r="263" spans="1:12" ht="15">
      <c r="A263" s="69" t="s">
        <v>1299</v>
      </c>
      <c r="B263" s="69" t="s">
        <v>1118</v>
      </c>
      <c r="C263" s="69">
        <v>2</v>
      </c>
      <c r="D263" s="93">
        <v>0.005598885404076479</v>
      </c>
      <c r="E263" s="93">
        <v>1.9420080530223132</v>
      </c>
      <c r="F263" s="69" t="s">
        <v>221</v>
      </c>
      <c r="G263" s="69" t="b">
        <v>0</v>
      </c>
      <c r="H263" s="69" t="b">
        <v>0</v>
      </c>
      <c r="I263" s="69" t="b">
        <v>0</v>
      </c>
      <c r="J263" s="69" t="b">
        <v>0</v>
      </c>
      <c r="K263" s="69" t="b">
        <v>0</v>
      </c>
      <c r="L263" s="69" t="b">
        <v>0</v>
      </c>
    </row>
    <row r="264" spans="1:12" ht="15">
      <c r="A264" s="69" t="s">
        <v>1118</v>
      </c>
      <c r="B264" s="69" t="s">
        <v>1300</v>
      </c>
      <c r="C264" s="69">
        <v>2</v>
      </c>
      <c r="D264" s="93">
        <v>0.005598885404076479</v>
      </c>
      <c r="E264" s="93">
        <v>1.9420080530223132</v>
      </c>
      <c r="F264" s="69" t="s">
        <v>221</v>
      </c>
      <c r="G264" s="69" t="b">
        <v>0</v>
      </c>
      <c r="H264" s="69" t="b">
        <v>0</v>
      </c>
      <c r="I264" s="69" t="b">
        <v>0</v>
      </c>
      <c r="J264" s="69" t="b">
        <v>0</v>
      </c>
      <c r="K264" s="69" t="b">
        <v>0</v>
      </c>
      <c r="L264" s="69" t="b">
        <v>0</v>
      </c>
    </row>
    <row r="265" spans="1:12" ht="15">
      <c r="A265" s="69" t="s">
        <v>1300</v>
      </c>
      <c r="B265" s="69" t="s">
        <v>1116</v>
      </c>
      <c r="C265" s="69">
        <v>2</v>
      </c>
      <c r="D265" s="93">
        <v>0.005598885404076479</v>
      </c>
      <c r="E265" s="93">
        <v>1.765916793966632</v>
      </c>
      <c r="F265" s="69" t="s">
        <v>221</v>
      </c>
      <c r="G265" s="69" t="b">
        <v>0</v>
      </c>
      <c r="H265" s="69" t="b">
        <v>0</v>
      </c>
      <c r="I265" s="69" t="b">
        <v>0</v>
      </c>
      <c r="J265" s="69" t="b">
        <v>0</v>
      </c>
      <c r="K265" s="69" t="b">
        <v>0</v>
      </c>
      <c r="L265" s="69" t="b">
        <v>0</v>
      </c>
    </row>
    <row r="266" spans="1:12" ht="15">
      <c r="A266" s="69" t="s">
        <v>1116</v>
      </c>
      <c r="B266" s="69" t="s">
        <v>1119</v>
      </c>
      <c r="C266" s="69">
        <v>2</v>
      </c>
      <c r="D266" s="93">
        <v>0.005598885404076479</v>
      </c>
      <c r="E266" s="93">
        <v>1.6409780573583321</v>
      </c>
      <c r="F266" s="69" t="s">
        <v>221</v>
      </c>
      <c r="G266" s="69" t="b">
        <v>0</v>
      </c>
      <c r="H266" s="69" t="b">
        <v>0</v>
      </c>
      <c r="I266" s="69" t="b">
        <v>0</v>
      </c>
      <c r="J266" s="69" t="b">
        <v>0</v>
      </c>
      <c r="K266" s="69" t="b">
        <v>0</v>
      </c>
      <c r="L266" s="69" t="b">
        <v>0</v>
      </c>
    </row>
    <row r="267" spans="1:12" ht="15">
      <c r="A267" s="69" t="s">
        <v>1119</v>
      </c>
      <c r="B267" s="69" t="s">
        <v>1115</v>
      </c>
      <c r="C267" s="69">
        <v>2</v>
      </c>
      <c r="D267" s="93">
        <v>0.005598885404076479</v>
      </c>
      <c r="E267" s="93">
        <v>1.3979400086720377</v>
      </c>
      <c r="F267" s="69" t="s">
        <v>221</v>
      </c>
      <c r="G267" s="69" t="b">
        <v>0</v>
      </c>
      <c r="H267" s="69" t="b">
        <v>0</v>
      </c>
      <c r="I267" s="69" t="b">
        <v>0</v>
      </c>
      <c r="J267" s="69" t="b">
        <v>0</v>
      </c>
      <c r="K267" s="69" t="b">
        <v>0</v>
      </c>
      <c r="L267" s="69" t="b">
        <v>0</v>
      </c>
    </row>
    <row r="268" spans="1:12" ht="15">
      <c r="A268" s="69" t="s">
        <v>1115</v>
      </c>
      <c r="B268" s="69" t="s">
        <v>1261</v>
      </c>
      <c r="C268" s="69">
        <v>2</v>
      </c>
      <c r="D268" s="93">
        <v>0.005598885404076479</v>
      </c>
      <c r="E268" s="93">
        <v>1.5228787452803374</v>
      </c>
      <c r="F268" s="69" t="s">
        <v>221</v>
      </c>
      <c r="G268" s="69" t="b">
        <v>0</v>
      </c>
      <c r="H268" s="69" t="b">
        <v>0</v>
      </c>
      <c r="I268" s="69" t="b">
        <v>0</v>
      </c>
      <c r="J268" s="69" t="b">
        <v>0</v>
      </c>
      <c r="K268" s="69" t="b">
        <v>0</v>
      </c>
      <c r="L268" s="69" t="b">
        <v>0</v>
      </c>
    </row>
    <row r="269" spans="1:12" ht="15">
      <c r="A269" s="69" t="s">
        <v>1261</v>
      </c>
      <c r="B269" s="69" t="s">
        <v>1116</v>
      </c>
      <c r="C269" s="69">
        <v>2</v>
      </c>
      <c r="D269" s="93">
        <v>0.005598885404076479</v>
      </c>
      <c r="E269" s="93">
        <v>1.5898255349109507</v>
      </c>
      <c r="F269" s="69" t="s">
        <v>221</v>
      </c>
      <c r="G269" s="69" t="b">
        <v>0</v>
      </c>
      <c r="H269" s="69" t="b">
        <v>0</v>
      </c>
      <c r="I269" s="69" t="b">
        <v>0</v>
      </c>
      <c r="J269" s="69" t="b">
        <v>0</v>
      </c>
      <c r="K269" s="69" t="b">
        <v>0</v>
      </c>
      <c r="L269" s="69" t="b">
        <v>0</v>
      </c>
    </row>
    <row r="270" spans="1:12" ht="15">
      <c r="A270" s="69" t="s">
        <v>1116</v>
      </c>
      <c r="B270" s="69" t="s">
        <v>1227</v>
      </c>
      <c r="C270" s="69">
        <v>2</v>
      </c>
      <c r="D270" s="93">
        <v>0.005598885404076479</v>
      </c>
      <c r="E270" s="93">
        <v>1.6409780573583321</v>
      </c>
      <c r="F270" s="69" t="s">
        <v>221</v>
      </c>
      <c r="G270" s="69" t="b">
        <v>0</v>
      </c>
      <c r="H270" s="69" t="b">
        <v>0</v>
      </c>
      <c r="I270" s="69" t="b">
        <v>0</v>
      </c>
      <c r="J270" s="69" t="b">
        <v>0</v>
      </c>
      <c r="K270" s="69" t="b">
        <v>0</v>
      </c>
      <c r="L270" s="69" t="b">
        <v>0</v>
      </c>
    </row>
    <row r="271" spans="1:12" ht="15">
      <c r="A271" s="69" t="s">
        <v>1227</v>
      </c>
      <c r="B271" s="69" t="s">
        <v>1115</v>
      </c>
      <c r="C271" s="69">
        <v>2</v>
      </c>
      <c r="D271" s="93">
        <v>0.005598885404076479</v>
      </c>
      <c r="E271" s="93">
        <v>1.3979400086720377</v>
      </c>
      <c r="F271" s="69" t="s">
        <v>221</v>
      </c>
      <c r="G271" s="69" t="b">
        <v>0</v>
      </c>
      <c r="H271" s="69" t="b">
        <v>0</v>
      </c>
      <c r="I271" s="69" t="b">
        <v>0</v>
      </c>
      <c r="J271" s="69" t="b">
        <v>0</v>
      </c>
      <c r="K271" s="69" t="b">
        <v>0</v>
      </c>
      <c r="L271" s="69" t="b">
        <v>0</v>
      </c>
    </row>
    <row r="272" spans="1:12" ht="15">
      <c r="A272" s="69" t="s">
        <v>1115</v>
      </c>
      <c r="B272" s="69" t="s">
        <v>1224</v>
      </c>
      <c r="C272" s="69">
        <v>2</v>
      </c>
      <c r="D272" s="93">
        <v>0.005598885404076479</v>
      </c>
      <c r="E272" s="93">
        <v>1.5228787452803374</v>
      </c>
      <c r="F272" s="69" t="s">
        <v>221</v>
      </c>
      <c r="G272" s="69" t="b">
        <v>0</v>
      </c>
      <c r="H272" s="69" t="b">
        <v>0</v>
      </c>
      <c r="I272" s="69" t="b">
        <v>0</v>
      </c>
      <c r="J272" s="69" t="b">
        <v>0</v>
      </c>
      <c r="K272" s="69" t="b">
        <v>0</v>
      </c>
      <c r="L272" s="69" t="b">
        <v>0</v>
      </c>
    </row>
    <row r="273" spans="1:12" ht="15">
      <c r="A273" s="69" t="s">
        <v>1224</v>
      </c>
      <c r="B273" s="69" t="s">
        <v>1116</v>
      </c>
      <c r="C273" s="69">
        <v>2</v>
      </c>
      <c r="D273" s="93">
        <v>0.005598885404076479</v>
      </c>
      <c r="E273" s="93">
        <v>1.5898255349109507</v>
      </c>
      <c r="F273" s="69" t="s">
        <v>221</v>
      </c>
      <c r="G273" s="69" t="b">
        <v>0</v>
      </c>
      <c r="H273" s="69" t="b">
        <v>0</v>
      </c>
      <c r="I273" s="69" t="b">
        <v>0</v>
      </c>
      <c r="J273" s="69" t="b">
        <v>0</v>
      </c>
      <c r="K273" s="69" t="b">
        <v>0</v>
      </c>
      <c r="L273" s="69" t="b">
        <v>0</v>
      </c>
    </row>
    <row r="274" spans="1:12" ht="15">
      <c r="A274" s="69" t="s">
        <v>1120</v>
      </c>
      <c r="B274" s="69" t="s">
        <v>1223</v>
      </c>
      <c r="C274" s="69">
        <v>2</v>
      </c>
      <c r="D274" s="93">
        <v>0.005598885404076479</v>
      </c>
      <c r="E274" s="93">
        <v>2.2430380486862944</v>
      </c>
      <c r="F274" s="69" t="s">
        <v>221</v>
      </c>
      <c r="G274" s="69" t="b">
        <v>0</v>
      </c>
      <c r="H274" s="69" t="b">
        <v>0</v>
      </c>
      <c r="I274" s="69" t="b">
        <v>0</v>
      </c>
      <c r="J274" s="69" t="b">
        <v>0</v>
      </c>
      <c r="K274" s="69" t="b">
        <v>0</v>
      </c>
      <c r="L274" s="69" t="b">
        <v>0</v>
      </c>
    </row>
    <row r="275" spans="1:12" ht="15">
      <c r="A275" s="69" t="s">
        <v>1223</v>
      </c>
      <c r="B275" s="69" t="s">
        <v>1121</v>
      </c>
      <c r="C275" s="69">
        <v>2</v>
      </c>
      <c r="D275" s="93">
        <v>0.005598885404076479</v>
      </c>
      <c r="E275" s="93">
        <v>2.2430380486862944</v>
      </c>
      <c r="F275" s="69" t="s">
        <v>221</v>
      </c>
      <c r="G275" s="69" t="b">
        <v>0</v>
      </c>
      <c r="H275" s="69" t="b">
        <v>0</v>
      </c>
      <c r="I275" s="69" t="b">
        <v>0</v>
      </c>
      <c r="J275" s="69" t="b">
        <v>0</v>
      </c>
      <c r="K275" s="69" t="b">
        <v>0</v>
      </c>
      <c r="L275" s="69" t="b">
        <v>0</v>
      </c>
    </row>
    <row r="276" spans="1:12" ht="15">
      <c r="A276" s="69" t="s">
        <v>1112</v>
      </c>
      <c r="B276" s="69" t="s">
        <v>743</v>
      </c>
      <c r="C276" s="69">
        <v>4</v>
      </c>
      <c r="D276" s="93">
        <v>0.011938390444452966</v>
      </c>
      <c r="E276" s="93">
        <v>1.0954184449183104</v>
      </c>
      <c r="F276" s="69" t="s">
        <v>222</v>
      </c>
      <c r="G276" s="69" t="b">
        <v>0</v>
      </c>
      <c r="H276" s="69" t="b">
        <v>0</v>
      </c>
      <c r="I276" s="69" t="b">
        <v>0</v>
      </c>
      <c r="J276" s="69" t="b">
        <v>0</v>
      </c>
      <c r="K276" s="69" t="b">
        <v>0</v>
      </c>
      <c r="L276" s="69" t="b">
        <v>0</v>
      </c>
    </row>
    <row r="277" spans="1:12" ht="15">
      <c r="A277" s="69" t="s">
        <v>1124</v>
      </c>
      <c r="B277" s="69" t="s">
        <v>1250</v>
      </c>
      <c r="C277" s="69">
        <v>2</v>
      </c>
      <c r="D277" s="93">
        <v>0.011071398538565149</v>
      </c>
      <c r="E277" s="93">
        <v>1.7363965022766426</v>
      </c>
      <c r="F277" s="69" t="s">
        <v>222</v>
      </c>
      <c r="G277" s="69" t="b">
        <v>0</v>
      </c>
      <c r="H277" s="69" t="b">
        <v>0</v>
      </c>
      <c r="I277" s="69" t="b">
        <v>0</v>
      </c>
      <c r="J277" s="69" t="b">
        <v>0</v>
      </c>
      <c r="K277" s="69" t="b">
        <v>0</v>
      </c>
      <c r="L277" s="69" t="b">
        <v>0</v>
      </c>
    </row>
    <row r="278" spans="1:12" ht="15">
      <c r="A278" s="69" t="s">
        <v>1250</v>
      </c>
      <c r="B278" s="69" t="s">
        <v>1112</v>
      </c>
      <c r="C278" s="69">
        <v>2</v>
      </c>
      <c r="D278" s="93">
        <v>0.011071398538565149</v>
      </c>
      <c r="E278" s="93">
        <v>1.25927524755698</v>
      </c>
      <c r="F278" s="69" t="s">
        <v>222</v>
      </c>
      <c r="G278" s="69" t="b">
        <v>0</v>
      </c>
      <c r="H278" s="69" t="b">
        <v>0</v>
      </c>
      <c r="I278" s="69" t="b">
        <v>0</v>
      </c>
      <c r="J278" s="69" t="b">
        <v>0</v>
      </c>
      <c r="K278" s="69" t="b">
        <v>0</v>
      </c>
      <c r="L278" s="69" t="b">
        <v>0</v>
      </c>
    </row>
    <row r="279" spans="1:12" ht="15">
      <c r="A279" s="69" t="s">
        <v>1112</v>
      </c>
      <c r="B279" s="69" t="s">
        <v>1220</v>
      </c>
      <c r="C279" s="69">
        <v>2</v>
      </c>
      <c r="D279" s="93">
        <v>0.011071398538565149</v>
      </c>
      <c r="E279" s="93">
        <v>1.1923284579263667</v>
      </c>
      <c r="F279" s="69" t="s">
        <v>222</v>
      </c>
      <c r="G279" s="69" t="b">
        <v>0</v>
      </c>
      <c r="H279" s="69" t="b">
        <v>0</v>
      </c>
      <c r="I279" s="69" t="b">
        <v>0</v>
      </c>
      <c r="J279" s="69" t="b">
        <v>0</v>
      </c>
      <c r="K279" s="69" t="b">
        <v>0</v>
      </c>
      <c r="L279" s="69" t="b">
        <v>0</v>
      </c>
    </row>
    <row r="280" spans="1:12" ht="15">
      <c r="A280" s="69" t="s">
        <v>1220</v>
      </c>
      <c r="B280" s="69" t="s">
        <v>1122</v>
      </c>
      <c r="C280" s="69">
        <v>2</v>
      </c>
      <c r="D280" s="93">
        <v>0.011071398538565149</v>
      </c>
      <c r="E280" s="93">
        <v>1.5603052432209612</v>
      </c>
      <c r="F280" s="69" t="s">
        <v>222</v>
      </c>
      <c r="G280" s="69" t="b">
        <v>0</v>
      </c>
      <c r="H280" s="69" t="b">
        <v>0</v>
      </c>
      <c r="I280" s="69" t="b">
        <v>0</v>
      </c>
      <c r="J280" s="69" t="b">
        <v>0</v>
      </c>
      <c r="K280" s="69" t="b">
        <v>0</v>
      </c>
      <c r="L280" s="69" t="b">
        <v>0</v>
      </c>
    </row>
    <row r="281" spans="1:12" ht="15">
      <c r="A281" s="69" t="s">
        <v>1122</v>
      </c>
      <c r="B281" s="69" t="s">
        <v>737</v>
      </c>
      <c r="C281" s="69">
        <v>2</v>
      </c>
      <c r="D281" s="93">
        <v>0.011071398538565149</v>
      </c>
      <c r="E281" s="93">
        <v>1.1623652345489235</v>
      </c>
      <c r="F281" s="69" t="s">
        <v>222</v>
      </c>
      <c r="G281" s="69" t="b">
        <v>0</v>
      </c>
      <c r="H281" s="69" t="b">
        <v>0</v>
      </c>
      <c r="I281" s="69" t="b">
        <v>0</v>
      </c>
      <c r="J281" s="69" t="b">
        <v>0</v>
      </c>
      <c r="K281" s="69" t="b">
        <v>0</v>
      </c>
      <c r="L281" s="69" t="b">
        <v>0</v>
      </c>
    </row>
    <row r="282" spans="1:12" ht="15">
      <c r="A282" s="69" t="s">
        <v>737</v>
      </c>
      <c r="B282" s="69" t="s">
        <v>1251</v>
      </c>
      <c r="C282" s="69">
        <v>2</v>
      </c>
      <c r="D282" s="93">
        <v>0.011071398538565149</v>
      </c>
      <c r="E282" s="93">
        <v>1.3384564936046048</v>
      </c>
      <c r="F282" s="69" t="s">
        <v>222</v>
      </c>
      <c r="G282" s="69" t="b">
        <v>0</v>
      </c>
      <c r="H282" s="69" t="b">
        <v>0</v>
      </c>
      <c r="I282" s="69" t="b">
        <v>0</v>
      </c>
      <c r="J282" s="69" t="b">
        <v>0</v>
      </c>
      <c r="K282" s="69" t="b">
        <v>0</v>
      </c>
      <c r="L282" s="69" t="b">
        <v>0</v>
      </c>
    </row>
    <row r="283" spans="1:12" ht="15">
      <c r="A283" s="69" t="s">
        <v>1251</v>
      </c>
      <c r="B283" s="69" t="s">
        <v>1120</v>
      </c>
      <c r="C283" s="69">
        <v>2</v>
      </c>
      <c r="D283" s="93">
        <v>0.011071398538565149</v>
      </c>
      <c r="E283" s="93">
        <v>1.7363965022766426</v>
      </c>
      <c r="F283" s="69" t="s">
        <v>222</v>
      </c>
      <c r="G283" s="69" t="b">
        <v>0</v>
      </c>
      <c r="H283" s="69" t="b">
        <v>0</v>
      </c>
      <c r="I283" s="69" t="b">
        <v>0</v>
      </c>
      <c r="J283" s="69" t="b">
        <v>0</v>
      </c>
      <c r="K283" s="69" t="b">
        <v>0</v>
      </c>
      <c r="L283" s="69" t="b">
        <v>0</v>
      </c>
    </row>
    <row r="284" spans="1:12" ht="15">
      <c r="A284" s="69" t="s">
        <v>1120</v>
      </c>
      <c r="B284" s="69" t="s">
        <v>1121</v>
      </c>
      <c r="C284" s="69">
        <v>2</v>
      </c>
      <c r="D284" s="93">
        <v>0.011071398538565149</v>
      </c>
      <c r="E284" s="93">
        <v>1.13433651094868</v>
      </c>
      <c r="F284" s="69" t="s">
        <v>222</v>
      </c>
      <c r="G284" s="69" t="b">
        <v>0</v>
      </c>
      <c r="H284" s="69" t="b">
        <v>0</v>
      </c>
      <c r="I284" s="69" t="b">
        <v>0</v>
      </c>
      <c r="J284" s="69" t="b">
        <v>0</v>
      </c>
      <c r="K284" s="69" t="b">
        <v>0</v>
      </c>
      <c r="L284" s="69" t="b">
        <v>0</v>
      </c>
    </row>
    <row r="285" spans="1:12" ht="15">
      <c r="A285" s="69" t="s">
        <v>1121</v>
      </c>
      <c r="B285" s="69" t="s">
        <v>1252</v>
      </c>
      <c r="C285" s="69">
        <v>2</v>
      </c>
      <c r="D285" s="93">
        <v>0.011071398538565149</v>
      </c>
      <c r="E285" s="93">
        <v>1.4353665066126613</v>
      </c>
      <c r="F285" s="69" t="s">
        <v>222</v>
      </c>
      <c r="G285" s="69" t="b">
        <v>0</v>
      </c>
      <c r="H285" s="69" t="b">
        <v>0</v>
      </c>
      <c r="I285" s="69" t="b">
        <v>0</v>
      </c>
      <c r="J285" s="69" t="b">
        <v>0</v>
      </c>
      <c r="K285" s="69" t="b">
        <v>0</v>
      </c>
      <c r="L285" s="69" t="b">
        <v>0</v>
      </c>
    </row>
    <row r="286" spans="1:12" ht="15">
      <c r="A286" s="69" t="s">
        <v>1252</v>
      </c>
      <c r="B286" s="69" t="s">
        <v>1221</v>
      </c>
      <c r="C286" s="69">
        <v>2</v>
      </c>
      <c r="D286" s="93">
        <v>0.011071398538565149</v>
      </c>
      <c r="E286" s="93">
        <v>1.7363965022766426</v>
      </c>
      <c r="F286" s="69" t="s">
        <v>222</v>
      </c>
      <c r="G286" s="69" t="b">
        <v>0</v>
      </c>
      <c r="H286" s="69" t="b">
        <v>0</v>
      </c>
      <c r="I286" s="69" t="b">
        <v>0</v>
      </c>
      <c r="J286" s="69" t="b">
        <v>0</v>
      </c>
      <c r="K286" s="69" t="b">
        <v>0</v>
      </c>
      <c r="L286" s="69" t="b">
        <v>0</v>
      </c>
    </row>
    <row r="287" spans="1:12" ht="15">
      <c r="A287" s="69" t="s">
        <v>1120</v>
      </c>
      <c r="B287" s="69" t="s">
        <v>1223</v>
      </c>
      <c r="C287" s="69">
        <v>2</v>
      </c>
      <c r="D287" s="93">
        <v>0.011071398538565149</v>
      </c>
      <c r="E287" s="93">
        <v>1.4353665066126613</v>
      </c>
      <c r="F287" s="69" t="s">
        <v>222</v>
      </c>
      <c r="G287" s="69" t="b">
        <v>0</v>
      </c>
      <c r="H287" s="69" t="b">
        <v>0</v>
      </c>
      <c r="I287" s="69" t="b">
        <v>0</v>
      </c>
      <c r="J287" s="69" t="b">
        <v>0</v>
      </c>
      <c r="K287" s="69" t="b">
        <v>0</v>
      </c>
      <c r="L287" s="69" t="b">
        <v>0</v>
      </c>
    </row>
    <row r="288" spans="1:12" ht="15">
      <c r="A288" s="69" t="s">
        <v>1223</v>
      </c>
      <c r="B288" s="69" t="s">
        <v>1121</v>
      </c>
      <c r="C288" s="69">
        <v>2</v>
      </c>
      <c r="D288" s="93">
        <v>0.011071398538565149</v>
      </c>
      <c r="E288" s="93">
        <v>1.4353665066126613</v>
      </c>
      <c r="F288" s="69" t="s">
        <v>222</v>
      </c>
      <c r="G288" s="69" t="b">
        <v>0</v>
      </c>
      <c r="H288" s="69" t="b">
        <v>0</v>
      </c>
      <c r="I288" s="69" t="b">
        <v>0</v>
      </c>
      <c r="J288" s="69" t="b">
        <v>0</v>
      </c>
      <c r="K288" s="69" t="b">
        <v>0</v>
      </c>
      <c r="L288" s="69" t="b">
        <v>0</v>
      </c>
    </row>
    <row r="289" spans="1:12" ht="15">
      <c r="A289" s="69" t="s">
        <v>1121</v>
      </c>
      <c r="B289" s="69" t="s">
        <v>737</v>
      </c>
      <c r="C289" s="69">
        <v>2</v>
      </c>
      <c r="D289" s="93">
        <v>0.011071398538565149</v>
      </c>
      <c r="E289" s="93">
        <v>1.0374264979406236</v>
      </c>
      <c r="F289" s="69" t="s">
        <v>222</v>
      </c>
      <c r="G289" s="69" t="b">
        <v>0</v>
      </c>
      <c r="H289" s="69" t="b">
        <v>0</v>
      </c>
      <c r="I289" s="69" t="b">
        <v>0</v>
      </c>
      <c r="J289" s="69" t="b">
        <v>0</v>
      </c>
      <c r="K289" s="69" t="b">
        <v>0</v>
      </c>
      <c r="L289" s="69" t="b">
        <v>0</v>
      </c>
    </row>
    <row r="290" spans="1:12" ht="15">
      <c r="A290" s="69" t="s">
        <v>737</v>
      </c>
      <c r="B290" s="69" t="s">
        <v>1253</v>
      </c>
      <c r="C290" s="69">
        <v>2</v>
      </c>
      <c r="D290" s="93">
        <v>0.011071398538565149</v>
      </c>
      <c r="E290" s="93">
        <v>1.3384564936046048</v>
      </c>
      <c r="F290" s="69" t="s">
        <v>222</v>
      </c>
      <c r="G290" s="69" t="b">
        <v>0</v>
      </c>
      <c r="H290" s="69" t="b">
        <v>0</v>
      </c>
      <c r="I290" s="69" t="b">
        <v>0</v>
      </c>
      <c r="J290" s="69" t="b">
        <v>0</v>
      </c>
      <c r="K290" s="69" t="b">
        <v>0</v>
      </c>
      <c r="L290" s="69" t="b">
        <v>0</v>
      </c>
    </row>
    <row r="291" spans="1:12" ht="15">
      <c r="A291" s="69" t="s">
        <v>1253</v>
      </c>
      <c r="B291" s="69" t="s">
        <v>1254</v>
      </c>
      <c r="C291" s="69">
        <v>2</v>
      </c>
      <c r="D291" s="93">
        <v>0.011071398538565149</v>
      </c>
      <c r="E291" s="93">
        <v>1.7363965022766426</v>
      </c>
      <c r="F291" s="69" t="s">
        <v>222</v>
      </c>
      <c r="G291" s="69" t="b">
        <v>0</v>
      </c>
      <c r="H291" s="69" t="b">
        <v>0</v>
      </c>
      <c r="I291" s="69" t="b">
        <v>0</v>
      </c>
      <c r="J291" s="69" t="b">
        <v>0</v>
      </c>
      <c r="K291" s="69" t="b">
        <v>0</v>
      </c>
      <c r="L291" s="69" t="b">
        <v>0</v>
      </c>
    </row>
    <row r="292" spans="1:12" ht="15">
      <c r="A292" s="69" t="s">
        <v>1254</v>
      </c>
      <c r="B292" s="69" t="s">
        <v>1255</v>
      </c>
      <c r="C292" s="69">
        <v>2</v>
      </c>
      <c r="D292" s="93">
        <v>0.011071398538565149</v>
      </c>
      <c r="E292" s="93">
        <v>1.7363965022766426</v>
      </c>
      <c r="F292" s="69" t="s">
        <v>222</v>
      </c>
      <c r="G292" s="69" t="b">
        <v>0</v>
      </c>
      <c r="H292" s="69" t="b">
        <v>0</v>
      </c>
      <c r="I292" s="69" t="b">
        <v>0</v>
      </c>
      <c r="J292" s="69" t="b">
        <v>0</v>
      </c>
      <c r="K292" s="69" t="b">
        <v>0</v>
      </c>
      <c r="L292" s="69" t="b">
        <v>0</v>
      </c>
    </row>
    <row r="293" spans="1:12" ht="15">
      <c r="A293" s="69" t="s">
        <v>1255</v>
      </c>
      <c r="B293" s="69" t="s">
        <v>1112</v>
      </c>
      <c r="C293" s="69">
        <v>2</v>
      </c>
      <c r="D293" s="93">
        <v>0.011071398538565149</v>
      </c>
      <c r="E293" s="93">
        <v>1.25927524755698</v>
      </c>
      <c r="F293" s="69" t="s">
        <v>222</v>
      </c>
      <c r="G293" s="69" t="b">
        <v>0</v>
      </c>
      <c r="H293" s="69" t="b">
        <v>0</v>
      </c>
      <c r="I293" s="69" t="b">
        <v>0</v>
      </c>
      <c r="J293" s="69" t="b">
        <v>0</v>
      </c>
      <c r="K293" s="69" t="b">
        <v>0</v>
      </c>
      <c r="L293" s="69" t="b">
        <v>0</v>
      </c>
    </row>
    <row r="294" spans="1:12" ht="15">
      <c r="A294" s="69" t="s">
        <v>743</v>
      </c>
      <c r="B294" s="69" t="s">
        <v>1114</v>
      </c>
      <c r="C294" s="69">
        <v>2</v>
      </c>
      <c r="D294" s="93">
        <v>0.011071398538565149</v>
      </c>
      <c r="E294" s="93">
        <v>1.0831839885012988</v>
      </c>
      <c r="F294" s="69" t="s">
        <v>222</v>
      </c>
      <c r="G294" s="69" t="b">
        <v>0</v>
      </c>
      <c r="H294" s="69" t="b">
        <v>0</v>
      </c>
      <c r="I294" s="69" t="b">
        <v>0</v>
      </c>
      <c r="J294" s="69" t="b">
        <v>0</v>
      </c>
      <c r="K294" s="69" t="b">
        <v>0</v>
      </c>
      <c r="L294" s="69" t="b">
        <v>0</v>
      </c>
    </row>
    <row r="295" spans="1:12" ht="15">
      <c r="A295" s="69" t="s">
        <v>1114</v>
      </c>
      <c r="B295" s="69" t="s">
        <v>1123</v>
      </c>
      <c r="C295" s="69">
        <v>2</v>
      </c>
      <c r="D295" s="93">
        <v>0.011071398538565149</v>
      </c>
      <c r="E295" s="93">
        <v>1.3842139841652799</v>
      </c>
      <c r="F295" s="69" t="s">
        <v>222</v>
      </c>
      <c r="G295" s="69" t="b">
        <v>0</v>
      </c>
      <c r="H295" s="69" t="b">
        <v>0</v>
      </c>
      <c r="I295" s="69" t="b">
        <v>0</v>
      </c>
      <c r="J295" s="69" t="b">
        <v>0</v>
      </c>
      <c r="K295" s="69" t="b">
        <v>0</v>
      </c>
      <c r="L295" s="69" t="b">
        <v>0</v>
      </c>
    </row>
    <row r="296" spans="1:12" ht="15">
      <c r="A296" s="69" t="s">
        <v>1123</v>
      </c>
      <c r="B296" s="69" t="s">
        <v>739</v>
      </c>
      <c r="C296" s="69">
        <v>2</v>
      </c>
      <c r="D296" s="93">
        <v>0.011071398538565149</v>
      </c>
      <c r="E296" s="93">
        <v>1.0162371988706855</v>
      </c>
      <c r="F296" s="69" t="s">
        <v>222</v>
      </c>
      <c r="G296" s="69" t="b">
        <v>0</v>
      </c>
      <c r="H296" s="69" t="b">
        <v>0</v>
      </c>
      <c r="I296" s="69" t="b">
        <v>0</v>
      </c>
      <c r="J296" s="69" t="b">
        <v>0</v>
      </c>
      <c r="K296" s="69" t="b">
        <v>0</v>
      </c>
      <c r="L296" s="69" t="b">
        <v>0</v>
      </c>
    </row>
    <row r="297" spans="1:12" ht="15">
      <c r="A297" s="69" t="s">
        <v>739</v>
      </c>
      <c r="B297" s="69" t="s">
        <v>1256</v>
      </c>
      <c r="C297" s="69">
        <v>2</v>
      </c>
      <c r="D297" s="93">
        <v>0.011071398538565149</v>
      </c>
      <c r="E297" s="93">
        <v>1.25927524755698</v>
      </c>
      <c r="F297" s="69" t="s">
        <v>222</v>
      </c>
      <c r="G297" s="69" t="b">
        <v>0</v>
      </c>
      <c r="H297" s="69" t="b">
        <v>0</v>
      </c>
      <c r="I297" s="69" t="b">
        <v>0</v>
      </c>
      <c r="J297" s="69" t="b">
        <v>0</v>
      </c>
      <c r="K297" s="69" t="b">
        <v>0</v>
      </c>
      <c r="L297" s="69" t="b">
        <v>0</v>
      </c>
    </row>
    <row r="298" spans="1:12" ht="15">
      <c r="A298" s="69" t="s">
        <v>739</v>
      </c>
      <c r="B298" s="69" t="s">
        <v>1112</v>
      </c>
      <c r="C298" s="69">
        <v>2</v>
      </c>
      <c r="D298" s="93">
        <v>0.011071398538565149</v>
      </c>
      <c r="E298" s="93">
        <v>0.7821539928373176</v>
      </c>
      <c r="F298" s="69" t="s">
        <v>222</v>
      </c>
      <c r="G298" s="69" t="b">
        <v>0</v>
      </c>
      <c r="H298" s="69" t="b">
        <v>0</v>
      </c>
      <c r="I298" s="69" t="b">
        <v>0</v>
      </c>
      <c r="J298" s="69" t="b">
        <v>0</v>
      </c>
      <c r="K298" s="69" t="b">
        <v>0</v>
      </c>
      <c r="L298" s="69" t="b">
        <v>0</v>
      </c>
    </row>
    <row r="299" spans="1:12" ht="15">
      <c r="A299" s="69" t="s">
        <v>1127</v>
      </c>
      <c r="B299" s="69" t="s">
        <v>1128</v>
      </c>
      <c r="C299" s="69">
        <v>4</v>
      </c>
      <c r="D299" s="93">
        <v>0.00985125924787028</v>
      </c>
      <c r="E299" s="93">
        <v>1.5250448070368452</v>
      </c>
      <c r="F299" s="69" t="s">
        <v>353</v>
      </c>
      <c r="G299" s="69" t="b">
        <v>0</v>
      </c>
      <c r="H299" s="69" t="b">
        <v>0</v>
      </c>
      <c r="I299" s="69" t="b">
        <v>0</v>
      </c>
      <c r="J299" s="69" t="b">
        <v>0</v>
      </c>
      <c r="K299" s="69" t="b">
        <v>0</v>
      </c>
      <c r="L299" s="69" t="b">
        <v>0</v>
      </c>
    </row>
    <row r="300" spans="1:12" ht="15">
      <c r="A300" s="69" t="s">
        <v>1128</v>
      </c>
      <c r="B300" s="69" t="s">
        <v>1125</v>
      </c>
      <c r="C300" s="69">
        <v>4</v>
      </c>
      <c r="D300" s="93">
        <v>0.00985125924787028</v>
      </c>
      <c r="E300" s="93">
        <v>1.2820067583505508</v>
      </c>
      <c r="F300" s="69" t="s">
        <v>353</v>
      </c>
      <c r="G300" s="69" t="b">
        <v>0</v>
      </c>
      <c r="H300" s="69" t="b">
        <v>0</v>
      </c>
      <c r="I300" s="69" t="b">
        <v>0</v>
      </c>
      <c r="J300" s="69" t="b">
        <v>0</v>
      </c>
      <c r="K300" s="69" t="b">
        <v>0</v>
      </c>
      <c r="L300" s="69" t="b">
        <v>0</v>
      </c>
    </row>
    <row r="301" spans="1:12" ht="15">
      <c r="A301" s="69" t="s">
        <v>1125</v>
      </c>
      <c r="B301" s="69" t="s">
        <v>1129</v>
      </c>
      <c r="C301" s="69">
        <v>4</v>
      </c>
      <c r="D301" s="93">
        <v>0.00985125924787028</v>
      </c>
      <c r="E301" s="93">
        <v>1.2820067583505508</v>
      </c>
      <c r="F301" s="69" t="s">
        <v>353</v>
      </c>
      <c r="G301" s="69" t="b">
        <v>0</v>
      </c>
      <c r="H301" s="69" t="b">
        <v>0</v>
      </c>
      <c r="I301" s="69" t="b">
        <v>0</v>
      </c>
      <c r="J301" s="69" t="b">
        <v>0</v>
      </c>
      <c r="K301" s="69" t="b">
        <v>0</v>
      </c>
      <c r="L301" s="69" t="b">
        <v>0</v>
      </c>
    </row>
    <row r="302" spans="1:12" ht="15">
      <c r="A302" s="69" t="s">
        <v>1126</v>
      </c>
      <c r="B302" s="69" t="s">
        <v>1130</v>
      </c>
      <c r="C302" s="69">
        <v>3</v>
      </c>
      <c r="D302" s="93">
        <v>0.010009536812300612</v>
      </c>
      <c r="E302" s="93">
        <v>1.5250448070368452</v>
      </c>
      <c r="F302" s="69" t="s">
        <v>353</v>
      </c>
      <c r="G302" s="69" t="b">
        <v>0</v>
      </c>
      <c r="H302" s="69" t="b">
        <v>0</v>
      </c>
      <c r="I302" s="69" t="b">
        <v>0</v>
      </c>
      <c r="J302" s="69" t="b">
        <v>0</v>
      </c>
      <c r="K302" s="69" t="b">
        <v>0</v>
      </c>
      <c r="L302" s="69" t="b">
        <v>0</v>
      </c>
    </row>
    <row r="303" spans="1:12" ht="15">
      <c r="A303" s="69" t="s">
        <v>1130</v>
      </c>
      <c r="B303" s="69" t="s">
        <v>1127</v>
      </c>
      <c r="C303" s="69">
        <v>3</v>
      </c>
      <c r="D303" s="93">
        <v>0.010009536812300612</v>
      </c>
      <c r="E303" s="93">
        <v>1.5250448070368452</v>
      </c>
      <c r="F303" s="69" t="s">
        <v>353</v>
      </c>
      <c r="G303" s="69" t="b">
        <v>0</v>
      </c>
      <c r="H303" s="69" t="b">
        <v>0</v>
      </c>
      <c r="I303" s="69" t="b">
        <v>0</v>
      </c>
      <c r="J303" s="69" t="b">
        <v>0</v>
      </c>
      <c r="K303" s="69" t="b">
        <v>0</v>
      </c>
      <c r="L303" s="69" t="b">
        <v>0</v>
      </c>
    </row>
    <row r="304" spans="1:12" ht="15">
      <c r="A304" s="69" t="s">
        <v>1129</v>
      </c>
      <c r="B304" s="69" t="s">
        <v>739</v>
      </c>
      <c r="C304" s="69">
        <v>3</v>
      </c>
      <c r="D304" s="93">
        <v>0.010009536812300612</v>
      </c>
      <c r="E304" s="93">
        <v>1.224014811372864</v>
      </c>
      <c r="F304" s="69" t="s">
        <v>353</v>
      </c>
      <c r="G304" s="69" t="b">
        <v>0</v>
      </c>
      <c r="H304" s="69" t="b">
        <v>0</v>
      </c>
      <c r="I304" s="69" t="b">
        <v>0</v>
      </c>
      <c r="J304" s="69" t="b">
        <v>0</v>
      </c>
      <c r="K304" s="69" t="b">
        <v>0</v>
      </c>
      <c r="L304" s="69" t="b">
        <v>0</v>
      </c>
    </row>
    <row r="305" spans="1:12" ht="15">
      <c r="A305" s="69" t="s">
        <v>739</v>
      </c>
      <c r="B305" s="69" t="s">
        <v>1125</v>
      </c>
      <c r="C305" s="69">
        <v>3</v>
      </c>
      <c r="D305" s="93">
        <v>0.010009536812300612</v>
      </c>
      <c r="E305" s="93">
        <v>0.9140299730559563</v>
      </c>
      <c r="F305" s="69" t="s">
        <v>353</v>
      </c>
      <c r="G305" s="69" t="b">
        <v>0</v>
      </c>
      <c r="H305" s="69" t="b">
        <v>0</v>
      </c>
      <c r="I305" s="69" t="b">
        <v>0</v>
      </c>
      <c r="J305" s="69" t="b">
        <v>0</v>
      </c>
      <c r="K305" s="69" t="b">
        <v>0</v>
      </c>
      <c r="L305" s="69" t="b">
        <v>0</v>
      </c>
    </row>
    <row r="306" spans="1:12" ht="15">
      <c r="A306" s="69" t="s">
        <v>1125</v>
      </c>
      <c r="B306" s="69" t="s">
        <v>1131</v>
      </c>
      <c r="C306" s="69">
        <v>3</v>
      </c>
      <c r="D306" s="93">
        <v>0.010009536812300612</v>
      </c>
      <c r="E306" s="93">
        <v>1.2820067583505508</v>
      </c>
      <c r="F306" s="69" t="s">
        <v>353</v>
      </c>
      <c r="G306" s="69" t="b">
        <v>0</v>
      </c>
      <c r="H306" s="69" t="b">
        <v>0</v>
      </c>
      <c r="I306" s="69" t="b">
        <v>0</v>
      </c>
      <c r="J306" s="69" t="b">
        <v>0</v>
      </c>
      <c r="K306" s="69" t="b">
        <v>0</v>
      </c>
      <c r="L306" s="69" t="b">
        <v>0</v>
      </c>
    </row>
    <row r="307" spans="1:12" ht="15">
      <c r="A307" s="69" t="s">
        <v>1131</v>
      </c>
      <c r="B307" s="69" t="s">
        <v>1132</v>
      </c>
      <c r="C307" s="69">
        <v>3</v>
      </c>
      <c r="D307" s="93">
        <v>0.010009536812300612</v>
      </c>
      <c r="E307" s="93">
        <v>1.649983543645145</v>
      </c>
      <c r="F307" s="69" t="s">
        <v>353</v>
      </c>
      <c r="G307" s="69" t="b">
        <v>0</v>
      </c>
      <c r="H307" s="69" t="b">
        <v>0</v>
      </c>
      <c r="I307" s="69" t="b">
        <v>0</v>
      </c>
      <c r="J307" s="69" t="b">
        <v>0</v>
      </c>
      <c r="K307" s="69" t="b">
        <v>0</v>
      </c>
      <c r="L307" s="69" t="b">
        <v>0</v>
      </c>
    </row>
    <row r="308" spans="1:12" ht="15">
      <c r="A308" s="69" t="s">
        <v>1132</v>
      </c>
      <c r="B308" s="69" t="s">
        <v>738</v>
      </c>
      <c r="C308" s="69">
        <v>3</v>
      </c>
      <c r="D308" s="93">
        <v>0.010009536812300612</v>
      </c>
      <c r="E308" s="93">
        <v>1.649983543645145</v>
      </c>
      <c r="F308" s="69" t="s">
        <v>353</v>
      </c>
      <c r="G308" s="69" t="b">
        <v>0</v>
      </c>
      <c r="H308" s="69" t="b">
        <v>0</v>
      </c>
      <c r="I308" s="69" t="b">
        <v>0</v>
      </c>
      <c r="J308" s="69" t="b">
        <v>0</v>
      </c>
      <c r="K308" s="69" t="b">
        <v>0</v>
      </c>
      <c r="L308" s="69" t="b">
        <v>0</v>
      </c>
    </row>
    <row r="309" spans="1:12" ht="15">
      <c r="A309" s="69" t="s">
        <v>738</v>
      </c>
      <c r="B309" s="69" t="s">
        <v>1249</v>
      </c>
      <c r="C309" s="69">
        <v>3</v>
      </c>
      <c r="D309" s="93">
        <v>0.010009536812300612</v>
      </c>
      <c r="E309" s="93">
        <v>1.649983543645145</v>
      </c>
      <c r="F309" s="69" t="s">
        <v>353</v>
      </c>
      <c r="G309" s="69" t="b">
        <v>0</v>
      </c>
      <c r="H309" s="69" t="b">
        <v>0</v>
      </c>
      <c r="I309" s="69" t="b">
        <v>0</v>
      </c>
      <c r="J309" s="69" t="b">
        <v>0</v>
      </c>
      <c r="K309" s="69" t="b">
        <v>0</v>
      </c>
      <c r="L309" s="69" t="b">
        <v>0</v>
      </c>
    </row>
    <row r="310" spans="1:12" ht="15">
      <c r="A310" s="69" t="s">
        <v>1112</v>
      </c>
      <c r="B310" s="69" t="s">
        <v>1220</v>
      </c>
      <c r="C310" s="69">
        <v>2</v>
      </c>
      <c r="D310" s="93">
        <v>0.009135839353501311</v>
      </c>
      <c r="E310" s="93">
        <v>1.6499835436451453</v>
      </c>
      <c r="F310" s="69" t="s">
        <v>353</v>
      </c>
      <c r="G310" s="69" t="b">
        <v>0</v>
      </c>
      <c r="H310" s="69" t="b">
        <v>0</v>
      </c>
      <c r="I310" s="69" t="b">
        <v>0</v>
      </c>
      <c r="J310" s="69" t="b">
        <v>0</v>
      </c>
      <c r="K310" s="69" t="b">
        <v>0</v>
      </c>
      <c r="L310" s="69" t="b">
        <v>0</v>
      </c>
    </row>
    <row r="311" spans="1:12" ht="15">
      <c r="A311" s="69" t="s">
        <v>1231</v>
      </c>
      <c r="B311" s="69" t="s">
        <v>1232</v>
      </c>
      <c r="C311" s="69">
        <v>2</v>
      </c>
      <c r="D311" s="93">
        <v>0.009135839353501311</v>
      </c>
      <c r="E311" s="93">
        <v>1.8260748027008264</v>
      </c>
      <c r="F311" s="69" t="s">
        <v>353</v>
      </c>
      <c r="G311" s="69" t="b">
        <v>0</v>
      </c>
      <c r="H311" s="69" t="b">
        <v>0</v>
      </c>
      <c r="I311" s="69" t="b">
        <v>0</v>
      </c>
      <c r="J311" s="69" t="b">
        <v>0</v>
      </c>
      <c r="K311" s="69" t="b">
        <v>0</v>
      </c>
      <c r="L311" s="69" t="b">
        <v>0</v>
      </c>
    </row>
    <row r="312" spans="1:12" ht="15">
      <c r="A312" s="69" t="s">
        <v>1232</v>
      </c>
      <c r="B312" s="69" t="s">
        <v>1233</v>
      </c>
      <c r="C312" s="69">
        <v>2</v>
      </c>
      <c r="D312" s="93">
        <v>0.009135839353501311</v>
      </c>
      <c r="E312" s="93">
        <v>1.8260748027008264</v>
      </c>
      <c r="F312" s="69" t="s">
        <v>353</v>
      </c>
      <c r="G312" s="69" t="b">
        <v>0</v>
      </c>
      <c r="H312" s="69" t="b">
        <v>0</v>
      </c>
      <c r="I312" s="69" t="b">
        <v>0</v>
      </c>
      <c r="J312" s="69" t="b">
        <v>0</v>
      </c>
      <c r="K312" s="69" t="b">
        <v>0</v>
      </c>
      <c r="L312" s="69" t="b">
        <v>0</v>
      </c>
    </row>
    <row r="313" spans="1:12" ht="15">
      <c r="A313" s="69" t="s">
        <v>1233</v>
      </c>
      <c r="B313" s="69" t="s">
        <v>1234</v>
      </c>
      <c r="C313" s="69">
        <v>2</v>
      </c>
      <c r="D313" s="93">
        <v>0.009135839353501311</v>
      </c>
      <c r="E313" s="93">
        <v>1.8260748027008264</v>
      </c>
      <c r="F313" s="69" t="s">
        <v>353</v>
      </c>
      <c r="G313" s="69" t="b">
        <v>0</v>
      </c>
      <c r="H313" s="69" t="b">
        <v>0</v>
      </c>
      <c r="I313" s="69" t="b">
        <v>0</v>
      </c>
      <c r="J313" s="69" t="b">
        <v>0</v>
      </c>
      <c r="K313" s="69" t="b">
        <v>0</v>
      </c>
      <c r="L313" s="69" t="b">
        <v>0</v>
      </c>
    </row>
    <row r="314" spans="1:12" ht="15">
      <c r="A314" s="69" t="s">
        <v>1234</v>
      </c>
      <c r="B314" s="69" t="s">
        <v>1235</v>
      </c>
      <c r="C314" s="69">
        <v>2</v>
      </c>
      <c r="D314" s="93">
        <v>0.009135839353501311</v>
      </c>
      <c r="E314" s="93">
        <v>1.8260748027008264</v>
      </c>
      <c r="F314" s="69" t="s">
        <v>353</v>
      </c>
      <c r="G314" s="69" t="b">
        <v>0</v>
      </c>
      <c r="H314" s="69" t="b">
        <v>0</v>
      </c>
      <c r="I314" s="69" t="b">
        <v>0</v>
      </c>
      <c r="J314" s="69" t="b">
        <v>0</v>
      </c>
      <c r="K314" s="69" t="b">
        <v>0</v>
      </c>
      <c r="L314" s="69" t="b">
        <v>0</v>
      </c>
    </row>
    <row r="315" spans="1:12" ht="15">
      <c r="A315" s="69" t="s">
        <v>1235</v>
      </c>
      <c r="B315" s="69" t="s">
        <v>378</v>
      </c>
      <c r="C315" s="69">
        <v>2</v>
      </c>
      <c r="D315" s="93">
        <v>0.009135839353501311</v>
      </c>
      <c r="E315" s="93">
        <v>1.8260748027008264</v>
      </c>
      <c r="F315" s="69" t="s">
        <v>353</v>
      </c>
      <c r="G315" s="69" t="b">
        <v>0</v>
      </c>
      <c r="H315" s="69" t="b">
        <v>0</v>
      </c>
      <c r="I315" s="69" t="b">
        <v>0</v>
      </c>
      <c r="J315" s="69" t="b">
        <v>0</v>
      </c>
      <c r="K315" s="69" t="b">
        <v>0</v>
      </c>
      <c r="L315" s="69" t="b">
        <v>0</v>
      </c>
    </row>
    <row r="316" spans="1:12" ht="15">
      <c r="A316" s="69" t="s">
        <v>739</v>
      </c>
      <c r="B316" s="69" t="s">
        <v>1236</v>
      </c>
      <c r="C316" s="69">
        <v>2</v>
      </c>
      <c r="D316" s="93">
        <v>0.009135839353501311</v>
      </c>
      <c r="E316" s="93">
        <v>1.2820067583505508</v>
      </c>
      <c r="F316" s="69" t="s">
        <v>353</v>
      </c>
      <c r="G316" s="69" t="b">
        <v>0</v>
      </c>
      <c r="H316" s="69" t="b">
        <v>0</v>
      </c>
      <c r="I316" s="69" t="b">
        <v>0</v>
      </c>
      <c r="J316" s="69" t="b">
        <v>0</v>
      </c>
      <c r="K316" s="69" t="b">
        <v>0</v>
      </c>
      <c r="L316"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733</v>
      </c>
      <c r="B2" s="63">
        <v>315.666667</v>
      </c>
    </row>
    <row r="3" spans="1:2" ht="15">
      <c r="A3" s="115" t="s">
        <v>739</v>
      </c>
      <c r="B3" s="63">
        <v>71.166667</v>
      </c>
    </row>
    <row r="4" spans="1:2" ht="15">
      <c r="A4" s="115" t="s">
        <v>743</v>
      </c>
      <c r="B4" s="63">
        <v>18</v>
      </c>
    </row>
    <row r="5" spans="1:2" ht="15">
      <c r="A5" s="115" t="s">
        <v>737</v>
      </c>
      <c r="B5" s="63">
        <v>13</v>
      </c>
    </row>
    <row r="6" spans="1:2" ht="15">
      <c r="A6" s="115" t="s">
        <v>734</v>
      </c>
      <c r="B6" s="63">
        <v>1.5</v>
      </c>
    </row>
    <row r="7" spans="1:2" ht="15">
      <c r="A7" s="115" t="s">
        <v>738</v>
      </c>
      <c r="B7" s="63">
        <v>0.666667</v>
      </c>
    </row>
    <row r="8" spans="1:2" ht="15">
      <c r="A8" s="115" t="s">
        <v>748</v>
      </c>
      <c r="B8" s="63">
        <v>0</v>
      </c>
    </row>
    <row r="9" spans="1:2" ht="15">
      <c r="A9" s="115" t="s">
        <v>747</v>
      </c>
      <c r="B9" s="63">
        <v>0</v>
      </c>
    </row>
    <row r="10" spans="1:2" ht="15">
      <c r="A10" s="115" t="s">
        <v>736</v>
      </c>
      <c r="B10" s="63">
        <v>0</v>
      </c>
    </row>
    <row r="11" spans="1:2" ht="15">
      <c r="A11" s="115" t="s">
        <v>741</v>
      </c>
      <c r="B11" s="63">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467</v>
      </c>
      <c r="B1" s="13" t="s">
        <v>276</v>
      </c>
      <c r="C1" s="13" t="s">
        <v>193</v>
      </c>
      <c r="D1" s="13" t="s">
        <v>364</v>
      </c>
    </row>
    <row r="2" spans="1:4" ht="15">
      <c r="A2" s="63" t="s">
        <v>407</v>
      </c>
      <c r="B2" s="63" t="s">
        <v>468</v>
      </c>
      <c r="C2" s="69" t="s">
        <v>425</v>
      </c>
      <c r="D2" s="139">
        <v>43660.63070601852</v>
      </c>
    </row>
    <row r="3" spans="1:4" ht="15">
      <c r="A3" s="63" t="s">
        <v>407</v>
      </c>
      <c r="B3" s="63" t="s">
        <v>386</v>
      </c>
      <c r="C3" s="69" t="s">
        <v>425</v>
      </c>
      <c r="D3" s="139">
        <v>43660.63070601852</v>
      </c>
    </row>
    <row r="4" spans="1:4" ht="15">
      <c r="A4" s="63" t="s">
        <v>407</v>
      </c>
      <c r="B4" s="63" t="s">
        <v>469</v>
      </c>
      <c r="C4" s="69" t="s">
        <v>425</v>
      </c>
      <c r="D4" s="139">
        <v>43660.63070601852</v>
      </c>
    </row>
    <row r="5" spans="1:4" ht="15">
      <c r="A5" s="63" t="s">
        <v>407</v>
      </c>
      <c r="B5" s="63" t="s">
        <v>470</v>
      </c>
      <c r="C5" s="69" t="s">
        <v>425</v>
      </c>
      <c r="D5" s="139">
        <v>43660.63070601852</v>
      </c>
    </row>
    <row r="6" spans="1:4" ht="15">
      <c r="A6" s="63" t="s">
        <v>407</v>
      </c>
      <c r="B6" s="63" t="s">
        <v>471</v>
      </c>
      <c r="C6" s="69" t="s">
        <v>425</v>
      </c>
      <c r="D6" s="139">
        <v>43660.63070601852</v>
      </c>
    </row>
    <row r="7" spans="1:4" ht="15">
      <c r="A7" s="63" t="s">
        <v>407</v>
      </c>
      <c r="B7" s="63" t="s">
        <v>472</v>
      </c>
      <c r="C7" s="69" t="s">
        <v>425</v>
      </c>
      <c r="D7" s="139">
        <v>43660.63070601852</v>
      </c>
    </row>
    <row r="8" spans="1:4" ht="15">
      <c r="A8" s="63" t="s">
        <v>407</v>
      </c>
      <c r="B8" s="63" t="s">
        <v>412</v>
      </c>
      <c r="C8" s="69" t="s">
        <v>425</v>
      </c>
      <c r="D8" s="139">
        <v>43660.63070601852</v>
      </c>
    </row>
    <row r="9" spans="1:4" ht="15">
      <c r="A9" s="63" t="s">
        <v>407</v>
      </c>
      <c r="B9" s="63" t="s">
        <v>473</v>
      </c>
      <c r="C9" s="69" t="s">
        <v>425</v>
      </c>
      <c r="D9" s="139">
        <v>43660.63070601852</v>
      </c>
    </row>
    <row r="10" spans="1:4" ht="15">
      <c r="A10" s="63" t="s">
        <v>407</v>
      </c>
      <c r="B10" s="63" t="s">
        <v>474</v>
      </c>
      <c r="C10" s="69" t="s">
        <v>425</v>
      </c>
      <c r="D10" s="139">
        <v>43660.63070601852</v>
      </c>
    </row>
    <row r="11" spans="1:4" ht="15">
      <c r="A11" s="63" t="s">
        <v>407</v>
      </c>
      <c r="B11" s="63" t="s">
        <v>433</v>
      </c>
      <c r="C11" s="69" t="s">
        <v>425</v>
      </c>
      <c r="D11" s="139">
        <v>43660.63070601852</v>
      </c>
    </row>
    <row r="12" spans="1:4" ht="15">
      <c r="A12" s="63" t="s">
        <v>407</v>
      </c>
      <c r="B12" s="63" t="s">
        <v>475</v>
      </c>
      <c r="C12" s="69" t="s">
        <v>430</v>
      </c>
      <c r="D12" s="139">
        <v>43656.98128472222</v>
      </c>
    </row>
    <row r="13" spans="1:4" ht="15">
      <c r="A13" s="63" t="s">
        <v>407</v>
      </c>
      <c r="B13" s="63" t="s">
        <v>476</v>
      </c>
      <c r="C13" s="69" t="s">
        <v>430</v>
      </c>
      <c r="D13" s="139">
        <v>43656.98128472222</v>
      </c>
    </row>
    <row r="14" spans="1:4" ht="15">
      <c r="A14" s="63" t="s">
        <v>407</v>
      </c>
      <c r="B14" s="63" t="s">
        <v>442</v>
      </c>
      <c r="C14" s="69" t="s">
        <v>430</v>
      </c>
      <c r="D14" s="139">
        <v>43656.98128472222</v>
      </c>
    </row>
    <row r="15" spans="1:4" ht="15">
      <c r="A15" s="63" t="s">
        <v>407</v>
      </c>
      <c r="B15" s="63">
        <v>60</v>
      </c>
      <c r="C15" s="69" t="s">
        <v>430</v>
      </c>
      <c r="D15" s="139">
        <v>43656.98128472222</v>
      </c>
    </row>
    <row r="16" spans="1:4" ht="15">
      <c r="A16" s="63" t="s">
        <v>407</v>
      </c>
      <c r="B16" s="63" t="s">
        <v>378</v>
      </c>
      <c r="C16" s="69" t="s">
        <v>430</v>
      </c>
      <c r="D16" s="139">
        <v>43656.98128472222</v>
      </c>
    </row>
    <row r="17" spans="1:4" ht="15">
      <c r="A17" s="63" t="s">
        <v>407</v>
      </c>
      <c r="B17" s="63" t="s">
        <v>477</v>
      </c>
      <c r="C17" s="69" t="s">
        <v>430</v>
      </c>
      <c r="D17" s="139">
        <v>43656.98128472222</v>
      </c>
    </row>
    <row r="18" spans="1:4" ht="15">
      <c r="A18" s="63" t="s">
        <v>407</v>
      </c>
      <c r="B18" s="63" t="s">
        <v>478</v>
      </c>
      <c r="C18" s="69" t="s">
        <v>430</v>
      </c>
      <c r="D18" s="139">
        <v>43656.98128472222</v>
      </c>
    </row>
    <row r="19" spans="1:4" ht="15">
      <c r="A19" s="63" t="s">
        <v>407</v>
      </c>
      <c r="B19" s="63" t="s">
        <v>479</v>
      </c>
      <c r="C19" s="69" t="s">
        <v>429</v>
      </c>
      <c r="D19" s="139">
        <v>43657.011030092595</v>
      </c>
    </row>
    <row r="20" spans="1:4" ht="15">
      <c r="A20" s="63" t="s">
        <v>407</v>
      </c>
      <c r="B20" s="63" t="s">
        <v>388</v>
      </c>
      <c r="C20" s="69" t="s">
        <v>429</v>
      </c>
      <c r="D20" s="139">
        <v>43657.011030092595</v>
      </c>
    </row>
    <row r="21" spans="1:4" ht="15">
      <c r="A21" s="63" t="s">
        <v>407</v>
      </c>
      <c r="B21" s="63" t="s">
        <v>376</v>
      </c>
      <c r="C21" s="69" t="s">
        <v>429</v>
      </c>
      <c r="D21" s="139">
        <v>43657.011030092595</v>
      </c>
    </row>
    <row r="22" spans="1:4" ht="15">
      <c r="A22" s="63" t="s">
        <v>407</v>
      </c>
      <c r="B22" s="63" t="s">
        <v>476</v>
      </c>
      <c r="C22" s="69" t="s">
        <v>429</v>
      </c>
      <c r="D22" s="139">
        <v>43657.011030092595</v>
      </c>
    </row>
    <row r="23" spans="1:4" ht="15">
      <c r="A23" s="63" t="s">
        <v>407</v>
      </c>
      <c r="B23" s="63" t="s">
        <v>480</v>
      </c>
      <c r="C23" s="69" t="s">
        <v>429</v>
      </c>
      <c r="D23" s="139">
        <v>43657.011030092595</v>
      </c>
    </row>
    <row r="24" spans="1:4" ht="15">
      <c r="A24" s="63" t="s">
        <v>407</v>
      </c>
      <c r="B24" s="63" t="s">
        <v>368</v>
      </c>
      <c r="C24" s="69" t="s">
        <v>429</v>
      </c>
      <c r="D24" s="139">
        <v>43657.011030092595</v>
      </c>
    </row>
    <row r="25" spans="1:4" ht="15">
      <c r="A25" s="63" t="s">
        <v>407</v>
      </c>
      <c r="B25" s="63" t="s">
        <v>446</v>
      </c>
      <c r="C25" s="69" t="s">
        <v>429</v>
      </c>
      <c r="D25" s="139">
        <v>43657.011030092595</v>
      </c>
    </row>
    <row r="26" spans="1:4" ht="15">
      <c r="A26" s="63" t="s">
        <v>407</v>
      </c>
      <c r="B26" s="63" t="s">
        <v>443</v>
      </c>
      <c r="C26" s="69" t="s">
        <v>429</v>
      </c>
      <c r="D26" s="139">
        <v>43657.011030092595</v>
      </c>
    </row>
    <row r="27" spans="1:4" ht="15">
      <c r="A27" s="63" t="s">
        <v>407</v>
      </c>
      <c r="B27" s="63" t="s">
        <v>389</v>
      </c>
      <c r="C27" s="69" t="s">
        <v>429</v>
      </c>
      <c r="D27" s="139">
        <v>43657.011030092595</v>
      </c>
    </row>
    <row r="28" spans="1:4" ht="15">
      <c r="A28" s="63" t="s">
        <v>407</v>
      </c>
      <c r="B28" s="63" t="s">
        <v>478</v>
      </c>
      <c r="C28" s="69" t="s">
        <v>429</v>
      </c>
      <c r="D28" s="139">
        <v>43657.011030092595</v>
      </c>
    </row>
    <row r="29" spans="1:4" ht="15">
      <c r="A29" s="63" t="s">
        <v>407</v>
      </c>
      <c r="B29" s="63" t="s">
        <v>473</v>
      </c>
      <c r="C29" s="69" t="s">
        <v>429</v>
      </c>
      <c r="D29" s="139">
        <v>43657.011030092595</v>
      </c>
    </row>
    <row r="30" spans="1:4" ht="15">
      <c r="A30" s="63" t="s">
        <v>407</v>
      </c>
      <c r="B30" s="63" t="s">
        <v>481</v>
      </c>
      <c r="C30" s="69" t="s">
        <v>424</v>
      </c>
      <c r="D30" s="139">
        <v>43657.00068287037</v>
      </c>
    </row>
    <row r="31" spans="1:4" ht="15">
      <c r="A31" s="63" t="s">
        <v>407</v>
      </c>
      <c r="B31" s="63" t="s">
        <v>434</v>
      </c>
      <c r="C31" s="69" t="s">
        <v>424</v>
      </c>
      <c r="D31" s="139">
        <v>43657.00068287037</v>
      </c>
    </row>
    <row r="32" spans="1:4" ht="15">
      <c r="A32" s="63" t="s">
        <v>407</v>
      </c>
      <c r="B32" s="63" t="s">
        <v>368</v>
      </c>
      <c r="C32" s="69" t="s">
        <v>424</v>
      </c>
      <c r="D32" s="139">
        <v>43657.00068287037</v>
      </c>
    </row>
    <row r="33" spans="1:4" ht="15">
      <c r="A33" s="63" t="s">
        <v>407</v>
      </c>
      <c r="B33" s="63" t="s">
        <v>482</v>
      </c>
      <c r="C33" s="69" t="s">
        <v>424</v>
      </c>
      <c r="D33" s="139">
        <v>43657.00068287037</v>
      </c>
    </row>
    <row r="34" spans="1:4" ht="15">
      <c r="A34" s="63" t="s">
        <v>407</v>
      </c>
      <c r="B34" s="63" t="s">
        <v>411</v>
      </c>
      <c r="C34" s="69" t="s">
        <v>424</v>
      </c>
      <c r="D34" s="139">
        <v>43657.00068287037</v>
      </c>
    </row>
    <row r="35" spans="1:4" ht="15">
      <c r="A35" s="63" t="s">
        <v>407</v>
      </c>
      <c r="B35" s="63" t="s">
        <v>478</v>
      </c>
      <c r="C35" s="69" t="s">
        <v>424</v>
      </c>
      <c r="D35" s="139">
        <v>43657.00068287037</v>
      </c>
    </row>
    <row r="36" spans="1:4" ht="15">
      <c r="A36" s="63" t="s">
        <v>407</v>
      </c>
      <c r="B36" s="63" t="s">
        <v>473</v>
      </c>
      <c r="C36" s="69" t="s">
        <v>424</v>
      </c>
      <c r="D36" s="139">
        <v>43657.00068287037</v>
      </c>
    </row>
    <row r="37" spans="1:4" ht="15">
      <c r="A37" s="63" t="s">
        <v>407</v>
      </c>
      <c r="B37" s="63" t="s">
        <v>483</v>
      </c>
      <c r="C37" s="69" t="s">
        <v>428</v>
      </c>
      <c r="D37" s="139">
        <v>43656.995034722226</v>
      </c>
    </row>
    <row r="38" spans="1:4" ht="15">
      <c r="A38" s="63" t="s">
        <v>407</v>
      </c>
      <c r="B38" s="63" t="s">
        <v>484</v>
      </c>
      <c r="C38" s="69" t="s">
        <v>428</v>
      </c>
      <c r="D38" s="139">
        <v>43656.995034722226</v>
      </c>
    </row>
    <row r="39" spans="1:4" ht="15">
      <c r="A39" s="63" t="s">
        <v>407</v>
      </c>
      <c r="B39" s="63" t="s">
        <v>433</v>
      </c>
      <c r="C39" s="69" t="s">
        <v>428</v>
      </c>
      <c r="D39" s="139">
        <v>43656.995034722226</v>
      </c>
    </row>
    <row r="40" spans="1:4" ht="15">
      <c r="A40" s="63" t="s">
        <v>407</v>
      </c>
      <c r="B40" s="63" t="s">
        <v>435</v>
      </c>
      <c r="C40" s="69" t="s">
        <v>428</v>
      </c>
      <c r="D40" s="139">
        <v>43656.995034722226</v>
      </c>
    </row>
    <row r="41" spans="1:4" ht="15">
      <c r="A41" s="63" t="s">
        <v>407</v>
      </c>
      <c r="B41" s="63" t="s">
        <v>485</v>
      </c>
      <c r="C41" s="69" t="s">
        <v>428</v>
      </c>
      <c r="D41" s="139">
        <v>43656.995034722226</v>
      </c>
    </row>
    <row r="42" spans="1:4" ht="15">
      <c r="A42" s="63" t="s">
        <v>407</v>
      </c>
      <c r="B42" s="63" t="s">
        <v>478</v>
      </c>
      <c r="C42" s="69" t="s">
        <v>428</v>
      </c>
      <c r="D42" s="139">
        <v>43656.995034722226</v>
      </c>
    </row>
    <row r="43" spans="1:4" ht="15">
      <c r="A43" s="63" t="s">
        <v>407</v>
      </c>
      <c r="B43" s="63" t="s">
        <v>473</v>
      </c>
      <c r="C43" s="69" t="s">
        <v>428</v>
      </c>
      <c r="D43" s="139">
        <v>43656.995034722226</v>
      </c>
    </row>
    <row r="44" spans="1:4" ht="15">
      <c r="A44" s="63" t="s">
        <v>407</v>
      </c>
      <c r="B44" s="63" t="s">
        <v>486</v>
      </c>
      <c r="C44" s="69" t="s">
        <v>427</v>
      </c>
      <c r="D44" s="139">
        <v>43656.98375</v>
      </c>
    </row>
    <row r="45" spans="1:4" ht="15">
      <c r="A45" s="63" t="s">
        <v>407</v>
      </c>
      <c r="B45" s="63" t="s">
        <v>480</v>
      </c>
      <c r="C45" s="69" t="s">
        <v>427</v>
      </c>
      <c r="D45" s="139">
        <v>43656.98375</v>
      </c>
    </row>
    <row r="46" spans="1:4" ht="15">
      <c r="A46" s="63" t="s">
        <v>407</v>
      </c>
      <c r="B46" s="63" t="s">
        <v>487</v>
      </c>
      <c r="C46" s="69" t="s">
        <v>427</v>
      </c>
      <c r="D46" s="139">
        <v>43656.98375</v>
      </c>
    </row>
    <row r="47" spans="1:4" ht="15">
      <c r="A47" s="63" t="s">
        <v>407</v>
      </c>
      <c r="B47" s="63" t="s">
        <v>442</v>
      </c>
      <c r="C47" s="69" t="s">
        <v>427</v>
      </c>
      <c r="D47" s="139">
        <v>43656.98375</v>
      </c>
    </row>
    <row r="48" spans="1:4" ht="15">
      <c r="A48" s="63" t="s">
        <v>407</v>
      </c>
      <c r="B48" s="63" t="s">
        <v>478</v>
      </c>
      <c r="C48" s="69" t="s">
        <v>427</v>
      </c>
      <c r="D48" s="139">
        <v>43656.98375</v>
      </c>
    </row>
    <row r="49" spans="1:4" ht="15">
      <c r="A49" s="63" t="s">
        <v>407</v>
      </c>
      <c r="B49" s="63" t="s">
        <v>473</v>
      </c>
      <c r="C49" s="69" t="s">
        <v>427</v>
      </c>
      <c r="D49" s="139">
        <v>43656.98375</v>
      </c>
    </row>
    <row r="50" spans="1:4" ht="15">
      <c r="A50" s="63" t="s">
        <v>407</v>
      </c>
      <c r="B50" s="63" t="s">
        <v>478</v>
      </c>
      <c r="C50" s="69" t="s">
        <v>426</v>
      </c>
      <c r="D50" s="139">
        <v>43656.97730324074</v>
      </c>
    </row>
    <row r="51" spans="1:4" ht="15">
      <c r="A51" s="63" t="s">
        <v>407</v>
      </c>
      <c r="B51" s="63" t="s">
        <v>476</v>
      </c>
      <c r="C51" s="69" t="s">
        <v>426</v>
      </c>
      <c r="D51" s="139">
        <v>43656.97730324074</v>
      </c>
    </row>
    <row r="52" spans="1:4" ht="15">
      <c r="A52" s="63" t="s">
        <v>407</v>
      </c>
      <c r="B52" s="63" t="s">
        <v>480</v>
      </c>
      <c r="C52" s="69" t="s">
        <v>426</v>
      </c>
      <c r="D52" s="139">
        <v>43656.97730324074</v>
      </c>
    </row>
    <row r="53" spans="1:4" ht="15">
      <c r="A53" s="63" t="s">
        <v>407</v>
      </c>
      <c r="B53" s="63" t="s">
        <v>368</v>
      </c>
      <c r="C53" s="69" t="s">
        <v>426</v>
      </c>
      <c r="D53" s="139">
        <v>43656.97730324074</v>
      </c>
    </row>
    <row r="54" spans="1:4" ht="15">
      <c r="A54" s="63" t="s">
        <v>407</v>
      </c>
      <c r="B54" s="63" t="s">
        <v>473</v>
      </c>
      <c r="C54" s="69" t="s">
        <v>426</v>
      </c>
      <c r="D54" s="139">
        <v>43656.97730324074</v>
      </c>
    </row>
    <row r="55" spans="1:4" ht="15">
      <c r="A55" s="63" t="s">
        <v>404</v>
      </c>
      <c r="B55" s="63" t="s">
        <v>473</v>
      </c>
      <c r="C55" s="69" t="s">
        <v>417</v>
      </c>
      <c r="D55" s="139">
        <v>43654.69541666667</v>
      </c>
    </row>
    <row r="56" spans="1:4" ht="15">
      <c r="A56" s="63" t="s">
        <v>404</v>
      </c>
      <c r="B56" s="63" t="s">
        <v>488</v>
      </c>
      <c r="C56" s="69" t="s">
        <v>417</v>
      </c>
      <c r="D56" s="139">
        <v>43654.69541666667</v>
      </c>
    </row>
    <row r="57" spans="1:4" ht="15">
      <c r="A57" s="63" t="s">
        <v>404</v>
      </c>
      <c r="B57" s="63" t="s">
        <v>489</v>
      </c>
      <c r="C57" s="69" t="s">
        <v>417</v>
      </c>
      <c r="D57" s="139">
        <v>43654.69541666667</v>
      </c>
    </row>
    <row r="58" spans="1:4" ht="15">
      <c r="A58" s="63" t="s">
        <v>404</v>
      </c>
      <c r="B58" s="63" t="s">
        <v>490</v>
      </c>
      <c r="C58" s="69" t="s">
        <v>417</v>
      </c>
      <c r="D58" s="139">
        <v>43654.69541666667</v>
      </c>
    </row>
    <row r="59" spans="1:4" ht="15">
      <c r="A59" s="63" t="s">
        <v>404</v>
      </c>
      <c r="B59" s="63" t="s">
        <v>410</v>
      </c>
      <c r="C59" s="69" t="s">
        <v>417</v>
      </c>
      <c r="D59" s="139">
        <v>43654.69541666667</v>
      </c>
    </row>
    <row r="60" spans="1:4" ht="15">
      <c r="A60" s="63" t="s">
        <v>404</v>
      </c>
      <c r="B60" s="63" t="s">
        <v>491</v>
      </c>
      <c r="C60" s="69" t="s">
        <v>417</v>
      </c>
      <c r="D60" s="139">
        <v>43654.69541666667</v>
      </c>
    </row>
    <row r="61" spans="1:4" ht="15">
      <c r="A61" s="63" t="s">
        <v>404</v>
      </c>
      <c r="B61" s="63" t="s">
        <v>492</v>
      </c>
      <c r="C61" s="69" t="s">
        <v>417</v>
      </c>
      <c r="D61" s="139">
        <v>43654.69541666667</v>
      </c>
    </row>
    <row r="62" spans="1:4" ht="15">
      <c r="A62" s="63" t="s">
        <v>404</v>
      </c>
      <c r="B62" s="63" t="s">
        <v>493</v>
      </c>
      <c r="C62" s="69" t="s">
        <v>417</v>
      </c>
      <c r="D62" s="139">
        <v>43654.69541666667</v>
      </c>
    </row>
    <row r="63" spans="1:4" ht="15">
      <c r="A63" s="63" t="s">
        <v>404</v>
      </c>
      <c r="B63" s="63" t="s">
        <v>494</v>
      </c>
      <c r="C63" s="69" t="s">
        <v>417</v>
      </c>
      <c r="D63" s="139">
        <v>43654.69541666667</v>
      </c>
    </row>
    <row r="64" spans="1:4" ht="15">
      <c r="A64" s="63" t="s">
        <v>404</v>
      </c>
      <c r="B64" s="63" t="s">
        <v>495</v>
      </c>
      <c r="C64" s="69" t="s">
        <v>417</v>
      </c>
      <c r="D64" s="139">
        <v>43654.69541666667</v>
      </c>
    </row>
    <row r="65" spans="1:4" ht="15">
      <c r="A65" s="63" t="s">
        <v>404</v>
      </c>
      <c r="B65" s="63" t="s">
        <v>496</v>
      </c>
      <c r="C65" s="69" t="s">
        <v>417</v>
      </c>
      <c r="D65" s="139">
        <v>43654.69541666667</v>
      </c>
    </row>
    <row r="66" spans="1:4" ht="15">
      <c r="A66" s="63" t="s">
        <v>404</v>
      </c>
      <c r="B66" s="63" t="s">
        <v>497</v>
      </c>
      <c r="C66" s="69" t="s">
        <v>417</v>
      </c>
      <c r="D66" s="139">
        <v>43654.69541666667</v>
      </c>
    </row>
    <row r="67" spans="1:4" ht="15">
      <c r="A67" s="63" t="s">
        <v>404</v>
      </c>
      <c r="B67" s="63" t="s">
        <v>453</v>
      </c>
      <c r="C67" s="69" t="s">
        <v>417</v>
      </c>
      <c r="D67" s="139">
        <v>43654.69541666667</v>
      </c>
    </row>
    <row r="68" spans="1:4" ht="15">
      <c r="A68" s="63" t="s">
        <v>404</v>
      </c>
      <c r="B68" s="63" t="s">
        <v>454</v>
      </c>
      <c r="C68" s="69" t="s">
        <v>417</v>
      </c>
      <c r="D68" s="139">
        <v>43654.69541666667</v>
      </c>
    </row>
    <row r="69" spans="1:4" ht="15">
      <c r="A69" s="63" t="s">
        <v>404</v>
      </c>
      <c r="B69" s="63" t="s">
        <v>498</v>
      </c>
      <c r="C69" s="69" t="s">
        <v>417</v>
      </c>
      <c r="D69" s="139">
        <v>43654.69541666667</v>
      </c>
    </row>
    <row r="70" spans="1:4" ht="15">
      <c r="A70" s="63" t="s">
        <v>404</v>
      </c>
      <c r="B70" s="63" t="s">
        <v>499</v>
      </c>
      <c r="C70" s="69" t="s">
        <v>417</v>
      </c>
      <c r="D70" s="139">
        <v>43654.69541666667</v>
      </c>
    </row>
    <row r="71" spans="1:4" ht="15">
      <c r="A71" s="63" t="s">
        <v>404</v>
      </c>
      <c r="B71" s="63" t="s">
        <v>391</v>
      </c>
      <c r="C71" s="69" t="s">
        <v>417</v>
      </c>
      <c r="D71" s="139">
        <v>43654.69541666667</v>
      </c>
    </row>
    <row r="72" spans="1:4" ht="15">
      <c r="A72" s="63" t="s">
        <v>404</v>
      </c>
      <c r="B72" s="63" t="s">
        <v>455</v>
      </c>
      <c r="C72" s="69" t="s">
        <v>417</v>
      </c>
      <c r="D72" s="139">
        <v>43654.69541666667</v>
      </c>
    </row>
    <row r="73" spans="1:4" ht="15">
      <c r="A73" s="63" t="s">
        <v>404</v>
      </c>
      <c r="B73" s="63" t="s">
        <v>500</v>
      </c>
      <c r="C73" s="69" t="s">
        <v>417</v>
      </c>
      <c r="D73" s="139">
        <v>43654.69541666667</v>
      </c>
    </row>
    <row r="74" spans="1:4" ht="15">
      <c r="A74" s="63" t="s">
        <v>404</v>
      </c>
      <c r="B74" s="63" t="s">
        <v>501</v>
      </c>
      <c r="C74" s="69" t="s">
        <v>417</v>
      </c>
      <c r="D74" s="139">
        <v>43654.69541666667</v>
      </c>
    </row>
    <row r="75" spans="1:4" ht="15">
      <c r="A75" s="63" t="s">
        <v>404</v>
      </c>
      <c r="B75" s="63" t="s">
        <v>502</v>
      </c>
      <c r="C75" s="69" t="s">
        <v>417</v>
      </c>
      <c r="D75" s="139">
        <v>43654.69541666667</v>
      </c>
    </row>
    <row r="76" spans="1:4" ht="15">
      <c r="A76" s="63" t="s">
        <v>404</v>
      </c>
      <c r="B76" s="63" t="s">
        <v>503</v>
      </c>
      <c r="C76" s="69" t="s">
        <v>417</v>
      </c>
      <c r="D76" s="139">
        <v>43654.69541666667</v>
      </c>
    </row>
    <row r="77" spans="1:4" ht="15">
      <c r="A77" s="63" t="s">
        <v>404</v>
      </c>
      <c r="B77" s="63" t="s">
        <v>456</v>
      </c>
      <c r="C77" s="69" t="s">
        <v>417</v>
      </c>
      <c r="D77" s="139">
        <v>43654.69541666667</v>
      </c>
    </row>
    <row r="78" spans="1:4" ht="15">
      <c r="A78" s="63" t="s">
        <v>404</v>
      </c>
      <c r="B78" s="63" t="s">
        <v>504</v>
      </c>
      <c r="C78" s="69" t="s">
        <v>417</v>
      </c>
      <c r="D78" s="139">
        <v>43654.69541666667</v>
      </c>
    </row>
    <row r="79" spans="1:4" ht="15">
      <c r="A79" s="63" t="s">
        <v>404</v>
      </c>
      <c r="B79" s="63" t="s">
        <v>505</v>
      </c>
      <c r="C79" s="69" t="s">
        <v>417</v>
      </c>
      <c r="D79" s="139">
        <v>43654.69541666667</v>
      </c>
    </row>
    <row r="80" spans="1:4" ht="15">
      <c r="A80" s="63" t="s">
        <v>404</v>
      </c>
      <c r="B80" s="63" t="s">
        <v>478</v>
      </c>
      <c r="C80" s="69" t="s">
        <v>417</v>
      </c>
      <c r="D80" s="139">
        <v>43654.69541666667</v>
      </c>
    </row>
    <row r="81" spans="1:4" ht="15">
      <c r="A81" s="63" t="s">
        <v>404</v>
      </c>
      <c r="B81" s="63" t="s">
        <v>470</v>
      </c>
      <c r="C81" s="69" t="s">
        <v>417</v>
      </c>
      <c r="D81" s="139">
        <v>43654.69541666667</v>
      </c>
    </row>
    <row r="82" spans="1:4" ht="15">
      <c r="A82" s="63" t="s">
        <v>404</v>
      </c>
      <c r="B82" s="63" t="s">
        <v>457</v>
      </c>
      <c r="C82" s="69" t="s">
        <v>417</v>
      </c>
      <c r="D82" s="139">
        <v>43654.69541666667</v>
      </c>
    </row>
    <row r="83" spans="1:4" ht="15">
      <c r="A83" s="63" t="s">
        <v>404</v>
      </c>
      <c r="B83" s="63" t="s">
        <v>458</v>
      </c>
      <c r="C83" s="69" t="s">
        <v>417</v>
      </c>
      <c r="D83" s="139">
        <v>43654.69541666667</v>
      </c>
    </row>
    <row r="84" spans="1:4" ht="15">
      <c r="A84" s="63" t="s">
        <v>404</v>
      </c>
      <c r="B84" s="63" t="s">
        <v>506</v>
      </c>
      <c r="C84" s="69" t="s">
        <v>417</v>
      </c>
      <c r="D84" s="139">
        <v>43654.69541666667</v>
      </c>
    </row>
    <row r="85" spans="1:4" ht="15">
      <c r="A85" s="63" t="s">
        <v>404</v>
      </c>
      <c r="B85" s="63" t="s">
        <v>395</v>
      </c>
      <c r="C85" s="69" t="s">
        <v>417</v>
      </c>
      <c r="D85" s="139">
        <v>43654.69541666667</v>
      </c>
    </row>
    <row r="86" spans="1:4" ht="15">
      <c r="A86" s="63" t="s">
        <v>404</v>
      </c>
      <c r="B86" s="63" t="s">
        <v>507</v>
      </c>
      <c r="C86" s="69" t="s">
        <v>417</v>
      </c>
      <c r="D86" s="139">
        <v>43654.69541666667</v>
      </c>
    </row>
    <row r="87" spans="1:4" ht="15">
      <c r="A87" s="63" t="s">
        <v>404</v>
      </c>
      <c r="B87" s="63" t="s">
        <v>387</v>
      </c>
      <c r="C87" s="69" t="s">
        <v>417</v>
      </c>
      <c r="D87" s="139">
        <v>43654.69541666667</v>
      </c>
    </row>
    <row r="88" spans="1:4" ht="15">
      <c r="A88" s="63" t="s">
        <v>404</v>
      </c>
      <c r="B88" s="63" t="s">
        <v>459</v>
      </c>
      <c r="C88" s="69" t="s">
        <v>417</v>
      </c>
      <c r="D88" s="139">
        <v>43654.69541666667</v>
      </c>
    </row>
    <row r="89" spans="1:4" ht="15">
      <c r="A89" s="63" t="s">
        <v>404</v>
      </c>
      <c r="B89" s="63" t="s">
        <v>472</v>
      </c>
      <c r="C89" s="69" t="s">
        <v>417</v>
      </c>
      <c r="D89" s="139">
        <v>43654.69541666667</v>
      </c>
    </row>
    <row r="90" spans="1:4" ht="15">
      <c r="A90" s="63" t="s">
        <v>404</v>
      </c>
      <c r="B90" s="63" t="s">
        <v>440</v>
      </c>
      <c r="C90" s="69" t="s">
        <v>417</v>
      </c>
      <c r="D90" s="139">
        <v>43654.69541666667</v>
      </c>
    </row>
    <row r="91" spans="1:4" ht="15">
      <c r="A91" s="63" t="s">
        <v>404</v>
      </c>
      <c r="B91" s="63" t="s">
        <v>441</v>
      </c>
      <c r="C91" s="69" t="s">
        <v>417</v>
      </c>
      <c r="D91" s="139">
        <v>43654.69541666667</v>
      </c>
    </row>
    <row r="92" spans="1:4" ht="15">
      <c r="A92" s="63" t="s">
        <v>404</v>
      </c>
      <c r="B92" s="63" t="s">
        <v>460</v>
      </c>
      <c r="C92" s="69" t="s">
        <v>417</v>
      </c>
      <c r="D92" s="139">
        <v>43654.69541666667</v>
      </c>
    </row>
    <row r="93" spans="1:4" ht="15">
      <c r="A93" s="63" t="s">
        <v>404</v>
      </c>
      <c r="B93" s="63" t="s">
        <v>508</v>
      </c>
      <c r="C93" s="69" t="s">
        <v>417</v>
      </c>
      <c r="D93" s="139">
        <v>43654.69541666667</v>
      </c>
    </row>
    <row r="94" spans="1:4" ht="15">
      <c r="A94" s="63" t="s">
        <v>404</v>
      </c>
      <c r="B94" s="63" t="s">
        <v>473</v>
      </c>
      <c r="C94" s="69" t="s">
        <v>416</v>
      </c>
      <c r="D94" s="139">
        <v>43654.694375</v>
      </c>
    </row>
    <row r="95" spans="1:4" ht="15">
      <c r="A95" s="63" t="s">
        <v>404</v>
      </c>
      <c r="B95" s="63" t="s">
        <v>488</v>
      </c>
      <c r="C95" s="69" t="s">
        <v>416</v>
      </c>
      <c r="D95" s="139">
        <v>43654.694375</v>
      </c>
    </row>
    <row r="96" spans="1:4" ht="15">
      <c r="A96" s="63" t="s">
        <v>404</v>
      </c>
      <c r="B96" s="63" t="s">
        <v>489</v>
      </c>
      <c r="C96" s="69" t="s">
        <v>416</v>
      </c>
      <c r="D96" s="139">
        <v>43654.694375</v>
      </c>
    </row>
    <row r="97" spans="1:4" ht="15">
      <c r="A97" s="63" t="s">
        <v>404</v>
      </c>
      <c r="B97" s="63" t="s">
        <v>490</v>
      </c>
      <c r="C97" s="69" t="s">
        <v>416</v>
      </c>
      <c r="D97" s="139">
        <v>43654.694375</v>
      </c>
    </row>
    <row r="98" spans="1:4" ht="15">
      <c r="A98" s="63" t="s">
        <v>404</v>
      </c>
      <c r="B98" s="63" t="s">
        <v>410</v>
      </c>
      <c r="C98" s="69" t="s">
        <v>416</v>
      </c>
      <c r="D98" s="139">
        <v>43654.694375</v>
      </c>
    </row>
    <row r="99" spans="1:4" ht="15">
      <c r="A99" s="63" t="s">
        <v>404</v>
      </c>
      <c r="B99" s="63" t="s">
        <v>491</v>
      </c>
      <c r="C99" s="69" t="s">
        <v>416</v>
      </c>
      <c r="D99" s="139">
        <v>43654.694375</v>
      </c>
    </row>
    <row r="100" spans="1:4" ht="15">
      <c r="A100" s="63" t="s">
        <v>404</v>
      </c>
      <c r="B100" s="63" t="s">
        <v>492</v>
      </c>
      <c r="C100" s="69" t="s">
        <v>416</v>
      </c>
      <c r="D100" s="139">
        <v>43654.694375</v>
      </c>
    </row>
    <row r="101" spans="1:4" ht="15">
      <c r="A101" s="63" t="s">
        <v>404</v>
      </c>
      <c r="B101" s="63" t="s">
        <v>493</v>
      </c>
      <c r="C101" s="69" t="s">
        <v>416</v>
      </c>
      <c r="D101" s="139">
        <v>43654.694375</v>
      </c>
    </row>
    <row r="102" spans="1:4" ht="15">
      <c r="A102" s="63" t="s">
        <v>404</v>
      </c>
      <c r="B102" s="63" t="s">
        <v>494</v>
      </c>
      <c r="C102" s="69" t="s">
        <v>416</v>
      </c>
      <c r="D102" s="139">
        <v>43654.694375</v>
      </c>
    </row>
    <row r="103" spans="1:4" ht="15">
      <c r="A103" s="63" t="s">
        <v>404</v>
      </c>
      <c r="B103" s="63" t="s">
        <v>509</v>
      </c>
      <c r="C103" s="69" t="s">
        <v>416</v>
      </c>
      <c r="D103" s="139">
        <v>43654.694375</v>
      </c>
    </row>
    <row r="104" spans="1:4" ht="15">
      <c r="A104" s="63" t="s">
        <v>404</v>
      </c>
      <c r="B104" s="63" t="s">
        <v>496</v>
      </c>
      <c r="C104" s="69" t="s">
        <v>416</v>
      </c>
      <c r="D104" s="139">
        <v>43654.694375</v>
      </c>
    </row>
    <row r="105" spans="1:4" ht="15">
      <c r="A105" s="63" t="s">
        <v>404</v>
      </c>
      <c r="B105" s="63" t="s">
        <v>497</v>
      </c>
      <c r="C105" s="69" t="s">
        <v>416</v>
      </c>
      <c r="D105" s="139">
        <v>43654.694375</v>
      </c>
    </row>
    <row r="106" spans="1:4" ht="15">
      <c r="A106" s="63" t="s">
        <v>404</v>
      </c>
      <c r="B106" s="63" t="s">
        <v>453</v>
      </c>
      <c r="C106" s="69" t="s">
        <v>416</v>
      </c>
      <c r="D106" s="139">
        <v>43654.694375</v>
      </c>
    </row>
    <row r="107" spans="1:4" ht="15">
      <c r="A107" s="63" t="s">
        <v>404</v>
      </c>
      <c r="B107" s="63" t="s">
        <v>454</v>
      </c>
      <c r="C107" s="69" t="s">
        <v>416</v>
      </c>
      <c r="D107" s="139">
        <v>43654.694375</v>
      </c>
    </row>
    <row r="108" spans="1:4" ht="15">
      <c r="A108" s="63" t="s">
        <v>404</v>
      </c>
      <c r="B108" s="63" t="s">
        <v>498</v>
      </c>
      <c r="C108" s="69" t="s">
        <v>416</v>
      </c>
      <c r="D108" s="139">
        <v>43654.694375</v>
      </c>
    </row>
    <row r="109" spans="1:4" ht="15">
      <c r="A109" s="63" t="s">
        <v>404</v>
      </c>
      <c r="B109" s="63" t="s">
        <v>499</v>
      </c>
      <c r="C109" s="69" t="s">
        <v>416</v>
      </c>
      <c r="D109" s="139">
        <v>43654.694375</v>
      </c>
    </row>
    <row r="110" spans="1:4" ht="15">
      <c r="A110" s="63" t="s">
        <v>404</v>
      </c>
      <c r="B110" s="63" t="s">
        <v>391</v>
      </c>
      <c r="C110" s="69" t="s">
        <v>416</v>
      </c>
      <c r="D110" s="139">
        <v>43654.694375</v>
      </c>
    </row>
    <row r="111" spans="1:4" ht="15">
      <c r="A111" s="63" t="s">
        <v>404</v>
      </c>
      <c r="B111" s="63" t="s">
        <v>455</v>
      </c>
      <c r="C111" s="69" t="s">
        <v>416</v>
      </c>
      <c r="D111" s="139">
        <v>43654.694375</v>
      </c>
    </row>
    <row r="112" spans="1:4" ht="15">
      <c r="A112" s="63" t="s">
        <v>404</v>
      </c>
      <c r="B112" s="63" t="s">
        <v>500</v>
      </c>
      <c r="C112" s="69" t="s">
        <v>416</v>
      </c>
      <c r="D112" s="139">
        <v>43654.694375</v>
      </c>
    </row>
    <row r="113" spans="1:4" ht="15">
      <c r="A113" s="63" t="s">
        <v>404</v>
      </c>
      <c r="B113" s="63" t="s">
        <v>501</v>
      </c>
      <c r="C113" s="69" t="s">
        <v>416</v>
      </c>
      <c r="D113" s="139">
        <v>43654.694375</v>
      </c>
    </row>
    <row r="114" spans="1:4" ht="15">
      <c r="A114" s="63" t="s">
        <v>404</v>
      </c>
      <c r="B114" s="63" t="s">
        <v>502</v>
      </c>
      <c r="C114" s="69" t="s">
        <v>416</v>
      </c>
      <c r="D114" s="139">
        <v>43654.694375</v>
      </c>
    </row>
    <row r="115" spans="1:4" ht="15">
      <c r="A115" s="63" t="s">
        <v>404</v>
      </c>
      <c r="B115" s="63" t="s">
        <v>503</v>
      </c>
      <c r="C115" s="69" t="s">
        <v>416</v>
      </c>
      <c r="D115" s="139">
        <v>43654.694375</v>
      </c>
    </row>
    <row r="116" spans="1:4" ht="15">
      <c r="A116" s="63" t="s">
        <v>404</v>
      </c>
      <c r="B116" s="63" t="s">
        <v>456</v>
      </c>
      <c r="C116" s="69" t="s">
        <v>416</v>
      </c>
      <c r="D116" s="139">
        <v>43654.694375</v>
      </c>
    </row>
    <row r="117" spans="1:4" ht="15">
      <c r="A117" s="63" t="s">
        <v>404</v>
      </c>
      <c r="B117" s="63" t="s">
        <v>504</v>
      </c>
      <c r="C117" s="69" t="s">
        <v>416</v>
      </c>
      <c r="D117" s="139">
        <v>43654.694375</v>
      </c>
    </row>
    <row r="118" spans="1:4" ht="15">
      <c r="A118" s="63" t="s">
        <v>404</v>
      </c>
      <c r="B118" s="63" t="s">
        <v>505</v>
      </c>
      <c r="C118" s="69" t="s">
        <v>416</v>
      </c>
      <c r="D118" s="139">
        <v>43654.694375</v>
      </c>
    </row>
    <row r="119" spans="1:4" ht="15">
      <c r="A119" s="63" t="s">
        <v>404</v>
      </c>
      <c r="B119" s="63" t="s">
        <v>478</v>
      </c>
      <c r="C119" s="69" t="s">
        <v>416</v>
      </c>
      <c r="D119" s="139">
        <v>43654.694375</v>
      </c>
    </row>
    <row r="120" spans="1:4" ht="15">
      <c r="A120" s="63" t="s">
        <v>404</v>
      </c>
      <c r="B120" s="63" t="s">
        <v>470</v>
      </c>
      <c r="C120" s="69" t="s">
        <v>416</v>
      </c>
      <c r="D120" s="139">
        <v>43654.694375</v>
      </c>
    </row>
    <row r="121" spans="1:4" ht="15">
      <c r="A121" s="63" t="s">
        <v>404</v>
      </c>
      <c r="B121" s="63" t="s">
        <v>457</v>
      </c>
      <c r="C121" s="69" t="s">
        <v>416</v>
      </c>
      <c r="D121" s="139">
        <v>43654.694375</v>
      </c>
    </row>
    <row r="122" spans="1:4" ht="15">
      <c r="A122" s="63" t="s">
        <v>404</v>
      </c>
      <c r="B122" s="63" t="s">
        <v>458</v>
      </c>
      <c r="C122" s="69" t="s">
        <v>416</v>
      </c>
      <c r="D122" s="139">
        <v>43654.694375</v>
      </c>
    </row>
    <row r="123" spans="1:4" ht="15">
      <c r="A123" s="63" t="s">
        <v>404</v>
      </c>
      <c r="B123" s="63" t="s">
        <v>506</v>
      </c>
      <c r="C123" s="69" t="s">
        <v>416</v>
      </c>
      <c r="D123" s="139">
        <v>43654.694375</v>
      </c>
    </row>
    <row r="124" spans="1:4" ht="15">
      <c r="A124" s="63" t="s">
        <v>404</v>
      </c>
      <c r="B124" s="63" t="s">
        <v>395</v>
      </c>
      <c r="C124" s="69" t="s">
        <v>416</v>
      </c>
      <c r="D124" s="139">
        <v>43654.694375</v>
      </c>
    </row>
    <row r="125" spans="1:4" ht="15">
      <c r="A125" s="63" t="s">
        <v>404</v>
      </c>
      <c r="B125" s="63" t="s">
        <v>507</v>
      </c>
      <c r="C125" s="69" t="s">
        <v>416</v>
      </c>
      <c r="D125" s="139">
        <v>43654.694375</v>
      </c>
    </row>
    <row r="126" spans="1:4" ht="15">
      <c r="A126" s="63" t="s">
        <v>404</v>
      </c>
      <c r="B126" s="63" t="s">
        <v>387</v>
      </c>
      <c r="C126" s="69" t="s">
        <v>416</v>
      </c>
      <c r="D126" s="139">
        <v>43654.694375</v>
      </c>
    </row>
    <row r="127" spans="1:4" ht="15">
      <c r="A127" s="63" t="s">
        <v>404</v>
      </c>
      <c r="B127" s="63" t="s">
        <v>459</v>
      </c>
      <c r="C127" s="69" t="s">
        <v>416</v>
      </c>
      <c r="D127" s="139">
        <v>43654.694375</v>
      </c>
    </row>
    <row r="128" spans="1:4" ht="15">
      <c r="A128" s="63" t="s">
        <v>404</v>
      </c>
      <c r="B128" s="63" t="s">
        <v>472</v>
      </c>
      <c r="C128" s="69" t="s">
        <v>416</v>
      </c>
      <c r="D128" s="139">
        <v>43654.694375</v>
      </c>
    </row>
    <row r="129" spans="1:4" ht="15">
      <c r="A129" s="63" t="s">
        <v>404</v>
      </c>
      <c r="B129" s="63" t="s">
        <v>440</v>
      </c>
      <c r="C129" s="69" t="s">
        <v>416</v>
      </c>
      <c r="D129" s="139">
        <v>43654.694375</v>
      </c>
    </row>
    <row r="130" spans="1:4" ht="15">
      <c r="A130" s="63" t="s">
        <v>404</v>
      </c>
      <c r="B130" s="63" t="s">
        <v>441</v>
      </c>
      <c r="C130" s="69" t="s">
        <v>416</v>
      </c>
      <c r="D130" s="139">
        <v>43654.694375</v>
      </c>
    </row>
    <row r="131" spans="1:4" ht="15">
      <c r="A131" s="63" t="s">
        <v>404</v>
      </c>
      <c r="B131" s="63" t="s">
        <v>460</v>
      </c>
      <c r="C131" s="69" t="s">
        <v>416</v>
      </c>
      <c r="D131" s="139">
        <v>43654.694375</v>
      </c>
    </row>
    <row r="132" spans="1:4" ht="15">
      <c r="A132" s="63" t="s">
        <v>404</v>
      </c>
      <c r="B132" s="63" t="s">
        <v>508</v>
      </c>
      <c r="C132" s="69" t="s">
        <v>416</v>
      </c>
      <c r="D132" s="139">
        <v>43654.694375</v>
      </c>
    </row>
    <row r="133" spans="1:4" ht="15">
      <c r="A133" s="63" t="s">
        <v>403</v>
      </c>
      <c r="B133" s="63" t="s">
        <v>510</v>
      </c>
      <c r="C133" s="69" t="s">
        <v>415</v>
      </c>
      <c r="D133" s="139">
        <v>43655.71891203704</v>
      </c>
    </row>
    <row r="134" spans="1:4" ht="15">
      <c r="A134" s="63" t="s">
        <v>403</v>
      </c>
      <c r="B134" s="63" t="s">
        <v>385</v>
      </c>
      <c r="C134" s="69" t="s">
        <v>415</v>
      </c>
      <c r="D134" s="139">
        <v>43655.71891203704</v>
      </c>
    </row>
    <row r="135" spans="1:4" ht="15">
      <c r="A135" s="63" t="s">
        <v>403</v>
      </c>
      <c r="B135" s="63" t="s">
        <v>409</v>
      </c>
      <c r="C135" s="69" t="s">
        <v>415</v>
      </c>
      <c r="D135" s="139">
        <v>43655.71891203704</v>
      </c>
    </row>
    <row r="136" spans="1:4" ht="15">
      <c r="A136" s="63" t="s">
        <v>403</v>
      </c>
      <c r="B136" s="63" t="s">
        <v>492</v>
      </c>
      <c r="C136" s="69" t="s">
        <v>415</v>
      </c>
      <c r="D136" s="139">
        <v>43655.71891203704</v>
      </c>
    </row>
    <row r="137" spans="1:4" ht="15">
      <c r="A137" s="63" t="s">
        <v>403</v>
      </c>
      <c r="B137" s="63" t="s">
        <v>408</v>
      </c>
      <c r="C137" s="69" t="s">
        <v>415</v>
      </c>
      <c r="D137" s="139">
        <v>43655.71891203704</v>
      </c>
    </row>
    <row r="138" spans="1:4" ht="15">
      <c r="A138" s="63" t="s">
        <v>403</v>
      </c>
      <c r="B138" s="63" t="s">
        <v>502</v>
      </c>
      <c r="C138" s="69" t="s">
        <v>415</v>
      </c>
      <c r="D138" s="139">
        <v>43655.71891203704</v>
      </c>
    </row>
    <row r="139" spans="1:4" ht="15">
      <c r="A139" s="63" t="s">
        <v>403</v>
      </c>
      <c r="B139" s="63" t="s">
        <v>511</v>
      </c>
      <c r="C139" s="69" t="s">
        <v>415</v>
      </c>
      <c r="D139" s="139">
        <v>43655.71891203704</v>
      </c>
    </row>
    <row r="140" spans="1:4" ht="15">
      <c r="A140" s="63" t="s">
        <v>403</v>
      </c>
      <c r="B140" s="63" t="s">
        <v>498</v>
      </c>
      <c r="C140" s="69" t="s">
        <v>415</v>
      </c>
      <c r="D140" s="139">
        <v>43655.71891203704</v>
      </c>
    </row>
    <row r="141" spans="1:4" ht="15">
      <c r="A141" s="63" t="s">
        <v>403</v>
      </c>
      <c r="B141" s="63" t="s">
        <v>476</v>
      </c>
      <c r="C141" s="69" t="s">
        <v>415</v>
      </c>
      <c r="D141" s="139">
        <v>43655.71891203704</v>
      </c>
    </row>
    <row r="142" spans="1:4" ht="15">
      <c r="A142" s="63" t="s">
        <v>403</v>
      </c>
      <c r="B142" s="63" t="s">
        <v>512</v>
      </c>
      <c r="C142" s="69" t="s">
        <v>415</v>
      </c>
      <c r="D142" s="139">
        <v>43655.71891203704</v>
      </c>
    </row>
    <row r="143" spans="1:4" ht="15">
      <c r="A143" s="63" t="s">
        <v>403</v>
      </c>
      <c r="B143" s="63" t="s">
        <v>480</v>
      </c>
      <c r="C143" s="69" t="s">
        <v>415</v>
      </c>
      <c r="D143" s="139">
        <v>43655.71891203704</v>
      </c>
    </row>
    <row r="144" spans="1:4" ht="15">
      <c r="A144" s="63" t="s">
        <v>403</v>
      </c>
      <c r="B144" s="63" t="s">
        <v>513</v>
      </c>
      <c r="C144" s="69" t="s">
        <v>415</v>
      </c>
      <c r="D144" s="139">
        <v>43655.71891203704</v>
      </c>
    </row>
    <row r="145" spans="1:4" ht="15">
      <c r="A145" s="63" t="s">
        <v>403</v>
      </c>
      <c r="B145" s="63" t="s">
        <v>514</v>
      </c>
      <c r="C145" s="69" t="s">
        <v>415</v>
      </c>
      <c r="D145" s="139">
        <v>43655.71891203704</v>
      </c>
    </row>
    <row r="146" spans="1:4" ht="15">
      <c r="A146" s="63" t="s">
        <v>403</v>
      </c>
      <c r="B146" s="63" t="s">
        <v>515</v>
      </c>
      <c r="C146" s="69" t="s">
        <v>415</v>
      </c>
      <c r="D146" s="139">
        <v>43655.71891203704</v>
      </c>
    </row>
    <row r="147" spans="1:4" ht="15">
      <c r="A147" s="63" t="s">
        <v>403</v>
      </c>
      <c r="B147" s="63" t="s">
        <v>516</v>
      </c>
      <c r="C147" s="69" t="s">
        <v>415</v>
      </c>
      <c r="D147" s="139">
        <v>43655.71891203704</v>
      </c>
    </row>
    <row r="148" spans="1:4" ht="15">
      <c r="A148" s="63" t="s">
        <v>403</v>
      </c>
      <c r="B148" s="63" t="s">
        <v>517</v>
      </c>
      <c r="C148" s="69" t="s">
        <v>415</v>
      </c>
      <c r="D148" s="139">
        <v>43655.71891203704</v>
      </c>
    </row>
    <row r="149" spans="1:4" ht="15">
      <c r="A149" s="63" t="s">
        <v>403</v>
      </c>
      <c r="B149" s="63" t="s">
        <v>473</v>
      </c>
      <c r="C149" s="69" t="s">
        <v>415</v>
      </c>
      <c r="D149" s="139">
        <v>43655.71891203704</v>
      </c>
    </row>
    <row r="150" spans="1:4" ht="15">
      <c r="A150" s="63" t="s">
        <v>403</v>
      </c>
      <c r="B150" s="63" t="s">
        <v>518</v>
      </c>
      <c r="C150" s="69" t="s">
        <v>415</v>
      </c>
      <c r="D150" s="139">
        <v>43655.71891203704</v>
      </c>
    </row>
    <row r="151" spans="1:4" ht="15">
      <c r="A151" s="63" t="s">
        <v>403</v>
      </c>
      <c r="B151" s="63" t="s">
        <v>519</v>
      </c>
      <c r="C151" s="69" t="s">
        <v>415</v>
      </c>
      <c r="D151" s="139">
        <v>43655.71891203704</v>
      </c>
    </row>
    <row r="152" spans="1:4" ht="15">
      <c r="A152" s="63" t="s">
        <v>403</v>
      </c>
      <c r="B152" s="63" t="s">
        <v>520</v>
      </c>
      <c r="C152" s="69" t="s">
        <v>415</v>
      </c>
      <c r="D152" s="139">
        <v>43655.71891203704</v>
      </c>
    </row>
    <row r="153" spans="1:4" ht="15">
      <c r="A153" s="63" t="s">
        <v>404</v>
      </c>
      <c r="B153" s="63" t="s">
        <v>521</v>
      </c>
      <c r="C153" s="69" t="s">
        <v>423</v>
      </c>
      <c r="D153" s="139">
        <v>43656.997569444444</v>
      </c>
    </row>
    <row r="154" spans="1:4" ht="15">
      <c r="A154" s="63" t="s">
        <v>404</v>
      </c>
      <c r="B154" s="63">
        <v>1871</v>
      </c>
      <c r="C154" s="69" t="s">
        <v>423</v>
      </c>
      <c r="D154" s="139">
        <v>43656.997569444444</v>
      </c>
    </row>
    <row r="155" spans="1:4" ht="15">
      <c r="A155" s="63" t="s">
        <v>404</v>
      </c>
      <c r="B155" s="63" t="s">
        <v>461</v>
      </c>
      <c r="C155" s="69" t="s">
        <v>423</v>
      </c>
      <c r="D155" s="139">
        <v>43656.997569444444</v>
      </c>
    </row>
    <row r="156" spans="1:4" ht="15">
      <c r="A156" s="63" t="s">
        <v>404</v>
      </c>
      <c r="B156" s="63" t="s">
        <v>522</v>
      </c>
      <c r="C156" s="69" t="s">
        <v>423</v>
      </c>
      <c r="D156" s="139">
        <v>43656.997569444444</v>
      </c>
    </row>
    <row r="157" spans="1:4" ht="15">
      <c r="A157" s="63" t="s">
        <v>404</v>
      </c>
      <c r="B157" s="63" t="s">
        <v>499</v>
      </c>
      <c r="C157" s="69" t="s">
        <v>423</v>
      </c>
      <c r="D157" s="139">
        <v>43656.997569444444</v>
      </c>
    </row>
    <row r="158" spans="1:4" ht="15">
      <c r="A158" s="63" t="s">
        <v>404</v>
      </c>
      <c r="B158" s="63" t="s">
        <v>368</v>
      </c>
      <c r="C158" s="69" t="s">
        <v>423</v>
      </c>
      <c r="D158" s="139">
        <v>43656.997569444444</v>
      </c>
    </row>
    <row r="159" spans="1:4" ht="15">
      <c r="A159" s="63" t="s">
        <v>404</v>
      </c>
      <c r="B159" s="63" t="s">
        <v>502</v>
      </c>
      <c r="C159" s="69" t="s">
        <v>423</v>
      </c>
      <c r="D159" s="139">
        <v>43656.997569444444</v>
      </c>
    </row>
    <row r="160" spans="1:4" ht="15">
      <c r="A160" s="63" t="s">
        <v>404</v>
      </c>
      <c r="B160" s="63" t="s">
        <v>476</v>
      </c>
      <c r="C160" s="69" t="s">
        <v>423</v>
      </c>
      <c r="D160" s="139">
        <v>43656.997569444444</v>
      </c>
    </row>
    <row r="161" spans="1:4" ht="15">
      <c r="A161" s="63" t="s">
        <v>404</v>
      </c>
      <c r="B161" s="63" t="s">
        <v>480</v>
      </c>
      <c r="C161" s="69" t="s">
        <v>423</v>
      </c>
      <c r="D161" s="139">
        <v>43656.997569444444</v>
      </c>
    </row>
    <row r="162" spans="1:4" ht="15">
      <c r="A162" s="63" t="s">
        <v>404</v>
      </c>
      <c r="B162" s="63" t="s">
        <v>462</v>
      </c>
      <c r="C162" s="69" t="s">
        <v>423</v>
      </c>
      <c r="D162" s="139">
        <v>43656.997569444444</v>
      </c>
    </row>
    <row r="163" spans="1:4" ht="15">
      <c r="A163" s="63" t="s">
        <v>404</v>
      </c>
      <c r="B163" s="63" t="s">
        <v>463</v>
      </c>
      <c r="C163" s="69" t="s">
        <v>423</v>
      </c>
      <c r="D163" s="139">
        <v>43656.997569444444</v>
      </c>
    </row>
    <row r="164" spans="1:4" ht="15">
      <c r="A164" s="63" t="s">
        <v>404</v>
      </c>
      <c r="B164" s="63" t="s">
        <v>504</v>
      </c>
      <c r="C164" s="69" t="s">
        <v>423</v>
      </c>
      <c r="D164" s="139">
        <v>43656.997569444444</v>
      </c>
    </row>
    <row r="165" spans="1:4" ht="15">
      <c r="A165" s="63" t="s">
        <v>404</v>
      </c>
      <c r="B165" s="63" t="s">
        <v>403</v>
      </c>
      <c r="C165" s="69" t="s">
        <v>423</v>
      </c>
      <c r="D165" s="139">
        <v>43656.997569444444</v>
      </c>
    </row>
    <row r="166" spans="1:4" ht="15">
      <c r="A166" s="63" t="s">
        <v>404</v>
      </c>
      <c r="B166" s="63" t="s">
        <v>472</v>
      </c>
      <c r="C166" s="69" t="s">
        <v>423</v>
      </c>
      <c r="D166" s="139">
        <v>43656.997569444444</v>
      </c>
    </row>
    <row r="167" spans="1:4" ht="15">
      <c r="A167" s="63" t="s">
        <v>404</v>
      </c>
      <c r="B167" s="63" t="s">
        <v>445</v>
      </c>
      <c r="C167" s="69" t="s">
        <v>423</v>
      </c>
      <c r="D167" s="139">
        <v>43656.997569444444</v>
      </c>
    </row>
    <row r="168" spans="1:4" ht="15">
      <c r="A168" s="63" t="s">
        <v>404</v>
      </c>
      <c r="B168" s="63" t="s">
        <v>523</v>
      </c>
      <c r="C168" s="69" t="s">
        <v>423</v>
      </c>
      <c r="D168" s="139">
        <v>43656.997569444444</v>
      </c>
    </row>
    <row r="169" spans="1:4" ht="15">
      <c r="A169" s="63" t="s">
        <v>404</v>
      </c>
      <c r="B169" s="63" t="s">
        <v>412</v>
      </c>
      <c r="C169" s="69" t="s">
        <v>423</v>
      </c>
      <c r="D169" s="139">
        <v>43656.997569444444</v>
      </c>
    </row>
    <row r="170" spans="1:4" ht="15">
      <c r="A170" s="63" t="s">
        <v>404</v>
      </c>
      <c r="B170" s="63" t="s">
        <v>432</v>
      </c>
      <c r="C170" s="69" t="s">
        <v>423</v>
      </c>
      <c r="D170" s="139">
        <v>43656.997569444444</v>
      </c>
    </row>
    <row r="171" spans="1:4" ht="15">
      <c r="A171" s="63" t="s">
        <v>404</v>
      </c>
      <c r="B171" s="63" t="s">
        <v>431</v>
      </c>
      <c r="C171" s="69" t="s">
        <v>423</v>
      </c>
      <c r="D171" s="139">
        <v>43656.997569444444</v>
      </c>
    </row>
    <row r="172" spans="1:4" ht="15">
      <c r="A172" s="63" t="s">
        <v>406</v>
      </c>
      <c r="B172" s="63" t="s">
        <v>521</v>
      </c>
      <c r="C172" s="69" t="s">
        <v>422</v>
      </c>
      <c r="D172" s="139">
        <v>43656.988344907404</v>
      </c>
    </row>
    <row r="173" spans="1:4" ht="15">
      <c r="A173" s="63" t="s">
        <v>406</v>
      </c>
      <c r="B173" s="63">
        <v>1871</v>
      </c>
      <c r="C173" s="69" t="s">
        <v>422</v>
      </c>
      <c r="D173" s="139">
        <v>43656.988344907404</v>
      </c>
    </row>
    <row r="174" spans="1:4" ht="15">
      <c r="A174" s="63" t="s">
        <v>406</v>
      </c>
      <c r="B174" s="63" t="s">
        <v>461</v>
      </c>
      <c r="C174" s="69" t="s">
        <v>422</v>
      </c>
      <c r="D174" s="139">
        <v>43656.988344907404</v>
      </c>
    </row>
    <row r="175" spans="1:4" ht="15">
      <c r="A175" s="63" t="s">
        <v>406</v>
      </c>
      <c r="B175" s="63" t="s">
        <v>522</v>
      </c>
      <c r="C175" s="69" t="s">
        <v>422</v>
      </c>
      <c r="D175" s="139">
        <v>43656.988344907404</v>
      </c>
    </row>
    <row r="176" spans="1:4" ht="15">
      <c r="A176" s="63" t="s">
        <v>406</v>
      </c>
      <c r="B176" s="63" t="s">
        <v>499</v>
      </c>
      <c r="C176" s="69" t="s">
        <v>422</v>
      </c>
      <c r="D176" s="139">
        <v>43656.988344907404</v>
      </c>
    </row>
    <row r="177" spans="1:4" ht="15">
      <c r="A177" s="63" t="s">
        <v>406</v>
      </c>
      <c r="B177" s="63" t="s">
        <v>368</v>
      </c>
      <c r="C177" s="69" t="s">
        <v>422</v>
      </c>
      <c r="D177" s="139">
        <v>43656.988344907404</v>
      </c>
    </row>
    <row r="178" spans="1:4" ht="15">
      <c r="A178" s="63" t="s">
        <v>406</v>
      </c>
      <c r="B178" s="63" t="s">
        <v>502</v>
      </c>
      <c r="C178" s="69" t="s">
        <v>422</v>
      </c>
      <c r="D178" s="139">
        <v>43656.988344907404</v>
      </c>
    </row>
    <row r="179" spans="1:4" ht="15">
      <c r="A179" s="63" t="s">
        <v>406</v>
      </c>
      <c r="B179" s="63" t="s">
        <v>476</v>
      </c>
      <c r="C179" s="69" t="s">
        <v>422</v>
      </c>
      <c r="D179" s="139">
        <v>43656.988344907404</v>
      </c>
    </row>
    <row r="180" spans="1:4" ht="15">
      <c r="A180" s="63" t="s">
        <v>406</v>
      </c>
      <c r="B180" s="63" t="s">
        <v>480</v>
      </c>
      <c r="C180" s="69" t="s">
        <v>422</v>
      </c>
      <c r="D180" s="139">
        <v>43656.988344907404</v>
      </c>
    </row>
    <row r="181" spans="1:4" ht="15">
      <c r="A181" s="63" t="s">
        <v>406</v>
      </c>
      <c r="B181" s="63" t="s">
        <v>462</v>
      </c>
      <c r="C181" s="69" t="s">
        <v>422</v>
      </c>
      <c r="D181" s="139">
        <v>43656.988344907404</v>
      </c>
    </row>
    <row r="182" spans="1:4" ht="15">
      <c r="A182" s="63" t="s">
        <v>406</v>
      </c>
      <c r="B182" s="63" t="s">
        <v>463</v>
      </c>
      <c r="C182" s="69" t="s">
        <v>422</v>
      </c>
      <c r="D182" s="139">
        <v>43656.988344907404</v>
      </c>
    </row>
    <row r="183" spans="1:4" ht="15">
      <c r="A183" s="63" t="s">
        <v>406</v>
      </c>
      <c r="B183" s="63" t="s">
        <v>504</v>
      </c>
      <c r="C183" s="69" t="s">
        <v>422</v>
      </c>
      <c r="D183" s="139">
        <v>43656.988344907404</v>
      </c>
    </row>
    <row r="184" spans="1:4" ht="15">
      <c r="A184" s="63" t="s">
        <v>406</v>
      </c>
      <c r="B184" s="63" t="s">
        <v>403</v>
      </c>
      <c r="C184" s="69" t="s">
        <v>422</v>
      </c>
      <c r="D184" s="139">
        <v>43656.988344907404</v>
      </c>
    </row>
    <row r="185" spans="1:4" ht="15">
      <c r="A185" s="63" t="s">
        <v>406</v>
      </c>
      <c r="B185" s="63" t="s">
        <v>472</v>
      </c>
      <c r="C185" s="69" t="s">
        <v>422</v>
      </c>
      <c r="D185" s="139">
        <v>43656.988344907404</v>
      </c>
    </row>
    <row r="186" spans="1:4" ht="15">
      <c r="A186" s="63" t="s">
        <v>406</v>
      </c>
      <c r="B186" s="63" t="s">
        <v>445</v>
      </c>
      <c r="C186" s="69" t="s">
        <v>422</v>
      </c>
      <c r="D186" s="139">
        <v>43656.988344907404</v>
      </c>
    </row>
    <row r="187" spans="1:4" ht="15">
      <c r="A187" s="63" t="s">
        <v>406</v>
      </c>
      <c r="B187" s="63" t="s">
        <v>523</v>
      </c>
      <c r="C187" s="69" t="s">
        <v>422</v>
      </c>
      <c r="D187" s="139">
        <v>43656.988344907404</v>
      </c>
    </row>
    <row r="188" spans="1:4" ht="15">
      <c r="A188" s="63" t="s">
        <v>406</v>
      </c>
      <c r="B188" s="63" t="s">
        <v>412</v>
      </c>
      <c r="C188" s="69" t="s">
        <v>422</v>
      </c>
      <c r="D188" s="139">
        <v>43656.988344907404</v>
      </c>
    </row>
    <row r="189" spans="1:4" ht="15">
      <c r="A189" s="63" t="s">
        <v>406</v>
      </c>
      <c r="B189" s="63" t="s">
        <v>432</v>
      </c>
      <c r="C189" s="69" t="s">
        <v>422</v>
      </c>
      <c r="D189" s="139">
        <v>43656.988344907404</v>
      </c>
    </row>
    <row r="190" spans="1:4" ht="15">
      <c r="A190" s="63" t="s">
        <v>406</v>
      </c>
      <c r="B190" s="63" t="s">
        <v>431</v>
      </c>
      <c r="C190" s="69" t="s">
        <v>422</v>
      </c>
      <c r="D190" s="139">
        <v>43656.988344907404</v>
      </c>
    </row>
    <row r="191" spans="1:4" ht="15">
      <c r="A191" s="63" t="s">
        <v>406</v>
      </c>
      <c r="B191" s="63" t="s">
        <v>506</v>
      </c>
      <c r="C191" s="69" t="s">
        <v>420</v>
      </c>
      <c r="D191" s="139">
        <v>43654.829733796294</v>
      </c>
    </row>
    <row r="192" spans="1:4" ht="15">
      <c r="A192" s="63" t="s">
        <v>406</v>
      </c>
      <c r="B192" s="63" t="s">
        <v>394</v>
      </c>
      <c r="C192" s="69" t="s">
        <v>420</v>
      </c>
      <c r="D192" s="139">
        <v>43654.829733796294</v>
      </c>
    </row>
    <row r="193" spans="1:4" ht="15">
      <c r="A193" s="63" t="s">
        <v>406</v>
      </c>
      <c r="B193" s="63" t="s">
        <v>476</v>
      </c>
      <c r="C193" s="69" t="s">
        <v>420</v>
      </c>
      <c r="D193" s="139">
        <v>43654.829733796294</v>
      </c>
    </row>
    <row r="194" spans="1:4" ht="15">
      <c r="A194" s="63" t="s">
        <v>406</v>
      </c>
      <c r="B194" s="63" t="s">
        <v>512</v>
      </c>
      <c r="C194" s="69" t="s">
        <v>420</v>
      </c>
      <c r="D194" s="139">
        <v>43654.829733796294</v>
      </c>
    </row>
    <row r="195" spans="1:4" ht="15">
      <c r="A195" s="63" t="s">
        <v>406</v>
      </c>
      <c r="B195" s="63" t="s">
        <v>480</v>
      </c>
      <c r="C195" s="69" t="s">
        <v>420</v>
      </c>
      <c r="D195" s="139">
        <v>43654.829733796294</v>
      </c>
    </row>
    <row r="196" spans="1:4" ht="15">
      <c r="A196" s="63" t="s">
        <v>406</v>
      </c>
      <c r="B196" s="63" t="s">
        <v>524</v>
      </c>
      <c r="C196" s="69" t="s">
        <v>420</v>
      </c>
      <c r="D196" s="139">
        <v>43654.829733796294</v>
      </c>
    </row>
    <row r="197" spans="1:4" ht="15">
      <c r="A197" s="63" t="s">
        <v>406</v>
      </c>
      <c r="B197" s="63" t="s">
        <v>525</v>
      </c>
      <c r="C197" s="69" t="s">
        <v>420</v>
      </c>
      <c r="D197" s="139">
        <v>43654.829733796294</v>
      </c>
    </row>
    <row r="198" spans="1:4" ht="15">
      <c r="A198" s="63" t="s">
        <v>406</v>
      </c>
      <c r="B198" s="63" t="s">
        <v>526</v>
      </c>
      <c r="C198" s="69" t="s">
        <v>420</v>
      </c>
      <c r="D198" s="139">
        <v>43654.829733796294</v>
      </c>
    </row>
    <row r="199" spans="1:4" ht="15">
      <c r="A199" s="63" t="s">
        <v>406</v>
      </c>
      <c r="B199" s="63" t="s">
        <v>478</v>
      </c>
      <c r="C199" s="69" t="s">
        <v>420</v>
      </c>
      <c r="D199" s="139">
        <v>43654.829733796294</v>
      </c>
    </row>
    <row r="200" spans="1:4" ht="15">
      <c r="A200" s="63" t="s">
        <v>406</v>
      </c>
      <c r="B200" s="63" t="s">
        <v>404</v>
      </c>
      <c r="C200" s="69" t="s">
        <v>420</v>
      </c>
      <c r="D200" s="139">
        <v>43654.829733796294</v>
      </c>
    </row>
    <row r="201" spans="1:4" ht="15">
      <c r="A201" s="63" t="s">
        <v>406</v>
      </c>
      <c r="B201" s="63" t="s">
        <v>439</v>
      </c>
      <c r="C201" s="69" t="s">
        <v>420</v>
      </c>
      <c r="D201" s="139">
        <v>43654.829733796294</v>
      </c>
    </row>
    <row r="202" spans="1:4" ht="15">
      <c r="A202" s="63" t="s">
        <v>406</v>
      </c>
      <c r="B202" s="63" t="s">
        <v>527</v>
      </c>
      <c r="C202" s="69" t="s">
        <v>420</v>
      </c>
      <c r="D202" s="139">
        <v>43654.829733796294</v>
      </c>
    </row>
    <row r="203" spans="1:4" ht="15">
      <c r="A203" s="63" t="s">
        <v>406</v>
      </c>
      <c r="B203" s="63" t="s">
        <v>528</v>
      </c>
      <c r="C203" s="69" t="s">
        <v>420</v>
      </c>
      <c r="D203" s="139">
        <v>43654.829733796294</v>
      </c>
    </row>
    <row r="204" spans="1:4" ht="15">
      <c r="A204" s="63" t="s">
        <v>406</v>
      </c>
      <c r="B204" s="63" t="s">
        <v>519</v>
      </c>
      <c r="C204" s="69" t="s">
        <v>420</v>
      </c>
      <c r="D204" s="139">
        <v>43654.829733796294</v>
      </c>
    </row>
    <row r="205" spans="1:4" ht="15">
      <c r="A205" s="63" t="s">
        <v>406</v>
      </c>
      <c r="B205" s="63" t="s">
        <v>447</v>
      </c>
      <c r="C205" s="69" t="s">
        <v>420</v>
      </c>
      <c r="D205" s="139">
        <v>43654.829733796294</v>
      </c>
    </row>
    <row r="206" spans="1:4" ht="15">
      <c r="A206" s="63" t="s">
        <v>406</v>
      </c>
      <c r="B206" s="63" t="s">
        <v>393</v>
      </c>
      <c r="C206" s="69" t="s">
        <v>420</v>
      </c>
      <c r="D206" s="139">
        <v>43654.829733796294</v>
      </c>
    </row>
    <row r="207" spans="1:4" ht="15">
      <c r="A207" s="63" t="s">
        <v>406</v>
      </c>
      <c r="B207" s="63" t="s">
        <v>473</v>
      </c>
      <c r="C207" s="69" t="s">
        <v>420</v>
      </c>
      <c r="D207" s="139">
        <v>43654.829733796294</v>
      </c>
    </row>
    <row r="208" spans="1:4" ht="15">
      <c r="A208" s="63" t="s">
        <v>406</v>
      </c>
      <c r="B208" s="63" t="s">
        <v>517</v>
      </c>
      <c r="C208" s="69" t="s">
        <v>420</v>
      </c>
      <c r="D208" s="139">
        <v>43654.829733796294</v>
      </c>
    </row>
    <row r="209" spans="1:4" ht="15">
      <c r="A209" s="63" t="s">
        <v>406</v>
      </c>
      <c r="B209" s="63">
        <v>5</v>
      </c>
      <c r="C209" s="69" t="s">
        <v>420</v>
      </c>
      <c r="D209" s="139">
        <v>43654.829733796294</v>
      </c>
    </row>
    <row r="210" spans="1:4" ht="15">
      <c r="A210" s="63" t="s">
        <v>406</v>
      </c>
      <c r="B210" s="63" t="s">
        <v>448</v>
      </c>
      <c r="C210" s="69" t="s">
        <v>420</v>
      </c>
      <c r="D210" s="139">
        <v>43654.829733796294</v>
      </c>
    </row>
    <row r="211" spans="1:4" ht="15">
      <c r="A211" s="63" t="s">
        <v>406</v>
      </c>
      <c r="B211" s="63" t="s">
        <v>385</v>
      </c>
      <c r="C211" s="69" t="s">
        <v>420</v>
      </c>
      <c r="D211" s="139">
        <v>43654.829733796294</v>
      </c>
    </row>
    <row r="212" spans="1:4" ht="15">
      <c r="A212" s="63" t="s">
        <v>406</v>
      </c>
      <c r="B212" s="63" t="s">
        <v>529</v>
      </c>
      <c r="C212" s="69" t="s">
        <v>420</v>
      </c>
      <c r="D212" s="139">
        <v>43654.829733796294</v>
      </c>
    </row>
    <row r="213" spans="1:4" ht="15">
      <c r="A213" s="63" t="s">
        <v>406</v>
      </c>
      <c r="B213" s="63" t="s">
        <v>504</v>
      </c>
      <c r="C213" s="69" t="s">
        <v>420</v>
      </c>
      <c r="D213" s="139">
        <v>43654.829733796294</v>
      </c>
    </row>
    <row r="214" spans="1:4" ht="15">
      <c r="A214" s="63" t="s">
        <v>406</v>
      </c>
      <c r="B214" s="63" t="s">
        <v>398</v>
      </c>
      <c r="C214" s="69" t="s">
        <v>420</v>
      </c>
      <c r="D214" s="139">
        <v>43654.829733796294</v>
      </c>
    </row>
    <row r="215" spans="1:4" ht="15">
      <c r="A215" s="63" t="s">
        <v>406</v>
      </c>
      <c r="B215" s="63" t="s">
        <v>449</v>
      </c>
      <c r="C215" s="69" t="s">
        <v>420</v>
      </c>
      <c r="D215" s="139">
        <v>43654.829733796294</v>
      </c>
    </row>
    <row r="216" spans="1:4" ht="15">
      <c r="A216" s="63" t="s">
        <v>406</v>
      </c>
      <c r="B216" s="63" t="s">
        <v>450</v>
      </c>
      <c r="C216" s="69" t="s">
        <v>420</v>
      </c>
      <c r="D216" s="139">
        <v>43654.829733796294</v>
      </c>
    </row>
    <row r="217" spans="1:4" ht="15">
      <c r="A217" s="63" t="s">
        <v>406</v>
      </c>
      <c r="B217" s="63" t="s">
        <v>499</v>
      </c>
      <c r="C217" s="69" t="s">
        <v>420</v>
      </c>
      <c r="D217" s="139">
        <v>43654.829733796294</v>
      </c>
    </row>
    <row r="218" spans="1:4" ht="15">
      <c r="A218" s="63" t="s">
        <v>406</v>
      </c>
      <c r="B218" s="63" t="s">
        <v>397</v>
      </c>
      <c r="C218" s="69" t="s">
        <v>420</v>
      </c>
      <c r="D218" s="139">
        <v>43654.829733796294</v>
      </c>
    </row>
    <row r="219" spans="1:4" ht="15">
      <c r="A219" s="63" t="s">
        <v>406</v>
      </c>
      <c r="B219" s="63" t="s">
        <v>446</v>
      </c>
      <c r="C219" s="69" t="s">
        <v>420</v>
      </c>
      <c r="D219" s="139">
        <v>43654.829733796294</v>
      </c>
    </row>
    <row r="220" spans="1:4" ht="15">
      <c r="A220" s="63" t="s">
        <v>406</v>
      </c>
      <c r="B220" s="63" t="s">
        <v>502</v>
      </c>
      <c r="C220" s="69" t="s">
        <v>420</v>
      </c>
      <c r="D220" s="139">
        <v>43654.829733796294</v>
      </c>
    </row>
    <row r="221" spans="1:4" ht="15">
      <c r="A221" s="63" t="s">
        <v>406</v>
      </c>
      <c r="B221" s="63" t="s">
        <v>530</v>
      </c>
      <c r="C221" s="69" t="s">
        <v>420</v>
      </c>
      <c r="D221" s="139">
        <v>43654.829733796294</v>
      </c>
    </row>
    <row r="222" spans="1:4" ht="15">
      <c r="A222" s="63" t="s">
        <v>406</v>
      </c>
      <c r="B222" s="63" t="s">
        <v>497</v>
      </c>
      <c r="C222" s="69" t="s">
        <v>420</v>
      </c>
      <c r="D222" s="139">
        <v>43654.829733796294</v>
      </c>
    </row>
    <row r="223" spans="1:4" ht="15">
      <c r="A223" s="63" t="s">
        <v>406</v>
      </c>
      <c r="B223" s="63" t="s">
        <v>451</v>
      </c>
      <c r="C223" s="69" t="s">
        <v>420</v>
      </c>
      <c r="D223" s="139">
        <v>43654.829733796294</v>
      </c>
    </row>
    <row r="224" spans="1:4" ht="15">
      <c r="A224" s="63" t="s">
        <v>406</v>
      </c>
      <c r="B224" s="63" t="s">
        <v>452</v>
      </c>
      <c r="C224" s="69" t="s">
        <v>420</v>
      </c>
      <c r="D224" s="139">
        <v>43654.829733796294</v>
      </c>
    </row>
    <row r="225" spans="1:4" ht="15">
      <c r="A225" s="63" t="s">
        <v>406</v>
      </c>
      <c r="B225" s="63" t="s">
        <v>390</v>
      </c>
      <c r="C225" s="69" t="s">
        <v>420</v>
      </c>
      <c r="D225" s="139">
        <v>43654.829733796294</v>
      </c>
    </row>
    <row r="226" spans="1:4" ht="15">
      <c r="A226" s="63" t="s">
        <v>406</v>
      </c>
      <c r="B226" s="63" t="s">
        <v>531</v>
      </c>
      <c r="C226" s="69" t="s">
        <v>420</v>
      </c>
      <c r="D226" s="139">
        <v>43654.829733796294</v>
      </c>
    </row>
    <row r="227" spans="1:4" ht="15">
      <c r="A227" s="63" t="s">
        <v>406</v>
      </c>
      <c r="B227" s="63" t="s">
        <v>532</v>
      </c>
      <c r="C227" s="69" t="s">
        <v>420</v>
      </c>
      <c r="D227" s="139">
        <v>43654.829733796294</v>
      </c>
    </row>
    <row r="228" spans="1:4" ht="15">
      <c r="A228" s="63" t="s">
        <v>406</v>
      </c>
      <c r="B228" s="63" t="s">
        <v>533</v>
      </c>
      <c r="C228" s="69" t="s">
        <v>420</v>
      </c>
      <c r="D228" s="139">
        <v>43654.829733796294</v>
      </c>
    </row>
    <row r="229" spans="1:4" ht="15">
      <c r="A229" s="63" t="s">
        <v>404</v>
      </c>
      <c r="B229" s="63" t="s">
        <v>534</v>
      </c>
      <c r="C229" s="69" t="s">
        <v>421</v>
      </c>
      <c r="D229" s="139">
        <v>43654.77043981481</v>
      </c>
    </row>
    <row r="230" spans="1:4" ht="15">
      <c r="A230" s="63" t="s">
        <v>404</v>
      </c>
      <c r="B230" s="63" t="s">
        <v>392</v>
      </c>
      <c r="C230" s="69" t="s">
        <v>421</v>
      </c>
      <c r="D230" s="139">
        <v>43654.77043981481</v>
      </c>
    </row>
    <row r="231" spans="1:4" ht="15">
      <c r="A231" s="63" t="s">
        <v>404</v>
      </c>
      <c r="B231" s="63" t="s">
        <v>504</v>
      </c>
      <c r="C231" s="69" t="s">
        <v>421</v>
      </c>
      <c r="D231" s="139">
        <v>43654.77043981481</v>
      </c>
    </row>
    <row r="232" spans="1:4" ht="15">
      <c r="A232" s="63" t="s">
        <v>404</v>
      </c>
      <c r="B232" s="63" t="s">
        <v>473</v>
      </c>
      <c r="C232" s="69" t="s">
        <v>421</v>
      </c>
      <c r="D232" s="139">
        <v>43654.77043981481</v>
      </c>
    </row>
    <row r="233" spans="1:4" ht="15">
      <c r="A233" s="63" t="s">
        <v>404</v>
      </c>
      <c r="B233" s="63" t="s">
        <v>498</v>
      </c>
      <c r="C233" s="69" t="s">
        <v>421</v>
      </c>
      <c r="D233" s="139">
        <v>43654.77043981481</v>
      </c>
    </row>
    <row r="234" spans="1:4" ht="15">
      <c r="A234" s="63" t="s">
        <v>404</v>
      </c>
      <c r="B234" s="63" t="s">
        <v>464</v>
      </c>
      <c r="C234" s="69" t="s">
        <v>421</v>
      </c>
      <c r="D234" s="139">
        <v>43654.77043981481</v>
      </c>
    </row>
    <row r="235" spans="1:4" ht="15">
      <c r="A235" s="63" t="s">
        <v>404</v>
      </c>
      <c r="B235" s="63" t="s">
        <v>527</v>
      </c>
      <c r="C235" s="69" t="s">
        <v>421</v>
      </c>
      <c r="D235" s="139">
        <v>43654.77043981481</v>
      </c>
    </row>
    <row r="236" spans="1:4" ht="15">
      <c r="A236" s="63" t="s">
        <v>404</v>
      </c>
      <c r="B236" s="63" t="s">
        <v>535</v>
      </c>
      <c r="C236" s="69" t="s">
        <v>421</v>
      </c>
      <c r="D236" s="139">
        <v>43654.77043981481</v>
      </c>
    </row>
    <row r="237" spans="1:4" ht="15">
      <c r="A237" s="63" t="s">
        <v>404</v>
      </c>
      <c r="B237" s="63" t="s">
        <v>404</v>
      </c>
      <c r="C237" s="69" t="s">
        <v>421</v>
      </c>
      <c r="D237" s="139">
        <v>43654.77043981481</v>
      </c>
    </row>
    <row r="238" spans="1:4" ht="15">
      <c r="A238" s="63" t="s">
        <v>404</v>
      </c>
      <c r="B238" s="63" t="s">
        <v>536</v>
      </c>
      <c r="C238" s="69" t="s">
        <v>421</v>
      </c>
      <c r="D238" s="139">
        <v>43654.77043981481</v>
      </c>
    </row>
    <row r="239" spans="1:4" ht="15">
      <c r="A239" s="63" t="s">
        <v>404</v>
      </c>
      <c r="B239" s="63" t="s">
        <v>524</v>
      </c>
      <c r="C239" s="69" t="s">
        <v>421</v>
      </c>
      <c r="D239" s="139">
        <v>43654.77043981481</v>
      </c>
    </row>
    <row r="240" spans="1:4" ht="15">
      <c r="A240" s="63" t="s">
        <v>404</v>
      </c>
      <c r="B240" s="63" t="s">
        <v>525</v>
      </c>
      <c r="C240" s="69" t="s">
        <v>421</v>
      </c>
      <c r="D240" s="139">
        <v>43654.77043981481</v>
      </c>
    </row>
    <row r="241" spans="1:4" ht="15">
      <c r="A241" s="63" t="s">
        <v>404</v>
      </c>
      <c r="B241" s="63" t="s">
        <v>526</v>
      </c>
      <c r="C241" s="69" t="s">
        <v>421</v>
      </c>
      <c r="D241" s="139">
        <v>43654.77043981481</v>
      </c>
    </row>
    <row r="242" spans="1:4" ht="15">
      <c r="A242" s="63" t="s">
        <v>404</v>
      </c>
      <c r="B242" s="63" t="s">
        <v>478</v>
      </c>
      <c r="C242" s="69" t="s">
        <v>421</v>
      </c>
      <c r="D242" s="139">
        <v>43654.77043981481</v>
      </c>
    </row>
    <row r="243" spans="1:4" ht="15">
      <c r="A243" s="63" t="s">
        <v>404</v>
      </c>
      <c r="B243" s="63" t="s">
        <v>537</v>
      </c>
      <c r="C243" s="69" t="s">
        <v>421</v>
      </c>
      <c r="D243" s="139">
        <v>43654.77043981481</v>
      </c>
    </row>
    <row r="244" spans="1:4" ht="15">
      <c r="A244" s="63" t="s">
        <v>404</v>
      </c>
      <c r="B244" s="63" t="s">
        <v>383</v>
      </c>
      <c r="C244" s="69" t="s">
        <v>421</v>
      </c>
      <c r="D244" s="139">
        <v>43654.77043981481</v>
      </c>
    </row>
    <row r="245" spans="1:4" ht="15">
      <c r="A245" s="63" t="s">
        <v>404</v>
      </c>
      <c r="B245" s="63" t="s">
        <v>538</v>
      </c>
      <c r="C245" s="69" t="s">
        <v>421</v>
      </c>
      <c r="D245" s="139">
        <v>43654.77043981481</v>
      </c>
    </row>
    <row r="246" spans="1:4" ht="15">
      <c r="A246" s="63" t="s">
        <v>404</v>
      </c>
      <c r="B246" s="63" t="s">
        <v>500</v>
      </c>
      <c r="C246" s="69" t="s">
        <v>421</v>
      </c>
      <c r="D246" s="139">
        <v>43654.77043981481</v>
      </c>
    </row>
    <row r="247" spans="1:4" ht="15">
      <c r="A247" s="63" t="s">
        <v>404</v>
      </c>
      <c r="B247" s="63" t="s">
        <v>539</v>
      </c>
      <c r="C247" s="69" t="s">
        <v>421</v>
      </c>
      <c r="D247" s="139">
        <v>43654.77043981481</v>
      </c>
    </row>
    <row r="248" spans="1:4" ht="15">
      <c r="A248" s="63" t="s">
        <v>404</v>
      </c>
      <c r="B248" s="63" t="s">
        <v>465</v>
      </c>
      <c r="C248" s="69" t="s">
        <v>421</v>
      </c>
      <c r="D248" s="139">
        <v>43654.77043981481</v>
      </c>
    </row>
    <row r="249" spans="1:4" ht="15">
      <c r="A249" s="63" t="s">
        <v>404</v>
      </c>
      <c r="B249" s="63" t="s">
        <v>501</v>
      </c>
      <c r="C249" s="69" t="s">
        <v>421</v>
      </c>
      <c r="D249" s="139">
        <v>43654.77043981481</v>
      </c>
    </row>
    <row r="250" spans="1:4" ht="15">
      <c r="A250" s="63" t="s">
        <v>404</v>
      </c>
      <c r="B250" s="63" t="s">
        <v>503</v>
      </c>
      <c r="C250" s="69" t="s">
        <v>421</v>
      </c>
      <c r="D250" s="139">
        <v>43654.77043981481</v>
      </c>
    </row>
    <row r="251" spans="1:4" ht="15">
      <c r="A251" s="63" t="s">
        <v>404</v>
      </c>
      <c r="B251" s="63" t="s">
        <v>512</v>
      </c>
      <c r="C251" s="69" t="s">
        <v>421</v>
      </c>
      <c r="D251" s="139">
        <v>43654.77043981481</v>
      </c>
    </row>
    <row r="252" spans="1:4" ht="15">
      <c r="A252" s="63" t="s">
        <v>404</v>
      </c>
      <c r="B252" s="63" t="s">
        <v>540</v>
      </c>
      <c r="C252" s="69" t="s">
        <v>421</v>
      </c>
      <c r="D252" s="139">
        <v>43654.77043981481</v>
      </c>
    </row>
    <row r="253" spans="1:4" ht="15">
      <c r="A253" s="63" t="s">
        <v>404</v>
      </c>
      <c r="B253" s="63" t="s">
        <v>541</v>
      </c>
      <c r="C253" s="69" t="s">
        <v>421</v>
      </c>
      <c r="D253" s="139">
        <v>43654.77043981481</v>
      </c>
    </row>
    <row r="254" spans="1:4" ht="15">
      <c r="A254" s="63" t="s">
        <v>404</v>
      </c>
      <c r="B254" s="63" t="s">
        <v>542</v>
      </c>
      <c r="C254" s="69" t="s">
        <v>421</v>
      </c>
      <c r="D254" s="139">
        <v>43654.77043981481</v>
      </c>
    </row>
    <row r="255" spans="1:4" ht="15">
      <c r="A255" s="63" t="s">
        <v>404</v>
      </c>
      <c r="B255" s="63" t="s">
        <v>508</v>
      </c>
      <c r="C255" s="69" t="s">
        <v>421</v>
      </c>
      <c r="D255" s="139">
        <v>43654.77043981481</v>
      </c>
    </row>
    <row r="256" spans="1:4" ht="15">
      <c r="A256" s="63" t="s">
        <v>404</v>
      </c>
      <c r="B256" s="63" t="s">
        <v>488</v>
      </c>
      <c r="C256" s="69" t="s">
        <v>421</v>
      </c>
      <c r="D256" s="139">
        <v>43654.77043981481</v>
      </c>
    </row>
    <row r="257" spans="1:4" ht="15">
      <c r="A257" s="63" t="s">
        <v>404</v>
      </c>
      <c r="B257" s="63" t="s">
        <v>543</v>
      </c>
      <c r="C257" s="69" t="s">
        <v>421</v>
      </c>
      <c r="D257" s="139">
        <v>43654.77043981481</v>
      </c>
    </row>
    <row r="258" spans="1:4" ht="15">
      <c r="A258" s="63" t="s">
        <v>404</v>
      </c>
      <c r="B258" s="63" t="s">
        <v>544</v>
      </c>
      <c r="C258" s="69" t="s">
        <v>421</v>
      </c>
      <c r="D258" s="139">
        <v>43654.77043981481</v>
      </c>
    </row>
    <row r="259" spans="1:4" ht="15">
      <c r="A259" s="63" t="s">
        <v>404</v>
      </c>
      <c r="B259" s="63" t="s">
        <v>505</v>
      </c>
      <c r="C259" s="69" t="s">
        <v>421</v>
      </c>
      <c r="D259" s="139">
        <v>43654.77043981481</v>
      </c>
    </row>
    <row r="260" spans="1:4" ht="15">
      <c r="A260" s="63" t="s">
        <v>404</v>
      </c>
      <c r="B260" s="63" t="s">
        <v>545</v>
      </c>
      <c r="C260" s="69" t="s">
        <v>421</v>
      </c>
      <c r="D260" s="139">
        <v>43654.77043981481</v>
      </c>
    </row>
    <row r="261" spans="1:4" ht="15">
      <c r="A261" s="63" t="s">
        <v>404</v>
      </c>
      <c r="B261" s="63" t="s">
        <v>399</v>
      </c>
      <c r="C261" s="69" t="s">
        <v>421</v>
      </c>
      <c r="D261" s="139">
        <v>43654.77043981481</v>
      </c>
    </row>
    <row r="262" spans="1:4" ht="15">
      <c r="A262" s="63" t="s">
        <v>404</v>
      </c>
      <c r="B262" s="63" t="s">
        <v>466</v>
      </c>
      <c r="C262" s="69" t="s">
        <v>421</v>
      </c>
      <c r="D262" s="139">
        <v>43654.77043981481</v>
      </c>
    </row>
    <row r="263" spans="1:4" ht="15">
      <c r="A263" s="63" t="s">
        <v>405</v>
      </c>
      <c r="B263" s="63" t="s">
        <v>534</v>
      </c>
      <c r="C263" s="69" t="s">
        <v>419</v>
      </c>
      <c r="D263" s="139">
        <v>43655.006423611114</v>
      </c>
    </row>
    <row r="264" spans="1:4" ht="15">
      <c r="A264" s="63" t="s">
        <v>405</v>
      </c>
      <c r="B264" s="63" t="s">
        <v>392</v>
      </c>
      <c r="C264" s="69" t="s">
        <v>419</v>
      </c>
      <c r="D264" s="139">
        <v>43655.006423611114</v>
      </c>
    </row>
    <row r="265" spans="1:4" ht="15">
      <c r="A265" s="63" t="s">
        <v>405</v>
      </c>
      <c r="B265" s="63" t="s">
        <v>504</v>
      </c>
      <c r="C265" s="69" t="s">
        <v>419</v>
      </c>
      <c r="D265" s="139">
        <v>43655.006423611114</v>
      </c>
    </row>
    <row r="266" spans="1:4" ht="15">
      <c r="A266" s="63" t="s">
        <v>405</v>
      </c>
      <c r="B266" s="63" t="s">
        <v>473</v>
      </c>
      <c r="C266" s="69" t="s">
        <v>419</v>
      </c>
      <c r="D266" s="139">
        <v>43655.006423611114</v>
      </c>
    </row>
    <row r="267" spans="1:4" ht="15">
      <c r="A267" s="63" t="s">
        <v>405</v>
      </c>
      <c r="B267" s="63" t="s">
        <v>498</v>
      </c>
      <c r="C267" s="69" t="s">
        <v>419</v>
      </c>
      <c r="D267" s="139">
        <v>43655.006423611114</v>
      </c>
    </row>
    <row r="268" spans="1:4" ht="15">
      <c r="A268" s="63" t="s">
        <v>405</v>
      </c>
      <c r="B268" s="63" t="s">
        <v>464</v>
      </c>
      <c r="C268" s="69" t="s">
        <v>419</v>
      </c>
      <c r="D268" s="139">
        <v>43655.006423611114</v>
      </c>
    </row>
    <row r="269" spans="1:4" ht="15">
      <c r="A269" s="63" t="s">
        <v>405</v>
      </c>
      <c r="B269" s="63" t="s">
        <v>527</v>
      </c>
      <c r="C269" s="69" t="s">
        <v>419</v>
      </c>
      <c r="D269" s="139">
        <v>43655.006423611114</v>
      </c>
    </row>
    <row r="270" spans="1:4" ht="15">
      <c r="A270" s="63" t="s">
        <v>405</v>
      </c>
      <c r="B270" s="63" t="s">
        <v>535</v>
      </c>
      <c r="C270" s="69" t="s">
        <v>419</v>
      </c>
      <c r="D270" s="139">
        <v>43655.006423611114</v>
      </c>
    </row>
    <row r="271" spans="1:4" ht="15">
      <c r="A271" s="63" t="s">
        <v>405</v>
      </c>
      <c r="B271" s="63" t="s">
        <v>404</v>
      </c>
      <c r="C271" s="69" t="s">
        <v>419</v>
      </c>
      <c r="D271" s="139">
        <v>43655.006423611114</v>
      </c>
    </row>
    <row r="272" spans="1:4" ht="15">
      <c r="A272" s="63" t="s">
        <v>405</v>
      </c>
      <c r="B272" s="63" t="s">
        <v>536</v>
      </c>
      <c r="C272" s="69" t="s">
        <v>419</v>
      </c>
      <c r="D272" s="139">
        <v>43655.006423611114</v>
      </c>
    </row>
    <row r="273" spans="1:4" ht="15">
      <c r="A273" s="63" t="s">
        <v>405</v>
      </c>
      <c r="B273" s="63" t="s">
        <v>524</v>
      </c>
      <c r="C273" s="69" t="s">
        <v>419</v>
      </c>
      <c r="D273" s="139">
        <v>43655.006423611114</v>
      </c>
    </row>
    <row r="274" spans="1:4" ht="15">
      <c r="A274" s="63" t="s">
        <v>405</v>
      </c>
      <c r="B274" s="63" t="s">
        <v>525</v>
      </c>
      <c r="C274" s="69" t="s">
        <v>419</v>
      </c>
      <c r="D274" s="139">
        <v>43655.006423611114</v>
      </c>
    </row>
    <row r="275" spans="1:4" ht="15">
      <c r="A275" s="63" t="s">
        <v>405</v>
      </c>
      <c r="B275" s="63" t="s">
        <v>526</v>
      </c>
      <c r="C275" s="69" t="s">
        <v>419</v>
      </c>
      <c r="D275" s="139">
        <v>43655.006423611114</v>
      </c>
    </row>
    <row r="276" spans="1:4" ht="15">
      <c r="A276" s="63" t="s">
        <v>405</v>
      </c>
      <c r="B276" s="63" t="s">
        <v>478</v>
      </c>
      <c r="C276" s="69" t="s">
        <v>419</v>
      </c>
      <c r="D276" s="139">
        <v>43655.006423611114</v>
      </c>
    </row>
    <row r="277" spans="1:4" ht="15">
      <c r="A277" s="63" t="s">
        <v>405</v>
      </c>
      <c r="B277" s="63" t="s">
        <v>537</v>
      </c>
      <c r="C277" s="69" t="s">
        <v>419</v>
      </c>
      <c r="D277" s="139">
        <v>43655.006423611114</v>
      </c>
    </row>
    <row r="278" spans="1:4" ht="15">
      <c r="A278" s="63" t="s">
        <v>405</v>
      </c>
      <c r="B278" s="63" t="s">
        <v>383</v>
      </c>
      <c r="C278" s="69" t="s">
        <v>419</v>
      </c>
      <c r="D278" s="139">
        <v>43655.006423611114</v>
      </c>
    </row>
    <row r="279" spans="1:4" ht="15">
      <c r="A279" s="63" t="s">
        <v>405</v>
      </c>
      <c r="B279" s="63" t="s">
        <v>538</v>
      </c>
      <c r="C279" s="69" t="s">
        <v>419</v>
      </c>
      <c r="D279" s="139">
        <v>43655.006423611114</v>
      </c>
    </row>
    <row r="280" spans="1:4" ht="15">
      <c r="A280" s="63" t="s">
        <v>405</v>
      </c>
      <c r="B280" s="63" t="s">
        <v>500</v>
      </c>
      <c r="C280" s="69" t="s">
        <v>419</v>
      </c>
      <c r="D280" s="139">
        <v>43655.006423611114</v>
      </c>
    </row>
    <row r="281" spans="1:4" ht="15">
      <c r="A281" s="63" t="s">
        <v>405</v>
      </c>
      <c r="B281" s="63" t="s">
        <v>539</v>
      </c>
      <c r="C281" s="69" t="s">
        <v>419</v>
      </c>
      <c r="D281" s="139">
        <v>43655.006423611114</v>
      </c>
    </row>
    <row r="282" spans="1:4" ht="15">
      <c r="A282" s="63" t="s">
        <v>405</v>
      </c>
      <c r="B282" s="63" t="s">
        <v>465</v>
      </c>
      <c r="C282" s="69" t="s">
        <v>419</v>
      </c>
      <c r="D282" s="139">
        <v>43655.006423611114</v>
      </c>
    </row>
    <row r="283" spans="1:4" ht="15">
      <c r="A283" s="63" t="s">
        <v>405</v>
      </c>
      <c r="B283" s="63" t="s">
        <v>501</v>
      </c>
      <c r="C283" s="69" t="s">
        <v>419</v>
      </c>
      <c r="D283" s="139">
        <v>43655.006423611114</v>
      </c>
    </row>
    <row r="284" spans="1:4" ht="15">
      <c r="A284" s="63" t="s">
        <v>405</v>
      </c>
      <c r="B284" s="63" t="s">
        <v>503</v>
      </c>
      <c r="C284" s="69" t="s">
        <v>419</v>
      </c>
      <c r="D284" s="139">
        <v>43655.006423611114</v>
      </c>
    </row>
    <row r="285" spans="1:4" ht="15">
      <c r="A285" s="63" t="s">
        <v>405</v>
      </c>
      <c r="B285" s="63" t="s">
        <v>512</v>
      </c>
      <c r="C285" s="69" t="s">
        <v>419</v>
      </c>
      <c r="D285" s="139">
        <v>43655.006423611114</v>
      </c>
    </row>
    <row r="286" spans="1:4" ht="15">
      <c r="A286" s="63" t="s">
        <v>405</v>
      </c>
      <c r="B286" s="63" t="s">
        <v>540</v>
      </c>
      <c r="C286" s="69" t="s">
        <v>419</v>
      </c>
      <c r="D286" s="139">
        <v>43655.006423611114</v>
      </c>
    </row>
    <row r="287" spans="1:4" ht="15">
      <c r="A287" s="63" t="s">
        <v>405</v>
      </c>
      <c r="B287" s="63" t="s">
        <v>541</v>
      </c>
      <c r="C287" s="69" t="s">
        <v>419</v>
      </c>
      <c r="D287" s="139">
        <v>43655.006423611114</v>
      </c>
    </row>
    <row r="288" spans="1:4" ht="15">
      <c r="A288" s="63" t="s">
        <v>405</v>
      </c>
      <c r="B288" s="63" t="s">
        <v>542</v>
      </c>
      <c r="C288" s="69" t="s">
        <v>419</v>
      </c>
      <c r="D288" s="139">
        <v>43655.006423611114</v>
      </c>
    </row>
    <row r="289" spans="1:4" ht="15">
      <c r="A289" s="63" t="s">
        <v>405</v>
      </c>
      <c r="B289" s="63" t="s">
        <v>508</v>
      </c>
      <c r="C289" s="69" t="s">
        <v>419</v>
      </c>
      <c r="D289" s="139">
        <v>43655.006423611114</v>
      </c>
    </row>
    <row r="290" spans="1:4" ht="15">
      <c r="A290" s="63" t="s">
        <v>405</v>
      </c>
      <c r="B290" s="63" t="s">
        <v>488</v>
      </c>
      <c r="C290" s="69" t="s">
        <v>419</v>
      </c>
      <c r="D290" s="139">
        <v>43655.006423611114</v>
      </c>
    </row>
    <row r="291" spans="1:4" ht="15">
      <c r="A291" s="63" t="s">
        <v>405</v>
      </c>
      <c r="B291" s="63" t="s">
        <v>543</v>
      </c>
      <c r="C291" s="69" t="s">
        <v>419</v>
      </c>
      <c r="D291" s="139">
        <v>43655.006423611114</v>
      </c>
    </row>
    <row r="292" spans="1:4" ht="15">
      <c r="A292" s="63" t="s">
        <v>405</v>
      </c>
      <c r="B292" s="63" t="s">
        <v>544</v>
      </c>
      <c r="C292" s="69" t="s">
        <v>419</v>
      </c>
      <c r="D292" s="139">
        <v>43655.006423611114</v>
      </c>
    </row>
    <row r="293" spans="1:4" ht="15">
      <c r="A293" s="63" t="s">
        <v>405</v>
      </c>
      <c r="B293" s="63" t="s">
        <v>505</v>
      </c>
      <c r="C293" s="69" t="s">
        <v>419</v>
      </c>
      <c r="D293" s="139">
        <v>43655.006423611114</v>
      </c>
    </row>
    <row r="294" spans="1:4" ht="15">
      <c r="A294" s="63" t="s">
        <v>405</v>
      </c>
      <c r="B294" s="63" t="s">
        <v>545</v>
      </c>
      <c r="C294" s="69" t="s">
        <v>419</v>
      </c>
      <c r="D294" s="139">
        <v>43655.006423611114</v>
      </c>
    </row>
    <row r="295" spans="1:4" ht="15">
      <c r="A295" s="63" t="s">
        <v>405</v>
      </c>
      <c r="B295" s="63" t="s">
        <v>399</v>
      </c>
      <c r="C295" s="69" t="s">
        <v>419</v>
      </c>
      <c r="D295" s="139">
        <v>43655.006423611114</v>
      </c>
    </row>
    <row r="296" spans="1:4" ht="15">
      <c r="A296" s="63" t="s">
        <v>405</v>
      </c>
      <c r="B296" s="63" t="s">
        <v>466</v>
      </c>
      <c r="C296" s="69" t="s">
        <v>419</v>
      </c>
      <c r="D296" s="139">
        <v>43655.006423611114</v>
      </c>
    </row>
    <row r="297" spans="1:4" ht="15">
      <c r="A297" s="63" t="s">
        <v>402</v>
      </c>
      <c r="B297" s="63" t="s">
        <v>546</v>
      </c>
      <c r="C297" s="69" t="s">
        <v>414</v>
      </c>
      <c r="D297" s="139">
        <v>43655.60502314815</v>
      </c>
    </row>
    <row r="298" spans="1:4" ht="15">
      <c r="A298" s="63" t="s">
        <v>402</v>
      </c>
      <c r="B298" s="63" t="s">
        <v>547</v>
      </c>
      <c r="C298" s="69" t="s">
        <v>414</v>
      </c>
      <c r="D298" s="139">
        <v>43655.60502314815</v>
      </c>
    </row>
    <row r="299" spans="1:4" ht="15">
      <c r="A299" s="63" t="s">
        <v>402</v>
      </c>
      <c r="B299" s="63" t="s">
        <v>548</v>
      </c>
      <c r="C299" s="69" t="s">
        <v>414</v>
      </c>
      <c r="D299" s="139">
        <v>43655.60502314815</v>
      </c>
    </row>
    <row r="300" spans="1:4" ht="15">
      <c r="A300" s="63" t="s">
        <v>402</v>
      </c>
      <c r="B300" s="63" t="s">
        <v>539</v>
      </c>
      <c r="C300" s="69" t="s">
        <v>414</v>
      </c>
      <c r="D300" s="139">
        <v>43655.60502314815</v>
      </c>
    </row>
    <row r="301" spans="1:4" ht="15">
      <c r="A301" s="63" t="s">
        <v>402</v>
      </c>
      <c r="B301" s="63" t="s">
        <v>549</v>
      </c>
      <c r="C301" s="69" t="s">
        <v>414</v>
      </c>
      <c r="D301" s="139">
        <v>43655.60502314815</v>
      </c>
    </row>
    <row r="302" spans="1:4" ht="15">
      <c r="A302" s="63" t="s">
        <v>402</v>
      </c>
      <c r="B302" s="63" t="s">
        <v>444</v>
      </c>
      <c r="C302" s="69" t="s">
        <v>414</v>
      </c>
      <c r="D302" s="139">
        <v>43655.60502314815</v>
      </c>
    </row>
    <row r="303" spans="1:4" ht="15">
      <c r="A303" s="63" t="s">
        <v>402</v>
      </c>
      <c r="B303" s="63" t="s">
        <v>550</v>
      </c>
      <c r="C303" s="69" t="s">
        <v>414</v>
      </c>
      <c r="D303" s="139">
        <v>43655.60502314815</v>
      </c>
    </row>
    <row r="304" spans="1:4" ht="15">
      <c r="A304" s="63" t="s">
        <v>402</v>
      </c>
      <c r="B304" s="63" t="s">
        <v>504</v>
      </c>
      <c r="C304" s="69" t="s">
        <v>414</v>
      </c>
      <c r="D304" s="139">
        <v>43655.60502314815</v>
      </c>
    </row>
    <row r="305" spans="1:4" ht="15">
      <c r="A305" s="63" t="s">
        <v>402</v>
      </c>
      <c r="B305" s="63" t="s">
        <v>384</v>
      </c>
      <c r="C305" s="69" t="s">
        <v>414</v>
      </c>
      <c r="D305" s="139">
        <v>43655.60502314815</v>
      </c>
    </row>
    <row r="306" spans="1:4" ht="15">
      <c r="A306" s="63" t="s">
        <v>402</v>
      </c>
      <c r="B306" s="63" t="s">
        <v>551</v>
      </c>
      <c r="C306" s="69" t="s">
        <v>414</v>
      </c>
      <c r="D306" s="139">
        <v>43655.60502314815</v>
      </c>
    </row>
    <row r="307" spans="1:4" ht="15">
      <c r="A307" s="63" t="s">
        <v>402</v>
      </c>
      <c r="B307" s="63" t="s">
        <v>502</v>
      </c>
      <c r="C307" s="69" t="s">
        <v>414</v>
      </c>
      <c r="D307" s="139">
        <v>43655.60502314815</v>
      </c>
    </row>
    <row r="308" spans="1:4" ht="15">
      <c r="A308" s="63" t="s">
        <v>402</v>
      </c>
      <c r="B308" s="63" t="s">
        <v>552</v>
      </c>
      <c r="C308" s="69" t="s">
        <v>414</v>
      </c>
      <c r="D308" s="139">
        <v>43655.60502314815</v>
      </c>
    </row>
    <row r="309" spans="1:4" ht="15">
      <c r="A309" s="63" t="s">
        <v>402</v>
      </c>
      <c r="B309" s="63" t="s">
        <v>553</v>
      </c>
      <c r="C309" s="69" t="s">
        <v>414</v>
      </c>
      <c r="D309" s="139">
        <v>43655.60502314815</v>
      </c>
    </row>
    <row r="310" spans="1:4" ht="15">
      <c r="A310" s="63" t="s">
        <v>402</v>
      </c>
      <c r="B310" s="63" t="s">
        <v>554</v>
      </c>
      <c r="C310" s="69" t="s">
        <v>414</v>
      </c>
      <c r="D310" s="139">
        <v>43655.60502314815</v>
      </c>
    </row>
    <row r="311" spans="1:4" ht="15">
      <c r="A311" s="63" t="s">
        <v>402</v>
      </c>
      <c r="B311" s="63" t="s">
        <v>555</v>
      </c>
      <c r="C311" s="69" t="s">
        <v>414</v>
      </c>
      <c r="D311" s="139">
        <v>43655.60502314815</v>
      </c>
    </row>
    <row r="312" spans="1:4" ht="15">
      <c r="A312" s="63" t="s">
        <v>402</v>
      </c>
      <c r="B312" s="63" t="s">
        <v>544</v>
      </c>
      <c r="C312" s="69" t="s">
        <v>414</v>
      </c>
      <c r="D312" s="139">
        <v>43655.60502314815</v>
      </c>
    </row>
    <row r="313" spans="1:4" ht="15">
      <c r="A313" s="63" t="s">
        <v>402</v>
      </c>
      <c r="B313" s="63" t="s">
        <v>556</v>
      </c>
      <c r="C313" s="69" t="s">
        <v>414</v>
      </c>
      <c r="D313" s="139">
        <v>43655.60502314815</v>
      </c>
    </row>
    <row r="314" spans="1:4" ht="15">
      <c r="A314" s="63" t="s">
        <v>402</v>
      </c>
      <c r="B314" s="63" t="s">
        <v>557</v>
      </c>
      <c r="C314" s="69" t="s">
        <v>414</v>
      </c>
      <c r="D314" s="139">
        <v>43655.60502314815</v>
      </c>
    </row>
    <row r="315" spans="1:4" ht="15">
      <c r="A315" s="63" t="s">
        <v>402</v>
      </c>
      <c r="B315" s="63" t="s">
        <v>558</v>
      </c>
      <c r="C315" s="69" t="s">
        <v>414</v>
      </c>
      <c r="D315" s="139">
        <v>43655.60502314815</v>
      </c>
    </row>
    <row r="316" spans="1:4" ht="15">
      <c r="A316" s="63" t="s">
        <v>402</v>
      </c>
      <c r="B316" s="63" t="s">
        <v>559</v>
      </c>
      <c r="C316" s="69" t="s">
        <v>414</v>
      </c>
      <c r="D316" s="139">
        <v>43655.60502314815</v>
      </c>
    </row>
    <row r="317" spans="1:4" ht="15">
      <c r="A317" s="63" t="s">
        <v>402</v>
      </c>
      <c r="B317" s="63" t="s">
        <v>526</v>
      </c>
      <c r="C317" s="69" t="s">
        <v>414</v>
      </c>
      <c r="D317" s="139">
        <v>43655.60502314815</v>
      </c>
    </row>
    <row r="318" spans="1:4" ht="15">
      <c r="A318" s="63" t="s">
        <v>402</v>
      </c>
      <c r="B318" s="63" t="s">
        <v>396</v>
      </c>
      <c r="C318" s="69" t="s">
        <v>414</v>
      </c>
      <c r="D318" s="139">
        <v>43655.60502314815</v>
      </c>
    </row>
    <row r="319" spans="1:4" ht="15">
      <c r="A319" s="63" t="s">
        <v>402</v>
      </c>
      <c r="B319" s="63" t="s">
        <v>560</v>
      </c>
      <c r="C319" s="69" t="s">
        <v>414</v>
      </c>
      <c r="D319" s="139">
        <v>43655.60502314815</v>
      </c>
    </row>
    <row r="320" spans="1:4" ht="15">
      <c r="A320" s="63" t="s">
        <v>402</v>
      </c>
      <c r="B320" s="63" t="s">
        <v>561</v>
      </c>
      <c r="C320" s="69" t="s">
        <v>414</v>
      </c>
      <c r="D320" s="139">
        <v>43655.60502314815</v>
      </c>
    </row>
    <row r="321" spans="1:4" ht="15">
      <c r="A321" s="63" t="s">
        <v>402</v>
      </c>
      <c r="B321" s="63" t="s">
        <v>562</v>
      </c>
      <c r="C321" s="69" t="s">
        <v>414</v>
      </c>
      <c r="D321" s="139">
        <v>43655.60502314815</v>
      </c>
    </row>
    <row r="322" spans="1:4" ht="15">
      <c r="A322" s="63" t="s">
        <v>402</v>
      </c>
      <c r="B322" s="63" t="s">
        <v>563</v>
      </c>
      <c r="C322" s="69" t="s">
        <v>414</v>
      </c>
      <c r="D322" s="139">
        <v>43655.60502314815</v>
      </c>
    </row>
    <row r="323" spans="1:4" ht="15">
      <c r="A323" s="63" t="s">
        <v>402</v>
      </c>
      <c r="B323" s="63" t="s">
        <v>564</v>
      </c>
      <c r="C323" s="69" t="s">
        <v>414</v>
      </c>
      <c r="D323" s="139">
        <v>43655.60502314815</v>
      </c>
    </row>
    <row r="324" spans="1:4" ht="15">
      <c r="A324" s="63" t="s">
        <v>402</v>
      </c>
      <c r="B324" s="63" t="s">
        <v>470</v>
      </c>
      <c r="C324" s="69" t="s">
        <v>414</v>
      </c>
      <c r="D324" s="139">
        <v>43655.60502314815</v>
      </c>
    </row>
    <row r="325" spans="1:4" ht="15">
      <c r="A325" s="63" t="s">
        <v>402</v>
      </c>
      <c r="B325" s="63" t="s">
        <v>565</v>
      </c>
      <c r="C325" s="69" t="s">
        <v>414</v>
      </c>
      <c r="D325" s="139">
        <v>43655.60502314815</v>
      </c>
    </row>
    <row r="326" spans="1:4" ht="15">
      <c r="A326" s="63" t="s">
        <v>402</v>
      </c>
      <c r="B326" s="63" t="s">
        <v>566</v>
      </c>
      <c r="C326" s="69" t="s">
        <v>414</v>
      </c>
      <c r="D326" s="139">
        <v>43655.60502314815</v>
      </c>
    </row>
    <row r="327" spans="1:4" ht="15">
      <c r="A327" s="63" t="s">
        <v>402</v>
      </c>
      <c r="B327" s="63" t="s">
        <v>567</v>
      </c>
      <c r="C327" s="69" t="s">
        <v>414</v>
      </c>
      <c r="D327" s="139">
        <v>43655.60502314815</v>
      </c>
    </row>
    <row r="328" spans="1:4" ht="15">
      <c r="A328" s="63" t="s">
        <v>402</v>
      </c>
      <c r="B328" s="63" t="s">
        <v>436</v>
      </c>
      <c r="C328" s="69" t="s">
        <v>414</v>
      </c>
      <c r="D328" s="139">
        <v>43655.60502314815</v>
      </c>
    </row>
    <row r="329" spans="1:4" ht="15">
      <c r="A329" s="63" t="s">
        <v>402</v>
      </c>
      <c r="B329" s="63" t="s">
        <v>437</v>
      </c>
      <c r="C329" s="69" t="s">
        <v>414</v>
      </c>
      <c r="D329" s="139">
        <v>43655.60502314815</v>
      </c>
    </row>
    <row r="330" spans="1:4" ht="15">
      <c r="A330" s="63" t="s">
        <v>402</v>
      </c>
      <c r="B330" s="63" t="s">
        <v>438</v>
      </c>
      <c r="C330" s="69" t="s">
        <v>414</v>
      </c>
      <c r="D330" s="139">
        <v>43655.60502314815</v>
      </c>
    </row>
    <row r="331" spans="1:4" ht="15">
      <c r="A331" s="63" t="s">
        <v>402</v>
      </c>
      <c r="B331" s="63" t="s">
        <v>412</v>
      </c>
      <c r="C331" s="69" t="s">
        <v>414</v>
      </c>
      <c r="D331" s="139">
        <v>43655.60502314815</v>
      </c>
    </row>
    <row r="332" spans="1:4" ht="15">
      <c r="A332" s="63" t="s">
        <v>405</v>
      </c>
      <c r="B332" s="63" t="s">
        <v>506</v>
      </c>
      <c r="C332" s="69" t="s">
        <v>418</v>
      </c>
      <c r="D332" s="139">
        <v>43654.72467592593</v>
      </c>
    </row>
    <row r="333" spans="1:4" ht="15">
      <c r="A333" s="63" t="s">
        <v>405</v>
      </c>
      <c r="B333" s="63" t="s">
        <v>394</v>
      </c>
      <c r="C333" s="69" t="s">
        <v>418</v>
      </c>
      <c r="D333" s="139">
        <v>43654.72467592593</v>
      </c>
    </row>
    <row r="334" spans="1:4" ht="15">
      <c r="A334" s="63" t="s">
        <v>405</v>
      </c>
      <c r="B334" s="63" t="s">
        <v>476</v>
      </c>
      <c r="C334" s="69" t="s">
        <v>418</v>
      </c>
      <c r="D334" s="139">
        <v>43654.72467592593</v>
      </c>
    </row>
    <row r="335" spans="1:4" ht="15">
      <c r="A335" s="63" t="s">
        <v>405</v>
      </c>
      <c r="B335" s="63" t="s">
        <v>512</v>
      </c>
      <c r="C335" s="69" t="s">
        <v>418</v>
      </c>
      <c r="D335" s="139">
        <v>43654.72467592593</v>
      </c>
    </row>
    <row r="336" spans="1:4" ht="15">
      <c r="A336" s="63" t="s">
        <v>405</v>
      </c>
      <c r="B336" s="63" t="s">
        <v>480</v>
      </c>
      <c r="C336" s="69" t="s">
        <v>418</v>
      </c>
      <c r="D336" s="139">
        <v>43654.72467592593</v>
      </c>
    </row>
    <row r="337" spans="1:4" ht="15">
      <c r="A337" s="63" t="s">
        <v>405</v>
      </c>
      <c r="B337" s="63" t="s">
        <v>524</v>
      </c>
      <c r="C337" s="69" t="s">
        <v>418</v>
      </c>
      <c r="D337" s="139">
        <v>43654.72467592593</v>
      </c>
    </row>
    <row r="338" spans="1:4" ht="15">
      <c r="A338" s="63" t="s">
        <v>405</v>
      </c>
      <c r="B338" s="63" t="s">
        <v>525</v>
      </c>
      <c r="C338" s="69" t="s">
        <v>418</v>
      </c>
      <c r="D338" s="139">
        <v>43654.72467592593</v>
      </c>
    </row>
    <row r="339" spans="1:4" ht="15">
      <c r="A339" s="63" t="s">
        <v>405</v>
      </c>
      <c r="B339" s="63" t="s">
        <v>526</v>
      </c>
      <c r="C339" s="69" t="s">
        <v>418</v>
      </c>
      <c r="D339" s="139">
        <v>43654.72467592593</v>
      </c>
    </row>
    <row r="340" spans="1:4" ht="15">
      <c r="A340" s="63" t="s">
        <v>405</v>
      </c>
      <c r="B340" s="63" t="s">
        <v>478</v>
      </c>
      <c r="C340" s="69" t="s">
        <v>418</v>
      </c>
      <c r="D340" s="139">
        <v>43654.72467592593</v>
      </c>
    </row>
    <row r="341" spans="1:4" ht="15">
      <c r="A341" s="63" t="s">
        <v>405</v>
      </c>
      <c r="B341" s="63" t="s">
        <v>404</v>
      </c>
      <c r="C341" s="69" t="s">
        <v>418</v>
      </c>
      <c r="D341" s="139">
        <v>43654.72467592593</v>
      </c>
    </row>
    <row r="342" spans="1:4" ht="15">
      <c r="A342" s="63" t="s">
        <v>405</v>
      </c>
      <c r="B342" s="63" t="s">
        <v>439</v>
      </c>
      <c r="C342" s="69" t="s">
        <v>418</v>
      </c>
      <c r="D342" s="139">
        <v>43654.72467592593</v>
      </c>
    </row>
    <row r="343" spans="1:4" ht="15">
      <c r="A343" s="63" t="s">
        <v>405</v>
      </c>
      <c r="B343" s="63" t="s">
        <v>527</v>
      </c>
      <c r="C343" s="69" t="s">
        <v>418</v>
      </c>
      <c r="D343" s="139">
        <v>43654.72467592593</v>
      </c>
    </row>
    <row r="344" spans="1:4" ht="15">
      <c r="A344" s="63" t="s">
        <v>405</v>
      </c>
      <c r="B344" s="63" t="s">
        <v>528</v>
      </c>
      <c r="C344" s="69" t="s">
        <v>418</v>
      </c>
      <c r="D344" s="139">
        <v>43654.72467592593</v>
      </c>
    </row>
    <row r="345" spans="1:4" ht="15">
      <c r="A345" s="63" t="s">
        <v>405</v>
      </c>
      <c r="B345" s="63" t="s">
        <v>519</v>
      </c>
      <c r="C345" s="69" t="s">
        <v>418</v>
      </c>
      <c r="D345" s="139">
        <v>43654.72467592593</v>
      </c>
    </row>
    <row r="346" spans="1:4" ht="15">
      <c r="A346" s="63" t="s">
        <v>405</v>
      </c>
      <c r="B346" s="63" t="s">
        <v>447</v>
      </c>
      <c r="C346" s="69" t="s">
        <v>418</v>
      </c>
      <c r="D346" s="139">
        <v>43654.72467592593</v>
      </c>
    </row>
    <row r="347" spans="1:4" ht="15">
      <c r="A347" s="63" t="s">
        <v>405</v>
      </c>
      <c r="B347" s="63" t="s">
        <v>393</v>
      </c>
      <c r="C347" s="69" t="s">
        <v>418</v>
      </c>
      <c r="D347" s="139">
        <v>43654.72467592593</v>
      </c>
    </row>
    <row r="348" spans="1:4" ht="15">
      <c r="A348" s="63" t="s">
        <v>405</v>
      </c>
      <c r="B348" s="63" t="s">
        <v>473</v>
      </c>
      <c r="C348" s="69" t="s">
        <v>418</v>
      </c>
      <c r="D348" s="139">
        <v>43654.72467592593</v>
      </c>
    </row>
    <row r="349" spans="1:4" ht="15">
      <c r="A349" s="63" t="s">
        <v>405</v>
      </c>
      <c r="B349" s="63" t="s">
        <v>517</v>
      </c>
      <c r="C349" s="69" t="s">
        <v>418</v>
      </c>
      <c r="D349" s="139">
        <v>43654.72467592593</v>
      </c>
    </row>
    <row r="350" spans="1:4" ht="15">
      <c r="A350" s="63" t="s">
        <v>405</v>
      </c>
      <c r="B350" s="63">
        <v>5</v>
      </c>
      <c r="C350" s="69" t="s">
        <v>418</v>
      </c>
      <c r="D350" s="139">
        <v>43654.72467592593</v>
      </c>
    </row>
    <row r="351" spans="1:4" ht="15">
      <c r="A351" s="63" t="s">
        <v>405</v>
      </c>
      <c r="B351" s="63" t="s">
        <v>448</v>
      </c>
      <c r="C351" s="69" t="s">
        <v>418</v>
      </c>
      <c r="D351" s="139">
        <v>43654.72467592593</v>
      </c>
    </row>
    <row r="352" spans="1:4" ht="15">
      <c r="A352" s="63" t="s">
        <v>405</v>
      </c>
      <c r="B352" s="63" t="s">
        <v>385</v>
      </c>
      <c r="C352" s="69" t="s">
        <v>418</v>
      </c>
      <c r="D352" s="139">
        <v>43654.72467592593</v>
      </c>
    </row>
    <row r="353" spans="1:4" ht="15">
      <c r="A353" s="63" t="s">
        <v>405</v>
      </c>
      <c r="B353" s="63" t="s">
        <v>529</v>
      </c>
      <c r="C353" s="69" t="s">
        <v>418</v>
      </c>
      <c r="D353" s="139">
        <v>43654.72467592593</v>
      </c>
    </row>
    <row r="354" spans="1:4" ht="15">
      <c r="A354" s="63" t="s">
        <v>405</v>
      </c>
      <c r="B354" s="63" t="s">
        <v>504</v>
      </c>
      <c r="C354" s="69" t="s">
        <v>418</v>
      </c>
      <c r="D354" s="139">
        <v>43654.72467592593</v>
      </c>
    </row>
    <row r="355" spans="1:4" ht="15">
      <c r="A355" s="63" t="s">
        <v>405</v>
      </c>
      <c r="B355" s="63" t="s">
        <v>398</v>
      </c>
      <c r="C355" s="69" t="s">
        <v>418</v>
      </c>
      <c r="D355" s="139">
        <v>43654.72467592593</v>
      </c>
    </row>
    <row r="356" spans="1:4" ht="15">
      <c r="A356" s="63" t="s">
        <v>405</v>
      </c>
      <c r="B356" s="63" t="s">
        <v>449</v>
      </c>
      <c r="C356" s="69" t="s">
        <v>418</v>
      </c>
      <c r="D356" s="139">
        <v>43654.72467592593</v>
      </c>
    </row>
    <row r="357" spans="1:4" ht="15">
      <c r="A357" s="63" t="s">
        <v>405</v>
      </c>
      <c r="B357" s="63" t="s">
        <v>450</v>
      </c>
      <c r="C357" s="69" t="s">
        <v>418</v>
      </c>
      <c r="D357" s="139">
        <v>43654.72467592593</v>
      </c>
    </row>
    <row r="358" spans="1:4" ht="15">
      <c r="A358" s="63" t="s">
        <v>405</v>
      </c>
      <c r="B358" s="63" t="s">
        <v>499</v>
      </c>
      <c r="C358" s="69" t="s">
        <v>418</v>
      </c>
      <c r="D358" s="139">
        <v>43654.72467592593</v>
      </c>
    </row>
    <row r="359" spans="1:4" ht="15">
      <c r="A359" s="63" t="s">
        <v>405</v>
      </c>
      <c r="B359" s="63" t="s">
        <v>397</v>
      </c>
      <c r="C359" s="69" t="s">
        <v>418</v>
      </c>
      <c r="D359" s="139">
        <v>43654.72467592593</v>
      </c>
    </row>
    <row r="360" spans="1:4" ht="15">
      <c r="A360" s="63" t="s">
        <v>405</v>
      </c>
      <c r="B360" s="63" t="s">
        <v>446</v>
      </c>
      <c r="C360" s="69" t="s">
        <v>418</v>
      </c>
      <c r="D360" s="139">
        <v>43654.72467592593</v>
      </c>
    </row>
    <row r="361" spans="1:4" ht="15">
      <c r="A361" s="63" t="s">
        <v>405</v>
      </c>
      <c r="B361" s="63" t="s">
        <v>502</v>
      </c>
      <c r="C361" s="69" t="s">
        <v>418</v>
      </c>
      <c r="D361" s="139">
        <v>43654.72467592593</v>
      </c>
    </row>
    <row r="362" spans="1:4" ht="15">
      <c r="A362" s="63" t="s">
        <v>405</v>
      </c>
      <c r="B362" s="63" t="s">
        <v>530</v>
      </c>
      <c r="C362" s="69" t="s">
        <v>418</v>
      </c>
      <c r="D362" s="139">
        <v>43654.72467592593</v>
      </c>
    </row>
    <row r="363" spans="1:4" ht="15">
      <c r="A363" s="63" t="s">
        <v>405</v>
      </c>
      <c r="B363" s="63" t="s">
        <v>497</v>
      </c>
      <c r="C363" s="69" t="s">
        <v>418</v>
      </c>
      <c r="D363" s="139">
        <v>43654.72467592593</v>
      </c>
    </row>
    <row r="364" spans="1:4" ht="15">
      <c r="A364" s="63" t="s">
        <v>405</v>
      </c>
      <c r="B364" s="63" t="s">
        <v>451</v>
      </c>
      <c r="C364" s="69" t="s">
        <v>418</v>
      </c>
      <c r="D364" s="139">
        <v>43654.72467592593</v>
      </c>
    </row>
    <row r="365" spans="1:4" ht="15">
      <c r="A365" s="63" t="s">
        <v>405</v>
      </c>
      <c r="B365" s="63" t="s">
        <v>452</v>
      </c>
      <c r="C365" s="69" t="s">
        <v>418</v>
      </c>
      <c r="D365" s="139">
        <v>43654.72467592593</v>
      </c>
    </row>
    <row r="366" spans="1:4" ht="15">
      <c r="A366" s="63" t="s">
        <v>405</v>
      </c>
      <c r="B366" s="63" t="s">
        <v>390</v>
      </c>
      <c r="C366" s="69" t="s">
        <v>418</v>
      </c>
      <c r="D366" s="139">
        <v>43654.72467592593</v>
      </c>
    </row>
    <row r="367" spans="1:4" ht="15">
      <c r="A367" s="63" t="s">
        <v>405</v>
      </c>
      <c r="B367" s="63" t="s">
        <v>531</v>
      </c>
      <c r="C367" s="69" t="s">
        <v>418</v>
      </c>
      <c r="D367" s="139">
        <v>43654.72467592593</v>
      </c>
    </row>
    <row r="368" spans="1:4" ht="15">
      <c r="A368" s="63" t="s">
        <v>405</v>
      </c>
      <c r="B368" s="63" t="s">
        <v>532</v>
      </c>
      <c r="C368" s="69" t="s">
        <v>418</v>
      </c>
      <c r="D368" s="139">
        <v>43654.72467592593</v>
      </c>
    </row>
    <row r="369" spans="1:4" ht="15">
      <c r="A369" s="63" t="s">
        <v>405</v>
      </c>
      <c r="B369" s="63" t="s">
        <v>533</v>
      </c>
      <c r="C369" s="69" t="s">
        <v>418</v>
      </c>
      <c r="D369" s="139">
        <v>43654.72467592593</v>
      </c>
    </row>
    <row r="370" spans="1:4" ht="15">
      <c r="A370" s="63" t="s">
        <v>401</v>
      </c>
      <c r="B370" s="63" t="s">
        <v>506</v>
      </c>
      <c r="C370" s="69" t="s">
        <v>413</v>
      </c>
      <c r="D370" s="139">
        <v>43654.8299537037</v>
      </c>
    </row>
    <row r="371" spans="1:4" ht="15">
      <c r="A371" s="63" t="s">
        <v>401</v>
      </c>
      <c r="B371" s="63" t="s">
        <v>394</v>
      </c>
      <c r="C371" s="69" t="s">
        <v>413</v>
      </c>
      <c r="D371" s="139">
        <v>43654.8299537037</v>
      </c>
    </row>
    <row r="372" spans="1:4" ht="15">
      <c r="A372" s="63" t="s">
        <v>401</v>
      </c>
      <c r="B372" s="63" t="s">
        <v>476</v>
      </c>
      <c r="C372" s="69" t="s">
        <v>413</v>
      </c>
      <c r="D372" s="139">
        <v>43654.8299537037</v>
      </c>
    </row>
    <row r="373" spans="1:4" ht="15">
      <c r="A373" s="63" t="s">
        <v>401</v>
      </c>
      <c r="B373" s="63" t="s">
        <v>512</v>
      </c>
      <c r="C373" s="69" t="s">
        <v>413</v>
      </c>
      <c r="D373" s="139">
        <v>43654.8299537037</v>
      </c>
    </row>
    <row r="374" spans="1:4" ht="15">
      <c r="A374" s="63" t="s">
        <v>401</v>
      </c>
      <c r="B374" s="63" t="s">
        <v>480</v>
      </c>
      <c r="C374" s="69" t="s">
        <v>413</v>
      </c>
      <c r="D374" s="139">
        <v>43654.8299537037</v>
      </c>
    </row>
    <row r="375" spans="1:4" ht="15">
      <c r="A375" s="63" t="s">
        <v>401</v>
      </c>
      <c r="B375" s="63" t="s">
        <v>524</v>
      </c>
      <c r="C375" s="69" t="s">
        <v>413</v>
      </c>
      <c r="D375" s="139">
        <v>43654.8299537037</v>
      </c>
    </row>
    <row r="376" spans="1:4" ht="15">
      <c r="A376" s="63" t="s">
        <v>401</v>
      </c>
      <c r="B376" s="63" t="s">
        <v>525</v>
      </c>
      <c r="C376" s="69" t="s">
        <v>413</v>
      </c>
      <c r="D376" s="139">
        <v>43654.8299537037</v>
      </c>
    </row>
    <row r="377" spans="1:4" ht="15">
      <c r="A377" s="63" t="s">
        <v>401</v>
      </c>
      <c r="B377" s="63" t="s">
        <v>526</v>
      </c>
      <c r="C377" s="69" t="s">
        <v>413</v>
      </c>
      <c r="D377" s="139">
        <v>43654.8299537037</v>
      </c>
    </row>
    <row r="378" spans="1:4" ht="15">
      <c r="A378" s="63" t="s">
        <v>401</v>
      </c>
      <c r="B378" s="63" t="s">
        <v>478</v>
      </c>
      <c r="C378" s="69" t="s">
        <v>413</v>
      </c>
      <c r="D378" s="139">
        <v>43654.8299537037</v>
      </c>
    </row>
    <row r="379" spans="1:4" ht="15">
      <c r="A379" s="63" t="s">
        <v>401</v>
      </c>
      <c r="B379" s="63" t="s">
        <v>404</v>
      </c>
      <c r="C379" s="69" t="s">
        <v>413</v>
      </c>
      <c r="D379" s="139">
        <v>43654.8299537037</v>
      </c>
    </row>
    <row r="380" spans="1:4" ht="15">
      <c r="A380" s="63" t="s">
        <v>401</v>
      </c>
      <c r="B380" s="63" t="s">
        <v>439</v>
      </c>
      <c r="C380" s="69" t="s">
        <v>413</v>
      </c>
      <c r="D380" s="139">
        <v>43654.8299537037</v>
      </c>
    </row>
    <row r="381" spans="1:4" ht="15">
      <c r="A381" s="63" t="s">
        <v>401</v>
      </c>
      <c r="B381" s="63" t="s">
        <v>527</v>
      </c>
      <c r="C381" s="69" t="s">
        <v>413</v>
      </c>
      <c r="D381" s="139">
        <v>43654.8299537037</v>
      </c>
    </row>
    <row r="382" spans="1:4" ht="15">
      <c r="A382" s="63" t="s">
        <v>401</v>
      </c>
      <c r="B382" s="63" t="s">
        <v>528</v>
      </c>
      <c r="C382" s="69" t="s">
        <v>413</v>
      </c>
      <c r="D382" s="139">
        <v>43654.8299537037</v>
      </c>
    </row>
    <row r="383" spans="1:4" ht="15">
      <c r="A383" s="63" t="s">
        <v>401</v>
      </c>
      <c r="B383" s="63" t="s">
        <v>519</v>
      </c>
      <c r="C383" s="69" t="s">
        <v>413</v>
      </c>
      <c r="D383" s="139">
        <v>43654.8299537037</v>
      </c>
    </row>
    <row r="384" spans="1:4" ht="15">
      <c r="A384" s="63" t="s">
        <v>401</v>
      </c>
      <c r="B384" s="63" t="s">
        <v>447</v>
      </c>
      <c r="C384" s="69" t="s">
        <v>413</v>
      </c>
      <c r="D384" s="139">
        <v>43654.8299537037</v>
      </c>
    </row>
    <row r="385" spans="1:4" ht="15">
      <c r="A385" s="63" t="s">
        <v>401</v>
      </c>
      <c r="B385" s="63" t="s">
        <v>393</v>
      </c>
      <c r="C385" s="69" t="s">
        <v>413</v>
      </c>
      <c r="D385" s="139">
        <v>43654.8299537037</v>
      </c>
    </row>
    <row r="386" spans="1:4" ht="15">
      <c r="A386" s="63" t="s">
        <v>401</v>
      </c>
      <c r="B386" s="63" t="s">
        <v>473</v>
      </c>
      <c r="C386" s="69" t="s">
        <v>413</v>
      </c>
      <c r="D386" s="139">
        <v>43654.8299537037</v>
      </c>
    </row>
    <row r="387" spans="1:4" ht="15">
      <c r="A387" s="63" t="s">
        <v>401</v>
      </c>
      <c r="B387" s="63" t="s">
        <v>517</v>
      </c>
      <c r="C387" s="69" t="s">
        <v>413</v>
      </c>
      <c r="D387" s="139">
        <v>43654.8299537037</v>
      </c>
    </row>
    <row r="388" spans="1:4" ht="15">
      <c r="A388" s="63" t="s">
        <v>401</v>
      </c>
      <c r="B388" s="63">
        <v>5</v>
      </c>
      <c r="C388" s="69" t="s">
        <v>413</v>
      </c>
      <c r="D388" s="139">
        <v>43654.8299537037</v>
      </c>
    </row>
    <row r="389" spans="1:4" ht="15">
      <c r="A389" s="63" t="s">
        <v>401</v>
      </c>
      <c r="B389" s="63" t="s">
        <v>448</v>
      </c>
      <c r="C389" s="69" t="s">
        <v>413</v>
      </c>
      <c r="D389" s="139">
        <v>43654.8299537037</v>
      </c>
    </row>
    <row r="390" spans="1:4" ht="15">
      <c r="A390" s="63" t="s">
        <v>401</v>
      </c>
      <c r="B390" s="63" t="s">
        <v>385</v>
      </c>
      <c r="C390" s="69" t="s">
        <v>413</v>
      </c>
      <c r="D390" s="139">
        <v>43654.8299537037</v>
      </c>
    </row>
    <row r="391" spans="1:4" ht="15">
      <c r="A391" s="63" t="s">
        <v>401</v>
      </c>
      <c r="B391" s="63" t="s">
        <v>529</v>
      </c>
      <c r="C391" s="69" t="s">
        <v>413</v>
      </c>
      <c r="D391" s="139">
        <v>43654.8299537037</v>
      </c>
    </row>
    <row r="392" spans="1:4" ht="15">
      <c r="A392" s="63" t="s">
        <v>401</v>
      </c>
      <c r="B392" s="63" t="s">
        <v>504</v>
      </c>
      <c r="C392" s="69" t="s">
        <v>413</v>
      </c>
      <c r="D392" s="139">
        <v>43654.8299537037</v>
      </c>
    </row>
    <row r="393" spans="1:4" ht="15">
      <c r="A393" s="63" t="s">
        <v>401</v>
      </c>
      <c r="B393" s="63" t="s">
        <v>398</v>
      </c>
      <c r="C393" s="69" t="s">
        <v>413</v>
      </c>
      <c r="D393" s="139">
        <v>43654.8299537037</v>
      </c>
    </row>
    <row r="394" spans="1:4" ht="15">
      <c r="A394" s="63" t="s">
        <v>401</v>
      </c>
      <c r="B394" s="63" t="s">
        <v>449</v>
      </c>
      <c r="C394" s="69" t="s">
        <v>413</v>
      </c>
      <c r="D394" s="139">
        <v>43654.8299537037</v>
      </c>
    </row>
    <row r="395" spans="1:4" ht="15">
      <c r="A395" s="63" t="s">
        <v>401</v>
      </c>
      <c r="B395" s="63" t="s">
        <v>450</v>
      </c>
      <c r="C395" s="69" t="s">
        <v>413</v>
      </c>
      <c r="D395" s="139">
        <v>43654.8299537037</v>
      </c>
    </row>
    <row r="396" spans="1:4" ht="15">
      <c r="A396" s="63" t="s">
        <v>401</v>
      </c>
      <c r="B396" s="63" t="s">
        <v>499</v>
      </c>
      <c r="C396" s="69" t="s">
        <v>413</v>
      </c>
      <c r="D396" s="139">
        <v>43654.8299537037</v>
      </c>
    </row>
    <row r="397" spans="1:4" ht="15">
      <c r="A397" s="63" t="s">
        <v>401</v>
      </c>
      <c r="B397" s="63" t="s">
        <v>397</v>
      </c>
      <c r="C397" s="69" t="s">
        <v>413</v>
      </c>
      <c r="D397" s="139">
        <v>43654.8299537037</v>
      </c>
    </row>
    <row r="398" spans="1:4" ht="15">
      <c r="A398" s="63" t="s">
        <v>401</v>
      </c>
      <c r="B398" s="63" t="s">
        <v>446</v>
      </c>
      <c r="C398" s="69" t="s">
        <v>413</v>
      </c>
      <c r="D398" s="139">
        <v>43654.8299537037</v>
      </c>
    </row>
    <row r="399" spans="1:4" ht="15">
      <c r="A399" s="63" t="s">
        <v>401</v>
      </c>
      <c r="B399" s="63" t="s">
        <v>502</v>
      </c>
      <c r="C399" s="69" t="s">
        <v>413</v>
      </c>
      <c r="D399" s="139">
        <v>43654.8299537037</v>
      </c>
    </row>
    <row r="400" spans="1:4" ht="15">
      <c r="A400" s="63" t="s">
        <v>401</v>
      </c>
      <c r="B400" s="63" t="s">
        <v>530</v>
      </c>
      <c r="C400" s="69" t="s">
        <v>413</v>
      </c>
      <c r="D400" s="139">
        <v>43654.8299537037</v>
      </c>
    </row>
    <row r="401" spans="1:4" ht="15">
      <c r="A401" s="63" t="s">
        <v>401</v>
      </c>
      <c r="B401" s="63" t="s">
        <v>497</v>
      </c>
      <c r="C401" s="69" t="s">
        <v>413</v>
      </c>
      <c r="D401" s="139">
        <v>43654.8299537037</v>
      </c>
    </row>
    <row r="402" spans="1:4" ht="15">
      <c r="A402" s="63" t="s">
        <v>401</v>
      </c>
      <c r="B402" s="63" t="s">
        <v>451</v>
      </c>
      <c r="C402" s="69" t="s">
        <v>413</v>
      </c>
      <c r="D402" s="139">
        <v>43654.8299537037</v>
      </c>
    </row>
    <row r="403" spans="1:4" ht="15">
      <c r="A403" s="63" t="s">
        <v>401</v>
      </c>
      <c r="B403" s="63" t="s">
        <v>452</v>
      </c>
      <c r="C403" s="69" t="s">
        <v>413</v>
      </c>
      <c r="D403" s="139">
        <v>43654.8299537037</v>
      </c>
    </row>
    <row r="404" spans="1:4" ht="15">
      <c r="A404" s="63" t="s">
        <v>401</v>
      </c>
      <c r="B404" s="63" t="s">
        <v>390</v>
      </c>
      <c r="C404" s="69" t="s">
        <v>413</v>
      </c>
      <c r="D404" s="139">
        <v>43654.8299537037</v>
      </c>
    </row>
    <row r="405" spans="1:4" ht="15">
      <c r="A405" s="63" t="s">
        <v>401</v>
      </c>
      <c r="B405" s="63" t="s">
        <v>531</v>
      </c>
      <c r="C405" s="69" t="s">
        <v>413</v>
      </c>
      <c r="D405" s="139">
        <v>43654.8299537037</v>
      </c>
    </row>
    <row r="406" spans="1:4" ht="15">
      <c r="A406" s="63" t="s">
        <v>401</v>
      </c>
      <c r="B406" s="63" t="s">
        <v>532</v>
      </c>
      <c r="C406" s="69" t="s">
        <v>413</v>
      </c>
      <c r="D406" s="139">
        <v>43654.8299537037</v>
      </c>
    </row>
    <row r="407" spans="1:4" ht="15">
      <c r="A407" s="63" t="s">
        <v>401</v>
      </c>
      <c r="B407" s="63" t="s">
        <v>533</v>
      </c>
      <c r="C407" s="69" t="s">
        <v>413</v>
      </c>
      <c r="D407" s="13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710</v>
      </c>
    </row>
    <row r="2" spans="1:2" ht="15">
      <c r="A2" s="63" t="s">
        <v>568</v>
      </c>
      <c r="B2" s="63" t="s">
        <v>711</v>
      </c>
    </row>
    <row r="3" spans="1:2" ht="15">
      <c r="A3" s="63" t="s">
        <v>569</v>
      </c>
      <c r="B3" s="63" t="s">
        <v>711</v>
      </c>
    </row>
    <row r="4" spans="1:2" ht="15">
      <c r="A4" s="63" t="s">
        <v>522</v>
      </c>
      <c r="B4" s="63" t="s">
        <v>711</v>
      </c>
    </row>
    <row r="5" spans="1:2" ht="15">
      <c r="A5" s="63" t="s">
        <v>570</v>
      </c>
      <c r="B5" s="63" t="s">
        <v>711</v>
      </c>
    </row>
    <row r="6" spans="1:2" ht="15">
      <c r="A6" s="63" t="s">
        <v>571</v>
      </c>
      <c r="B6" s="63" t="s">
        <v>711</v>
      </c>
    </row>
    <row r="7" spans="1:2" ht="15">
      <c r="A7" s="63" t="s">
        <v>572</v>
      </c>
      <c r="B7" s="63" t="s">
        <v>711</v>
      </c>
    </row>
    <row r="8" spans="1:2" ht="15">
      <c r="A8" s="63" t="s">
        <v>573</v>
      </c>
      <c r="B8" s="63" t="s">
        <v>711</v>
      </c>
    </row>
    <row r="9" spans="1:2" ht="15">
      <c r="A9" s="63" t="s">
        <v>574</v>
      </c>
      <c r="B9" s="63" t="s">
        <v>711</v>
      </c>
    </row>
    <row r="10" spans="1:2" ht="15">
      <c r="A10" s="63" t="s">
        <v>575</v>
      </c>
      <c r="B10" s="63" t="s">
        <v>711</v>
      </c>
    </row>
    <row r="11" spans="1:2" ht="15">
      <c r="A11" s="63" t="s">
        <v>576</v>
      </c>
      <c r="B11" s="63" t="s">
        <v>711</v>
      </c>
    </row>
    <row r="12" spans="1:2" ht="15">
      <c r="A12" s="63" t="s">
        <v>577</v>
      </c>
      <c r="B12" s="63" t="s">
        <v>711</v>
      </c>
    </row>
    <row r="13" spans="1:2" ht="15">
      <c r="A13" s="63" t="s">
        <v>512</v>
      </c>
      <c r="B13" s="63" t="s">
        <v>711</v>
      </c>
    </row>
    <row r="14" spans="1:2" ht="15">
      <c r="A14" s="63" t="s">
        <v>557</v>
      </c>
      <c r="B14" s="63" t="s">
        <v>711</v>
      </c>
    </row>
    <row r="15" spans="1:2" ht="15">
      <c r="A15" s="63" t="s">
        <v>502</v>
      </c>
      <c r="B15" s="63" t="s">
        <v>711</v>
      </c>
    </row>
    <row r="16" spans="1:2" ht="15">
      <c r="A16" s="63" t="s">
        <v>578</v>
      </c>
      <c r="B16" s="63" t="s">
        <v>711</v>
      </c>
    </row>
    <row r="17" spans="1:2" ht="15">
      <c r="A17" s="63" t="s">
        <v>496</v>
      </c>
      <c r="B17" s="63" t="s">
        <v>711</v>
      </c>
    </row>
    <row r="18" spans="1:2" ht="15">
      <c r="A18" s="63" t="s">
        <v>579</v>
      </c>
      <c r="B18" s="63" t="s">
        <v>711</v>
      </c>
    </row>
    <row r="19" spans="1:2" ht="15">
      <c r="A19" s="63" t="s">
        <v>500</v>
      </c>
      <c r="B19" s="63" t="s">
        <v>711</v>
      </c>
    </row>
    <row r="20" spans="1:2" ht="15">
      <c r="A20" s="63" t="s">
        <v>517</v>
      </c>
      <c r="B20" s="63" t="s">
        <v>711</v>
      </c>
    </row>
    <row r="21" spans="1:2" ht="15">
      <c r="A21" s="63" t="s">
        <v>505</v>
      </c>
      <c r="B21" s="63" t="s">
        <v>711</v>
      </c>
    </row>
    <row r="22" spans="1:2" ht="15">
      <c r="A22" s="63" t="s">
        <v>580</v>
      </c>
      <c r="B22" s="63" t="s">
        <v>711</v>
      </c>
    </row>
    <row r="23" spans="1:2" ht="15">
      <c r="A23" s="63" t="s">
        <v>581</v>
      </c>
      <c r="B23" s="63" t="s">
        <v>711</v>
      </c>
    </row>
    <row r="24" spans="1:2" ht="15">
      <c r="A24" s="63" t="s">
        <v>582</v>
      </c>
      <c r="B24" s="63" t="s">
        <v>711</v>
      </c>
    </row>
    <row r="25" spans="1:2" ht="15">
      <c r="A25" s="63" t="s">
        <v>508</v>
      </c>
      <c r="B25" s="63" t="s">
        <v>711</v>
      </c>
    </row>
    <row r="26" spans="1:2" ht="15">
      <c r="A26" s="63" t="s">
        <v>583</v>
      </c>
      <c r="B26" s="63" t="s">
        <v>711</v>
      </c>
    </row>
    <row r="27" spans="1:2" ht="15">
      <c r="A27" s="63" t="s">
        <v>584</v>
      </c>
      <c r="B27" s="63" t="s">
        <v>711</v>
      </c>
    </row>
    <row r="28" spans="1:2" ht="15">
      <c r="A28" s="63" t="s">
        <v>585</v>
      </c>
      <c r="B28" s="63" t="s">
        <v>711</v>
      </c>
    </row>
    <row r="29" spans="1:2" ht="15">
      <c r="A29" s="63" t="s">
        <v>586</v>
      </c>
      <c r="B29" s="63" t="s">
        <v>711</v>
      </c>
    </row>
    <row r="30" spans="1:2" ht="15">
      <c r="A30" s="63" t="s">
        <v>587</v>
      </c>
      <c r="B30" s="63" t="s">
        <v>711</v>
      </c>
    </row>
    <row r="31" spans="1:2" ht="15">
      <c r="A31" s="63" t="s">
        <v>588</v>
      </c>
      <c r="B31" s="63" t="s">
        <v>711</v>
      </c>
    </row>
    <row r="32" spans="1:2" ht="15">
      <c r="A32" s="63" t="s">
        <v>589</v>
      </c>
      <c r="B32" s="63" t="s">
        <v>711</v>
      </c>
    </row>
    <row r="33" spans="1:2" ht="15">
      <c r="A33" s="63" t="s">
        <v>590</v>
      </c>
      <c r="B33" s="63" t="s">
        <v>711</v>
      </c>
    </row>
    <row r="34" spans="1:2" ht="15">
      <c r="A34" s="63" t="s">
        <v>591</v>
      </c>
      <c r="B34" s="63" t="s">
        <v>711</v>
      </c>
    </row>
    <row r="35" spans="1:2" ht="15">
      <c r="A35" s="63" t="s">
        <v>592</v>
      </c>
      <c r="B35" s="63" t="s">
        <v>711</v>
      </c>
    </row>
    <row r="36" spans="1:2" ht="15">
      <c r="A36" s="63" t="s">
        <v>593</v>
      </c>
      <c r="B36" s="63" t="s">
        <v>711</v>
      </c>
    </row>
    <row r="37" spans="1:2" ht="15">
      <c r="A37" s="63" t="s">
        <v>594</v>
      </c>
      <c r="B37" s="63" t="s">
        <v>711</v>
      </c>
    </row>
    <row r="38" spans="1:2" ht="15">
      <c r="A38" s="63" t="s">
        <v>595</v>
      </c>
      <c r="B38" s="63" t="s">
        <v>711</v>
      </c>
    </row>
    <row r="39" spans="1:2" ht="15">
      <c r="A39" s="63" t="s">
        <v>596</v>
      </c>
      <c r="B39" s="63" t="s">
        <v>711</v>
      </c>
    </row>
    <row r="40" spans="1:2" ht="15">
      <c r="A40" s="63" t="s">
        <v>597</v>
      </c>
      <c r="B40" s="63" t="s">
        <v>711</v>
      </c>
    </row>
    <row r="41" spans="1:2" ht="15">
      <c r="A41" s="63" t="s">
        <v>598</v>
      </c>
      <c r="B41" s="63" t="s">
        <v>711</v>
      </c>
    </row>
    <row r="42" spans="1:2" ht="15">
      <c r="A42" s="63" t="s">
        <v>498</v>
      </c>
      <c r="B42" s="63" t="s">
        <v>711</v>
      </c>
    </row>
    <row r="43" spans="1:2" ht="15">
      <c r="A43" s="63" t="s">
        <v>599</v>
      </c>
      <c r="B43" s="63" t="s">
        <v>711</v>
      </c>
    </row>
    <row r="44" spans="1:2" ht="15">
      <c r="A44" s="63" t="s">
        <v>530</v>
      </c>
      <c r="B44" s="63" t="s">
        <v>711</v>
      </c>
    </row>
    <row r="45" spans="1:2" ht="15">
      <c r="A45" s="63" t="s">
        <v>600</v>
      </c>
      <c r="B45" s="63" t="s">
        <v>711</v>
      </c>
    </row>
    <row r="46" spans="1:2" ht="15">
      <c r="A46" s="63" t="s">
        <v>601</v>
      </c>
      <c r="B46" s="63" t="s">
        <v>711</v>
      </c>
    </row>
    <row r="47" spans="1:2" ht="15">
      <c r="A47" s="63" t="s">
        <v>602</v>
      </c>
      <c r="B47" s="63" t="s">
        <v>711</v>
      </c>
    </row>
    <row r="48" spans="1:2" ht="15">
      <c r="A48" s="63" t="s">
        <v>603</v>
      </c>
      <c r="B48" s="63" t="s">
        <v>711</v>
      </c>
    </row>
    <row r="49" spans="1:2" ht="15">
      <c r="A49" s="63" t="s">
        <v>604</v>
      </c>
      <c r="B49" s="63" t="s">
        <v>711</v>
      </c>
    </row>
    <row r="50" spans="1:2" ht="15">
      <c r="A50" s="63" t="s">
        <v>605</v>
      </c>
      <c r="B50" s="63" t="s">
        <v>711</v>
      </c>
    </row>
    <row r="51" spans="1:2" ht="15">
      <c r="A51" s="63" t="s">
        <v>606</v>
      </c>
      <c r="B51" s="63" t="s">
        <v>711</v>
      </c>
    </row>
    <row r="52" spans="1:2" ht="15">
      <c r="A52" s="63" t="s">
        <v>607</v>
      </c>
      <c r="B52" s="63" t="s">
        <v>711</v>
      </c>
    </row>
    <row r="53" spans="1:2" ht="15">
      <c r="A53" s="63" t="s">
        <v>608</v>
      </c>
      <c r="B53" s="63" t="s">
        <v>711</v>
      </c>
    </row>
    <row r="54" spans="1:2" ht="15">
      <c r="A54" s="63" t="s">
        <v>609</v>
      </c>
      <c r="B54" s="63" t="s">
        <v>711</v>
      </c>
    </row>
    <row r="55" spans="1:2" ht="15">
      <c r="A55" s="63" t="s">
        <v>610</v>
      </c>
      <c r="B55" s="63" t="s">
        <v>711</v>
      </c>
    </row>
    <row r="56" spans="1:2" ht="15">
      <c r="A56" s="63" t="s">
        <v>611</v>
      </c>
      <c r="B56" s="63" t="s">
        <v>711</v>
      </c>
    </row>
    <row r="57" spans="1:2" ht="15">
      <c r="A57" s="63" t="s">
        <v>612</v>
      </c>
      <c r="B57" s="63" t="s">
        <v>711</v>
      </c>
    </row>
    <row r="58" spans="1:2" ht="15">
      <c r="A58" s="63" t="s">
        <v>550</v>
      </c>
      <c r="B58" s="63" t="s">
        <v>711</v>
      </c>
    </row>
    <row r="59" spans="1:2" ht="15">
      <c r="A59" s="63" t="s">
        <v>613</v>
      </c>
      <c r="B59" s="63" t="s">
        <v>711</v>
      </c>
    </row>
    <row r="60" spans="1:2" ht="15">
      <c r="A60" s="63" t="s">
        <v>614</v>
      </c>
      <c r="B60" s="63" t="s">
        <v>711</v>
      </c>
    </row>
    <row r="61" spans="1:2" ht="15">
      <c r="A61" s="63" t="s">
        <v>615</v>
      </c>
      <c r="B61" s="63" t="s">
        <v>711</v>
      </c>
    </row>
    <row r="62" spans="1:2" ht="15">
      <c r="A62" s="63" t="s">
        <v>616</v>
      </c>
      <c r="B62" s="63" t="s">
        <v>711</v>
      </c>
    </row>
    <row r="63" spans="1:2" ht="15">
      <c r="A63" s="63" t="s">
        <v>617</v>
      </c>
      <c r="B63" s="63" t="s">
        <v>711</v>
      </c>
    </row>
    <row r="64" spans="1:2" ht="15">
      <c r="A64" s="63" t="s">
        <v>618</v>
      </c>
      <c r="B64" s="63" t="s">
        <v>711</v>
      </c>
    </row>
    <row r="65" spans="1:2" ht="15">
      <c r="A65" s="63" t="s">
        <v>619</v>
      </c>
      <c r="B65" s="63" t="s">
        <v>711</v>
      </c>
    </row>
    <row r="66" spans="1:2" ht="15">
      <c r="A66" s="63" t="s">
        <v>620</v>
      </c>
      <c r="B66" s="63" t="s">
        <v>711</v>
      </c>
    </row>
    <row r="67" spans="1:2" ht="15">
      <c r="A67" s="63" t="s">
        <v>621</v>
      </c>
      <c r="B67" s="63" t="s">
        <v>711</v>
      </c>
    </row>
    <row r="68" spans="1:2" ht="15">
      <c r="A68" s="63" t="s">
        <v>622</v>
      </c>
      <c r="B68" s="63" t="s">
        <v>711</v>
      </c>
    </row>
    <row r="69" spans="1:2" ht="15">
      <c r="A69" s="63" t="s">
        <v>470</v>
      </c>
      <c r="B69" s="63" t="s">
        <v>711</v>
      </c>
    </row>
    <row r="70" spans="1:2" ht="15">
      <c r="A70" s="63" t="s">
        <v>623</v>
      </c>
      <c r="B70" s="63" t="s">
        <v>711</v>
      </c>
    </row>
    <row r="71" spans="1:2" ht="15">
      <c r="A71" s="63" t="s">
        <v>564</v>
      </c>
      <c r="B71" s="63" t="s">
        <v>711</v>
      </c>
    </row>
    <row r="72" spans="1:2" ht="15">
      <c r="A72" s="63" t="s">
        <v>624</v>
      </c>
      <c r="B72" s="63" t="s">
        <v>711</v>
      </c>
    </row>
    <row r="73" spans="1:2" ht="15">
      <c r="A73" s="63" t="s">
        <v>369</v>
      </c>
      <c r="B73" s="63" t="s">
        <v>711</v>
      </c>
    </row>
    <row r="74" spans="1:2" ht="15">
      <c r="A74" s="63" t="s">
        <v>507</v>
      </c>
      <c r="B74" s="63" t="s">
        <v>711</v>
      </c>
    </row>
    <row r="75" spans="1:2" ht="15">
      <c r="A75" s="63" t="s">
        <v>625</v>
      </c>
      <c r="B75" s="63" t="s">
        <v>711</v>
      </c>
    </row>
    <row r="76" spans="1:2" ht="15">
      <c r="A76" s="63" t="s">
        <v>626</v>
      </c>
      <c r="B76" s="63" t="s">
        <v>711</v>
      </c>
    </row>
    <row r="77" spans="1:2" ht="15">
      <c r="A77" s="63" t="s">
        <v>627</v>
      </c>
      <c r="B77" s="63" t="s">
        <v>711</v>
      </c>
    </row>
    <row r="78" spans="1:2" ht="15">
      <c r="A78" s="63" t="s">
        <v>628</v>
      </c>
      <c r="B78" s="63" t="s">
        <v>711</v>
      </c>
    </row>
    <row r="79" spans="1:2" ht="15">
      <c r="A79" s="63" t="s">
        <v>629</v>
      </c>
      <c r="B79" s="63" t="s">
        <v>711</v>
      </c>
    </row>
    <row r="80" spans="1:2" ht="15">
      <c r="A80" s="63" t="s">
        <v>630</v>
      </c>
      <c r="B80" s="63" t="s">
        <v>711</v>
      </c>
    </row>
    <row r="81" spans="1:2" ht="15">
      <c r="A81" s="63" t="s">
        <v>631</v>
      </c>
      <c r="B81" s="63" t="s">
        <v>711</v>
      </c>
    </row>
    <row r="82" spans="1:2" ht="15">
      <c r="A82" s="63" t="s">
        <v>632</v>
      </c>
      <c r="B82" s="63" t="s">
        <v>711</v>
      </c>
    </row>
    <row r="83" spans="1:2" ht="15">
      <c r="A83" s="63" t="s">
        <v>633</v>
      </c>
      <c r="B83" s="63" t="s">
        <v>711</v>
      </c>
    </row>
    <row r="84" spans="1:2" ht="15">
      <c r="A84" s="63" t="s">
        <v>634</v>
      </c>
      <c r="B84" s="63" t="s">
        <v>711</v>
      </c>
    </row>
    <row r="85" spans="1:2" ht="15">
      <c r="A85" s="63" t="s">
        <v>635</v>
      </c>
      <c r="B85" s="63" t="s">
        <v>711</v>
      </c>
    </row>
    <row r="86" spans="1:2" ht="15">
      <c r="A86" s="63" t="s">
        <v>549</v>
      </c>
      <c r="B86" s="63" t="s">
        <v>711</v>
      </c>
    </row>
    <row r="87" spans="1:2" ht="15">
      <c r="A87" s="63" t="s">
        <v>636</v>
      </c>
      <c r="B87" s="63" t="s">
        <v>711</v>
      </c>
    </row>
    <row r="88" spans="1:2" ht="15">
      <c r="A88" s="63" t="s">
        <v>637</v>
      </c>
      <c r="B88" s="63" t="s">
        <v>711</v>
      </c>
    </row>
    <row r="89" spans="1:2" ht="15">
      <c r="A89" s="63" t="s">
        <v>638</v>
      </c>
      <c r="B89" s="63" t="s">
        <v>711</v>
      </c>
    </row>
    <row r="90" spans="1:2" ht="15">
      <c r="A90" s="63" t="s">
        <v>639</v>
      </c>
      <c r="B90" s="63" t="s">
        <v>711</v>
      </c>
    </row>
    <row r="91" spans="1:2" ht="15">
      <c r="A91" s="63" t="s">
        <v>640</v>
      </c>
      <c r="B91" s="63" t="s">
        <v>711</v>
      </c>
    </row>
    <row r="92" spans="1:2" ht="15">
      <c r="A92" s="63" t="s">
        <v>641</v>
      </c>
      <c r="B92" s="63" t="s">
        <v>711</v>
      </c>
    </row>
    <row r="93" spans="1:2" ht="15">
      <c r="A93" s="63" t="s">
        <v>642</v>
      </c>
      <c r="B93" s="63" t="s">
        <v>711</v>
      </c>
    </row>
    <row r="94" spans="1:2" ht="15">
      <c r="A94" s="63" t="s">
        <v>526</v>
      </c>
      <c r="B94" s="63" t="s">
        <v>711</v>
      </c>
    </row>
    <row r="95" spans="1:2" ht="15">
      <c r="A95" s="63" t="s">
        <v>643</v>
      </c>
      <c r="B95" s="63" t="s">
        <v>711</v>
      </c>
    </row>
    <row r="96" spans="1:2" ht="15">
      <c r="A96" s="63" t="s">
        <v>644</v>
      </c>
      <c r="B96" s="63" t="s">
        <v>711</v>
      </c>
    </row>
    <row r="97" spans="1:2" ht="15">
      <c r="A97" s="63" t="s">
        <v>545</v>
      </c>
      <c r="B97" s="63" t="s">
        <v>711</v>
      </c>
    </row>
    <row r="98" spans="1:2" ht="15">
      <c r="A98" s="63" t="s">
        <v>645</v>
      </c>
      <c r="B98" s="63" t="s">
        <v>711</v>
      </c>
    </row>
    <row r="99" spans="1:2" ht="15">
      <c r="A99" s="63" t="s">
        <v>646</v>
      </c>
      <c r="B99" s="63" t="s">
        <v>711</v>
      </c>
    </row>
    <row r="100" spans="1:2" ht="15">
      <c r="A100" s="63" t="s">
        <v>647</v>
      </c>
      <c r="B100" s="63" t="s">
        <v>711</v>
      </c>
    </row>
    <row r="101" spans="1:2" ht="15">
      <c r="A101" s="63" t="s">
        <v>531</v>
      </c>
      <c r="B101" s="63" t="s">
        <v>711</v>
      </c>
    </row>
    <row r="102" spans="1:2" ht="15">
      <c r="A102" s="63" t="s">
        <v>648</v>
      </c>
      <c r="B102" s="63" t="s">
        <v>711</v>
      </c>
    </row>
    <row r="103" spans="1:2" ht="15">
      <c r="A103" s="63" t="s">
        <v>649</v>
      </c>
      <c r="B103" s="63" t="s">
        <v>711</v>
      </c>
    </row>
    <row r="104" spans="1:2" ht="15">
      <c r="A104" s="63" t="s">
        <v>650</v>
      </c>
      <c r="B104" s="63" t="s">
        <v>711</v>
      </c>
    </row>
    <row r="105" spans="1:2" ht="15">
      <c r="A105" s="63" t="s">
        <v>651</v>
      </c>
      <c r="B105" s="63" t="s">
        <v>711</v>
      </c>
    </row>
    <row r="106" spans="1:2" ht="15">
      <c r="A106" s="63" t="s">
        <v>652</v>
      </c>
      <c r="B106" s="63" t="s">
        <v>711</v>
      </c>
    </row>
    <row r="107" spans="1:2" ht="15">
      <c r="A107" s="63" t="s">
        <v>653</v>
      </c>
      <c r="B107" s="63" t="s">
        <v>711</v>
      </c>
    </row>
    <row r="108" spans="1:2" ht="15">
      <c r="A108" s="63" t="s">
        <v>654</v>
      </c>
      <c r="B108" s="63" t="s">
        <v>711</v>
      </c>
    </row>
    <row r="109" spans="1:2" ht="15">
      <c r="A109" s="63" t="s">
        <v>655</v>
      </c>
      <c r="B109" s="63" t="s">
        <v>711</v>
      </c>
    </row>
    <row r="110" spans="1:2" ht="15">
      <c r="A110" s="63" t="s">
        <v>656</v>
      </c>
      <c r="B110" s="63" t="s">
        <v>711</v>
      </c>
    </row>
    <row r="111" spans="1:2" ht="15">
      <c r="A111" s="63" t="s">
        <v>657</v>
      </c>
      <c r="B111" s="63" t="s">
        <v>711</v>
      </c>
    </row>
    <row r="112" spans="1:2" ht="15">
      <c r="A112" s="63" t="s">
        <v>658</v>
      </c>
      <c r="B112" s="63" t="s">
        <v>711</v>
      </c>
    </row>
    <row r="113" spans="1:2" ht="15">
      <c r="A113" s="63" t="s">
        <v>659</v>
      </c>
      <c r="B113" s="63" t="s">
        <v>711</v>
      </c>
    </row>
    <row r="114" spans="1:2" ht="15">
      <c r="A114" s="63" t="s">
        <v>660</v>
      </c>
      <c r="B114" s="63" t="s">
        <v>711</v>
      </c>
    </row>
    <row r="115" spans="1:2" ht="15">
      <c r="A115" s="63" t="s">
        <v>661</v>
      </c>
      <c r="B115" s="63" t="s">
        <v>711</v>
      </c>
    </row>
    <row r="116" spans="1:2" ht="15">
      <c r="A116" s="63" t="s">
        <v>662</v>
      </c>
      <c r="B116" s="63" t="s">
        <v>711</v>
      </c>
    </row>
    <row r="117" spans="1:2" ht="15">
      <c r="A117" s="63" t="s">
        <v>663</v>
      </c>
      <c r="B117" s="63" t="s">
        <v>711</v>
      </c>
    </row>
    <row r="118" spans="1:2" ht="15">
      <c r="A118" s="63" t="s">
        <v>664</v>
      </c>
      <c r="B118" s="63" t="s">
        <v>711</v>
      </c>
    </row>
    <row r="119" spans="1:2" ht="15">
      <c r="A119" s="63" t="s">
        <v>665</v>
      </c>
      <c r="B119" s="63" t="s">
        <v>711</v>
      </c>
    </row>
    <row r="120" spans="1:2" ht="15">
      <c r="A120" s="63" t="s">
        <v>666</v>
      </c>
      <c r="B120" s="63" t="s">
        <v>711</v>
      </c>
    </row>
    <row r="121" spans="1:2" ht="15">
      <c r="A121" s="63" t="s">
        <v>667</v>
      </c>
      <c r="B121" s="63" t="s">
        <v>711</v>
      </c>
    </row>
    <row r="122" spans="1:2" ht="15">
      <c r="A122" s="63" t="s">
        <v>499</v>
      </c>
      <c r="B122" s="63" t="s">
        <v>711</v>
      </c>
    </row>
    <row r="123" spans="1:2" ht="15">
      <c r="A123" s="63" t="s">
        <v>552</v>
      </c>
      <c r="B123" s="63" t="s">
        <v>711</v>
      </c>
    </row>
    <row r="124" spans="1:2" ht="15">
      <c r="A124" s="63" t="s">
        <v>551</v>
      </c>
      <c r="B124" s="63" t="s">
        <v>711</v>
      </c>
    </row>
    <row r="125" spans="1:2" ht="15">
      <c r="A125" s="63" t="s">
        <v>668</v>
      </c>
      <c r="B125" s="63" t="s">
        <v>711</v>
      </c>
    </row>
    <row r="126" spans="1:2" ht="15">
      <c r="A126" s="63" t="s">
        <v>669</v>
      </c>
      <c r="B126" s="63" t="s">
        <v>711</v>
      </c>
    </row>
    <row r="127" spans="1:2" ht="15">
      <c r="A127" s="63" t="s">
        <v>670</v>
      </c>
      <c r="B127" s="63" t="s">
        <v>711</v>
      </c>
    </row>
    <row r="128" spans="1:2" ht="15">
      <c r="A128" s="63" t="s">
        <v>671</v>
      </c>
      <c r="B128" s="63" t="s">
        <v>711</v>
      </c>
    </row>
    <row r="129" spans="1:2" ht="15">
      <c r="A129" s="63" t="s">
        <v>555</v>
      </c>
      <c r="B129" s="63" t="s">
        <v>711</v>
      </c>
    </row>
    <row r="130" spans="1:2" ht="15">
      <c r="A130" s="63" t="s">
        <v>672</v>
      </c>
      <c r="B130" s="63" t="s">
        <v>711</v>
      </c>
    </row>
    <row r="131" spans="1:2" ht="15">
      <c r="A131" s="63" t="s">
        <v>673</v>
      </c>
      <c r="B131" s="63" t="s">
        <v>711</v>
      </c>
    </row>
    <row r="132" spans="1:2" ht="15">
      <c r="A132" s="63" t="s">
        <v>674</v>
      </c>
      <c r="B132" s="63" t="s">
        <v>711</v>
      </c>
    </row>
    <row r="133" spans="1:2" ht="15">
      <c r="A133" s="63" t="s">
        <v>675</v>
      </c>
      <c r="B133" s="63" t="s">
        <v>711</v>
      </c>
    </row>
    <row r="134" spans="1:2" ht="15">
      <c r="A134" s="63" t="s">
        <v>527</v>
      </c>
      <c r="B134" s="63" t="s">
        <v>711</v>
      </c>
    </row>
    <row r="135" spans="1:2" ht="15">
      <c r="A135" s="63" t="s">
        <v>504</v>
      </c>
      <c r="B135" s="63" t="s">
        <v>711</v>
      </c>
    </row>
    <row r="136" spans="1:2" ht="15">
      <c r="A136" s="63" t="s">
        <v>676</v>
      </c>
      <c r="B136" s="63" t="s">
        <v>711</v>
      </c>
    </row>
    <row r="137" spans="1:2" ht="15">
      <c r="A137" s="63" t="s">
        <v>529</v>
      </c>
      <c r="B137" s="63" t="s">
        <v>711</v>
      </c>
    </row>
    <row r="138" spans="1:2" ht="15">
      <c r="A138" s="63" t="s">
        <v>677</v>
      </c>
      <c r="B138" s="63" t="s">
        <v>711</v>
      </c>
    </row>
    <row r="139" spans="1:2" ht="15">
      <c r="A139" s="63" t="s">
        <v>678</v>
      </c>
      <c r="B139" s="63" t="s">
        <v>711</v>
      </c>
    </row>
    <row r="140" spans="1:2" ht="15">
      <c r="A140" s="63" t="s">
        <v>679</v>
      </c>
      <c r="B140" s="63" t="s">
        <v>711</v>
      </c>
    </row>
    <row r="141" spans="1:2" ht="15">
      <c r="A141" s="63" t="s">
        <v>539</v>
      </c>
      <c r="B141" s="63" t="s">
        <v>711</v>
      </c>
    </row>
    <row r="142" spans="1:2" ht="15">
      <c r="A142" s="63" t="s">
        <v>680</v>
      </c>
      <c r="B142" s="63" t="s">
        <v>711</v>
      </c>
    </row>
    <row r="143" spans="1:2" ht="15">
      <c r="A143" s="63" t="s">
        <v>681</v>
      </c>
      <c r="B143" s="63" t="s">
        <v>711</v>
      </c>
    </row>
    <row r="144" spans="1:2" ht="15">
      <c r="A144" s="63" t="s">
        <v>682</v>
      </c>
      <c r="B144" s="63" t="s">
        <v>711</v>
      </c>
    </row>
    <row r="145" spans="1:2" ht="15">
      <c r="A145" s="63" t="s">
        <v>683</v>
      </c>
      <c r="B145" s="63" t="s">
        <v>711</v>
      </c>
    </row>
    <row r="146" spans="1:2" ht="15">
      <c r="A146" s="63" t="s">
        <v>684</v>
      </c>
      <c r="B146" s="63" t="s">
        <v>711</v>
      </c>
    </row>
    <row r="147" spans="1:2" ht="15">
      <c r="A147" s="63" t="s">
        <v>685</v>
      </c>
      <c r="B147" s="63" t="s">
        <v>711</v>
      </c>
    </row>
    <row r="148" spans="1:2" ht="15">
      <c r="A148" s="63" t="s">
        <v>686</v>
      </c>
      <c r="B148" s="63" t="s">
        <v>711</v>
      </c>
    </row>
    <row r="149" spans="1:2" ht="15">
      <c r="A149" s="63" t="s">
        <v>687</v>
      </c>
      <c r="B149" s="63" t="s">
        <v>711</v>
      </c>
    </row>
    <row r="150" spans="1:2" ht="15">
      <c r="A150" s="63" t="s">
        <v>688</v>
      </c>
      <c r="B150" s="63" t="s">
        <v>711</v>
      </c>
    </row>
    <row r="151" spans="1:2" ht="15">
      <c r="A151" s="63" t="s">
        <v>689</v>
      </c>
      <c r="B151" s="63" t="s">
        <v>711</v>
      </c>
    </row>
    <row r="152" spans="1:2" ht="15">
      <c r="A152" s="63" t="s">
        <v>690</v>
      </c>
      <c r="B152" s="63" t="s">
        <v>711</v>
      </c>
    </row>
    <row r="153" spans="1:2" ht="15">
      <c r="A153" s="63" t="s">
        <v>691</v>
      </c>
      <c r="B153" s="63" t="s">
        <v>711</v>
      </c>
    </row>
    <row r="154" spans="1:2" ht="15">
      <c r="A154" s="63" t="s">
        <v>692</v>
      </c>
      <c r="B154" s="63" t="s">
        <v>711</v>
      </c>
    </row>
    <row r="155" spans="1:2" ht="15">
      <c r="A155" s="63" t="s">
        <v>693</v>
      </c>
      <c r="B155" s="63" t="s">
        <v>711</v>
      </c>
    </row>
    <row r="156" spans="1:2" ht="15">
      <c r="A156" s="63" t="s">
        <v>543</v>
      </c>
      <c r="B156" s="63" t="s">
        <v>711</v>
      </c>
    </row>
    <row r="157" spans="1:2" ht="15">
      <c r="A157" s="63" t="s">
        <v>694</v>
      </c>
      <c r="B157" s="63" t="s">
        <v>711</v>
      </c>
    </row>
    <row r="158" spans="1:2" ht="15">
      <c r="A158" s="63" t="s">
        <v>695</v>
      </c>
      <c r="B158" s="63" t="s">
        <v>711</v>
      </c>
    </row>
    <row r="159" spans="1:2" ht="15">
      <c r="A159" s="63" t="s">
        <v>696</v>
      </c>
      <c r="B159" s="63" t="s">
        <v>711</v>
      </c>
    </row>
    <row r="160" spans="1:2" ht="15">
      <c r="A160" s="63" t="s">
        <v>697</v>
      </c>
      <c r="B160" s="63" t="s">
        <v>711</v>
      </c>
    </row>
    <row r="161" spans="1:2" ht="15">
      <c r="A161" s="63" t="s">
        <v>698</v>
      </c>
      <c r="B161" s="63" t="s">
        <v>711</v>
      </c>
    </row>
    <row r="162" spans="1:2" ht="15">
      <c r="A162" s="63" t="s">
        <v>699</v>
      </c>
      <c r="B162" s="63" t="s">
        <v>711</v>
      </c>
    </row>
    <row r="163" spans="1:2" ht="15">
      <c r="A163" s="63" t="s">
        <v>544</v>
      </c>
      <c r="B163" s="63" t="s">
        <v>711</v>
      </c>
    </row>
    <row r="164" spans="1:2" ht="15">
      <c r="A164" s="63" t="s">
        <v>472</v>
      </c>
      <c r="B164" s="63" t="s">
        <v>711</v>
      </c>
    </row>
    <row r="165" spans="1:2" ht="15">
      <c r="A165" s="63" t="s">
        <v>700</v>
      </c>
      <c r="B165" s="63" t="s">
        <v>711</v>
      </c>
    </row>
    <row r="166" spans="1:2" ht="15">
      <c r="A166" s="63" t="s">
        <v>701</v>
      </c>
      <c r="B166" s="63" t="s">
        <v>711</v>
      </c>
    </row>
    <row r="167" spans="1:2" ht="15">
      <c r="A167" s="63" t="s">
        <v>702</v>
      </c>
      <c r="B167" s="63" t="s">
        <v>711</v>
      </c>
    </row>
    <row r="168" spans="1:2" ht="15">
      <c r="A168" s="63" t="s">
        <v>703</v>
      </c>
      <c r="B168" s="63" t="s">
        <v>711</v>
      </c>
    </row>
    <row r="169" spans="1:2" ht="15">
      <c r="A169" s="63" t="s">
        <v>704</v>
      </c>
      <c r="B169" s="63" t="s">
        <v>711</v>
      </c>
    </row>
    <row r="170" spans="1:2" ht="15">
      <c r="A170" s="63" t="s">
        <v>538</v>
      </c>
      <c r="B170" s="63" t="s">
        <v>711</v>
      </c>
    </row>
    <row r="171" spans="1:2" ht="15">
      <c r="A171" s="63" t="s">
        <v>705</v>
      </c>
      <c r="B171" s="63" t="s">
        <v>711</v>
      </c>
    </row>
    <row r="172" spans="1:2" ht="15">
      <c r="A172" s="63" t="s">
        <v>706</v>
      </c>
      <c r="B172" s="63" t="s">
        <v>711</v>
      </c>
    </row>
    <row r="173" spans="1:2" ht="15">
      <c r="A173" s="63" t="s">
        <v>707</v>
      </c>
      <c r="B173" s="63" t="s">
        <v>711</v>
      </c>
    </row>
    <row r="174" spans="1:2" ht="15">
      <c r="A174" s="63" t="s">
        <v>708</v>
      </c>
      <c r="B174" s="63" t="s">
        <v>711</v>
      </c>
    </row>
    <row r="175" spans="1:2" ht="15">
      <c r="A175" s="63" t="s">
        <v>497</v>
      </c>
      <c r="B175" s="63" t="s">
        <v>711</v>
      </c>
    </row>
    <row r="176" spans="1:2" ht="15">
      <c r="A176" s="63" t="s">
        <v>709</v>
      </c>
      <c r="B176" s="63" t="s">
        <v>711</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712</v>
      </c>
      <c r="B1" s="13" t="s">
        <v>17</v>
      </c>
    </row>
    <row r="2" spans="1:2" ht="15">
      <c r="A2" s="63" t="s">
        <v>713</v>
      </c>
      <c r="B2" s="63" t="s">
        <v>719</v>
      </c>
    </row>
    <row r="3" spans="1:2" ht="15">
      <c r="A3" s="63" t="s">
        <v>714</v>
      </c>
      <c r="B3" s="63" t="s">
        <v>720</v>
      </c>
    </row>
    <row r="4" spans="1:2" ht="15">
      <c r="A4" s="63" t="s">
        <v>715</v>
      </c>
      <c r="B4" s="63" t="s">
        <v>721</v>
      </c>
    </row>
    <row r="5" spans="1:2" ht="15">
      <c r="A5" s="63" t="s">
        <v>716</v>
      </c>
      <c r="B5" s="63" t="s">
        <v>722</v>
      </c>
    </row>
    <row r="6" spans="1:2" ht="15">
      <c r="A6" s="63" t="s">
        <v>717</v>
      </c>
      <c r="B6" s="63" t="s">
        <v>723</v>
      </c>
    </row>
    <row r="7" spans="1:2" ht="15">
      <c r="A7" s="63" t="s">
        <v>718</v>
      </c>
      <c r="B7" s="63" t="s">
        <v>724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305</v>
      </c>
      <c r="BL2" s="91" t="s">
        <v>306</v>
      </c>
      <c r="BM2" s="91" t="s">
        <v>307</v>
      </c>
      <c r="BN2" s="91" t="s">
        <v>308</v>
      </c>
      <c r="BO2" s="91" t="s">
        <v>309</v>
      </c>
      <c r="BP2" s="91" t="s">
        <v>310</v>
      </c>
      <c r="BQ2" s="91" t="s">
        <v>311</v>
      </c>
      <c r="BR2" s="91" t="s">
        <v>312</v>
      </c>
      <c r="BS2" s="91" t="s">
        <v>314</v>
      </c>
      <c r="BT2" s="13" t="s">
        <v>343</v>
      </c>
      <c r="BU2" s="3"/>
      <c r="BV2" s="3"/>
    </row>
    <row r="3" spans="1:74" ht="41.45" customHeight="1">
      <c r="A3" s="62" t="s">
        <v>726</v>
      </c>
      <c r="B3" s="63"/>
      <c r="C3" s="87"/>
      <c r="D3" s="87" t="s">
        <v>64</v>
      </c>
      <c r="E3" s="94">
        <v>163.08648403085107</v>
      </c>
      <c r="F3" s="96">
        <v>99.99902814415454</v>
      </c>
      <c r="G3" s="76" t="s">
        <v>795</v>
      </c>
      <c r="H3" s="87"/>
      <c r="I3" s="77" t="s">
        <v>726</v>
      </c>
      <c r="J3" s="97"/>
      <c r="K3" s="97"/>
      <c r="L3" s="77" t="s">
        <v>1081</v>
      </c>
      <c r="M3" s="101">
        <v>1.3238871580983713</v>
      </c>
      <c r="N3" s="102">
        <v>6227.02392578125</v>
      </c>
      <c r="O3" s="102">
        <v>5156.38818359375</v>
      </c>
      <c r="P3" s="103"/>
      <c r="Q3" s="104"/>
      <c r="R3" s="104"/>
      <c r="S3" s="71"/>
      <c r="T3" s="48">
        <v>0</v>
      </c>
      <c r="U3" s="48">
        <v>3</v>
      </c>
      <c r="V3" s="49">
        <v>0</v>
      </c>
      <c r="W3" s="49">
        <v>0.02439</v>
      </c>
      <c r="X3" s="49">
        <v>0.038513</v>
      </c>
      <c r="Y3" s="49">
        <v>0.683622</v>
      </c>
      <c r="Z3" s="49">
        <v>0.6666666666666666</v>
      </c>
      <c r="AA3" s="49">
        <v>0</v>
      </c>
      <c r="AB3" s="98">
        <v>3</v>
      </c>
      <c r="AC3" s="98"/>
      <c r="AD3" s="99"/>
      <c r="AE3" s="63" t="s">
        <v>945</v>
      </c>
      <c r="AF3" s="63">
        <v>277</v>
      </c>
      <c r="AG3" s="63">
        <v>269</v>
      </c>
      <c r="AH3" s="63">
        <v>1376</v>
      </c>
      <c r="AI3" s="63">
        <v>1098</v>
      </c>
      <c r="AJ3" s="63"/>
      <c r="AK3" s="63" t="s">
        <v>969</v>
      </c>
      <c r="AL3" s="63"/>
      <c r="AM3" s="68"/>
      <c r="AN3" s="63"/>
      <c r="AO3" s="65">
        <v>41375.014548611114</v>
      </c>
      <c r="AP3" s="68" t="s">
        <v>1022</v>
      </c>
      <c r="AQ3" s="63" t="b">
        <v>1</v>
      </c>
      <c r="AR3" s="63" t="b">
        <v>0</v>
      </c>
      <c r="AS3" s="63" t="b">
        <v>1</v>
      </c>
      <c r="AT3" s="63"/>
      <c r="AU3" s="63">
        <v>0</v>
      </c>
      <c r="AV3" s="68" t="s">
        <v>289</v>
      </c>
      <c r="AW3" s="63" t="b">
        <v>0</v>
      </c>
      <c r="AX3" s="63" t="s">
        <v>219</v>
      </c>
      <c r="AY3" s="68" t="s">
        <v>1057</v>
      </c>
      <c r="AZ3" s="63" t="s">
        <v>66</v>
      </c>
      <c r="BA3" s="48"/>
      <c r="BB3" s="48"/>
      <c r="BC3" s="48"/>
      <c r="BD3" s="48"/>
      <c r="BE3" s="48"/>
      <c r="BF3" s="48"/>
      <c r="BG3" s="92" t="s">
        <v>1177</v>
      </c>
      <c r="BH3" s="92" t="s">
        <v>1177</v>
      </c>
      <c r="BI3" s="92" t="s">
        <v>1200</v>
      </c>
      <c r="BJ3" s="92" t="s">
        <v>1200</v>
      </c>
      <c r="BK3" s="92">
        <v>0</v>
      </c>
      <c r="BL3" s="114">
        <v>0</v>
      </c>
      <c r="BM3" s="92">
        <v>0</v>
      </c>
      <c r="BN3" s="114">
        <v>0</v>
      </c>
      <c r="BO3" s="92">
        <v>0</v>
      </c>
      <c r="BP3" s="114">
        <v>0</v>
      </c>
      <c r="BQ3" s="92">
        <v>20</v>
      </c>
      <c r="BR3" s="114">
        <v>100</v>
      </c>
      <c r="BS3" s="92">
        <v>20</v>
      </c>
      <c r="BT3" s="69" t="str">
        <f>REPLACE(INDEX(GroupVertices[Group],MATCH(Vertices[[#This Row],[Vertex]],GroupVertices[Vertex],0)),1,1,"")</f>
        <v>3</v>
      </c>
      <c r="BU3" s="3"/>
      <c r="BV3" s="3"/>
    </row>
    <row r="4" spans="1:77" ht="41.45" customHeight="1">
      <c r="A4" s="62" t="s">
        <v>733</v>
      </c>
      <c r="B4" s="64"/>
      <c r="C4" s="87"/>
      <c r="D4" s="87" t="s">
        <v>64</v>
      </c>
      <c r="E4" s="94">
        <v>162.5988494658234</v>
      </c>
      <c r="F4" s="105">
        <v>99.99946433142377</v>
      </c>
      <c r="G4" s="76" t="s">
        <v>801</v>
      </c>
      <c r="H4" s="106"/>
      <c r="I4" s="77" t="s">
        <v>733</v>
      </c>
      <c r="J4" s="97"/>
      <c r="K4" s="107"/>
      <c r="L4" s="77" t="s">
        <v>1082</v>
      </c>
      <c r="M4" s="108">
        <v>1.178520480841622</v>
      </c>
      <c r="N4" s="102">
        <v>2378.827392578125</v>
      </c>
      <c r="O4" s="102">
        <v>4932.8720703125</v>
      </c>
      <c r="P4" s="103"/>
      <c r="Q4" s="104"/>
      <c r="R4" s="104"/>
      <c r="S4" s="109"/>
      <c r="T4" s="48">
        <v>10</v>
      </c>
      <c r="U4" s="48">
        <v>13</v>
      </c>
      <c r="V4" s="49">
        <v>315.666667</v>
      </c>
      <c r="W4" s="49">
        <v>0.043478</v>
      </c>
      <c r="X4" s="49">
        <v>0.119466</v>
      </c>
      <c r="Y4" s="49">
        <v>4.529111</v>
      </c>
      <c r="Z4" s="49">
        <v>0.06666666666666667</v>
      </c>
      <c r="AA4" s="49">
        <v>0.09523809523809523</v>
      </c>
      <c r="AB4" s="98">
        <v>4</v>
      </c>
      <c r="AC4" s="98"/>
      <c r="AD4" s="99"/>
      <c r="AE4" s="64" t="s">
        <v>946</v>
      </c>
      <c r="AF4" s="64">
        <v>81</v>
      </c>
      <c r="AG4" s="64">
        <v>155</v>
      </c>
      <c r="AH4" s="64">
        <v>176</v>
      </c>
      <c r="AI4" s="64">
        <v>275</v>
      </c>
      <c r="AJ4" s="64"/>
      <c r="AK4" s="64" t="s">
        <v>970</v>
      </c>
      <c r="AL4" s="64" t="s">
        <v>992</v>
      </c>
      <c r="AM4" s="67" t="s">
        <v>1001</v>
      </c>
      <c r="AN4" s="64"/>
      <c r="AO4" s="66">
        <v>43293.780185185184</v>
      </c>
      <c r="AP4" s="67" t="s">
        <v>1023</v>
      </c>
      <c r="AQ4" s="64" t="b">
        <v>1</v>
      </c>
      <c r="AR4" s="64" t="b">
        <v>0</v>
      </c>
      <c r="AS4" s="64" t="b">
        <v>0</v>
      </c>
      <c r="AT4" s="64"/>
      <c r="AU4" s="64">
        <v>2</v>
      </c>
      <c r="AV4" s="64"/>
      <c r="AW4" s="64" t="b">
        <v>0</v>
      </c>
      <c r="AX4" s="64" t="s">
        <v>219</v>
      </c>
      <c r="AY4" s="67" t="s">
        <v>1058</v>
      </c>
      <c r="AZ4" s="110" t="s">
        <v>66</v>
      </c>
      <c r="BA4" s="48" t="s">
        <v>1175</v>
      </c>
      <c r="BB4" s="48" t="s">
        <v>1175</v>
      </c>
      <c r="BC4" s="48" t="s">
        <v>777</v>
      </c>
      <c r="BD4" s="48" t="s">
        <v>777</v>
      </c>
      <c r="BE4" s="48" t="s">
        <v>781</v>
      </c>
      <c r="BF4" s="48" t="s">
        <v>781</v>
      </c>
      <c r="BG4" s="92" t="s">
        <v>1178</v>
      </c>
      <c r="BH4" s="92" t="s">
        <v>1194</v>
      </c>
      <c r="BI4" s="92" t="s">
        <v>1201</v>
      </c>
      <c r="BJ4" s="92" t="s">
        <v>1201</v>
      </c>
      <c r="BK4" s="48">
        <v>0</v>
      </c>
      <c r="BL4" s="49">
        <v>0</v>
      </c>
      <c r="BM4" s="48">
        <v>0</v>
      </c>
      <c r="BN4" s="49">
        <v>0</v>
      </c>
      <c r="BO4" s="48">
        <v>0</v>
      </c>
      <c r="BP4" s="49">
        <v>0</v>
      </c>
      <c r="BQ4" s="48">
        <v>378</v>
      </c>
      <c r="BR4" s="49">
        <v>100</v>
      </c>
      <c r="BS4" s="48">
        <v>378</v>
      </c>
      <c r="BT4" s="63" t="str">
        <f>REPLACE(INDEX(GroupVertices[Group],MATCH(Vertices[[#This Row],[Vertex]],GroupVertices[Vertex],0)),1,1,"")</f>
        <v>1</v>
      </c>
      <c r="BU4" s="2"/>
      <c r="BV4" s="3"/>
      <c r="BW4" s="3"/>
      <c r="BX4" s="3"/>
      <c r="BY4" s="3"/>
    </row>
    <row r="5" spans="1:77" ht="41.45" customHeight="1">
      <c r="A5" s="62" t="s">
        <v>738</v>
      </c>
      <c r="B5" s="64"/>
      <c r="C5" s="87"/>
      <c r="D5" s="87" t="s">
        <v>64</v>
      </c>
      <c r="E5" s="94">
        <v>168.3306943529904</v>
      </c>
      <c r="F5" s="105">
        <v>99.99433721790832</v>
      </c>
      <c r="G5" s="76" t="s">
        <v>1048</v>
      </c>
      <c r="H5" s="106"/>
      <c r="I5" s="77" t="s">
        <v>738</v>
      </c>
      <c r="J5" s="97"/>
      <c r="K5" s="107"/>
      <c r="L5" s="77" t="s">
        <v>1083</v>
      </c>
      <c r="M5" s="108">
        <v>2.88721651175429</v>
      </c>
      <c r="N5" s="102">
        <v>4830.83203125</v>
      </c>
      <c r="O5" s="102">
        <v>6614.72021484375</v>
      </c>
      <c r="P5" s="103"/>
      <c r="Q5" s="104"/>
      <c r="R5" s="104"/>
      <c r="S5" s="109"/>
      <c r="T5" s="48">
        <v>5</v>
      </c>
      <c r="U5" s="48">
        <v>1</v>
      </c>
      <c r="V5" s="49">
        <v>0.666667</v>
      </c>
      <c r="W5" s="49">
        <v>0.025</v>
      </c>
      <c r="X5" s="49">
        <v>0.0494</v>
      </c>
      <c r="Y5" s="49">
        <v>1.071007</v>
      </c>
      <c r="Z5" s="49">
        <v>0.5</v>
      </c>
      <c r="AA5" s="49">
        <v>0</v>
      </c>
      <c r="AB5" s="98">
        <v>5</v>
      </c>
      <c r="AC5" s="98"/>
      <c r="AD5" s="99"/>
      <c r="AE5" s="64" t="s">
        <v>947</v>
      </c>
      <c r="AF5" s="64">
        <v>705</v>
      </c>
      <c r="AG5" s="64">
        <v>1495</v>
      </c>
      <c r="AH5" s="64">
        <v>2627</v>
      </c>
      <c r="AI5" s="64">
        <v>1451</v>
      </c>
      <c r="AJ5" s="64"/>
      <c r="AK5" s="64" t="s">
        <v>971</v>
      </c>
      <c r="AL5" s="64" t="s">
        <v>992</v>
      </c>
      <c r="AM5" s="67" t="s">
        <v>1002</v>
      </c>
      <c r="AN5" s="64"/>
      <c r="AO5" s="66">
        <v>41114.610810185186</v>
      </c>
      <c r="AP5" s="67" t="s">
        <v>1024</v>
      </c>
      <c r="AQ5" s="64" t="b">
        <v>0</v>
      </c>
      <c r="AR5" s="64" t="b">
        <v>0</v>
      </c>
      <c r="AS5" s="64" t="b">
        <v>1</v>
      </c>
      <c r="AT5" s="64"/>
      <c r="AU5" s="64">
        <v>34</v>
      </c>
      <c r="AV5" s="67" t="s">
        <v>290</v>
      </c>
      <c r="AW5" s="64" t="b">
        <v>0</v>
      </c>
      <c r="AX5" s="64" t="s">
        <v>219</v>
      </c>
      <c r="AY5" s="67" t="s">
        <v>1059</v>
      </c>
      <c r="AZ5" s="110" t="s">
        <v>66</v>
      </c>
      <c r="BA5" s="48"/>
      <c r="BB5" s="48"/>
      <c r="BC5" s="48"/>
      <c r="BD5" s="48"/>
      <c r="BE5" s="48" t="s">
        <v>781</v>
      </c>
      <c r="BF5" s="48" t="s">
        <v>781</v>
      </c>
      <c r="BG5" s="92" t="s">
        <v>1179</v>
      </c>
      <c r="BH5" s="92" t="s">
        <v>1179</v>
      </c>
      <c r="BI5" s="92" t="s">
        <v>1202</v>
      </c>
      <c r="BJ5" s="92" t="s">
        <v>1202</v>
      </c>
      <c r="BK5" s="48">
        <v>0</v>
      </c>
      <c r="BL5" s="49">
        <v>0</v>
      </c>
      <c r="BM5" s="48">
        <v>0</v>
      </c>
      <c r="BN5" s="49">
        <v>0</v>
      </c>
      <c r="BO5" s="48">
        <v>0</v>
      </c>
      <c r="BP5" s="49">
        <v>0</v>
      </c>
      <c r="BQ5" s="48">
        <v>20</v>
      </c>
      <c r="BR5" s="49">
        <v>100</v>
      </c>
      <c r="BS5" s="48">
        <v>20</v>
      </c>
      <c r="BT5" s="63" t="str">
        <f>REPLACE(INDEX(GroupVertices[Group],MATCH(Vertices[[#This Row],[Vertex]],GroupVertices[Vertex],0)),1,1,"")</f>
        <v>3</v>
      </c>
      <c r="BU5" s="2"/>
      <c r="BV5" s="3"/>
      <c r="BW5" s="3"/>
      <c r="BX5" s="3"/>
      <c r="BY5" s="3"/>
    </row>
    <row r="6" spans="1:77" ht="41.45" customHeight="1">
      <c r="A6" s="62" t="s">
        <v>739</v>
      </c>
      <c r="B6" s="64"/>
      <c r="C6" s="87"/>
      <c r="D6" s="87" t="s">
        <v>64</v>
      </c>
      <c r="E6" s="94">
        <v>327.72303467426207</v>
      </c>
      <c r="F6" s="105">
        <v>99.85176137393378</v>
      </c>
      <c r="G6" s="76" t="s">
        <v>804</v>
      </c>
      <c r="H6" s="106"/>
      <c r="I6" s="77" t="s">
        <v>739</v>
      </c>
      <c r="J6" s="97"/>
      <c r="K6" s="107"/>
      <c r="L6" s="77" t="s">
        <v>1084</v>
      </c>
      <c r="M6" s="108">
        <v>50.40299278033545</v>
      </c>
      <c r="N6" s="102">
        <v>6983.13134765625</v>
      </c>
      <c r="O6" s="102">
        <v>7468.8134765625</v>
      </c>
      <c r="P6" s="103"/>
      <c r="Q6" s="104"/>
      <c r="R6" s="104"/>
      <c r="S6" s="109"/>
      <c r="T6" s="48">
        <v>13</v>
      </c>
      <c r="U6" s="48">
        <v>4</v>
      </c>
      <c r="V6" s="49">
        <v>71.166667</v>
      </c>
      <c r="W6" s="49">
        <v>0.033333</v>
      </c>
      <c r="X6" s="49">
        <v>0.103622</v>
      </c>
      <c r="Y6" s="49">
        <v>2.770883</v>
      </c>
      <c r="Z6" s="49">
        <v>0.13736263736263737</v>
      </c>
      <c r="AA6" s="49">
        <v>0.21428571428571427</v>
      </c>
      <c r="AB6" s="98">
        <v>6</v>
      </c>
      <c r="AC6" s="98"/>
      <c r="AD6" s="99"/>
      <c r="AE6" s="64" t="s">
        <v>948</v>
      </c>
      <c r="AF6" s="64">
        <v>457</v>
      </c>
      <c r="AG6" s="64">
        <v>38758</v>
      </c>
      <c r="AH6" s="64">
        <v>21583</v>
      </c>
      <c r="AI6" s="64">
        <v>15224</v>
      </c>
      <c r="AJ6" s="64"/>
      <c r="AK6" s="64" t="s">
        <v>972</v>
      </c>
      <c r="AL6" s="64" t="s">
        <v>993</v>
      </c>
      <c r="AM6" s="67" t="s">
        <v>1003</v>
      </c>
      <c r="AN6" s="64"/>
      <c r="AO6" s="66">
        <v>39737.6625462963</v>
      </c>
      <c r="AP6" s="67" t="s">
        <v>1025</v>
      </c>
      <c r="AQ6" s="64" t="b">
        <v>0</v>
      </c>
      <c r="AR6" s="64" t="b">
        <v>0</v>
      </c>
      <c r="AS6" s="64" t="b">
        <v>0</v>
      </c>
      <c r="AT6" s="64"/>
      <c r="AU6" s="64">
        <v>342</v>
      </c>
      <c r="AV6" s="67" t="s">
        <v>290</v>
      </c>
      <c r="AW6" s="64" t="b">
        <v>1</v>
      </c>
      <c r="AX6" s="64" t="s">
        <v>219</v>
      </c>
      <c r="AY6" s="67" t="s">
        <v>1060</v>
      </c>
      <c r="AZ6" s="110" t="s">
        <v>66</v>
      </c>
      <c r="BA6" s="48" t="s">
        <v>1108</v>
      </c>
      <c r="BB6" s="48" t="s">
        <v>1108</v>
      </c>
      <c r="BC6" s="48" t="s">
        <v>1109</v>
      </c>
      <c r="BD6" s="48" t="s">
        <v>779</v>
      </c>
      <c r="BE6" s="48" t="s">
        <v>1176</v>
      </c>
      <c r="BF6" s="48" t="s">
        <v>784</v>
      </c>
      <c r="BG6" s="92" t="s">
        <v>1180</v>
      </c>
      <c r="BH6" s="92" t="s">
        <v>1195</v>
      </c>
      <c r="BI6" s="92" t="s">
        <v>1203</v>
      </c>
      <c r="BJ6" s="92" t="s">
        <v>1216</v>
      </c>
      <c r="BK6" s="48">
        <v>0</v>
      </c>
      <c r="BL6" s="49">
        <v>0</v>
      </c>
      <c r="BM6" s="48">
        <v>0</v>
      </c>
      <c r="BN6" s="49">
        <v>0</v>
      </c>
      <c r="BO6" s="48">
        <v>0</v>
      </c>
      <c r="BP6" s="49">
        <v>0</v>
      </c>
      <c r="BQ6" s="48">
        <v>53</v>
      </c>
      <c r="BR6" s="49">
        <v>100</v>
      </c>
      <c r="BS6" s="48">
        <v>53</v>
      </c>
      <c r="BT6" s="63" t="str">
        <f>REPLACE(INDEX(GroupVertices[Group],MATCH(Vertices[[#This Row],[Vertex]],GroupVertices[Vertex],0)),1,1,"")</f>
        <v>3</v>
      </c>
      <c r="BU6" s="2"/>
      <c r="BV6" s="3"/>
      <c r="BW6" s="3"/>
      <c r="BX6" s="3"/>
      <c r="BY6" s="3"/>
    </row>
    <row r="7" spans="1:77" ht="41.45" customHeight="1">
      <c r="A7" s="62" t="s">
        <v>727</v>
      </c>
      <c r="B7" s="64"/>
      <c r="C7" s="87"/>
      <c r="D7" s="87" t="s">
        <v>64</v>
      </c>
      <c r="E7" s="94">
        <v>162</v>
      </c>
      <c r="F7" s="105">
        <v>100</v>
      </c>
      <c r="G7" s="76" t="s">
        <v>796</v>
      </c>
      <c r="H7" s="106"/>
      <c r="I7" s="77" t="s">
        <v>727</v>
      </c>
      <c r="J7" s="97"/>
      <c r="K7" s="107"/>
      <c r="L7" s="77" t="s">
        <v>1085</v>
      </c>
      <c r="M7" s="108">
        <v>1</v>
      </c>
      <c r="N7" s="102">
        <v>4666.90966796875</v>
      </c>
      <c r="O7" s="102">
        <v>8562.068359375</v>
      </c>
      <c r="P7" s="103"/>
      <c r="Q7" s="104"/>
      <c r="R7" s="104"/>
      <c r="S7" s="109"/>
      <c r="T7" s="48">
        <v>0</v>
      </c>
      <c r="U7" s="48">
        <v>3</v>
      </c>
      <c r="V7" s="49">
        <v>0</v>
      </c>
      <c r="W7" s="49">
        <v>0.02439</v>
      </c>
      <c r="X7" s="49">
        <v>0.038513</v>
      </c>
      <c r="Y7" s="49">
        <v>0.683622</v>
      </c>
      <c r="Z7" s="49">
        <v>0.6666666666666666</v>
      </c>
      <c r="AA7" s="49">
        <v>0</v>
      </c>
      <c r="AB7" s="98">
        <v>7</v>
      </c>
      <c r="AC7" s="98"/>
      <c r="AD7" s="99"/>
      <c r="AE7" s="64" t="s">
        <v>949</v>
      </c>
      <c r="AF7" s="64">
        <v>64</v>
      </c>
      <c r="AG7" s="64">
        <v>15</v>
      </c>
      <c r="AH7" s="64">
        <v>189</v>
      </c>
      <c r="AI7" s="64">
        <v>49</v>
      </c>
      <c r="AJ7" s="64"/>
      <c r="AK7" s="64"/>
      <c r="AL7" s="64" t="s">
        <v>994</v>
      </c>
      <c r="AM7" s="64"/>
      <c r="AN7" s="64"/>
      <c r="AO7" s="66">
        <v>41925.19972222222</v>
      </c>
      <c r="AP7" s="67" t="s">
        <v>1026</v>
      </c>
      <c r="AQ7" s="64" t="b">
        <v>1</v>
      </c>
      <c r="AR7" s="64" t="b">
        <v>0</v>
      </c>
      <c r="AS7" s="64" t="b">
        <v>1</v>
      </c>
      <c r="AT7" s="64"/>
      <c r="AU7" s="64">
        <v>0</v>
      </c>
      <c r="AV7" s="67" t="s">
        <v>289</v>
      </c>
      <c r="AW7" s="64" t="b">
        <v>0</v>
      </c>
      <c r="AX7" s="64" t="s">
        <v>219</v>
      </c>
      <c r="AY7" s="67" t="s">
        <v>1061</v>
      </c>
      <c r="AZ7" s="110" t="s">
        <v>66</v>
      </c>
      <c r="BA7" s="48"/>
      <c r="BB7" s="48"/>
      <c r="BC7" s="48"/>
      <c r="BD7" s="48"/>
      <c r="BE7" s="48"/>
      <c r="BF7" s="48"/>
      <c r="BG7" s="92" t="s">
        <v>1177</v>
      </c>
      <c r="BH7" s="92" t="s">
        <v>1177</v>
      </c>
      <c r="BI7" s="92" t="s">
        <v>1200</v>
      </c>
      <c r="BJ7" s="92" t="s">
        <v>1200</v>
      </c>
      <c r="BK7" s="48">
        <v>0</v>
      </c>
      <c r="BL7" s="49">
        <v>0</v>
      </c>
      <c r="BM7" s="48">
        <v>0</v>
      </c>
      <c r="BN7" s="49">
        <v>0</v>
      </c>
      <c r="BO7" s="48">
        <v>0</v>
      </c>
      <c r="BP7" s="49">
        <v>0</v>
      </c>
      <c r="BQ7" s="48">
        <v>20</v>
      </c>
      <c r="BR7" s="49">
        <v>100</v>
      </c>
      <c r="BS7" s="48">
        <v>20</v>
      </c>
      <c r="BT7" s="63" t="str">
        <f>REPLACE(INDEX(GroupVertices[Group],MATCH(Vertices[[#This Row],[Vertex]],GroupVertices[Vertex],0)),1,1,"")</f>
        <v>3</v>
      </c>
      <c r="BU7" s="2"/>
      <c r="BV7" s="3"/>
      <c r="BW7" s="3"/>
      <c r="BX7" s="3"/>
      <c r="BY7" s="3"/>
    </row>
    <row r="8" spans="1:77" ht="41.45" customHeight="1">
      <c r="A8" s="62" t="s">
        <v>728</v>
      </c>
      <c r="B8" s="64"/>
      <c r="C8" s="87"/>
      <c r="D8" s="87" t="s">
        <v>64</v>
      </c>
      <c r="E8" s="94">
        <v>162.53468702305662</v>
      </c>
      <c r="F8" s="105">
        <v>99.9995217244855</v>
      </c>
      <c r="G8" s="76" t="s">
        <v>797</v>
      </c>
      <c r="H8" s="106"/>
      <c r="I8" s="77" t="s">
        <v>728</v>
      </c>
      <c r="J8" s="97"/>
      <c r="K8" s="107"/>
      <c r="L8" s="77" t="s">
        <v>1086</v>
      </c>
      <c r="M8" s="108">
        <v>1.159393286465734</v>
      </c>
      <c r="N8" s="102">
        <v>236.9339599609375</v>
      </c>
      <c r="O8" s="102">
        <v>6475.72998046875</v>
      </c>
      <c r="P8" s="103"/>
      <c r="Q8" s="104"/>
      <c r="R8" s="104"/>
      <c r="S8" s="109"/>
      <c r="T8" s="48">
        <v>0</v>
      </c>
      <c r="U8" s="48">
        <v>3</v>
      </c>
      <c r="V8" s="49">
        <v>0</v>
      </c>
      <c r="W8" s="49">
        <v>0.02439</v>
      </c>
      <c r="X8" s="49">
        <v>0.042806</v>
      </c>
      <c r="Y8" s="49">
        <v>0.669766</v>
      </c>
      <c r="Z8" s="49">
        <v>1</v>
      </c>
      <c r="AA8" s="49">
        <v>0</v>
      </c>
      <c r="AB8" s="98">
        <v>8</v>
      </c>
      <c r="AC8" s="98"/>
      <c r="AD8" s="99"/>
      <c r="AE8" s="64" t="s">
        <v>950</v>
      </c>
      <c r="AF8" s="64">
        <v>48</v>
      </c>
      <c r="AG8" s="64">
        <v>140</v>
      </c>
      <c r="AH8" s="64">
        <v>386</v>
      </c>
      <c r="AI8" s="64">
        <v>154</v>
      </c>
      <c r="AJ8" s="64"/>
      <c r="AK8" s="64" t="s">
        <v>973</v>
      </c>
      <c r="AL8" s="64" t="s">
        <v>992</v>
      </c>
      <c r="AM8" s="67" t="s">
        <v>1004</v>
      </c>
      <c r="AN8" s="64"/>
      <c r="AO8" s="66">
        <v>41748.87966435185</v>
      </c>
      <c r="AP8" s="67" t="s">
        <v>1027</v>
      </c>
      <c r="AQ8" s="64" t="b">
        <v>0</v>
      </c>
      <c r="AR8" s="64" t="b">
        <v>0</v>
      </c>
      <c r="AS8" s="64" t="b">
        <v>1</v>
      </c>
      <c r="AT8" s="64"/>
      <c r="AU8" s="64">
        <v>2</v>
      </c>
      <c r="AV8" s="67" t="s">
        <v>289</v>
      </c>
      <c r="AW8" s="64" t="b">
        <v>0</v>
      </c>
      <c r="AX8" s="64" t="s">
        <v>219</v>
      </c>
      <c r="AY8" s="67" t="s">
        <v>1062</v>
      </c>
      <c r="AZ8" s="110" t="s">
        <v>66</v>
      </c>
      <c r="BA8" s="48"/>
      <c r="BB8" s="48"/>
      <c r="BC8" s="48"/>
      <c r="BD8" s="48"/>
      <c r="BE8" s="48"/>
      <c r="BF8" s="48"/>
      <c r="BG8" s="92" t="s">
        <v>1181</v>
      </c>
      <c r="BH8" s="92" t="s">
        <v>1181</v>
      </c>
      <c r="BI8" s="92" t="s">
        <v>1204</v>
      </c>
      <c r="BJ8" s="92" t="s">
        <v>1204</v>
      </c>
      <c r="BK8" s="48">
        <v>0</v>
      </c>
      <c r="BL8" s="49">
        <v>0</v>
      </c>
      <c r="BM8" s="48">
        <v>0</v>
      </c>
      <c r="BN8" s="49">
        <v>0</v>
      </c>
      <c r="BO8" s="48">
        <v>0</v>
      </c>
      <c r="BP8" s="49">
        <v>0</v>
      </c>
      <c r="BQ8" s="48">
        <v>25</v>
      </c>
      <c r="BR8" s="49">
        <v>100</v>
      </c>
      <c r="BS8" s="48">
        <v>25</v>
      </c>
      <c r="BT8" s="63" t="str">
        <f>REPLACE(INDEX(GroupVertices[Group],MATCH(Vertices[[#This Row],[Vertex]],GroupVertices[Vertex],0)),1,1,"")</f>
        <v>1</v>
      </c>
      <c r="BU8" s="2"/>
      <c r="BV8" s="3"/>
      <c r="BW8" s="3"/>
      <c r="BX8" s="3"/>
      <c r="BY8" s="3"/>
    </row>
    <row r="9" spans="1:77" ht="41.45" customHeight="1">
      <c r="A9" s="62" t="s">
        <v>743</v>
      </c>
      <c r="B9" s="64"/>
      <c r="C9" s="87"/>
      <c r="D9" s="87" t="s">
        <v>64</v>
      </c>
      <c r="E9" s="94">
        <v>169.8877029641313</v>
      </c>
      <c r="F9" s="105">
        <v>99.99294447961009</v>
      </c>
      <c r="G9" s="76" t="s">
        <v>808</v>
      </c>
      <c r="H9" s="106"/>
      <c r="I9" s="77" t="s">
        <v>743</v>
      </c>
      <c r="J9" s="97"/>
      <c r="K9" s="107"/>
      <c r="L9" s="77" t="s">
        <v>1087</v>
      </c>
      <c r="M9" s="108">
        <v>3.351369761942508</v>
      </c>
      <c r="N9" s="102">
        <v>6414.9384765625</v>
      </c>
      <c r="O9" s="102">
        <v>3486.183837890625</v>
      </c>
      <c r="P9" s="103"/>
      <c r="Q9" s="104"/>
      <c r="R9" s="104"/>
      <c r="S9" s="109"/>
      <c r="T9" s="48">
        <v>9</v>
      </c>
      <c r="U9" s="48">
        <v>2</v>
      </c>
      <c r="V9" s="49">
        <v>18</v>
      </c>
      <c r="W9" s="49">
        <v>0.028571</v>
      </c>
      <c r="X9" s="49">
        <v>0.079775</v>
      </c>
      <c r="Y9" s="49">
        <v>1.781094</v>
      </c>
      <c r="Z9" s="49">
        <v>0.2638888888888889</v>
      </c>
      <c r="AA9" s="49">
        <v>0.2222222222222222</v>
      </c>
      <c r="AB9" s="98">
        <v>9</v>
      </c>
      <c r="AC9" s="98"/>
      <c r="AD9" s="99"/>
      <c r="AE9" s="64" t="s">
        <v>951</v>
      </c>
      <c r="AF9" s="64">
        <v>238</v>
      </c>
      <c r="AG9" s="64">
        <v>1859</v>
      </c>
      <c r="AH9" s="64">
        <v>3164</v>
      </c>
      <c r="AI9" s="64">
        <v>6762</v>
      </c>
      <c r="AJ9" s="64"/>
      <c r="AK9" s="64" t="s">
        <v>974</v>
      </c>
      <c r="AL9" s="64" t="s">
        <v>992</v>
      </c>
      <c r="AM9" s="67" t="s">
        <v>1005</v>
      </c>
      <c r="AN9" s="64"/>
      <c r="AO9" s="66">
        <v>41570.59890046297</v>
      </c>
      <c r="AP9" s="67" t="s">
        <v>1028</v>
      </c>
      <c r="AQ9" s="64" t="b">
        <v>1</v>
      </c>
      <c r="AR9" s="64" t="b">
        <v>0</v>
      </c>
      <c r="AS9" s="64" t="b">
        <v>0</v>
      </c>
      <c r="AT9" s="64"/>
      <c r="AU9" s="64">
        <v>30</v>
      </c>
      <c r="AV9" s="67" t="s">
        <v>289</v>
      </c>
      <c r="AW9" s="64" t="b">
        <v>0</v>
      </c>
      <c r="AX9" s="64" t="s">
        <v>219</v>
      </c>
      <c r="AY9" s="67" t="s">
        <v>1063</v>
      </c>
      <c r="AZ9" s="110" t="s">
        <v>66</v>
      </c>
      <c r="BA9" s="48"/>
      <c r="BB9" s="48"/>
      <c r="BC9" s="48"/>
      <c r="BD9" s="48"/>
      <c r="BE9" s="48"/>
      <c r="BF9" s="48"/>
      <c r="BG9" s="92" t="s">
        <v>1182</v>
      </c>
      <c r="BH9" s="92" t="s">
        <v>1196</v>
      </c>
      <c r="BI9" s="92" t="s">
        <v>1205</v>
      </c>
      <c r="BJ9" s="92" t="s">
        <v>1217</v>
      </c>
      <c r="BK9" s="48">
        <v>0</v>
      </c>
      <c r="BL9" s="49">
        <v>0</v>
      </c>
      <c r="BM9" s="48">
        <v>0</v>
      </c>
      <c r="BN9" s="49">
        <v>0</v>
      </c>
      <c r="BO9" s="48">
        <v>0</v>
      </c>
      <c r="BP9" s="49">
        <v>0</v>
      </c>
      <c r="BQ9" s="48">
        <v>39</v>
      </c>
      <c r="BR9" s="49">
        <v>100</v>
      </c>
      <c r="BS9" s="48">
        <v>39</v>
      </c>
      <c r="BT9" s="63" t="str">
        <f>REPLACE(INDEX(GroupVertices[Group],MATCH(Vertices[[#This Row],[Vertex]],GroupVertices[Vertex],0)),1,1,"")</f>
        <v>2</v>
      </c>
      <c r="BU9" s="2"/>
      <c r="BV9" s="3"/>
      <c r="BW9" s="3"/>
      <c r="BX9" s="3"/>
      <c r="BY9" s="3"/>
    </row>
    <row r="10" spans="1:77" ht="41.45" customHeight="1">
      <c r="A10" s="62" t="s">
        <v>729</v>
      </c>
      <c r="B10" s="64"/>
      <c r="C10" s="87"/>
      <c r="D10" s="87" t="s">
        <v>64</v>
      </c>
      <c r="E10" s="94">
        <v>165.27228458110653</v>
      </c>
      <c r="F10" s="105">
        <v>99.99707295385126</v>
      </c>
      <c r="G10" s="76" t="s">
        <v>1049</v>
      </c>
      <c r="H10" s="106"/>
      <c r="I10" s="77" t="s">
        <v>729</v>
      </c>
      <c r="J10" s="97"/>
      <c r="K10" s="107"/>
      <c r="L10" s="77" t="s">
        <v>1088</v>
      </c>
      <c r="M10" s="108">
        <v>1.975486913170292</v>
      </c>
      <c r="N10" s="102">
        <v>3899.838134765625</v>
      </c>
      <c r="O10" s="102">
        <v>8213.146484375</v>
      </c>
      <c r="P10" s="103"/>
      <c r="Q10" s="104"/>
      <c r="R10" s="104"/>
      <c r="S10" s="109"/>
      <c r="T10" s="48">
        <v>0</v>
      </c>
      <c r="U10" s="48">
        <v>2</v>
      </c>
      <c r="V10" s="49">
        <v>0</v>
      </c>
      <c r="W10" s="49">
        <v>0.023256</v>
      </c>
      <c r="X10" s="49">
        <v>0.019664</v>
      </c>
      <c r="Y10" s="49">
        <v>0.579687</v>
      </c>
      <c r="Z10" s="49">
        <v>0.5</v>
      </c>
      <c r="AA10" s="49">
        <v>0</v>
      </c>
      <c r="AB10" s="98">
        <v>10</v>
      </c>
      <c r="AC10" s="98"/>
      <c r="AD10" s="99"/>
      <c r="AE10" s="64" t="s">
        <v>952</v>
      </c>
      <c r="AF10" s="64">
        <v>1256</v>
      </c>
      <c r="AG10" s="64">
        <v>780</v>
      </c>
      <c r="AH10" s="64">
        <v>2352</v>
      </c>
      <c r="AI10" s="64">
        <v>2553</v>
      </c>
      <c r="AJ10" s="64"/>
      <c r="AK10" s="64" t="s">
        <v>975</v>
      </c>
      <c r="AL10" s="64" t="s">
        <v>992</v>
      </c>
      <c r="AM10" s="67" t="s">
        <v>1006</v>
      </c>
      <c r="AN10" s="64"/>
      <c r="AO10" s="66">
        <v>40153.98149305556</v>
      </c>
      <c r="AP10" s="67" t="s">
        <v>1029</v>
      </c>
      <c r="AQ10" s="64" t="b">
        <v>0</v>
      </c>
      <c r="AR10" s="64" t="b">
        <v>0</v>
      </c>
      <c r="AS10" s="64" t="b">
        <v>1</v>
      </c>
      <c r="AT10" s="64"/>
      <c r="AU10" s="64">
        <v>22</v>
      </c>
      <c r="AV10" s="67" t="s">
        <v>289</v>
      </c>
      <c r="AW10" s="64" t="b">
        <v>0</v>
      </c>
      <c r="AX10" s="64" t="s">
        <v>219</v>
      </c>
      <c r="AY10" s="67" t="s">
        <v>1064</v>
      </c>
      <c r="AZ10" s="110" t="s">
        <v>66</v>
      </c>
      <c r="BA10" s="48"/>
      <c r="BB10" s="48"/>
      <c r="BC10" s="48"/>
      <c r="BD10" s="48"/>
      <c r="BE10" s="48"/>
      <c r="BF10" s="48"/>
      <c r="BG10" s="92" t="s">
        <v>1183</v>
      </c>
      <c r="BH10" s="92" t="s">
        <v>1183</v>
      </c>
      <c r="BI10" s="92" t="s">
        <v>1206</v>
      </c>
      <c r="BJ10" s="92" t="s">
        <v>1206</v>
      </c>
      <c r="BK10" s="48">
        <v>0</v>
      </c>
      <c r="BL10" s="49">
        <v>0</v>
      </c>
      <c r="BM10" s="48">
        <v>0</v>
      </c>
      <c r="BN10" s="49">
        <v>0</v>
      </c>
      <c r="BO10" s="48">
        <v>0</v>
      </c>
      <c r="BP10" s="49">
        <v>0</v>
      </c>
      <c r="BQ10" s="48">
        <v>22</v>
      </c>
      <c r="BR10" s="49">
        <v>100</v>
      </c>
      <c r="BS10" s="48">
        <v>22</v>
      </c>
      <c r="BT10" s="63" t="str">
        <f>REPLACE(INDEX(GroupVertices[Group],MATCH(Vertices[[#This Row],[Vertex]],GroupVertices[Vertex],0)),1,1,"")</f>
        <v>1</v>
      </c>
      <c r="BU10" s="2"/>
      <c r="BV10" s="3"/>
      <c r="BW10" s="3"/>
      <c r="BX10" s="3"/>
      <c r="BY10" s="3"/>
    </row>
    <row r="11" spans="1:77" ht="41.45" customHeight="1">
      <c r="A11" s="62" t="s">
        <v>745</v>
      </c>
      <c r="B11" s="64"/>
      <c r="C11" s="87"/>
      <c r="D11" s="87" t="s">
        <v>64</v>
      </c>
      <c r="E11" s="94">
        <v>191.8227033980062</v>
      </c>
      <c r="F11" s="105">
        <v>99.97332370490324</v>
      </c>
      <c r="G11" s="76" t="s">
        <v>1050</v>
      </c>
      <c r="H11" s="106"/>
      <c r="I11" s="77" t="s">
        <v>745</v>
      </c>
      <c r="J11" s="97"/>
      <c r="K11" s="107"/>
      <c r="L11" s="77" t="s">
        <v>1089</v>
      </c>
      <c r="M11" s="108">
        <v>9.890319945912779</v>
      </c>
      <c r="N11" s="102">
        <v>4507.26611328125</v>
      </c>
      <c r="O11" s="102">
        <v>6533.93359375</v>
      </c>
      <c r="P11" s="103"/>
      <c r="Q11" s="104"/>
      <c r="R11" s="104"/>
      <c r="S11" s="109"/>
      <c r="T11" s="48">
        <v>2</v>
      </c>
      <c r="U11" s="48">
        <v>0</v>
      </c>
      <c r="V11" s="49">
        <v>0</v>
      </c>
      <c r="W11" s="49">
        <v>0.023256</v>
      </c>
      <c r="X11" s="49">
        <v>0.019664</v>
      </c>
      <c r="Y11" s="49">
        <v>0.579687</v>
      </c>
      <c r="Z11" s="49">
        <v>0.5</v>
      </c>
      <c r="AA11" s="49">
        <v>0</v>
      </c>
      <c r="AB11" s="98">
        <v>11</v>
      </c>
      <c r="AC11" s="98"/>
      <c r="AD11" s="99"/>
      <c r="AE11" s="64" t="s">
        <v>953</v>
      </c>
      <c r="AF11" s="64">
        <v>74</v>
      </c>
      <c r="AG11" s="64">
        <v>6987</v>
      </c>
      <c r="AH11" s="64">
        <v>6738</v>
      </c>
      <c r="AI11" s="64">
        <v>3998</v>
      </c>
      <c r="AJ11" s="64"/>
      <c r="AK11" s="64" t="s">
        <v>976</v>
      </c>
      <c r="AL11" s="64" t="s">
        <v>992</v>
      </c>
      <c r="AM11" s="67" t="s">
        <v>1007</v>
      </c>
      <c r="AN11" s="64"/>
      <c r="AO11" s="66">
        <v>40091.63097222222</v>
      </c>
      <c r="AP11" s="67" t="s">
        <v>1030</v>
      </c>
      <c r="AQ11" s="64" t="b">
        <v>1</v>
      </c>
      <c r="AR11" s="64" t="b">
        <v>0</v>
      </c>
      <c r="AS11" s="64" t="b">
        <v>0</v>
      </c>
      <c r="AT11" s="64"/>
      <c r="AU11" s="64">
        <v>228</v>
      </c>
      <c r="AV11" s="67" t="s">
        <v>289</v>
      </c>
      <c r="AW11" s="64" t="b">
        <v>0</v>
      </c>
      <c r="AX11" s="64" t="s">
        <v>219</v>
      </c>
      <c r="AY11" s="67" t="s">
        <v>1065</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730</v>
      </c>
      <c r="B12" s="64"/>
      <c r="C12" s="87"/>
      <c r="D12" s="87" t="s">
        <v>64</v>
      </c>
      <c r="E12" s="94">
        <v>167.88583474980732</v>
      </c>
      <c r="F12" s="105">
        <v>99.99473514313638</v>
      </c>
      <c r="G12" s="76" t="s">
        <v>798</v>
      </c>
      <c r="H12" s="106"/>
      <c r="I12" s="77" t="s">
        <v>730</v>
      </c>
      <c r="J12" s="97"/>
      <c r="K12" s="107"/>
      <c r="L12" s="77" t="s">
        <v>1090</v>
      </c>
      <c r="M12" s="108">
        <v>2.7546012974147995</v>
      </c>
      <c r="N12" s="102">
        <v>2489.16552734375</v>
      </c>
      <c r="O12" s="102">
        <v>9685.2236328125</v>
      </c>
      <c r="P12" s="103"/>
      <c r="Q12" s="104"/>
      <c r="R12" s="104"/>
      <c r="S12" s="109"/>
      <c r="T12" s="48">
        <v>1</v>
      </c>
      <c r="U12" s="48">
        <v>4</v>
      </c>
      <c r="V12" s="49">
        <v>0</v>
      </c>
      <c r="W12" s="49">
        <v>0.02439</v>
      </c>
      <c r="X12" s="49">
        <v>0.049852</v>
      </c>
      <c r="Y12" s="49">
        <v>0.850495</v>
      </c>
      <c r="Z12" s="49">
        <v>1</v>
      </c>
      <c r="AA12" s="49">
        <v>0</v>
      </c>
      <c r="AB12" s="98">
        <v>12</v>
      </c>
      <c r="AC12" s="98"/>
      <c r="AD12" s="99"/>
      <c r="AE12" s="64" t="s">
        <v>954</v>
      </c>
      <c r="AF12" s="64">
        <v>342</v>
      </c>
      <c r="AG12" s="64">
        <v>1391</v>
      </c>
      <c r="AH12" s="64">
        <v>2319</v>
      </c>
      <c r="AI12" s="64">
        <v>1494</v>
      </c>
      <c r="AJ12" s="64"/>
      <c r="AK12" s="64" t="s">
        <v>977</v>
      </c>
      <c r="AL12" s="64" t="s">
        <v>992</v>
      </c>
      <c r="AM12" s="67" t="s">
        <v>1008</v>
      </c>
      <c r="AN12" s="64"/>
      <c r="AO12" s="66">
        <v>39988.122245370374</v>
      </c>
      <c r="AP12" s="67" t="s">
        <v>1031</v>
      </c>
      <c r="AQ12" s="64" t="b">
        <v>0</v>
      </c>
      <c r="AR12" s="64" t="b">
        <v>0</v>
      </c>
      <c r="AS12" s="64" t="b">
        <v>1</v>
      </c>
      <c r="AT12" s="64"/>
      <c r="AU12" s="64">
        <v>35</v>
      </c>
      <c r="AV12" s="67" t="s">
        <v>1045</v>
      </c>
      <c r="AW12" s="64" t="b">
        <v>0</v>
      </c>
      <c r="AX12" s="64" t="s">
        <v>219</v>
      </c>
      <c r="AY12" s="67" t="s">
        <v>1066</v>
      </c>
      <c r="AZ12" s="110" t="s">
        <v>66</v>
      </c>
      <c r="BA12" s="48" t="s">
        <v>771</v>
      </c>
      <c r="BB12" s="48" t="s">
        <v>771</v>
      </c>
      <c r="BC12" s="48" t="s">
        <v>777</v>
      </c>
      <c r="BD12" s="48" t="s">
        <v>777</v>
      </c>
      <c r="BE12" s="48"/>
      <c r="BF12" s="48"/>
      <c r="BG12" s="92" t="s">
        <v>1184</v>
      </c>
      <c r="BH12" s="92" t="s">
        <v>1184</v>
      </c>
      <c r="BI12" s="92" t="s">
        <v>1207</v>
      </c>
      <c r="BJ12" s="92" t="s">
        <v>1207</v>
      </c>
      <c r="BK12" s="48">
        <v>0</v>
      </c>
      <c r="BL12" s="49">
        <v>0</v>
      </c>
      <c r="BM12" s="48">
        <v>0</v>
      </c>
      <c r="BN12" s="49">
        <v>0</v>
      </c>
      <c r="BO12" s="48">
        <v>0</v>
      </c>
      <c r="BP12" s="49">
        <v>0</v>
      </c>
      <c r="BQ12" s="48">
        <v>60</v>
      </c>
      <c r="BR12" s="49">
        <v>100</v>
      </c>
      <c r="BS12" s="48">
        <v>60</v>
      </c>
      <c r="BT12" s="63" t="str">
        <f>REPLACE(INDEX(GroupVertices[Group],MATCH(Vertices[[#This Row],[Vertex]],GroupVertices[Vertex],0)),1,1,"")</f>
        <v>1</v>
      </c>
      <c r="BU12" s="2"/>
      <c r="BV12" s="3"/>
      <c r="BW12" s="3"/>
      <c r="BX12" s="3"/>
      <c r="BY12" s="3"/>
    </row>
    <row r="13" spans="1:77" ht="41.45" customHeight="1">
      <c r="A13" s="62" t="s">
        <v>731</v>
      </c>
      <c r="B13" s="64"/>
      <c r="C13" s="87"/>
      <c r="D13" s="87" t="s">
        <v>64</v>
      </c>
      <c r="E13" s="94">
        <v>162.64162442766795</v>
      </c>
      <c r="F13" s="105">
        <v>99.9994260693826</v>
      </c>
      <c r="G13" s="76" t="s">
        <v>799</v>
      </c>
      <c r="H13" s="106"/>
      <c r="I13" s="77" t="s">
        <v>731</v>
      </c>
      <c r="J13" s="97"/>
      <c r="K13" s="107"/>
      <c r="L13" s="77" t="s">
        <v>1091</v>
      </c>
      <c r="M13" s="108">
        <v>1.1912719437588808</v>
      </c>
      <c r="N13" s="102">
        <v>8034.87646484375</v>
      </c>
      <c r="O13" s="102">
        <v>9685.2236328125</v>
      </c>
      <c r="P13" s="103"/>
      <c r="Q13" s="104"/>
      <c r="R13" s="104"/>
      <c r="S13" s="109"/>
      <c r="T13" s="48">
        <v>0</v>
      </c>
      <c r="U13" s="48">
        <v>3</v>
      </c>
      <c r="V13" s="49">
        <v>0</v>
      </c>
      <c r="W13" s="49">
        <v>0.02439</v>
      </c>
      <c r="X13" s="49">
        <v>0.042806</v>
      </c>
      <c r="Y13" s="49">
        <v>0.669766</v>
      </c>
      <c r="Z13" s="49">
        <v>1</v>
      </c>
      <c r="AA13" s="49">
        <v>0</v>
      </c>
      <c r="AB13" s="98">
        <v>13</v>
      </c>
      <c r="AC13" s="98"/>
      <c r="AD13" s="99"/>
      <c r="AE13" s="64" t="s">
        <v>955</v>
      </c>
      <c r="AF13" s="64">
        <v>83</v>
      </c>
      <c r="AG13" s="64">
        <v>165</v>
      </c>
      <c r="AH13" s="64">
        <v>317</v>
      </c>
      <c r="AI13" s="64">
        <v>170</v>
      </c>
      <c r="AJ13" s="64"/>
      <c r="AK13" s="64" t="s">
        <v>978</v>
      </c>
      <c r="AL13" s="64" t="s">
        <v>992</v>
      </c>
      <c r="AM13" s="67" t="s">
        <v>1009</v>
      </c>
      <c r="AN13" s="64"/>
      <c r="AO13" s="66">
        <v>43180.60172453704</v>
      </c>
      <c r="AP13" s="67" t="s">
        <v>1032</v>
      </c>
      <c r="AQ13" s="64" t="b">
        <v>1</v>
      </c>
      <c r="AR13" s="64" t="b">
        <v>0</v>
      </c>
      <c r="AS13" s="64" t="b">
        <v>0</v>
      </c>
      <c r="AT13" s="64"/>
      <c r="AU13" s="64">
        <v>1</v>
      </c>
      <c r="AV13" s="64"/>
      <c r="AW13" s="64" t="b">
        <v>0</v>
      </c>
      <c r="AX13" s="64" t="s">
        <v>219</v>
      </c>
      <c r="AY13" s="67" t="s">
        <v>1067</v>
      </c>
      <c r="AZ13" s="110" t="s">
        <v>66</v>
      </c>
      <c r="BA13" s="48"/>
      <c r="BB13" s="48"/>
      <c r="BC13" s="48"/>
      <c r="BD13" s="48"/>
      <c r="BE13" s="48"/>
      <c r="BF13" s="48"/>
      <c r="BG13" s="92" t="s">
        <v>1181</v>
      </c>
      <c r="BH13" s="92" t="s">
        <v>1181</v>
      </c>
      <c r="BI13" s="92" t="s">
        <v>1204</v>
      </c>
      <c r="BJ13" s="92" t="s">
        <v>1204</v>
      </c>
      <c r="BK13" s="48">
        <v>0</v>
      </c>
      <c r="BL13" s="49">
        <v>0</v>
      </c>
      <c r="BM13" s="48">
        <v>0</v>
      </c>
      <c r="BN13" s="49">
        <v>0</v>
      </c>
      <c r="BO13" s="48">
        <v>0</v>
      </c>
      <c r="BP13" s="49">
        <v>0</v>
      </c>
      <c r="BQ13" s="48">
        <v>25</v>
      </c>
      <c r="BR13" s="49">
        <v>100</v>
      </c>
      <c r="BS13" s="48">
        <v>25</v>
      </c>
      <c r="BT13" s="63" t="str">
        <f>REPLACE(INDEX(GroupVertices[Group],MATCH(Vertices[[#This Row],[Vertex]],GroupVertices[Vertex],0)),1,1,"")</f>
        <v>3</v>
      </c>
      <c r="BU13" s="2"/>
      <c r="BV13" s="3"/>
      <c r="BW13" s="3"/>
      <c r="BX13" s="3"/>
      <c r="BY13" s="3"/>
    </row>
    <row r="14" spans="1:77" ht="41.45" customHeight="1">
      <c r="A14" s="62" t="s">
        <v>732</v>
      </c>
      <c r="B14" s="64"/>
      <c r="C14" s="87"/>
      <c r="D14" s="87" t="s">
        <v>64</v>
      </c>
      <c r="E14" s="94">
        <v>165.34927951242668</v>
      </c>
      <c r="F14" s="105">
        <v>99.99700408217717</v>
      </c>
      <c r="G14" s="76" t="s">
        <v>800</v>
      </c>
      <c r="H14" s="106"/>
      <c r="I14" s="77" t="s">
        <v>732</v>
      </c>
      <c r="J14" s="97"/>
      <c r="K14" s="107"/>
      <c r="L14" s="77" t="s">
        <v>1092</v>
      </c>
      <c r="M14" s="108">
        <v>1.9984395464213578</v>
      </c>
      <c r="N14" s="102">
        <v>9429.60546875</v>
      </c>
      <c r="O14" s="102">
        <v>6640.625</v>
      </c>
      <c r="P14" s="103"/>
      <c r="Q14" s="104"/>
      <c r="R14" s="104"/>
      <c r="S14" s="109"/>
      <c r="T14" s="48">
        <v>1</v>
      </c>
      <c r="U14" s="48">
        <v>1</v>
      </c>
      <c r="V14" s="49">
        <v>0</v>
      </c>
      <c r="W14" s="49">
        <v>0.02381</v>
      </c>
      <c r="X14" s="49">
        <v>0.031531</v>
      </c>
      <c r="Y14" s="49">
        <v>0.501552</v>
      </c>
      <c r="Z14" s="49">
        <v>1</v>
      </c>
      <c r="AA14" s="49">
        <v>0</v>
      </c>
      <c r="AB14" s="98">
        <v>14</v>
      </c>
      <c r="AC14" s="98"/>
      <c r="AD14" s="99"/>
      <c r="AE14" s="64" t="s">
        <v>956</v>
      </c>
      <c r="AF14" s="64">
        <v>309</v>
      </c>
      <c r="AG14" s="64">
        <v>798</v>
      </c>
      <c r="AH14" s="64">
        <v>490</v>
      </c>
      <c r="AI14" s="64">
        <v>138</v>
      </c>
      <c r="AJ14" s="64"/>
      <c r="AK14" s="64" t="s">
        <v>979</v>
      </c>
      <c r="AL14" s="64" t="s">
        <v>995</v>
      </c>
      <c r="AM14" s="67" t="s">
        <v>1010</v>
      </c>
      <c r="AN14" s="64"/>
      <c r="AO14" s="66">
        <v>41823.55868055556</v>
      </c>
      <c r="AP14" s="67" t="s">
        <v>1033</v>
      </c>
      <c r="AQ14" s="64" t="b">
        <v>0</v>
      </c>
      <c r="AR14" s="64" t="b">
        <v>0</v>
      </c>
      <c r="AS14" s="64" t="b">
        <v>0</v>
      </c>
      <c r="AT14" s="64"/>
      <c r="AU14" s="64">
        <v>6</v>
      </c>
      <c r="AV14" s="67" t="s">
        <v>1046</v>
      </c>
      <c r="AW14" s="64" t="b">
        <v>0</v>
      </c>
      <c r="AX14" s="64" t="s">
        <v>219</v>
      </c>
      <c r="AY14" s="67" t="s">
        <v>1068</v>
      </c>
      <c r="AZ14" s="110" t="s">
        <v>66</v>
      </c>
      <c r="BA14" s="48"/>
      <c r="BB14" s="48"/>
      <c r="BC14" s="48"/>
      <c r="BD14" s="48"/>
      <c r="BE14" s="48" t="s">
        <v>780</v>
      </c>
      <c r="BF14" s="48" t="s">
        <v>780</v>
      </c>
      <c r="BG14" s="92" t="s">
        <v>1185</v>
      </c>
      <c r="BH14" s="92" t="s">
        <v>1197</v>
      </c>
      <c r="BI14" s="92" t="s">
        <v>1208</v>
      </c>
      <c r="BJ14" s="92" t="s">
        <v>1218</v>
      </c>
      <c r="BK14" s="48">
        <v>0</v>
      </c>
      <c r="BL14" s="49">
        <v>0</v>
      </c>
      <c r="BM14" s="48">
        <v>0</v>
      </c>
      <c r="BN14" s="49">
        <v>0</v>
      </c>
      <c r="BO14" s="48">
        <v>0</v>
      </c>
      <c r="BP14" s="49">
        <v>0</v>
      </c>
      <c r="BQ14" s="48">
        <v>80</v>
      </c>
      <c r="BR14" s="49">
        <v>100</v>
      </c>
      <c r="BS14" s="48">
        <v>80</v>
      </c>
      <c r="BT14" s="63" t="str">
        <f>REPLACE(INDEX(GroupVertices[Group],MATCH(Vertices[[#This Row],[Vertex]],GroupVertices[Vertex],0)),1,1,"")</f>
        <v>3</v>
      </c>
      <c r="BU14" s="2"/>
      <c r="BV14" s="3"/>
      <c r="BW14" s="3"/>
      <c r="BX14" s="3"/>
      <c r="BY14" s="3"/>
    </row>
    <row r="15" spans="1:77" ht="41.45" customHeight="1">
      <c r="A15" s="62" t="s">
        <v>734</v>
      </c>
      <c r="B15" s="64"/>
      <c r="C15" s="87"/>
      <c r="D15" s="87" t="s">
        <v>64</v>
      </c>
      <c r="E15" s="94">
        <v>162.68012189332802</v>
      </c>
      <c r="F15" s="105">
        <v>99.99939163354556</v>
      </c>
      <c r="G15" s="76" t="s">
        <v>1051</v>
      </c>
      <c r="H15" s="106"/>
      <c r="I15" s="77" t="s">
        <v>734</v>
      </c>
      <c r="J15" s="97"/>
      <c r="K15" s="107"/>
      <c r="L15" s="77" t="s">
        <v>1093</v>
      </c>
      <c r="M15" s="108">
        <v>1.2027482603844137</v>
      </c>
      <c r="N15" s="102">
        <v>4447.50927734375</v>
      </c>
      <c r="O15" s="102">
        <v>2990.338134765625</v>
      </c>
      <c r="P15" s="103"/>
      <c r="Q15" s="104"/>
      <c r="R15" s="104"/>
      <c r="S15" s="109"/>
      <c r="T15" s="48">
        <v>1</v>
      </c>
      <c r="U15" s="48">
        <v>2</v>
      </c>
      <c r="V15" s="49">
        <v>1.5</v>
      </c>
      <c r="W15" s="49">
        <v>0.02439</v>
      </c>
      <c r="X15" s="49">
        <v>0.034609</v>
      </c>
      <c r="Y15" s="49">
        <v>0.731269</v>
      </c>
      <c r="Z15" s="49">
        <v>0.5</v>
      </c>
      <c r="AA15" s="49">
        <v>0</v>
      </c>
      <c r="AB15" s="98">
        <v>15</v>
      </c>
      <c r="AC15" s="98"/>
      <c r="AD15" s="99"/>
      <c r="AE15" s="64" t="s">
        <v>957</v>
      </c>
      <c r="AF15" s="64">
        <v>328</v>
      </c>
      <c r="AG15" s="64">
        <v>174</v>
      </c>
      <c r="AH15" s="64">
        <v>1212</v>
      </c>
      <c r="AI15" s="64">
        <v>1896</v>
      </c>
      <c r="AJ15" s="64"/>
      <c r="AK15" s="64" t="s">
        <v>980</v>
      </c>
      <c r="AL15" s="64" t="s">
        <v>992</v>
      </c>
      <c r="AM15" s="67" t="s">
        <v>1011</v>
      </c>
      <c r="AN15" s="64"/>
      <c r="AO15" s="66">
        <v>42233.83503472222</v>
      </c>
      <c r="AP15" s="67" t="s">
        <v>1034</v>
      </c>
      <c r="AQ15" s="64" t="b">
        <v>0</v>
      </c>
      <c r="AR15" s="64" t="b">
        <v>0</v>
      </c>
      <c r="AS15" s="64" t="b">
        <v>0</v>
      </c>
      <c r="AT15" s="64"/>
      <c r="AU15" s="64">
        <v>11</v>
      </c>
      <c r="AV15" s="67" t="s">
        <v>289</v>
      </c>
      <c r="AW15" s="64" t="b">
        <v>0</v>
      </c>
      <c r="AX15" s="64" t="s">
        <v>219</v>
      </c>
      <c r="AY15" s="67" t="s">
        <v>1069</v>
      </c>
      <c r="AZ15" s="110" t="s">
        <v>66</v>
      </c>
      <c r="BA15" s="48"/>
      <c r="BB15" s="48"/>
      <c r="BC15" s="48"/>
      <c r="BD15" s="48"/>
      <c r="BE15" s="48"/>
      <c r="BF15" s="48"/>
      <c r="BG15" s="92" t="s">
        <v>1186</v>
      </c>
      <c r="BH15" s="92" t="s">
        <v>1186</v>
      </c>
      <c r="BI15" s="92" t="s">
        <v>1209</v>
      </c>
      <c r="BJ15" s="92" t="s">
        <v>1209</v>
      </c>
      <c r="BK15" s="48">
        <v>0</v>
      </c>
      <c r="BL15" s="49">
        <v>0</v>
      </c>
      <c r="BM15" s="48">
        <v>0</v>
      </c>
      <c r="BN15" s="49">
        <v>0</v>
      </c>
      <c r="BO15" s="48">
        <v>0</v>
      </c>
      <c r="BP15" s="49">
        <v>0</v>
      </c>
      <c r="BQ15" s="48">
        <v>17</v>
      </c>
      <c r="BR15" s="49">
        <v>100</v>
      </c>
      <c r="BS15" s="48">
        <v>17</v>
      </c>
      <c r="BT15" s="63" t="str">
        <f>REPLACE(INDEX(GroupVertices[Group],MATCH(Vertices[[#This Row],[Vertex]],GroupVertices[Vertex],0)),1,1,"")</f>
        <v>1</v>
      </c>
      <c r="BU15" s="2"/>
      <c r="BV15" s="3"/>
      <c r="BW15" s="3"/>
      <c r="BX15" s="3"/>
      <c r="BY15" s="3"/>
    </row>
    <row r="16" spans="1:77" ht="41.45" customHeight="1">
      <c r="A16" s="62" t="s">
        <v>746</v>
      </c>
      <c r="B16" s="64"/>
      <c r="C16" s="87"/>
      <c r="D16" s="87" t="s">
        <v>64</v>
      </c>
      <c r="E16" s="94">
        <v>181.6251524942703</v>
      </c>
      <c r="F16" s="105">
        <v>99.9824453755158</v>
      </c>
      <c r="G16" s="76" t="s">
        <v>1052</v>
      </c>
      <c r="H16" s="106"/>
      <c r="I16" s="77" t="s">
        <v>746</v>
      </c>
      <c r="J16" s="97"/>
      <c r="K16" s="107"/>
      <c r="L16" s="77" t="s">
        <v>1094</v>
      </c>
      <c r="M16" s="108">
        <v>6.8503711864383</v>
      </c>
      <c r="N16" s="102">
        <v>3818.762939453125</v>
      </c>
      <c r="O16" s="102">
        <v>1325.3104248046875</v>
      </c>
      <c r="P16" s="103"/>
      <c r="Q16" s="104"/>
      <c r="R16" s="104"/>
      <c r="S16" s="109"/>
      <c r="T16" s="48">
        <v>2</v>
      </c>
      <c r="U16" s="48">
        <v>0</v>
      </c>
      <c r="V16" s="49">
        <v>0</v>
      </c>
      <c r="W16" s="49">
        <v>0.023256</v>
      </c>
      <c r="X16" s="49">
        <v>0.021777</v>
      </c>
      <c r="Y16" s="49">
        <v>0.540513</v>
      </c>
      <c r="Z16" s="49">
        <v>0.5</v>
      </c>
      <c r="AA16" s="49">
        <v>0</v>
      </c>
      <c r="AB16" s="98">
        <v>16</v>
      </c>
      <c r="AC16" s="98"/>
      <c r="AD16" s="99"/>
      <c r="AE16" s="64" t="s">
        <v>958</v>
      </c>
      <c r="AF16" s="64">
        <v>237</v>
      </c>
      <c r="AG16" s="64">
        <v>4603</v>
      </c>
      <c r="AH16" s="64">
        <v>16339</v>
      </c>
      <c r="AI16" s="64">
        <v>6774</v>
      </c>
      <c r="AJ16" s="64"/>
      <c r="AK16" s="64" t="s">
        <v>981</v>
      </c>
      <c r="AL16" s="64" t="s">
        <v>996</v>
      </c>
      <c r="AM16" s="67" t="s">
        <v>1012</v>
      </c>
      <c r="AN16" s="64"/>
      <c r="AO16" s="66">
        <v>40368.71576388889</v>
      </c>
      <c r="AP16" s="67" t="s">
        <v>1035</v>
      </c>
      <c r="AQ16" s="64" t="b">
        <v>0</v>
      </c>
      <c r="AR16" s="64" t="b">
        <v>0</v>
      </c>
      <c r="AS16" s="64" t="b">
        <v>1</v>
      </c>
      <c r="AT16" s="64"/>
      <c r="AU16" s="64">
        <v>39</v>
      </c>
      <c r="AV16" s="67" t="s">
        <v>289</v>
      </c>
      <c r="AW16" s="64" t="b">
        <v>1</v>
      </c>
      <c r="AX16" s="64" t="s">
        <v>219</v>
      </c>
      <c r="AY16" s="67" t="s">
        <v>1070</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1</v>
      </c>
      <c r="BU16" s="2"/>
      <c r="BV16" s="3"/>
      <c r="BW16" s="3"/>
      <c r="BX16" s="3"/>
      <c r="BY16" s="3"/>
    </row>
    <row r="17" spans="1:77" ht="41.45" customHeight="1">
      <c r="A17" s="62" t="s">
        <v>735</v>
      </c>
      <c r="B17" s="64"/>
      <c r="C17" s="87"/>
      <c r="D17" s="87" t="s">
        <v>64</v>
      </c>
      <c r="E17" s="94">
        <v>1000</v>
      </c>
      <c r="F17" s="105">
        <v>99.2504121778384</v>
      </c>
      <c r="G17" s="76" t="s">
        <v>802</v>
      </c>
      <c r="H17" s="106"/>
      <c r="I17" s="77" t="s">
        <v>735</v>
      </c>
      <c r="J17" s="97"/>
      <c r="K17" s="107"/>
      <c r="L17" s="77" t="s">
        <v>1095</v>
      </c>
      <c r="M17" s="108">
        <v>250.81263486572382</v>
      </c>
      <c r="N17" s="102">
        <v>2158.33447265625</v>
      </c>
      <c r="O17" s="102">
        <v>313.880859375</v>
      </c>
      <c r="P17" s="103"/>
      <c r="Q17" s="104"/>
      <c r="R17" s="104"/>
      <c r="S17" s="109"/>
      <c r="T17" s="48">
        <v>1</v>
      </c>
      <c r="U17" s="48">
        <v>1</v>
      </c>
      <c r="V17" s="49">
        <v>0</v>
      </c>
      <c r="W17" s="49">
        <v>0.023256</v>
      </c>
      <c r="X17" s="49">
        <v>0.019664</v>
      </c>
      <c r="Y17" s="49">
        <v>0.579687</v>
      </c>
      <c r="Z17" s="49">
        <v>0.5</v>
      </c>
      <c r="AA17" s="49">
        <v>0</v>
      </c>
      <c r="AB17" s="98">
        <v>17</v>
      </c>
      <c r="AC17" s="98"/>
      <c r="AD17" s="99"/>
      <c r="AE17" s="64" t="s">
        <v>959</v>
      </c>
      <c r="AF17" s="64">
        <v>570</v>
      </c>
      <c r="AG17" s="64">
        <v>195924</v>
      </c>
      <c r="AH17" s="64">
        <v>1104</v>
      </c>
      <c r="AI17" s="64">
        <v>43</v>
      </c>
      <c r="AJ17" s="64"/>
      <c r="AK17" s="64" t="s">
        <v>982</v>
      </c>
      <c r="AL17" s="64" t="s">
        <v>997</v>
      </c>
      <c r="AM17" s="67" t="s">
        <v>1013</v>
      </c>
      <c r="AN17" s="64"/>
      <c r="AO17" s="66">
        <v>41102.804456018515</v>
      </c>
      <c r="AP17" s="67" t="s">
        <v>1036</v>
      </c>
      <c r="AQ17" s="64" t="b">
        <v>1</v>
      </c>
      <c r="AR17" s="64" t="b">
        <v>0</v>
      </c>
      <c r="AS17" s="64" t="b">
        <v>0</v>
      </c>
      <c r="AT17" s="64"/>
      <c r="AU17" s="64">
        <v>3470</v>
      </c>
      <c r="AV17" s="67" t="s">
        <v>289</v>
      </c>
      <c r="AW17" s="64" t="b">
        <v>1</v>
      </c>
      <c r="AX17" s="64" t="s">
        <v>219</v>
      </c>
      <c r="AY17" s="67" t="s">
        <v>1071</v>
      </c>
      <c r="AZ17" s="110" t="s">
        <v>66</v>
      </c>
      <c r="BA17" s="48" t="s">
        <v>772</v>
      </c>
      <c r="BB17" s="48" t="s">
        <v>772</v>
      </c>
      <c r="BC17" s="48" t="s">
        <v>777</v>
      </c>
      <c r="BD17" s="48" t="s">
        <v>777</v>
      </c>
      <c r="BE17" s="48"/>
      <c r="BF17" s="48"/>
      <c r="BG17" s="92" t="s">
        <v>1187</v>
      </c>
      <c r="BH17" s="92" t="s">
        <v>1187</v>
      </c>
      <c r="BI17" s="92" t="s">
        <v>1210</v>
      </c>
      <c r="BJ17" s="92" t="s">
        <v>1210</v>
      </c>
      <c r="BK17" s="48">
        <v>0</v>
      </c>
      <c r="BL17" s="49">
        <v>0</v>
      </c>
      <c r="BM17" s="48">
        <v>0</v>
      </c>
      <c r="BN17" s="49">
        <v>0</v>
      </c>
      <c r="BO17" s="48">
        <v>0</v>
      </c>
      <c r="BP17" s="49">
        <v>0</v>
      </c>
      <c r="BQ17" s="48">
        <v>17</v>
      </c>
      <c r="BR17" s="49">
        <v>100</v>
      </c>
      <c r="BS17" s="48">
        <v>17</v>
      </c>
      <c r="BT17" s="63" t="str">
        <f>REPLACE(INDEX(GroupVertices[Group],MATCH(Vertices[[#This Row],[Vertex]],GroupVertices[Vertex],0)),1,1,"")</f>
        <v>1</v>
      </c>
      <c r="BU17" s="2"/>
      <c r="BV17" s="3"/>
      <c r="BW17" s="3"/>
      <c r="BX17" s="3"/>
      <c r="BY17" s="3"/>
    </row>
    <row r="18" spans="1:77" ht="41.45" customHeight="1">
      <c r="A18" s="62" t="s">
        <v>747</v>
      </c>
      <c r="B18" s="64"/>
      <c r="C18" s="87"/>
      <c r="D18" s="87" t="s">
        <v>64</v>
      </c>
      <c r="E18" s="94">
        <v>253.42720344649814</v>
      </c>
      <c r="F18" s="105">
        <v>99.9182187132246</v>
      </c>
      <c r="G18" s="76" t="s">
        <v>1053</v>
      </c>
      <c r="H18" s="106"/>
      <c r="I18" s="77" t="s">
        <v>747</v>
      </c>
      <c r="J18" s="97"/>
      <c r="K18" s="107"/>
      <c r="L18" s="77" t="s">
        <v>1096</v>
      </c>
      <c r="M18" s="108">
        <v>28.254976839348785</v>
      </c>
      <c r="N18" s="102">
        <v>1211.242431640625</v>
      </c>
      <c r="O18" s="102">
        <v>1093.500244140625</v>
      </c>
      <c r="P18" s="103"/>
      <c r="Q18" s="104"/>
      <c r="R18" s="104"/>
      <c r="S18" s="109"/>
      <c r="T18" s="48">
        <v>2</v>
      </c>
      <c r="U18" s="48">
        <v>0</v>
      </c>
      <c r="V18" s="49">
        <v>0</v>
      </c>
      <c r="W18" s="49">
        <v>0.023256</v>
      </c>
      <c r="X18" s="49">
        <v>0.019664</v>
      </c>
      <c r="Y18" s="49">
        <v>0.579687</v>
      </c>
      <c r="Z18" s="49">
        <v>0.5</v>
      </c>
      <c r="AA18" s="49">
        <v>0</v>
      </c>
      <c r="AB18" s="98">
        <v>18</v>
      </c>
      <c r="AC18" s="98"/>
      <c r="AD18" s="99"/>
      <c r="AE18" s="64" t="s">
        <v>960</v>
      </c>
      <c r="AF18" s="64">
        <v>793</v>
      </c>
      <c r="AG18" s="64">
        <v>21389</v>
      </c>
      <c r="AH18" s="64">
        <v>328</v>
      </c>
      <c r="AI18" s="64">
        <v>969</v>
      </c>
      <c r="AJ18" s="64"/>
      <c r="AK18" s="64" t="s">
        <v>983</v>
      </c>
      <c r="AL18" s="64" t="s">
        <v>998</v>
      </c>
      <c r="AM18" s="67" t="s">
        <v>1014</v>
      </c>
      <c r="AN18" s="64"/>
      <c r="AO18" s="66">
        <v>42880.91239583334</v>
      </c>
      <c r="AP18" s="67" t="s">
        <v>1037</v>
      </c>
      <c r="AQ18" s="64" t="b">
        <v>0</v>
      </c>
      <c r="AR18" s="64" t="b">
        <v>0</v>
      </c>
      <c r="AS18" s="64" t="b">
        <v>0</v>
      </c>
      <c r="AT18" s="64"/>
      <c r="AU18" s="64">
        <v>77</v>
      </c>
      <c r="AV18" s="67" t="s">
        <v>289</v>
      </c>
      <c r="AW18" s="64" t="b">
        <v>0</v>
      </c>
      <c r="AX18" s="64" t="s">
        <v>219</v>
      </c>
      <c r="AY18" s="67" t="s">
        <v>1072</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1</v>
      </c>
      <c r="BU18" s="2"/>
      <c r="BV18" s="3"/>
      <c r="BW18" s="3"/>
      <c r="BX18" s="3"/>
      <c r="BY18" s="3"/>
    </row>
    <row r="19" spans="1:72" ht="41.45" customHeight="1">
      <c r="A19" s="62" t="s">
        <v>736</v>
      </c>
      <c r="B19" s="64"/>
      <c r="C19" s="87"/>
      <c r="D19" s="87" t="s">
        <v>64</v>
      </c>
      <c r="E19" s="94">
        <v>163.24475138967583</v>
      </c>
      <c r="F19" s="105">
        <v>99.99888657460224</v>
      </c>
      <c r="G19" s="76" t="s">
        <v>1054</v>
      </c>
      <c r="H19" s="106"/>
      <c r="I19" s="77" t="s">
        <v>736</v>
      </c>
      <c r="J19" s="97"/>
      <c r="K19" s="107"/>
      <c r="L19" s="77" t="s">
        <v>1097</v>
      </c>
      <c r="M19" s="108">
        <v>1.3710675708922286</v>
      </c>
      <c r="N19" s="102">
        <v>159.6434326171875</v>
      </c>
      <c r="O19" s="102">
        <v>3516.416015625</v>
      </c>
      <c r="P19" s="103"/>
      <c r="Q19" s="104"/>
      <c r="R19" s="104"/>
      <c r="S19" s="109"/>
      <c r="T19" s="48">
        <v>2</v>
      </c>
      <c r="U19" s="48">
        <v>1</v>
      </c>
      <c r="V19" s="49">
        <v>0</v>
      </c>
      <c r="W19" s="49">
        <v>0.022727</v>
      </c>
      <c r="X19" s="49">
        <v>0.019664</v>
      </c>
      <c r="Y19" s="49">
        <v>0.579687</v>
      </c>
      <c r="Z19" s="49">
        <v>0</v>
      </c>
      <c r="AA19" s="49">
        <v>0</v>
      </c>
      <c r="AB19" s="98">
        <v>19</v>
      </c>
      <c r="AC19" s="98"/>
      <c r="AD19" s="99"/>
      <c r="AE19" s="64" t="s">
        <v>961</v>
      </c>
      <c r="AF19" s="64">
        <v>240</v>
      </c>
      <c r="AG19" s="64">
        <v>306</v>
      </c>
      <c r="AH19" s="64">
        <v>333</v>
      </c>
      <c r="AI19" s="64">
        <v>594</v>
      </c>
      <c r="AJ19" s="64"/>
      <c r="AK19" s="64" t="s">
        <v>984</v>
      </c>
      <c r="AL19" s="64" t="s">
        <v>992</v>
      </c>
      <c r="AM19" s="67" t="s">
        <v>1015</v>
      </c>
      <c r="AN19" s="64"/>
      <c r="AO19" s="66">
        <v>42453.95190972222</v>
      </c>
      <c r="AP19" s="67" t="s">
        <v>1038</v>
      </c>
      <c r="AQ19" s="64" t="b">
        <v>0</v>
      </c>
      <c r="AR19" s="64" t="b">
        <v>0</v>
      </c>
      <c r="AS19" s="64" t="b">
        <v>1</v>
      </c>
      <c r="AT19" s="64"/>
      <c r="AU19" s="64">
        <v>5</v>
      </c>
      <c r="AV19" s="67" t="s">
        <v>289</v>
      </c>
      <c r="AW19" s="64" t="b">
        <v>0</v>
      </c>
      <c r="AX19" s="64" t="s">
        <v>219</v>
      </c>
      <c r="AY19" s="67" t="s">
        <v>1073</v>
      </c>
      <c r="AZ19" s="110" t="s">
        <v>66</v>
      </c>
      <c r="BA19" s="48"/>
      <c r="BB19" s="48"/>
      <c r="BC19" s="48"/>
      <c r="BD19" s="48"/>
      <c r="BE19" s="48"/>
      <c r="BF19" s="48"/>
      <c r="BG19" s="92" t="s">
        <v>1188</v>
      </c>
      <c r="BH19" s="92" t="s">
        <v>1188</v>
      </c>
      <c r="BI19" s="92" t="s">
        <v>1211</v>
      </c>
      <c r="BJ19" s="92" t="s">
        <v>1211</v>
      </c>
      <c r="BK19" s="48">
        <v>0</v>
      </c>
      <c r="BL19" s="49">
        <v>0</v>
      </c>
      <c r="BM19" s="48">
        <v>0</v>
      </c>
      <c r="BN19" s="49">
        <v>0</v>
      </c>
      <c r="BO19" s="48">
        <v>0</v>
      </c>
      <c r="BP19" s="49">
        <v>0</v>
      </c>
      <c r="BQ19" s="48">
        <v>35</v>
      </c>
      <c r="BR19" s="49">
        <v>100</v>
      </c>
      <c r="BS19" s="48">
        <v>35</v>
      </c>
      <c r="BT19" s="63" t="str">
        <f>REPLACE(INDEX(GroupVertices[Group],MATCH(Vertices[[#This Row],[Vertex]],GroupVertices[Vertex],0)),1,1,"")</f>
        <v>1</v>
      </c>
    </row>
    <row r="20" spans="1:72" ht="41.45" customHeight="1">
      <c r="A20" s="62" t="s">
        <v>737</v>
      </c>
      <c r="B20" s="64"/>
      <c r="C20" s="87"/>
      <c r="D20" s="87" t="s">
        <v>64</v>
      </c>
      <c r="E20" s="94">
        <v>209.97639720482468</v>
      </c>
      <c r="F20" s="105">
        <v>99.95708529463494</v>
      </c>
      <c r="G20" s="76" t="s">
        <v>803</v>
      </c>
      <c r="H20" s="106"/>
      <c r="I20" s="77" t="s">
        <v>737</v>
      </c>
      <c r="J20" s="97"/>
      <c r="K20" s="107"/>
      <c r="L20" s="77" t="s">
        <v>1098</v>
      </c>
      <c r="M20" s="108">
        <v>15.302040807997379</v>
      </c>
      <c r="N20" s="102">
        <v>7338.0390625</v>
      </c>
      <c r="O20" s="102">
        <v>2313.94775390625</v>
      </c>
      <c r="P20" s="103"/>
      <c r="Q20" s="104"/>
      <c r="R20" s="104"/>
      <c r="S20" s="109"/>
      <c r="T20" s="48">
        <v>5</v>
      </c>
      <c r="U20" s="48">
        <v>3</v>
      </c>
      <c r="V20" s="49">
        <v>13</v>
      </c>
      <c r="W20" s="49">
        <v>0.027027</v>
      </c>
      <c r="X20" s="49">
        <v>0.06625</v>
      </c>
      <c r="Y20" s="49">
        <v>1.430806</v>
      </c>
      <c r="Z20" s="49">
        <v>0.35714285714285715</v>
      </c>
      <c r="AA20" s="49">
        <v>0.14285714285714285</v>
      </c>
      <c r="AB20" s="98">
        <v>20</v>
      </c>
      <c r="AC20" s="98"/>
      <c r="AD20" s="99"/>
      <c r="AE20" s="64" t="s">
        <v>962</v>
      </c>
      <c r="AF20" s="64">
        <v>374</v>
      </c>
      <c r="AG20" s="64">
        <v>11231</v>
      </c>
      <c r="AH20" s="64">
        <v>10593</v>
      </c>
      <c r="AI20" s="64">
        <v>530</v>
      </c>
      <c r="AJ20" s="64"/>
      <c r="AK20" s="64" t="s">
        <v>985</v>
      </c>
      <c r="AL20" s="64" t="s">
        <v>999</v>
      </c>
      <c r="AM20" s="67" t="s">
        <v>1016</v>
      </c>
      <c r="AN20" s="64"/>
      <c r="AO20" s="66">
        <v>40569.91887731481</v>
      </c>
      <c r="AP20" s="67" t="s">
        <v>1039</v>
      </c>
      <c r="AQ20" s="64" t="b">
        <v>1</v>
      </c>
      <c r="AR20" s="64" t="b">
        <v>0</v>
      </c>
      <c r="AS20" s="64" t="b">
        <v>1</v>
      </c>
      <c r="AT20" s="64"/>
      <c r="AU20" s="64">
        <v>232</v>
      </c>
      <c r="AV20" s="67" t="s">
        <v>289</v>
      </c>
      <c r="AW20" s="64" t="b">
        <v>0</v>
      </c>
      <c r="AX20" s="64" t="s">
        <v>219</v>
      </c>
      <c r="AY20" s="67" t="s">
        <v>1074</v>
      </c>
      <c r="AZ20" s="110" t="s">
        <v>66</v>
      </c>
      <c r="BA20" s="48" t="s">
        <v>773</v>
      </c>
      <c r="BB20" s="48" t="s">
        <v>773</v>
      </c>
      <c r="BC20" s="48" t="s">
        <v>778</v>
      </c>
      <c r="BD20" s="48" t="s">
        <v>778</v>
      </c>
      <c r="BE20" s="48"/>
      <c r="BF20" s="48"/>
      <c r="BG20" s="92" t="s">
        <v>1189</v>
      </c>
      <c r="BH20" s="92" t="s">
        <v>1189</v>
      </c>
      <c r="BI20" s="92" t="s">
        <v>1212</v>
      </c>
      <c r="BJ20" s="92" t="s">
        <v>1212</v>
      </c>
      <c r="BK20" s="48">
        <v>0</v>
      </c>
      <c r="BL20" s="49">
        <v>0</v>
      </c>
      <c r="BM20" s="48">
        <v>0</v>
      </c>
      <c r="BN20" s="49">
        <v>0</v>
      </c>
      <c r="BO20" s="48">
        <v>0</v>
      </c>
      <c r="BP20" s="49">
        <v>0</v>
      </c>
      <c r="BQ20" s="48">
        <v>40</v>
      </c>
      <c r="BR20" s="49">
        <v>100</v>
      </c>
      <c r="BS20" s="48">
        <v>40</v>
      </c>
      <c r="BT20" s="63" t="str">
        <f>REPLACE(INDEX(GroupVertices[Group],MATCH(Vertices[[#This Row],[Vertex]],GroupVertices[Vertex],0)),1,1,"")</f>
        <v>2</v>
      </c>
    </row>
    <row r="21" spans="1:72" ht="41.45" customHeight="1">
      <c r="A21" s="62" t="s">
        <v>748</v>
      </c>
      <c r="B21" s="64"/>
      <c r="C21" s="87"/>
      <c r="D21" s="87" t="s">
        <v>64</v>
      </c>
      <c r="E21" s="94">
        <v>174.46890137768045</v>
      </c>
      <c r="F21" s="105">
        <v>99.98884661500186</v>
      </c>
      <c r="G21" s="76" t="s">
        <v>1055</v>
      </c>
      <c r="H21" s="106"/>
      <c r="I21" s="77" t="s">
        <v>748</v>
      </c>
      <c r="J21" s="97"/>
      <c r="K21" s="107"/>
      <c r="L21" s="77" t="s">
        <v>1099</v>
      </c>
      <c r="M21" s="108">
        <v>4.717051440380916</v>
      </c>
      <c r="N21" s="102">
        <v>8156.06005859375</v>
      </c>
      <c r="O21" s="102">
        <v>313.7761535644531</v>
      </c>
      <c r="P21" s="103"/>
      <c r="Q21" s="104"/>
      <c r="R21" s="104"/>
      <c r="S21" s="109"/>
      <c r="T21" s="48">
        <v>2</v>
      </c>
      <c r="U21" s="48">
        <v>0</v>
      </c>
      <c r="V21" s="49">
        <v>0</v>
      </c>
      <c r="W21" s="49">
        <v>0.02381</v>
      </c>
      <c r="X21" s="49">
        <v>0.026249</v>
      </c>
      <c r="Y21" s="49">
        <v>0.50706</v>
      </c>
      <c r="Z21" s="49">
        <v>0.5</v>
      </c>
      <c r="AA21" s="49">
        <v>0</v>
      </c>
      <c r="AB21" s="98">
        <v>21</v>
      </c>
      <c r="AC21" s="98"/>
      <c r="AD21" s="99"/>
      <c r="AE21" s="64" t="s">
        <v>963</v>
      </c>
      <c r="AF21" s="64">
        <v>4378</v>
      </c>
      <c r="AG21" s="64">
        <v>2930</v>
      </c>
      <c r="AH21" s="64">
        <v>20503</v>
      </c>
      <c r="AI21" s="64">
        <v>3519</v>
      </c>
      <c r="AJ21" s="64"/>
      <c r="AK21" s="64" t="s">
        <v>986</v>
      </c>
      <c r="AL21" s="64" t="s">
        <v>992</v>
      </c>
      <c r="AM21" s="67" t="s">
        <v>1017</v>
      </c>
      <c r="AN21" s="64"/>
      <c r="AO21" s="66">
        <v>42550.724016203705</v>
      </c>
      <c r="AP21" s="67" t="s">
        <v>1040</v>
      </c>
      <c r="AQ21" s="64" t="b">
        <v>0</v>
      </c>
      <c r="AR21" s="64" t="b">
        <v>0</v>
      </c>
      <c r="AS21" s="64" t="b">
        <v>0</v>
      </c>
      <c r="AT21" s="64"/>
      <c r="AU21" s="64">
        <v>72</v>
      </c>
      <c r="AV21" s="67" t="s">
        <v>289</v>
      </c>
      <c r="AW21" s="64" t="b">
        <v>0</v>
      </c>
      <c r="AX21" s="64" t="s">
        <v>219</v>
      </c>
      <c r="AY21" s="67" t="s">
        <v>1075</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749</v>
      </c>
      <c r="B22" s="64"/>
      <c r="C22" s="87"/>
      <c r="D22" s="87" t="s">
        <v>64</v>
      </c>
      <c r="E22" s="94">
        <v>1000</v>
      </c>
      <c r="F22" s="105">
        <v>70</v>
      </c>
      <c r="G22" s="76" t="s">
        <v>1056</v>
      </c>
      <c r="H22" s="106"/>
      <c r="I22" s="77" t="s">
        <v>749</v>
      </c>
      <c r="J22" s="97"/>
      <c r="K22" s="107"/>
      <c r="L22" s="77" t="s">
        <v>1100</v>
      </c>
      <c r="M22" s="108">
        <v>9999</v>
      </c>
      <c r="N22" s="102">
        <v>1109.43310546875</v>
      </c>
      <c r="O22" s="102">
        <v>8786.134765625</v>
      </c>
      <c r="P22" s="103"/>
      <c r="Q22" s="104"/>
      <c r="R22" s="104"/>
      <c r="S22" s="109"/>
      <c r="T22" s="48">
        <v>1</v>
      </c>
      <c r="U22" s="48">
        <v>0</v>
      </c>
      <c r="V22" s="49">
        <v>0</v>
      </c>
      <c r="W22" s="49">
        <v>0.022727</v>
      </c>
      <c r="X22" s="49">
        <v>0.016885</v>
      </c>
      <c r="Y22" s="49">
        <v>0.33332</v>
      </c>
      <c r="Z22" s="49">
        <v>0</v>
      </c>
      <c r="AA22" s="49">
        <v>0</v>
      </c>
      <c r="AB22" s="98">
        <v>22</v>
      </c>
      <c r="AC22" s="98"/>
      <c r="AD22" s="99"/>
      <c r="AE22" s="64" t="s">
        <v>964</v>
      </c>
      <c r="AF22" s="64">
        <v>70797</v>
      </c>
      <c r="AG22" s="64">
        <v>7840684</v>
      </c>
      <c r="AH22" s="64">
        <v>183543</v>
      </c>
      <c r="AI22" s="64">
        <v>2542</v>
      </c>
      <c r="AJ22" s="64"/>
      <c r="AK22" s="64" t="s">
        <v>987</v>
      </c>
      <c r="AL22" s="64"/>
      <c r="AM22" s="67" t="s">
        <v>1018</v>
      </c>
      <c r="AN22" s="64"/>
      <c r="AO22" s="66">
        <v>39194.21545138889</v>
      </c>
      <c r="AP22" s="67" t="s">
        <v>1041</v>
      </c>
      <c r="AQ22" s="64" t="b">
        <v>0</v>
      </c>
      <c r="AR22" s="64" t="b">
        <v>0</v>
      </c>
      <c r="AS22" s="64" t="b">
        <v>0</v>
      </c>
      <c r="AT22" s="64"/>
      <c r="AU22" s="64">
        <v>66595</v>
      </c>
      <c r="AV22" s="67" t="s">
        <v>289</v>
      </c>
      <c r="AW22" s="64" t="b">
        <v>1</v>
      </c>
      <c r="AX22" s="64" t="s">
        <v>219</v>
      </c>
      <c r="AY22" s="67" t="s">
        <v>1076</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1</v>
      </c>
    </row>
    <row r="23" spans="1:72" ht="41.45" customHeight="1">
      <c r="A23" s="62" t="s">
        <v>740</v>
      </c>
      <c r="B23" s="64"/>
      <c r="C23" s="87"/>
      <c r="D23" s="87" t="s">
        <v>64</v>
      </c>
      <c r="E23" s="94">
        <v>164.05319816853742</v>
      </c>
      <c r="F23" s="105">
        <v>99.99816342202432</v>
      </c>
      <c r="G23" s="76" t="s">
        <v>805</v>
      </c>
      <c r="H23" s="106"/>
      <c r="I23" s="77" t="s">
        <v>740</v>
      </c>
      <c r="J23" s="97"/>
      <c r="K23" s="107"/>
      <c r="L23" s="77" t="s">
        <v>1101</v>
      </c>
      <c r="M23" s="108">
        <v>1.6120702200284185</v>
      </c>
      <c r="N23" s="102">
        <v>6840.10009765625</v>
      </c>
      <c r="O23" s="102">
        <v>4842.61181640625</v>
      </c>
      <c r="P23" s="103"/>
      <c r="Q23" s="104"/>
      <c r="R23" s="104"/>
      <c r="S23" s="109"/>
      <c r="T23" s="48">
        <v>0</v>
      </c>
      <c r="U23" s="48">
        <v>4</v>
      </c>
      <c r="V23" s="49">
        <v>0</v>
      </c>
      <c r="W23" s="49">
        <v>0.025</v>
      </c>
      <c r="X23" s="49">
        <v>0.05217</v>
      </c>
      <c r="Y23" s="49">
        <v>0.843506</v>
      </c>
      <c r="Z23" s="49">
        <v>0.8333333333333334</v>
      </c>
      <c r="AA23" s="49">
        <v>0</v>
      </c>
      <c r="AB23" s="98">
        <v>23</v>
      </c>
      <c r="AC23" s="98"/>
      <c r="AD23" s="99"/>
      <c r="AE23" s="64" t="s">
        <v>965</v>
      </c>
      <c r="AF23" s="64">
        <v>2682</v>
      </c>
      <c r="AG23" s="64">
        <v>495</v>
      </c>
      <c r="AH23" s="64">
        <v>756</v>
      </c>
      <c r="AI23" s="64">
        <v>836</v>
      </c>
      <c r="AJ23" s="64"/>
      <c r="AK23" s="64" t="s">
        <v>988</v>
      </c>
      <c r="AL23" s="64" t="s">
        <v>992</v>
      </c>
      <c r="AM23" s="67" t="s">
        <v>1019</v>
      </c>
      <c r="AN23" s="64"/>
      <c r="AO23" s="66">
        <v>42538.684965277775</v>
      </c>
      <c r="AP23" s="67" t="s">
        <v>1042</v>
      </c>
      <c r="AQ23" s="64" t="b">
        <v>0</v>
      </c>
      <c r="AR23" s="64" t="b">
        <v>0</v>
      </c>
      <c r="AS23" s="64" t="b">
        <v>1</v>
      </c>
      <c r="AT23" s="64"/>
      <c r="AU23" s="64">
        <v>2</v>
      </c>
      <c r="AV23" s="67" t="s">
        <v>289</v>
      </c>
      <c r="AW23" s="64" t="b">
        <v>0</v>
      </c>
      <c r="AX23" s="64" t="s">
        <v>219</v>
      </c>
      <c r="AY23" s="67" t="s">
        <v>1077</v>
      </c>
      <c r="AZ23" s="110" t="s">
        <v>66</v>
      </c>
      <c r="BA23" s="48"/>
      <c r="BB23" s="48"/>
      <c r="BC23" s="48"/>
      <c r="BD23" s="48"/>
      <c r="BE23" s="48"/>
      <c r="BF23" s="48"/>
      <c r="BG23" s="92" t="s">
        <v>1190</v>
      </c>
      <c r="BH23" s="92" t="s">
        <v>1198</v>
      </c>
      <c r="BI23" s="92" t="s">
        <v>1213</v>
      </c>
      <c r="BJ23" s="92" t="s">
        <v>1213</v>
      </c>
      <c r="BK23" s="48">
        <v>0</v>
      </c>
      <c r="BL23" s="49">
        <v>0</v>
      </c>
      <c r="BM23" s="48">
        <v>0</v>
      </c>
      <c r="BN23" s="49">
        <v>0</v>
      </c>
      <c r="BO23" s="48">
        <v>0</v>
      </c>
      <c r="BP23" s="49">
        <v>0</v>
      </c>
      <c r="BQ23" s="48">
        <v>20</v>
      </c>
      <c r="BR23" s="49">
        <v>100</v>
      </c>
      <c r="BS23" s="48">
        <v>20</v>
      </c>
      <c r="BT23" s="63" t="str">
        <f>REPLACE(INDEX(GroupVertices[Group],MATCH(Vertices[[#This Row],[Vertex]],GroupVertices[Vertex],0)),1,1,"")</f>
        <v>2</v>
      </c>
    </row>
    <row r="24" spans="1:72" ht="41.45" customHeight="1">
      <c r="A24" s="62" t="s">
        <v>741</v>
      </c>
      <c r="B24" s="64"/>
      <c r="C24" s="87"/>
      <c r="D24" s="87" t="s">
        <v>64</v>
      </c>
      <c r="E24" s="94">
        <v>165.52037935980482</v>
      </c>
      <c r="F24" s="105">
        <v>99.99685103401254</v>
      </c>
      <c r="G24" s="76" t="s">
        <v>806</v>
      </c>
      <c r="H24" s="106"/>
      <c r="I24" s="77" t="s">
        <v>741</v>
      </c>
      <c r="J24" s="97"/>
      <c r="K24" s="107"/>
      <c r="L24" s="77" t="s">
        <v>1102</v>
      </c>
      <c r="M24" s="108">
        <v>2.0494453980903926</v>
      </c>
      <c r="N24" s="102">
        <v>9714.302734375</v>
      </c>
      <c r="O24" s="102">
        <v>8513.79296875</v>
      </c>
      <c r="P24" s="103"/>
      <c r="Q24" s="104"/>
      <c r="R24" s="104"/>
      <c r="S24" s="109"/>
      <c r="T24" s="48">
        <v>1</v>
      </c>
      <c r="U24" s="48">
        <v>1</v>
      </c>
      <c r="V24" s="49">
        <v>0</v>
      </c>
      <c r="W24" s="49">
        <v>0</v>
      </c>
      <c r="X24" s="49">
        <v>0</v>
      </c>
      <c r="Y24" s="49">
        <v>0.999979</v>
      </c>
      <c r="Z24" s="49">
        <v>0</v>
      </c>
      <c r="AA24" s="49" t="s">
        <v>400</v>
      </c>
      <c r="AB24" s="98">
        <v>24</v>
      </c>
      <c r="AC24" s="98"/>
      <c r="AD24" s="99"/>
      <c r="AE24" s="64" t="s">
        <v>966</v>
      </c>
      <c r="AF24" s="64">
        <v>179</v>
      </c>
      <c r="AG24" s="64">
        <v>838</v>
      </c>
      <c r="AH24" s="64">
        <v>10487</v>
      </c>
      <c r="AI24" s="64">
        <v>0</v>
      </c>
      <c r="AJ24" s="64"/>
      <c r="AK24" s="64" t="s">
        <v>989</v>
      </c>
      <c r="AL24" s="64" t="s">
        <v>1000</v>
      </c>
      <c r="AM24" s="67" t="s">
        <v>1020</v>
      </c>
      <c r="AN24" s="64"/>
      <c r="AO24" s="66">
        <v>41263.77381944445</v>
      </c>
      <c r="AP24" s="67" t="s">
        <v>1043</v>
      </c>
      <c r="AQ24" s="64" t="b">
        <v>0</v>
      </c>
      <c r="AR24" s="64" t="b">
        <v>0</v>
      </c>
      <c r="AS24" s="64" t="b">
        <v>1</v>
      </c>
      <c r="AT24" s="64"/>
      <c r="AU24" s="64">
        <v>14</v>
      </c>
      <c r="AV24" s="67" t="s">
        <v>289</v>
      </c>
      <c r="AW24" s="64" t="b">
        <v>0</v>
      </c>
      <c r="AX24" s="64" t="s">
        <v>219</v>
      </c>
      <c r="AY24" s="67" t="s">
        <v>1078</v>
      </c>
      <c r="AZ24" s="110" t="s">
        <v>66</v>
      </c>
      <c r="BA24" s="48" t="s">
        <v>775</v>
      </c>
      <c r="BB24" s="48" t="s">
        <v>775</v>
      </c>
      <c r="BC24" s="48" t="s">
        <v>777</v>
      </c>
      <c r="BD24" s="48" t="s">
        <v>777</v>
      </c>
      <c r="BE24" s="48"/>
      <c r="BF24" s="48"/>
      <c r="BG24" s="92" t="s">
        <v>1191</v>
      </c>
      <c r="BH24" s="92" t="s">
        <v>1191</v>
      </c>
      <c r="BI24" s="92" t="s">
        <v>1214</v>
      </c>
      <c r="BJ24" s="92" t="s">
        <v>1214</v>
      </c>
      <c r="BK24" s="48">
        <v>0</v>
      </c>
      <c r="BL24" s="49">
        <v>0</v>
      </c>
      <c r="BM24" s="48">
        <v>0</v>
      </c>
      <c r="BN24" s="49">
        <v>0</v>
      </c>
      <c r="BO24" s="48">
        <v>0</v>
      </c>
      <c r="BP24" s="49">
        <v>0</v>
      </c>
      <c r="BQ24" s="48">
        <v>15</v>
      </c>
      <c r="BR24" s="49">
        <v>100</v>
      </c>
      <c r="BS24" s="48">
        <v>15</v>
      </c>
      <c r="BT24" s="63" t="str">
        <f>REPLACE(INDEX(GroupVertices[Group],MATCH(Vertices[[#This Row],[Vertex]],GroupVertices[Vertex],0)),1,1,"")</f>
        <v>4</v>
      </c>
    </row>
    <row r="25" spans="1:72" ht="41.45" customHeight="1">
      <c r="A25" s="62" t="s">
        <v>742</v>
      </c>
      <c r="B25" s="64"/>
      <c r="C25" s="87"/>
      <c r="D25" s="87" t="s">
        <v>64</v>
      </c>
      <c r="E25" s="94">
        <v>162.10265990842686</v>
      </c>
      <c r="F25" s="105">
        <v>99.99990817110121</v>
      </c>
      <c r="G25" s="76" t="s">
        <v>807</v>
      </c>
      <c r="H25" s="106"/>
      <c r="I25" s="77" t="s">
        <v>742</v>
      </c>
      <c r="J25" s="97"/>
      <c r="K25" s="107"/>
      <c r="L25" s="77" t="s">
        <v>1103</v>
      </c>
      <c r="M25" s="108">
        <v>1.030603511001421</v>
      </c>
      <c r="N25" s="102">
        <v>9429.60546875</v>
      </c>
      <c r="O25" s="102">
        <v>3229.937744140625</v>
      </c>
      <c r="P25" s="103"/>
      <c r="Q25" s="104"/>
      <c r="R25" s="104"/>
      <c r="S25" s="109"/>
      <c r="T25" s="48">
        <v>0</v>
      </c>
      <c r="U25" s="48">
        <v>3</v>
      </c>
      <c r="V25" s="49">
        <v>0</v>
      </c>
      <c r="W25" s="49">
        <v>0.020833</v>
      </c>
      <c r="X25" s="49">
        <v>0.035285</v>
      </c>
      <c r="Y25" s="49">
        <v>0.660185</v>
      </c>
      <c r="Z25" s="49">
        <v>0.8333333333333334</v>
      </c>
      <c r="AA25" s="49">
        <v>0</v>
      </c>
      <c r="AB25" s="98">
        <v>25</v>
      </c>
      <c r="AC25" s="98"/>
      <c r="AD25" s="99"/>
      <c r="AE25" s="64" t="s">
        <v>967</v>
      </c>
      <c r="AF25" s="64">
        <v>92</v>
      </c>
      <c r="AG25" s="64">
        <v>39</v>
      </c>
      <c r="AH25" s="64">
        <v>61</v>
      </c>
      <c r="AI25" s="64">
        <v>34</v>
      </c>
      <c r="AJ25" s="64"/>
      <c r="AK25" s="64" t="s">
        <v>990</v>
      </c>
      <c r="AL25" s="64" t="s">
        <v>992</v>
      </c>
      <c r="AM25" s="67" t="s">
        <v>1021</v>
      </c>
      <c r="AN25" s="64"/>
      <c r="AO25" s="66">
        <v>43644.55715277778</v>
      </c>
      <c r="AP25" s="64"/>
      <c r="AQ25" s="64" t="b">
        <v>1</v>
      </c>
      <c r="AR25" s="64" t="b">
        <v>0</v>
      </c>
      <c r="AS25" s="64" t="b">
        <v>0</v>
      </c>
      <c r="AT25" s="64"/>
      <c r="AU25" s="64">
        <v>0</v>
      </c>
      <c r="AV25" s="64"/>
      <c r="AW25" s="64" t="b">
        <v>0</v>
      </c>
      <c r="AX25" s="64" t="s">
        <v>219</v>
      </c>
      <c r="AY25" s="67" t="s">
        <v>1079</v>
      </c>
      <c r="AZ25" s="110" t="s">
        <v>66</v>
      </c>
      <c r="BA25" s="48"/>
      <c r="BB25" s="48"/>
      <c r="BC25" s="48"/>
      <c r="BD25" s="48"/>
      <c r="BE25" s="48" t="s">
        <v>782</v>
      </c>
      <c r="BF25" s="48" t="s">
        <v>782</v>
      </c>
      <c r="BG25" s="92" t="s">
        <v>1192</v>
      </c>
      <c r="BH25" s="92" t="s">
        <v>1192</v>
      </c>
      <c r="BI25" s="92" t="s">
        <v>1215</v>
      </c>
      <c r="BJ25" s="92" t="s">
        <v>1215</v>
      </c>
      <c r="BK25" s="48">
        <v>0</v>
      </c>
      <c r="BL25" s="49">
        <v>0</v>
      </c>
      <c r="BM25" s="48">
        <v>0</v>
      </c>
      <c r="BN25" s="49">
        <v>0</v>
      </c>
      <c r="BO25" s="48">
        <v>0</v>
      </c>
      <c r="BP25" s="49">
        <v>0</v>
      </c>
      <c r="BQ25" s="48">
        <v>15</v>
      </c>
      <c r="BR25" s="49">
        <v>100</v>
      </c>
      <c r="BS25" s="48">
        <v>15</v>
      </c>
      <c r="BT25" s="63" t="str">
        <f>REPLACE(INDEX(GroupVertices[Group],MATCH(Vertices[[#This Row],[Vertex]],GroupVertices[Vertex],0)),1,1,"")</f>
        <v>2</v>
      </c>
    </row>
    <row r="26" spans="1:72" ht="41.45" customHeight="1">
      <c r="A26" s="86" t="s">
        <v>744</v>
      </c>
      <c r="B26" s="119"/>
      <c r="C26" s="120"/>
      <c r="D26" s="120" t="s">
        <v>64</v>
      </c>
      <c r="E26" s="121">
        <v>162.62451444293015</v>
      </c>
      <c r="F26" s="122">
        <v>99.99944137419907</v>
      </c>
      <c r="G26" s="134" t="s">
        <v>809</v>
      </c>
      <c r="H26" s="120"/>
      <c r="I26" s="123" t="s">
        <v>744</v>
      </c>
      <c r="J26" s="124"/>
      <c r="K26" s="124"/>
      <c r="L26" s="123" t="s">
        <v>1104</v>
      </c>
      <c r="M26" s="125">
        <v>1.1861713585919773</v>
      </c>
      <c r="N26" s="126">
        <v>4666.90966796875</v>
      </c>
      <c r="O26" s="126">
        <v>2094.30908203125</v>
      </c>
      <c r="P26" s="127"/>
      <c r="Q26" s="128"/>
      <c r="R26" s="128"/>
      <c r="S26" s="129"/>
      <c r="T26" s="48">
        <v>0</v>
      </c>
      <c r="U26" s="48">
        <v>4</v>
      </c>
      <c r="V26" s="49">
        <v>0</v>
      </c>
      <c r="W26" s="49">
        <v>0.025</v>
      </c>
      <c r="X26" s="49">
        <v>0.05217</v>
      </c>
      <c r="Y26" s="49">
        <v>0.843506</v>
      </c>
      <c r="Z26" s="49">
        <v>0.8333333333333334</v>
      </c>
      <c r="AA26" s="49">
        <v>0</v>
      </c>
      <c r="AB26" s="130">
        <v>26</v>
      </c>
      <c r="AC26" s="130"/>
      <c r="AD26" s="131"/>
      <c r="AE26" s="119" t="s">
        <v>968</v>
      </c>
      <c r="AF26" s="119">
        <v>482</v>
      </c>
      <c r="AG26" s="119">
        <v>161</v>
      </c>
      <c r="AH26" s="119">
        <v>4032</v>
      </c>
      <c r="AI26" s="119">
        <v>4670</v>
      </c>
      <c r="AJ26" s="119"/>
      <c r="AK26" s="119" t="s">
        <v>991</v>
      </c>
      <c r="AL26" s="119"/>
      <c r="AM26" s="119"/>
      <c r="AN26" s="119"/>
      <c r="AO26" s="132">
        <v>41752.669583333336</v>
      </c>
      <c r="AP26" s="133" t="s">
        <v>1044</v>
      </c>
      <c r="AQ26" s="119" t="b">
        <v>0</v>
      </c>
      <c r="AR26" s="119" t="b">
        <v>0</v>
      </c>
      <c r="AS26" s="119" t="b">
        <v>1</v>
      </c>
      <c r="AT26" s="119"/>
      <c r="AU26" s="119">
        <v>4</v>
      </c>
      <c r="AV26" s="133" t="s">
        <v>1047</v>
      </c>
      <c r="AW26" s="119" t="b">
        <v>0</v>
      </c>
      <c r="AX26" s="119" t="s">
        <v>219</v>
      </c>
      <c r="AY26" s="133" t="s">
        <v>1080</v>
      </c>
      <c r="AZ26" s="110" t="s">
        <v>66</v>
      </c>
      <c r="BA26" s="48"/>
      <c r="BB26" s="48"/>
      <c r="BC26" s="48"/>
      <c r="BD26" s="48"/>
      <c r="BE26" s="48" t="s">
        <v>782</v>
      </c>
      <c r="BF26" s="48" t="s">
        <v>782</v>
      </c>
      <c r="BG26" s="92" t="s">
        <v>1193</v>
      </c>
      <c r="BH26" s="92" t="s">
        <v>1199</v>
      </c>
      <c r="BI26" s="92" t="s">
        <v>1215</v>
      </c>
      <c r="BJ26" s="92" t="s">
        <v>1215</v>
      </c>
      <c r="BK26" s="48">
        <v>0</v>
      </c>
      <c r="BL26" s="49">
        <v>0</v>
      </c>
      <c r="BM26" s="48">
        <v>0</v>
      </c>
      <c r="BN26" s="49">
        <v>0</v>
      </c>
      <c r="BO26" s="48">
        <v>0</v>
      </c>
      <c r="BP26" s="49">
        <v>0</v>
      </c>
      <c r="BQ26" s="48">
        <v>53</v>
      </c>
      <c r="BR26" s="49">
        <v>100</v>
      </c>
      <c r="BS26" s="48">
        <v>53</v>
      </c>
      <c r="BT26" s="63" t="str">
        <f>REPLACE(INDEX(GroupVertices[Group],MATCH(Vertices[[#This Row],[Vertex]],GroupVertices[Vertex],0)),1,1,"")</f>
        <v>2</v>
      </c>
    </row>
    <row r="27" spans="1:34" ht="41.45" customHeight="1">
      <c r="A27"/>
      <c r="J27"/>
      <c r="AA27"/>
      <c r="AB27"/>
      <c r="AC27"/>
      <c r="AD27"/>
      <c r="AE27"/>
      <c r="AF27"/>
      <c r="AG27"/>
      <c r="AH27"/>
    </row>
    <row r="28" spans="1:34" ht="41.45" customHeight="1">
      <c r="A28"/>
      <c r="J28"/>
      <c r="AA28"/>
      <c r="AB28"/>
      <c r="AC28"/>
      <c r="AD28"/>
      <c r="AE28"/>
      <c r="AF28"/>
      <c r="AG28"/>
      <c r="AH28"/>
    </row>
    <row r="29" spans="1:34" ht="41.45" customHeight="1">
      <c r="A29"/>
      <c r="J29"/>
      <c r="AA29"/>
      <c r="AB29"/>
      <c r="AC29"/>
      <c r="AD29"/>
      <c r="AE29"/>
      <c r="AF29"/>
      <c r="AG29"/>
      <c r="AH29"/>
    </row>
    <row r="30" spans="1:34" ht="41.45" customHeight="1">
      <c r="A30"/>
      <c r="J30"/>
      <c r="AA30"/>
      <c r="AB30"/>
      <c r="AC30"/>
      <c r="AD30"/>
      <c r="AE30"/>
      <c r="AF30"/>
      <c r="AG30"/>
      <c r="AH30"/>
    </row>
    <row r="31" spans="1:34" ht="41.45" customHeight="1">
      <c r="A31"/>
      <c r="J31"/>
      <c r="AA31"/>
      <c r="AB31"/>
      <c r="AC31"/>
      <c r="AD31"/>
      <c r="AE31"/>
      <c r="AF31"/>
      <c r="AG31"/>
      <c r="AH31"/>
    </row>
    <row r="32" spans="1:34" ht="41.45" customHeight="1">
      <c r="A32"/>
      <c r="J32"/>
      <c r="AA32"/>
      <c r="AB32"/>
      <c r="AC32"/>
      <c r="AD32"/>
      <c r="AE32"/>
      <c r="AF32"/>
      <c r="AG32"/>
      <c r="AH32"/>
    </row>
    <row r="33" spans="1:34" ht="41.45" customHeight="1">
      <c r="A33"/>
      <c r="J33"/>
      <c r="AA33"/>
      <c r="AB33"/>
      <c r="AC33"/>
      <c r="AD33"/>
      <c r="AE33"/>
      <c r="AF33"/>
      <c r="AG33"/>
      <c r="AH33"/>
    </row>
    <row r="34" spans="1:34" ht="41.45" customHeight="1">
      <c r="A34"/>
      <c r="J34"/>
      <c r="AA34"/>
      <c r="AB34"/>
      <c r="AC34"/>
      <c r="AD34"/>
      <c r="AE34"/>
      <c r="AF34"/>
      <c r="AG34"/>
      <c r="AH34"/>
    </row>
    <row r="35" spans="1:34" ht="41.45" customHeight="1">
      <c r="A35"/>
      <c r="J35"/>
      <c r="AA35"/>
      <c r="AB35"/>
      <c r="AC35"/>
      <c r="AD35"/>
      <c r="AE35"/>
      <c r="AF35"/>
      <c r="AG35"/>
      <c r="AH35"/>
    </row>
    <row r="36" spans="1:34" ht="41.45" customHeight="1">
      <c r="A36"/>
      <c r="J36"/>
      <c r="AA36"/>
      <c r="AB36"/>
      <c r="AC36"/>
      <c r="AD36"/>
      <c r="AE36"/>
      <c r="AF36"/>
      <c r="AG36"/>
      <c r="AH36"/>
    </row>
    <row r="37" spans="1:34" ht="41.45" customHeight="1">
      <c r="A37"/>
      <c r="J37"/>
      <c r="AA37"/>
      <c r="AB37"/>
      <c r="AC37"/>
      <c r="AD37"/>
      <c r="AE37"/>
      <c r="AF37"/>
      <c r="AG37"/>
      <c r="AH37"/>
    </row>
    <row r="38" spans="1:34" ht="41.45" customHeight="1">
      <c r="A38"/>
      <c r="J38"/>
      <c r="AA38"/>
      <c r="AB38"/>
      <c r="AC38"/>
      <c r="AD38"/>
      <c r="AE38"/>
      <c r="AF38"/>
      <c r="AG38"/>
      <c r="AH38"/>
    </row>
    <row r="39" spans="1:34" ht="41.45" customHeight="1">
      <c r="A39"/>
      <c r="J39"/>
      <c r="AA39"/>
      <c r="AB39"/>
      <c r="AC39"/>
      <c r="AD39"/>
      <c r="AE39"/>
      <c r="AF39"/>
      <c r="AG39"/>
      <c r="AH39"/>
    </row>
    <row r="40" spans="1:34" ht="41.45" customHeight="1">
      <c r="A40"/>
      <c r="J40"/>
      <c r="AA40"/>
      <c r="AB40"/>
      <c r="AC40"/>
      <c r="AD40"/>
      <c r="AE40"/>
      <c r="AF40"/>
      <c r="AG40"/>
      <c r="AH40"/>
    </row>
    <row r="41" spans="1:34" ht="41.45" customHeight="1">
      <c r="A41"/>
      <c r="J41"/>
      <c r="AA41"/>
      <c r="AB41"/>
      <c r="AC41"/>
      <c r="AD41"/>
      <c r="AE41"/>
      <c r="AF41"/>
      <c r="AG41"/>
      <c r="AH41"/>
    </row>
    <row r="42" spans="1:34" ht="41.45" customHeight="1">
      <c r="A42"/>
      <c r="J42"/>
      <c r="AA42"/>
      <c r="AB42"/>
      <c r="AC42"/>
      <c r="AD42"/>
      <c r="AE42"/>
      <c r="AF42"/>
      <c r="AG42"/>
      <c r="AH42"/>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6"/>
    <dataValidation allowBlank="1" showInputMessage="1" promptTitle="Vertex Tooltip" prompt="Enter optional text that will pop up when the mouse is hovered over the vertex." errorTitle="Invalid Vertex Image Key" sqref="L3:L2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6"/>
    <dataValidation allowBlank="1" showInputMessage="1" promptTitle="Vertex Label Fill Color" prompt="To select an optional fill color for the Label shape, right-click and select Select Color on the right-click menu." sqref="J3:J26"/>
    <dataValidation allowBlank="1" showInputMessage="1" promptTitle="Vertex Image File" prompt="Enter the path to an image file.  Hover over the column header for examples." errorTitle="Invalid Vertex Image Key" sqref="G3:G26"/>
    <dataValidation allowBlank="1" showInputMessage="1" promptTitle="Vertex Color" prompt="To select an optional vertex color, right-click and select Select Color on the right-click menu." sqref="C3:C26"/>
    <dataValidation allowBlank="1" showInputMessage="1" promptTitle="Vertex Opacity" prompt="Enter an optional vertex opacity between 0 (transparent) and 100 (opaque)." errorTitle="Invalid Vertex Opacity" error="The optional vertex opacity must be a whole number between 0 and 10." sqref="F3:F26"/>
    <dataValidation type="list" allowBlank="1" showInputMessage="1" showErrorMessage="1" promptTitle="Vertex Shape" prompt="Select an optional vertex shape." errorTitle="Invalid Vertex Shape" error="You have entered an invalid vertex shape.  Try selecting from the drop-down list instead." sqref="D3:D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6">
      <formula1>ValidVertexLabelPositions</formula1>
    </dataValidation>
    <dataValidation allowBlank="1" showInputMessage="1" showErrorMessage="1" promptTitle="Vertex Name" prompt="Enter the name of the vertex." sqref="A3:A26"/>
  </dataValidations>
  <hyperlinks>
    <hyperlink ref="AM4" r:id="rId1" display="https://t.co/9AatcV6X6L"/>
    <hyperlink ref="AM5" r:id="rId2" display="http://t.co/ZclqFm5BJO"/>
    <hyperlink ref="AM6" r:id="rId3" display="https://t.co/C0t8R0Wawg"/>
    <hyperlink ref="AM8" r:id="rId4" display="https://t.co/prDRUtqArf"/>
    <hyperlink ref="AM9" r:id="rId5" display="https://t.co/CTGBdpCfXC"/>
    <hyperlink ref="AM10" r:id="rId6" display="https://t.co/fc3KlrZ1Sv"/>
    <hyperlink ref="AM11" r:id="rId7" display="https://t.co/73bWYXsiwb"/>
    <hyperlink ref="AM12" r:id="rId8" display="https://t.co/IaO36AO27b"/>
    <hyperlink ref="AM13" r:id="rId9" display="https://t.co/ImdkTmkp4q"/>
    <hyperlink ref="AM14" r:id="rId10" display="http://t.co/0vNR8OqG7I"/>
    <hyperlink ref="AM15" r:id="rId11" display="https://t.co/p09YXjLikd"/>
    <hyperlink ref="AM16" r:id="rId12" display="https://t.co/PHIWlQD4nn"/>
    <hyperlink ref="AM17" r:id="rId13" display="https://t.co/zqq8Uwjn14"/>
    <hyperlink ref="AM18" r:id="rId14" display="https://t.co/g0BMANJfYk"/>
    <hyperlink ref="AM19" r:id="rId15" display="https://t.co/yNoWNOFwVP"/>
    <hyperlink ref="AM20" r:id="rId16" display="https://t.co/CcGN9ENKlB"/>
    <hyperlink ref="AM21" r:id="rId17" display="https://t.co/SgdUm2HWQ5"/>
    <hyperlink ref="AM22" r:id="rId18" display="http://t.co/SoL86ga4RI"/>
    <hyperlink ref="AM23" r:id="rId19" display="https://t.co/oGe43fsvcd"/>
    <hyperlink ref="AM24" r:id="rId20" display="https://t.co/dUyDgO5zJp"/>
    <hyperlink ref="AM25" r:id="rId21" display="https://t.co/KYa7eSSwuu"/>
    <hyperlink ref="AP3" r:id="rId22" display="https://pbs.twimg.com/profile_banners/1343167292/1559276078"/>
    <hyperlink ref="AP4" r:id="rId23" display="https://pbs.twimg.com/profile_banners/1017479572865069056/1560017154"/>
    <hyperlink ref="AP5" r:id="rId24" display="https://pbs.twimg.com/profile_banners/714393343/1491490147"/>
    <hyperlink ref="AP6" r:id="rId25" display="https://pbs.twimg.com/profile_banners/16809032/1566422096"/>
    <hyperlink ref="AP7" r:id="rId26" display="https://pbs.twimg.com/profile_banners/2853858312/1552390011"/>
    <hyperlink ref="AP8" r:id="rId27" display="https://pbs.twimg.com/profile_banners/2453698765/1397942276"/>
    <hyperlink ref="AP9" r:id="rId28" display="https://pbs.twimg.com/profile_banners/2151079860/1428068314"/>
    <hyperlink ref="AP10" r:id="rId29" display="https://pbs.twimg.com/profile_banners/95092043/1555442592"/>
    <hyperlink ref="AP11" r:id="rId30" display="https://pbs.twimg.com/profile_banners/80046343/1560015512"/>
    <hyperlink ref="AP12" r:id="rId31" display="https://pbs.twimg.com/profile_banners/50192469/1562547054"/>
    <hyperlink ref="AP13" r:id="rId32" display="https://pbs.twimg.com/profile_banners/976465069214175235/1521643210"/>
    <hyperlink ref="AP14" r:id="rId33" display="https://pbs.twimg.com/profile_banners/2601683509/1404395528"/>
    <hyperlink ref="AP15" r:id="rId34" display="https://pbs.twimg.com/profile_banners/3318097315/1539279811"/>
    <hyperlink ref="AP16" r:id="rId35" display="https://pbs.twimg.com/profile_banners/164748237/1433279097"/>
    <hyperlink ref="AP17" r:id="rId36" display="https://pbs.twimg.com/profile_banners/633980404/1553614438"/>
    <hyperlink ref="AP18" r:id="rId37" display="https://pbs.twimg.com/profile_banners/867861293054570496/1528035313"/>
    <hyperlink ref="AP19" r:id="rId38" display="https://pbs.twimg.com/profile_banners/713135994782920706/1525456500"/>
    <hyperlink ref="AP20" r:id="rId39" display="https://pbs.twimg.com/profile_banners/243366276/1447281918"/>
    <hyperlink ref="AP21" r:id="rId40" display="https://pbs.twimg.com/profile_banners/748205033775239168/1518961427"/>
    <hyperlink ref="AP22" r:id="rId41" display="https://pbs.twimg.com/profile_banners/5392522/1561665789"/>
    <hyperlink ref="AP23" r:id="rId42" display="https://pbs.twimg.com/profile_banners/743842226195705860/1534779329"/>
    <hyperlink ref="AP24" r:id="rId43" display="https://pbs.twimg.com/profile_banners/1024789261/1566459492"/>
    <hyperlink ref="AP26" r:id="rId44" display="https://pbs.twimg.com/profile_banners/2459930676/1539742887"/>
    <hyperlink ref="AV3" r:id="rId45" display="http://abs.twimg.com/images/themes/theme1/bg.png"/>
    <hyperlink ref="AV5" r:id="rId46" display="http://abs.twimg.com/images/themes/theme14/bg.gif"/>
    <hyperlink ref="AV6" r:id="rId47" display="http://abs.twimg.com/images/themes/theme14/bg.gif"/>
    <hyperlink ref="AV7" r:id="rId48" display="http://abs.twimg.com/images/themes/theme1/bg.png"/>
    <hyperlink ref="AV8" r:id="rId49" display="http://abs.twimg.com/images/themes/theme1/bg.png"/>
    <hyperlink ref="AV9" r:id="rId50" display="http://abs.twimg.com/images/themes/theme1/bg.png"/>
    <hyperlink ref="AV10" r:id="rId51" display="http://abs.twimg.com/images/themes/theme1/bg.png"/>
    <hyperlink ref="AV11" r:id="rId52" display="http://abs.twimg.com/images/themes/theme1/bg.png"/>
    <hyperlink ref="AV12" r:id="rId53" display="http://abs.twimg.com/images/themes/theme9/bg.gif"/>
    <hyperlink ref="AV14" r:id="rId54" display="http://abs.twimg.com/images/themes/theme7/bg.gif"/>
    <hyperlink ref="AV15" r:id="rId55" display="http://abs.twimg.com/images/themes/theme1/bg.png"/>
    <hyperlink ref="AV16" r:id="rId56" display="http://abs.twimg.com/images/themes/theme1/bg.png"/>
    <hyperlink ref="AV17" r:id="rId57" display="http://abs.twimg.com/images/themes/theme1/bg.png"/>
    <hyperlink ref="AV18" r:id="rId58" display="http://abs.twimg.com/images/themes/theme1/bg.png"/>
    <hyperlink ref="AV19" r:id="rId59" display="http://abs.twimg.com/images/themes/theme1/bg.png"/>
    <hyperlink ref="AV20" r:id="rId60" display="http://abs.twimg.com/images/themes/theme1/bg.png"/>
    <hyperlink ref="AV21" r:id="rId61" display="http://abs.twimg.com/images/themes/theme1/bg.png"/>
    <hyperlink ref="AV22" r:id="rId62" display="http://abs.twimg.com/images/themes/theme1/bg.png"/>
    <hyperlink ref="AV23" r:id="rId63" display="http://abs.twimg.com/images/themes/theme1/bg.png"/>
    <hyperlink ref="AV24" r:id="rId64" display="http://abs.twimg.com/images/themes/theme1/bg.png"/>
    <hyperlink ref="AV26" r:id="rId65" display="http://abs.twimg.com/images/themes/theme10/bg.gif"/>
    <hyperlink ref="G3" r:id="rId66" display="http://pbs.twimg.com/profile_images/1167313820974338049/eYFyqZC6_normal.jpg"/>
    <hyperlink ref="G4" r:id="rId67" display="http://pbs.twimg.com/profile_images/1137419165889945600/v8wO-NTt_normal.png"/>
    <hyperlink ref="G5" r:id="rId68" display="http://pbs.twimg.com/profile_images/672519144399495168/NfsqOU1A_normal.jpg"/>
    <hyperlink ref="G6" r:id="rId69" display="http://pbs.twimg.com/profile_images/1087719846605979648/HRHFp3Nq_normal.jpg"/>
    <hyperlink ref="G7" r:id="rId70" display="http://pbs.twimg.com/profile_images/1142922337450225665/SYCpSIkk_normal.jpg"/>
    <hyperlink ref="G8" r:id="rId71" display="http://pbs.twimg.com/profile_images/934814867474866176/WU7iv_xv_normal.jpg"/>
    <hyperlink ref="G9" r:id="rId72" display="http://pbs.twimg.com/profile_images/868234499686977536/DDd3eQAd_normal.jpg"/>
    <hyperlink ref="G10" r:id="rId73" display="http://pbs.twimg.com/profile_images/1168332698722717696/C3LlxujF_normal.jpg"/>
    <hyperlink ref="G11" r:id="rId74" display="http://pbs.twimg.com/profile_images/1136326318780321792/fIpZokef_normal.jpg"/>
    <hyperlink ref="G12" r:id="rId75" display="http://pbs.twimg.com/profile_images/547401948589465600/RacNI7Df_normal.jpeg"/>
    <hyperlink ref="G13" r:id="rId76" display="http://pbs.twimg.com/profile_images/976466303862038528/Py2xkKfd_normal.jpg"/>
    <hyperlink ref="G14" r:id="rId77" display="http://pbs.twimg.com/profile_images/484695440151941120/tT4TaFGw_normal.jpeg"/>
    <hyperlink ref="G15" r:id="rId78" display="http://pbs.twimg.com/profile_images/633368694723219456/95AkYk20_normal.jpg"/>
    <hyperlink ref="G16" r:id="rId79" display="http://pbs.twimg.com/profile_images/1147138443828453376/TFeq5lKK_normal.png"/>
    <hyperlink ref="G17" r:id="rId80" display="http://pbs.twimg.com/profile_images/2391855040/Brooks_New-articleInline_normal.jpg"/>
    <hyperlink ref="G18" r:id="rId81" display="http://pbs.twimg.com/profile_images/1003278391901073408/_a3IAhFf_normal.jpg"/>
    <hyperlink ref="G19" r:id="rId82" display="http://pbs.twimg.com/profile_images/992077685437349889/uJXniNbZ_normal.jpg"/>
    <hyperlink ref="G20" r:id="rId83" display="http://pbs.twimg.com/profile_images/477498319128641537/80VgI0B-_normal.jpeg"/>
    <hyperlink ref="G21" r:id="rId84" display="http://pbs.twimg.com/profile_images/935917109854572544/AGQef-O4_normal.jpg"/>
    <hyperlink ref="G22" r:id="rId85" display="http://pbs.twimg.com/profile_images/1166363726980767745/KbbgAZA6_normal.jpg"/>
    <hyperlink ref="G23" r:id="rId86" display="http://pbs.twimg.com/profile_images/1031550190296096768/ifRrp5KT_normal.jpg"/>
    <hyperlink ref="G24" r:id="rId87" display="http://pbs.twimg.com/profile_images/682734532068388864/kxtuYAFd_normal.jpg"/>
    <hyperlink ref="G25" r:id="rId88" display="http://pbs.twimg.com/profile_images/1144597367326420992/P4L06eTP_normal.jpg"/>
    <hyperlink ref="G26" r:id="rId89" display="http://pbs.twimg.com/profile_images/1052383728792567808/NMlGtNO-_normal.jpg"/>
    <hyperlink ref="AY3" r:id="rId90" display="https://twitter.com/primrose_megan"/>
    <hyperlink ref="AY4" r:id="rId91" display="https://twitter.com/sachakopp"/>
    <hyperlink ref="AY5" r:id="rId92" display="https://twitter.com/unocba"/>
    <hyperlink ref="AY6" r:id="rId93" display="https://twitter.com/unomaha"/>
    <hyperlink ref="AY7" r:id="rId94" display="https://twitter.com/bryan_yint"/>
    <hyperlink ref="AY8" r:id="rId95" display="https://twitter.com/wagarcia15"/>
    <hyperlink ref="AY9" r:id="rId96" display="https://twitter.com/jeffreypgold"/>
    <hyperlink ref="AY10" r:id="rId97" display="https://twitter.com/sampetto"/>
    <hyperlink ref="AY11" r:id="rId98" display="https://twitter.com/kiosomaha"/>
    <hyperlink ref="AY12" r:id="rId99" display="https://twitter.com/christiebeard"/>
    <hyperlink ref="AY13" r:id="rId100" display="https://twitter.com/uno_som"/>
    <hyperlink ref="AY14" r:id="rId101" display="https://twitter.com/unobiomechanics"/>
    <hyperlink ref="AY15" r:id="rId102" display="https://twitter.com/unodualbio"/>
    <hyperlink ref="AY16" r:id="rId103" display="https://twitter.com/plshstitans"/>
    <hyperlink ref="AY17" r:id="rId104" display="https://twitter.com/nytdavidbrooks"/>
    <hyperlink ref="AY18" r:id="rId105" display="https://twitter.com/rachelrromeo"/>
    <hyperlink ref="AY19" r:id="rId106" display="https://twitter.com/unomavbands"/>
    <hyperlink ref="AY20" r:id="rId107" display="https://twitter.com/u_nebraska"/>
    <hyperlink ref="AY21" r:id="rId108" display="https://twitter.com/owhopinion"/>
    <hyperlink ref="AY22" r:id="rId109" display="https://twitter.com/npr"/>
    <hyperlink ref="AY23" r:id="rId110" display="https://twitter.com/uno_fund"/>
    <hyperlink ref="AY24" r:id="rId111" display="https://twitter.com/unocowbell"/>
    <hyperlink ref="AY25" r:id="rId112" display="https://twitter.com/unostemtrail"/>
    <hyperlink ref="AY26" r:id="rId113" display="https://twitter.com/ryanespohn"/>
  </hyperlinks>
  <printOptions/>
  <pageMargins left="0.7" right="0.7" top="0.75" bottom="0.75" header="0.3" footer="0.3"/>
  <pageSetup horizontalDpi="600" verticalDpi="600" orientation="portrait" r:id="rId118"/>
  <drawing r:id="rId117"/>
  <legacyDrawing r:id="rId115"/>
  <tableParts>
    <tablePart r:id="rId11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68"/>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305</v>
      </c>
      <c r="AH2" s="52" t="s">
        <v>306</v>
      </c>
      <c r="AI2" s="52" t="s">
        <v>307</v>
      </c>
      <c r="AJ2" s="52" t="s">
        <v>308</v>
      </c>
      <c r="AK2" s="52" t="s">
        <v>309</v>
      </c>
      <c r="AL2" s="52" t="s">
        <v>310</v>
      </c>
      <c r="AM2" s="52" t="s">
        <v>311</v>
      </c>
      <c r="AN2" s="52" t="s">
        <v>312</v>
      </c>
      <c r="AO2" s="52" t="s">
        <v>315</v>
      </c>
    </row>
    <row r="3" spans="1:41" ht="15">
      <c r="A3" s="86" t="s">
        <v>221</v>
      </c>
      <c r="B3" s="87" t="s">
        <v>223</v>
      </c>
      <c r="C3" s="87" t="s">
        <v>56</v>
      </c>
      <c r="D3" s="79"/>
      <c r="E3" s="78"/>
      <c r="F3" s="80" t="s">
        <v>1360</v>
      </c>
      <c r="G3" s="81"/>
      <c r="H3" s="81"/>
      <c r="I3" s="82">
        <v>3</v>
      </c>
      <c r="J3" s="83"/>
      <c r="K3" s="48">
        <v>11</v>
      </c>
      <c r="L3" s="48">
        <v>14</v>
      </c>
      <c r="M3" s="48">
        <v>2</v>
      </c>
      <c r="N3" s="48">
        <v>16</v>
      </c>
      <c r="O3" s="48">
        <v>2</v>
      </c>
      <c r="P3" s="49">
        <v>0</v>
      </c>
      <c r="Q3" s="49">
        <v>0</v>
      </c>
      <c r="R3" s="48">
        <v>1</v>
      </c>
      <c r="S3" s="48">
        <v>0</v>
      </c>
      <c r="T3" s="48">
        <v>11</v>
      </c>
      <c r="U3" s="48">
        <v>16</v>
      </c>
      <c r="V3" s="48">
        <v>2</v>
      </c>
      <c r="W3" s="49">
        <v>1.603306</v>
      </c>
      <c r="X3" s="49">
        <v>0.11818181818181818</v>
      </c>
      <c r="Y3" s="63" t="s">
        <v>1107</v>
      </c>
      <c r="Z3" s="63" t="s">
        <v>777</v>
      </c>
      <c r="AA3" s="63" t="s">
        <v>781</v>
      </c>
      <c r="AB3" s="69" t="s">
        <v>1133</v>
      </c>
      <c r="AC3" s="69" t="s">
        <v>1165</v>
      </c>
      <c r="AD3" s="69" t="s">
        <v>1168</v>
      </c>
      <c r="AE3" s="69" t="s">
        <v>1169</v>
      </c>
      <c r="AF3" s="69" t="s">
        <v>1172</v>
      </c>
      <c r="AG3" s="92">
        <v>0</v>
      </c>
      <c r="AH3" s="114">
        <v>0</v>
      </c>
      <c r="AI3" s="92">
        <v>0</v>
      </c>
      <c r="AJ3" s="114">
        <v>0</v>
      </c>
      <c r="AK3" s="92">
        <v>0</v>
      </c>
      <c r="AL3" s="114">
        <v>0</v>
      </c>
      <c r="AM3" s="92">
        <v>554</v>
      </c>
      <c r="AN3" s="114">
        <v>100</v>
      </c>
      <c r="AO3" s="92">
        <v>554</v>
      </c>
    </row>
    <row r="4" spans="1:41" ht="15">
      <c r="A4" s="118" t="s">
        <v>222</v>
      </c>
      <c r="B4" s="87" t="s">
        <v>224</v>
      </c>
      <c r="C4" s="87" t="s">
        <v>56</v>
      </c>
      <c r="D4" s="84"/>
      <c r="E4" s="72"/>
      <c r="F4" s="73" t="s">
        <v>1361</v>
      </c>
      <c r="G4" s="74"/>
      <c r="H4" s="74"/>
      <c r="I4" s="85">
        <v>4</v>
      </c>
      <c r="J4" s="75"/>
      <c r="K4" s="48">
        <v>6</v>
      </c>
      <c r="L4" s="48">
        <v>4</v>
      </c>
      <c r="M4" s="48">
        <v>8</v>
      </c>
      <c r="N4" s="48">
        <v>12</v>
      </c>
      <c r="O4" s="48">
        <v>0</v>
      </c>
      <c r="P4" s="49">
        <v>0</v>
      </c>
      <c r="Q4" s="49">
        <v>0</v>
      </c>
      <c r="R4" s="48">
        <v>1</v>
      </c>
      <c r="S4" s="48">
        <v>0</v>
      </c>
      <c r="T4" s="48">
        <v>6</v>
      </c>
      <c r="U4" s="48">
        <v>12</v>
      </c>
      <c r="V4" s="48">
        <v>2</v>
      </c>
      <c r="W4" s="49">
        <v>1.222222</v>
      </c>
      <c r="X4" s="49">
        <v>0.26666666666666666</v>
      </c>
      <c r="Y4" s="63" t="s">
        <v>773</v>
      </c>
      <c r="Z4" s="63" t="s">
        <v>778</v>
      </c>
      <c r="AA4" s="63" t="s">
        <v>782</v>
      </c>
      <c r="AB4" s="69" t="s">
        <v>1134</v>
      </c>
      <c r="AC4" s="69" t="s">
        <v>1166</v>
      </c>
      <c r="AD4" s="63" t="s">
        <v>733</v>
      </c>
      <c r="AE4" s="63" t="s">
        <v>1170</v>
      </c>
      <c r="AF4" s="63" t="s">
        <v>1173</v>
      </c>
      <c r="AG4" s="48">
        <v>0</v>
      </c>
      <c r="AH4" s="49">
        <v>0</v>
      </c>
      <c r="AI4" s="48">
        <v>0</v>
      </c>
      <c r="AJ4" s="49">
        <v>0</v>
      </c>
      <c r="AK4" s="48">
        <v>0</v>
      </c>
      <c r="AL4" s="49">
        <v>0</v>
      </c>
      <c r="AM4" s="48">
        <v>167</v>
      </c>
      <c r="AN4" s="49">
        <v>100</v>
      </c>
      <c r="AO4" s="48">
        <v>167</v>
      </c>
    </row>
    <row r="5" spans="1:41" ht="15">
      <c r="A5" s="118" t="s">
        <v>353</v>
      </c>
      <c r="B5" s="87" t="s">
        <v>354</v>
      </c>
      <c r="C5" s="87" t="s">
        <v>56</v>
      </c>
      <c r="D5" s="84"/>
      <c r="E5" s="72"/>
      <c r="F5" s="73" t="s">
        <v>1362</v>
      </c>
      <c r="G5" s="74"/>
      <c r="H5" s="74"/>
      <c r="I5" s="85">
        <v>5</v>
      </c>
      <c r="J5" s="75"/>
      <c r="K5" s="48">
        <v>6</v>
      </c>
      <c r="L5" s="48">
        <v>7</v>
      </c>
      <c r="M5" s="48">
        <v>2</v>
      </c>
      <c r="N5" s="48">
        <v>9</v>
      </c>
      <c r="O5" s="48">
        <v>1</v>
      </c>
      <c r="P5" s="49">
        <v>0</v>
      </c>
      <c r="Q5" s="49">
        <v>0</v>
      </c>
      <c r="R5" s="48">
        <v>1</v>
      </c>
      <c r="S5" s="48">
        <v>0</v>
      </c>
      <c r="T5" s="48">
        <v>6</v>
      </c>
      <c r="U5" s="48">
        <v>9</v>
      </c>
      <c r="V5" s="48">
        <v>2</v>
      </c>
      <c r="W5" s="49">
        <v>1.277778</v>
      </c>
      <c r="X5" s="49">
        <v>0.23333333333333334</v>
      </c>
      <c r="Y5" s="63" t="s">
        <v>1108</v>
      </c>
      <c r="Z5" s="63" t="s">
        <v>1109</v>
      </c>
      <c r="AA5" s="63" t="s">
        <v>1111</v>
      </c>
      <c r="AB5" s="69" t="s">
        <v>1135</v>
      </c>
      <c r="AC5" s="69" t="s">
        <v>1167</v>
      </c>
      <c r="AD5" s="63" t="s">
        <v>739</v>
      </c>
      <c r="AE5" s="63" t="s">
        <v>1171</v>
      </c>
      <c r="AF5" s="63" t="s">
        <v>1174</v>
      </c>
      <c r="AG5" s="48">
        <v>0</v>
      </c>
      <c r="AH5" s="49">
        <v>0</v>
      </c>
      <c r="AI5" s="48">
        <v>0</v>
      </c>
      <c r="AJ5" s="49">
        <v>0</v>
      </c>
      <c r="AK5" s="48">
        <v>0</v>
      </c>
      <c r="AL5" s="49">
        <v>0</v>
      </c>
      <c r="AM5" s="48">
        <v>218</v>
      </c>
      <c r="AN5" s="49">
        <v>100</v>
      </c>
      <c r="AO5" s="48">
        <v>218</v>
      </c>
    </row>
    <row r="6" spans="1:41" ht="15">
      <c r="A6" s="118" t="s">
        <v>370</v>
      </c>
      <c r="B6" s="87" t="s">
        <v>371</v>
      </c>
      <c r="C6" s="87" t="s">
        <v>56</v>
      </c>
      <c r="D6" s="84"/>
      <c r="E6" s="72"/>
      <c r="F6" s="73" t="s">
        <v>370</v>
      </c>
      <c r="G6" s="74"/>
      <c r="H6" s="74"/>
      <c r="I6" s="85">
        <v>6</v>
      </c>
      <c r="J6" s="75"/>
      <c r="K6" s="48">
        <v>1</v>
      </c>
      <c r="L6" s="48">
        <v>1</v>
      </c>
      <c r="M6" s="48">
        <v>0</v>
      </c>
      <c r="N6" s="48">
        <v>1</v>
      </c>
      <c r="O6" s="48">
        <v>1</v>
      </c>
      <c r="P6" s="49" t="s">
        <v>400</v>
      </c>
      <c r="Q6" s="49" t="s">
        <v>400</v>
      </c>
      <c r="R6" s="48">
        <v>1</v>
      </c>
      <c r="S6" s="48">
        <v>1</v>
      </c>
      <c r="T6" s="48">
        <v>1</v>
      </c>
      <c r="U6" s="48">
        <v>1</v>
      </c>
      <c r="V6" s="48">
        <v>0</v>
      </c>
      <c r="W6" s="49">
        <v>0</v>
      </c>
      <c r="X6" s="49" t="s">
        <v>400</v>
      </c>
      <c r="Y6" s="63" t="s">
        <v>775</v>
      </c>
      <c r="Z6" s="63" t="s">
        <v>777</v>
      </c>
      <c r="AA6" s="63"/>
      <c r="AB6" s="69" t="s">
        <v>287</v>
      </c>
      <c r="AC6" s="69" t="s">
        <v>287</v>
      </c>
      <c r="AD6" s="63"/>
      <c r="AE6" s="63"/>
      <c r="AF6" s="63" t="s">
        <v>741</v>
      </c>
      <c r="AG6" s="48">
        <v>0</v>
      </c>
      <c r="AH6" s="49">
        <v>0</v>
      </c>
      <c r="AI6" s="48">
        <v>0</v>
      </c>
      <c r="AJ6" s="49">
        <v>0</v>
      </c>
      <c r="AK6" s="48">
        <v>0</v>
      </c>
      <c r="AL6" s="49">
        <v>0</v>
      </c>
      <c r="AM6" s="48">
        <v>15</v>
      </c>
      <c r="AN6" s="49">
        <v>100</v>
      </c>
      <c r="AO6" s="48">
        <v>15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sheetData>
  <dataValidations count="8">
    <dataValidation allowBlank="1" showInputMessage="1" promptTitle="Group Vertex Color" prompt="To select a color to use for all vertices in the group, right-click and select Select Color on the right-click menu." sqref="B1269:B1394 B952:B1028 B761:B942 B439:B630 B109:B143 B3:B12 B104:B10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69:C1394 C952:C1028 C761:C942 C439:C630 C109:C143 C3:C12 C104:C107">
      <formula1>ValidGroupShapes</formula1>
    </dataValidation>
    <dataValidation allowBlank="1" showInputMessage="1" showErrorMessage="1" promptTitle="Group Name" prompt="Enter the name of the group." sqref="A1269:A1394 A952:A1028 A761:A942 A439:A630 A109:A143 A3:A12 A104:A10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733</v>
      </c>
      <c r="C2" s="63">
        <f>VLOOKUP(GroupVertices[[#This Row],[Vertex]],Vertices[],MATCH("ID",Vertices[[#Headers],[Vertex]:[Vertex Group]],0),FALSE)</f>
        <v>4</v>
      </c>
    </row>
    <row r="3" spans="1:3" ht="15">
      <c r="A3" s="63" t="s">
        <v>221</v>
      </c>
      <c r="B3" s="69" t="s">
        <v>749</v>
      </c>
      <c r="C3" s="63">
        <f>VLOOKUP(GroupVertices[[#This Row],[Vertex]],Vertices[],MATCH("ID",Vertices[[#Headers],[Vertex]:[Vertex Group]],0),FALSE)</f>
        <v>22</v>
      </c>
    </row>
    <row r="4" spans="1:3" ht="15">
      <c r="A4" s="63" t="s">
        <v>221</v>
      </c>
      <c r="B4" s="69" t="s">
        <v>736</v>
      </c>
      <c r="C4" s="63">
        <f>VLOOKUP(GroupVertices[[#This Row],[Vertex]],Vertices[],MATCH("ID",Vertices[[#Headers],[Vertex]:[Vertex Group]],0),FALSE)</f>
        <v>19</v>
      </c>
    </row>
    <row r="5" spans="1:3" ht="15">
      <c r="A5" s="63" t="s">
        <v>221</v>
      </c>
      <c r="B5" s="69" t="s">
        <v>747</v>
      </c>
      <c r="C5" s="63">
        <f>VLOOKUP(GroupVertices[[#This Row],[Vertex]],Vertices[],MATCH("ID",Vertices[[#Headers],[Vertex]:[Vertex Group]],0),FALSE)</f>
        <v>18</v>
      </c>
    </row>
    <row r="6" spans="1:3" ht="15">
      <c r="A6" s="63" t="s">
        <v>221</v>
      </c>
      <c r="B6" s="69" t="s">
        <v>735</v>
      </c>
      <c r="C6" s="63">
        <f>VLOOKUP(GroupVertices[[#This Row],[Vertex]],Vertices[],MATCH("ID",Vertices[[#Headers],[Vertex]:[Vertex Group]],0),FALSE)</f>
        <v>17</v>
      </c>
    </row>
    <row r="7" spans="1:3" ht="15">
      <c r="A7" s="63" t="s">
        <v>221</v>
      </c>
      <c r="B7" s="69" t="s">
        <v>746</v>
      </c>
      <c r="C7" s="63">
        <f>VLOOKUP(GroupVertices[[#This Row],[Vertex]],Vertices[],MATCH("ID",Vertices[[#Headers],[Vertex]:[Vertex Group]],0),FALSE)</f>
        <v>16</v>
      </c>
    </row>
    <row r="8" spans="1:3" ht="15">
      <c r="A8" s="63" t="s">
        <v>221</v>
      </c>
      <c r="B8" s="69" t="s">
        <v>734</v>
      </c>
      <c r="C8" s="63">
        <f>VLOOKUP(GroupVertices[[#This Row],[Vertex]],Vertices[],MATCH("ID",Vertices[[#Headers],[Vertex]:[Vertex Group]],0),FALSE)</f>
        <v>15</v>
      </c>
    </row>
    <row r="9" spans="1:3" ht="15">
      <c r="A9" s="63" t="s">
        <v>221</v>
      </c>
      <c r="B9" s="69" t="s">
        <v>730</v>
      </c>
      <c r="C9" s="63">
        <f>VLOOKUP(GroupVertices[[#This Row],[Vertex]],Vertices[],MATCH("ID",Vertices[[#Headers],[Vertex]:[Vertex Group]],0),FALSE)</f>
        <v>12</v>
      </c>
    </row>
    <row r="10" spans="1:3" ht="15">
      <c r="A10" s="63" t="s">
        <v>221</v>
      </c>
      <c r="B10" s="69" t="s">
        <v>745</v>
      </c>
      <c r="C10" s="63">
        <f>VLOOKUP(GroupVertices[[#This Row],[Vertex]],Vertices[],MATCH("ID",Vertices[[#Headers],[Vertex]:[Vertex Group]],0),FALSE)</f>
        <v>11</v>
      </c>
    </row>
    <row r="11" spans="1:3" ht="15">
      <c r="A11" s="63" t="s">
        <v>221</v>
      </c>
      <c r="B11" s="69" t="s">
        <v>729</v>
      </c>
      <c r="C11" s="63">
        <f>VLOOKUP(GroupVertices[[#This Row],[Vertex]],Vertices[],MATCH("ID",Vertices[[#Headers],[Vertex]:[Vertex Group]],0),FALSE)</f>
        <v>10</v>
      </c>
    </row>
    <row r="12" spans="1:3" ht="15">
      <c r="A12" s="63" t="s">
        <v>221</v>
      </c>
      <c r="B12" s="69" t="s">
        <v>728</v>
      </c>
      <c r="C12" s="63">
        <f>VLOOKUP(GroupVertices[[#This Row],[Vertex]],Vertices[],MATCH("ID",Vertices[[#Headers],[Vertex]:[Vertex Group]],0),FALSE)</f>
        <v>8</v>
      </c>
    </row>
    <row r="13" spans="1:3" ht="15">
      <c r="A13" s="63" t="s">
        <v>222</v>
      </c>
      <c r="B13" s="69" t="s">
        <v>744</v>
      </c>
      <c r="C13" s="63">
        <f>VLOOKUP(GroupVertices[[#This Row],[Vertex]],Vertices[],MATCH("ID",Vertices[[#Headers],[Vertex]:[Vertex Group]],0),FALSE)</f>
        <v>26</v>
      </c>
    </row>
    <row r="14" spans="1:3" ht="15">
      <c r="A14" s="63" t="s">
        <v>222</v>
      </c>
      <c r="B14" s="69" t="s">
        <v>743</v>
      </c>
      <c r="C14" s="63">
        <f>VLOOKUP(GroupVertices[[#This Row],[Vertex]],Vertices[],MATCH("ID",Vertices[[#Headers],[Vertex]:[Vertex Group]],0),FALSE)</f>
        <v>9</v>
      </c>
    </row>
    <row r="15" spans="1:3" ht="15">
      <c r="A15" s="63" t="s">
        <v>222</v>
      </c>
      <c r="B15" s="69" t="s">
        <v>737</v>
      </c>
      <c r="C15" s="63">
        <f>VLOOKUP(GroupVertices[[#This Row],[Vertex]],Vertices[],MATCH("ID",Vertices[[#Headers],[Vertex]:[Vertex Group]],0),FALSE)</f>
        <v>20</v>
      </c>
    </row>
    <row r="16" spans="1:3" ht="15">
      <c r="A16" s="63" t="s">
        <v>222</v>
      </c>
      <c r="B16" s="69" t="s">
        <v>742</v>
      </c>
      <c r="C16" s="63">
        <f>VLOOKUP(GroupVertices[[#This Row],[Vertex]],Vertices[],MATCH("ID",Vertices[[#Headers],[Vertex]:[Vertex Group]],0),FALSE)</f>
        <v>25</v>
      </c>
    </row>
    <row r="17" spans="1:3" ht="15">
      <c r="A17" s="63" t="s">
        <v>222</v>
      </c>
      <c r="B17" s="69" t="s">
        <v>740</v>
      </c>
      <c r="C17" s="63">
        <f>VLOOKUP(GroupVertices[[#This Row],[Vertex]],Vertices[],MATCH("ID",Vertices[[#Headers],[Vertex]:[Vertex Group]],0),FALSE)</f>
        <v>23</v>
      </c>
    </row>
    <row r="18" spans="1:3" ht="15">
      <c r="A18" s="63" t="s">
        <v>222</v>
      </c>
      <c r="B18" s="69" t="s">
        <v>748</v>
      </c>
      <c r="C18" s="63">
        <f>VLOOKUP(GroupVertices[[#This Row],[Vertex]],Vertices[],MATCH("ID",Vertices[[#Headers],[Vertex]:[Vertex Group]],0),FALSE)</f>
        <v>21</v>
      </c>
    </row>
    <row r="19" spans="1:3" ht="15">
      <c r="A19" s="63" t="s">
        <v>353</v>
      </c>
      <c r="B19" s="69" t="s">
        <v>739</v>
      </c>
      <c r="C19" s="63">
        <f>VLOOKUP(GroupVertices[[#This Row],[Vertex]],Vertices[],MATCH("ID",Vertices[[#Headers],[Vertex]:[Vertex Group]],0),FALSE)</f>
        <v>6</v>
      </c>
    </row>
    <row r="20" spans="1:3" ht="15">
      <c r="A20" s="63" t="s">
        <v>353</v>
      </c>
      <c r="B20" s="69" t="s">
        <v>732</v>
      </c>
      <c r="C20" s="63">
        <f>VLOOKUP(GroupVertices[[#This Row],[Vertex]],Vertices[],MATCH("ID",Vertices[[#Headers],[Vertex]:[Vertex Group]],0),FALSE)</f>
        <v>14</v>
      </c>
    </row>
    <row r="21" spans="1:3" ht="15">
      <c r="A21" s="63" t="s">
        <v>353</v>
      </c>
      <c r="B21" s="69" t="s">
        <v>731</v>
      </c>
      <c r="C21" s="63">
        <f>VLOOKUP(GroupVertices[[#This Row],[Vertex]],Vertices[],MATCH("ID",Vertices[[#Headers],[Vertex]:[Vertex Group]],0),FALSE)</f>
        <v>13</v>
      </c>
    </row>
    <row r="22" spans="1:3" ht="15">
      <c r="A22" s="63" t="s">
        <v>353</v>
      </c>
      <c r="B22" s="69" t="s">
        <v>727</v>
      </c>
      <c r="C22" s="63">
        <f>VLOOKUP(GroupVertices[[#This Row],[Vertex]],Vertices[],MATCH("ID",Vertices[[#Headers],[Vertex]:[Vertex Group]],0),FALSE)</f>
        <v>7</v>
      </c>
    </row>
    <row r="23" spans="1:3" ht="15">
      <c r="A23" s="63" t="s">
        <v>353</v>
      </c>
      <c r="B23" s="69" t="s">
        <v>738</v>
      </c>
      <c r="C23" s="63">
        <f>VLOOKUP(GroupVertices[[#This Row],[Vertex]],Vertices[],MATCH("ID",Vertices[[#Headers],[Vertex]:[Vertex Group]],0),FALSE)</f>
        <v>5</v>
      </c>
    </row>
    <row r="24" spans="1:3" ht="15">
      <c r="A24" s="63" t="s">
        <v>353</v>
      </c>
      <c r="B24" s="69" t="s">
        <v>726</v>
      </c>
      <c r="C24" s="63">
        <f>VLOOKUP(GroupVertices[[#This Row],[Vertex]],Vertices[],MATCH("ID",Vertices[[#Headers],[Vertex]:[Vertex Group]],0),FALSE)</f>
        <v>3</v>
      </c>
    </row>
    <row r="25" spans="1:3" ht="15">
      <c r="A25" s="63" t="s">
        <v>370</v>
      </c>
      <c r="B25" s="69" t="s">
        <v>741</v>
      </c>
      <c r="C25" s="63">
        <f>VLOOKUP(GroupVertices[[#This Row],[Vertex]],Vertices[],MATCH("ID",Vertices[[#Headers],[Vertex]:[Vertex Group]],0),FALSE)</f>
        <v>24</v>
      </c>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20</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0.33332</v>
      </c>
      <c r="Q2" s="38">
        <f>COUNTIF(Vertices[PageRank],"&gt;= "&amp;P2)-COUNTIF(Vertices[PageRank],"&gt;="&amp;P3)</f>
        <v>1</v>
      </c>
      <c r="R2" s="37">
        <f>MIN(Vertices[Clustering Coefficient])</f>
        <v>0</v>
      </c>
      <c r="S2" s="43">
        <f>COUNTIF(Vertices[Clustering Coefficient],"&gt;= "&amp;R2)-COUNTIF(Vertices[Clustering Coefficient],"&gt;="&amp;R3)</f>
        <v>3</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0.3023255813953488</v>
      </c>
      <c r="G3" s="40">
        <f>COUNTIF(Vertices[In-Degree],"&gt;= "&amp;F3)-COUNTIF(Vertices[In-Degree],"&gt;="&amp;F4)</f>
        <v>0</v>
      </c>
      <c r="H3" s="39">
        <f aca="true" t="shared" si="3" ref="H3:H44">H2+($H$45-$H$2)/BinDivisor</f>
        <v>0.3023255813953488</v>
      </c>
      <c r="I3" s="40">
        <f>COUNTIF(Vertices[Out-Degree],"&gt;= "&amp;H3)-COUNTIF(Vertices[Out-Degree],"&gt;="&amp;H4)</f>
        <v>0</v>
      </c>
      <c r="J3" s="39">
        <f aca="true" t="shared" si="4" ref="J3:J44">J2+($J$45-$J$2)/BinDivisor</f>
        <v>7.341085279069768</v>
      </c>
      <c r="K3" s="40">
        <f>COUNTIF(Vertices[Betweenness Centrality],"&gt;= "&amp;J3)-COUNTIF(Vertices[Betweenness Centrality],"&gt;="&amp;J4)</f>
        <v>1</v>
      </c>
      <c r="L3" s="39">
        <f aca="true" t="shared" si="5" ref="L3:L44">L2+($L$45-$L$2)/BinDivisor</f>
        <v>0.0010111162790697676</v>
      </c>
      <c r="M3" s="40">
        <f>COUNTIF(Vertices[Closeness Centrality],"&gt;= "&amp;L3)-COUNTIF(Vertices[Closeness Centrality],"&gt;="&amp;L4)</f>
        <v>0</v>
      </c>
      <c r="N3" s="39">
        <f aca="true" t="shared" si="6" ref="N3:N44">N2+($N$45-$N$2)/BinDivisor</f>
        <v>0.002778279069767442</v>
      </c>
      <c r="O3" s="40">
        <f>COUNTIF(Vertices[Eigenvector Centrality],"&gt;= "&amp;N3)-COUNTIF(Vertices[Eigenvector Centrality],"&gt;="&amp;N4)</f>
        <v>0</v>
      </c>
      <c r="P3" s="39">
        <f aca="true" t="shared" si="7" ref="P3:P44">P2+($P$45-$P$2)/BinDivisor</f>
        <v>0.4308965348837209</v>
      </c>
      <c r="Q3" s="40">
        <f>COUNTIF(Vertices[PageRank],"&gt;= "&amp;P3)-COUNTIF(Vertices[PageRank],"&gt;="&amp;P4)</f>
        <v>2</v>
      </c>
      <c r="R3" s="39">
        <f aca="true" t="shared" si="8" ref="R3:R44">R2+($R$45-$R$2)/BinDivisor</f>
        <v>0.023255813953488372</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24</v>
      </c>
      <c r="D4" s="32">
        <f t="shared" si="1"/>
        <v>0</v>
      </c>
      <c r="E4" s="3">
        <f>COUNTIF(Vertices[Degree],"&gt;= "&amp;D4)-COUNTIF(Vertices[Degree],"&gt;="&amp;D5)</f>
        <v>0</v>
      </c>
      <c r="F4" s="37">
        <f t="shared" si="2"/>
        <v>0.6046511627906976</v>
      </c>
      <c r="G4" s="38">
        <f>COUNTIF(Vertices[In-Degree],"&gt;= "&amp;F4)-COUNTIF(Vertices[In-Degree],"&gt;="&amp;F5)</f>
        <v>0</v>
      </c>
      <c r="H4" s="37">
        <f t="shared" si="3"/>
        <v>0.6046511627906976</v>
      </c>
      <c r="I4" s="38">
        <f>COUNTIF(Vertices[Out-Degree],"&gt;= "&amp;H4)-COUNTIF(Vertices[Out-Degree],"&gt;="&amp;H5)</f>
        <v>0</v>
      </c>
      <c r="J4" s="37">
        <f t="shared" si="4"/>
        <v>14.682170558139536</v>
      </c>
      <c r="K4" s="38">
        <f>COUNTIF(Vertices[Betweenness Centrality],"&gt;= "&amp;J4)-COUNTIF(Vertices[Betweenness Centrality],"&gt;="&amp;J5)</f>
        <v>1</v>
      </c>
      <c r="L4" s="37">
        <f t="shared" si="5"/>
        <v>0.002022232558139535</v>
      </c>
      <c r="M4" s="38">
        <f>COUNTIF(Vertices[Closeness Centrality],"&gt;= "&amp;L4)-COUNTIF(Vertices[Closeness Centrality],"&gt;="&amp;L5)</f>
        <v>0</v>
      </c>
      <c r="N4" s="37">
        <f t="shared" si="6"/>
        <v>0.005556558139534884</v>
      </c>
      <c r="O4" s="38">
        <f>COUNTIF(Vertices[Eigenvector Centrality],"&gt;= "&amp;N4)-COUNTIF(Vertices[Eigenvector Centrality],"&gt;="&amp;N5)</f>
        <v>0</v>
      </c>
      <c r="P4" s="37">
        <f t="shared" si="7"/>
        <v>0.5284730697674419</v>
      </c>
      <c r="Q4" s="38">
        <f>COUNTIF(Vertices[PageRank],"&gt;= "&amp;P4)-COUNTIF(Vertices[PageRank],"&gt;="&amp;P5)</f>
        <v>6</v>
      </c>
      <c r="R4" s="37">
        <f t="shared" si="8"/>
        <v>0.046511627906976744</v>
      </c>
      <c r="S4" s="43">
        <f>COUNTIF(Vertices[Clustering Coefficient],"&gt;= "&amp;R4)-COUNTIF(Vertices[Clustering Coefficient],"&gt;="&amp;R5)</f>
        <v>1</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0.9069767441860465</v>
      </c>
      <c r="G5" s="40">
        <f>COUNTIF(Vertices[In-Degree],"&gt;= "&amp;F5)-COUNTIF(Vertices[In-Degree],"&gt;="&amp;F6)</f>
        <v>6</v>
      </c>
      <c r="H5" s="39">
        <f t="shared" si="3"/>
        <v>0.9069767441860465</v>
      </c>
      <c r="I5" s="40">
        <f>COUNTIF(Vertices[Out-Degree],"&gt;= "&amp;H5)-COUNTIF(Vertices[Out-Degree],"&gt;="&amp;H6)</f>
        <v>5</v>
      </c>
      <c r="J5" s="39">
        <f t="shared" si="4"/>
        <v>22.023255837209305</v>
      </c>
      <c r="K5" s="40">
        <f>COUNTIF(Vertices[Betweenness Centrality],"&gt;= "&amp;J5)-COUNTIF(Vertices[Betweenness Centrality],"&gt;="&amp;J6)</f>
        <v>0</v>
      </c>
      <c r="L5" s="39">
        <f t="shared" si="5"/>
        <v>0.0030333488372093027</v>
      </c>
      <c r="M5" s="40">
        <f>COUNTIF(Vertices[Closeness Centrality],"&gt;= "&amp;L5)-COUNTIF(Vertices[Closeness Centrality],"&gt;="&amp;L6)</f>
        <v>0</v>
      </c>
      <c r="N5" s="39">
        <f t="shared" si="6"/>
        <v>0.008334837209302327</v>
      </c>
      <c r="O5" s="40">
        <f>COUNTIF(Vertices[Eigenvector Centrality],"&gt;= "&amp;N5)-COUNTIF(Vertices[Eigenvector Centrality],"&gt;="&amp;N6)</f>
        <v>0</v>
      </c>
      <c r="P5" s="39">
        <f t="shared" si="7"/>
        <v>0.6260496046511629</v>
      </c>
      <c r="Q5" s="40">
        <f>COUNTIF(Vertices[PageRank],"&gt;= "&amp;P5)-COUNTIF(Vertices[PageRank],"&gt;="&amp;P6)</f>
        <v>5</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40</v>
      </c>
      <c r="D6" s="32">
        <f t="shared" si="1"/>
        <v>0</v>
      </c>
      <c r="E6" s="3">
        <f>COUNTIF(Vertices[Degree],"&gt;= "&amp;D6)-COUNTIF(Vertices[Degree],"&gt;="&amp;D7)</f>
        <v>0</v>
      </c>
      <c r="F6" s="37">
        <f t="shared" si="2"/>
        <v>1.2093023255813953</v>
      </c>
      <c r="G6" s="38">
        <f>COUNTIF(Vertices[In-Degree],"&gt;= "&amp;F6)-COUNTIF(Vertices[In-Degree],"&gt;="&amp;F7)</f>
        <v>0</v>
      </c>
      <c r="H6" s="37">
        <f t="shared" si="3"/>
        <v>1.2093023255813953</v>
      </c>
      <c r="I6" s="38">
        <f>COUNTIF(Vertices[Out-Degree],"&gt;= "&amp;H6)-COUNTIF(Vertices[Out-Degree],"&gt;="&amp;H7)</f>
        <v>0</v>
      </c>
      <c r="J6" s="37">
        <f t="shared" si="4"/>
        <v>29.36434111627907</v>
      </c>
      <c r="K6" s="38">
        <f>COUNTIF(Vertices[Betweenness Centrality],"&gt;= "&amp;J6)-COUNTIF(Vertices[Betweenness Centrality],"&gt;="&amp;J7)</f>
        <v>0</v>
      </c>
      <c r="L6" s="37">
        <f t="shared" si="5"/>
        <v>0.00404446511627907</v>
      </c>
      <c r="M6" s="38">
        <f>COUNTIF(Vertices[Closeness Centrality],"&gt;= "&amp;L6)-COUNTIF(Vertices[Closeness Centrality],"&gt;="&amp;L7)</f>
        <v>0</v>
      </c>
      <c r="N6" s="37">
        <f t="shared" si="6"/>
        <v>0.011113116279069768</v>
      </c>
      <c r="O6" s="38">
        <f>COUNTIF(Vertices[Eigenvector Centrality],"&gt;= "&amp;N6)-COUNTIF(Vertices[Eigenvector Centrality],"&gt;="&amp;N7)</f>
        <v>0</v>
      </c>
      <c r="P6" s="37">
        <f t="shared" si="7"/>
        <v>0.7236261395348839</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53</v>
      </c>
      <c r="D7" s="32">
        <f t="shared" si="1"/>
        <v>0</v>
      </c>
      <c r="E7" s="3">
        <f>COUNTIF(Vertices[Degree],"&gt;= "&amp;D7)-COUNTIF(Vertices[Degree],"&gt;="&amp;D8)</f>
        <v>0</v>
      </c>
      <c r="F7" s="39">
        <f t="shared" si="2"/>
        <v>1.5116279069767442</v>
      </c>
      <c r="G7" s="40">
        <f>COUNTIF(Vertices[In-Degree],"&gt;= "&amp;F7)-COUNTIF(Vertices[In-Degree],"&gt;="&amp;F8)</f>
        <v>0</v>
      </c>
      <c r="H7" s="39">
        <f t="shared" si="3"/>
        <v>1.5116279069767442</v>
      </c>
      <c r="I7" s="40">
        <f>COUNTIF(Vertices[Out-Degree],"&gt;= "&amp;H7)-COUNTIF(Vertices[Out-Degree],"&gt;="&amp;H8)</f>
        <v>0</v>
      </c>
      <c r="J7" s="39">
        <f t="shared" si="4"/>
        <v>36.70542639534884</v>
      </c>
      <c r="K7" s="40">
        <f>COUNTIF(Vertices[Betweenness Centrality],"&gt;= "&amp;J7)-COUNTIF(Vertices[Betweenness Centrality],"&gt;="&amp;J8)</f>
        <v>0</v>
      </c>
      <c r="L7" s="39">
        <f t="shared" si="5"/>
        <v>0.005055581395348838</v>
      </c>
      <c r="M7" s="40">
        <f>COUNTIF(Vertices[Closeness Centrality],"&gt;= "&amp;L7)-COUNTIF(Vertices[Closeness Centrality],"&gt;="&amp;L8)</f>
        <v>0</v>
      </c>
      <c r="N7" s="39">
        <f t="shared" si="6"/>
        <v>0.01389139534883721</v>
      </c>
      <c r="O7" s="40">
        <f>COUNTIF(Vertices[Eigenvector Centrality],"&gt;= "&amp;N7)-COUNTIF(Vertices[Eigenvector Centrality],"&gt;="&amp;N8)</f>
        <v>0</v>
      </c>
      <c r="P7" s="39">
        <f t="shared" si="7"/>
        <v>0.8212026744186048</v>
      </c>
      <c r="Q7" s="40">
        <f>COUNTIF(Vertices[PageRank],"&gt;= "&amp;P7)-COUNTIF(Vertices[PageRank],"&gt;="&amp;P8)</f>
        <v>3</v>
      </c>
      <c r="R7" s="39">
        <f t="shared" si="8"/>
        <v>0.11627906976744186</v>
      </c>
      <c r="S7" s="44">
        <f>COUNTIF(Vertices[Clustering Coefficient],"&gt;= "&amp;R7)-COUNTIF(Vertices[Clustering Coefficient],"&gt;="&amp;R8)</f>
        <v>1</v>
      </c>
      <c r="T7" s="39" t="e">
        <f ca="1" t="shared" si="9"/>
        <v>#REF!</v>
      </c>
      <c r="U7" s="40" t="e">
        <f ca="1" t="shared" si="0"/>
        <v>#REF!</v>
      </c>
    </row>
    <row r="8" spans="1:21" ht="15">
      <c r="A8" s="34" t="s">
        <v>150</v>
      </c>
      <c r="B8" s="34">
        <v>93</v>
      </c>
      <c r="D8" s="32">
        <f t="shared" si="1"/>
        <v>0</v>
      </c>
      <c r="E8" s="3">
        <f>COUNTIF(Vertices[Degree],"&gt;= "&amp;D8)-COUNTIF(Vertices[Degree],"&gt;="&amp;D9)</f>
        <v>0</v>
      </c>
      <c r="F8" s="37">
        <f t="shared" si="2"/>
        <v>1.8139534883720931</v>
      </c>
      <c r="G8" s="38">
        <f>COUNTIF(Vertices[In-Degree],"&gt;= "&amp;F8)-COUNTIF(Vertices[In-Degree],"&gt;="&amp;F9)</f>
        <v>5</v>
      </c>
      <c r="H8" s="37">
        <f t="shared" si="3"/>
        <v>1.8139534883720931</v>
      </c>
      <c r="I8" s="38">
        <f>COUNTIF(Vertices[Out-Degree],"&gt;= "&amp;H8)-COUNTIF(Vertices[Out-Degree],"&gt;="&amp;H9)</f>
        <v>3</v>
      </c>
      <c r="J8" s="37">
        <f t="shared" si="4"/>
        <v>44.0465116744186</v>
      </c>
      <c r="K8" s="38">
        <f>COUNTIF(Vertices[Betweenness Centrality],"&gt;= "&amp;J8)-COUNTIF(Vertices[Betweenness Centrality],"&gt;="&amp;J9)</f>
        <v>0</v>
      </c>
      <c r="L8" s="37">
        <f t="shared" si="5"/>
        <v>0.006066697674418605</v>
      </c>
      <c r="M8" s="38">
        <f>COUNTIF(Vertices[Closeness Centrality],"&gt;= "&amp;L8)-COUNTIF(Vertices[Closeness Centrality],"&gt;="&amp;L9)</f>
        <v>0</v>
      </c>
      <c r="N8" s="37">
        <f t="shared" si="6"/>
        <v>0.016669674418604653</v>
      </c>
      <c r="O8" s="38">
        <f>COUNTIF(Vertices[Eigenvector Centrality],"&gt;= "&amp;N8)-COUNTIF(Vertices[Eigenvector Centrality],"&gt;="&amp;N9)</f>
        <v>1</v>
      </c>
      <c r="P8" s="37">
        <f t="shared" si="7"/>
        <v>0.9187792093023258</v>
      </c>
      <c r="Q8" s="38">
        <f>COUNTIF(Vertices[PageRank],"&gt;= "&amp;P8)-COUNTIF(Vertices[PageRank],"&gt;="&amp;P9)</f>
        <v>1</v>
      </c>
      <c r="R8" s="37">
        <f t="shared" si="8"/>
        <v>0.13953488372093023</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2.116279069767442</v>
      </c>
      <c r="G9" s="40">
        <f>COUNTIF(Vertices[In-Degree],"&gt;= "&amp;F9)-COUNTIF(Vertices[In-Degree],"&gt;="&amp;F10)</f>
        <v>0</v>
      </c>
      <c r="H9" s="39">
        <f t="shared" si="3"/>
        <v>2.116279069767442</v>
      </c>
      <c r="I9" s="40">
        <f>COUNTIF(Vertices[Out-Degree],"&gt;= "&amp;H9)-COUNTIF(Vertices[Out-Degree],"&gt;="&amp;H10)</f>
        <v>0</v>
      </c>
      <c r="J9" s="39">
        <f t="shared" si="4"/>
        <v>51.38759695348837</v>
      </c>
      <c r="K9" s="40">
        <f>COUNTIF(Vertices[Betweenness Centrality],"&gt;= "&amp;J9)-COUNTIF(Vertices[Betweenness Centrality],"&gt;="&amp;J10)</f>
        <v>0</v>
      </c>
      <c r="L9" s="39">
        <f t="shared" si="5"/>
        <v>0.007077813953488373</v>
      </c>
      <c r="M9" s="40">
        <f>COUNTIF(Vertices[Closeness Centrality],"&gt;= "&amp;L9)-COUNTIF(Vertices[Closeness Centrality],"&gt;="&amp;L10)</f>
        <v>0</v>
      </c>
      <c r="N9" s="39">
        <f t="shared" si="6"/>
        <v>0.019447953488372097</v>
      </c>
      <c r="O9" s="40">
        <f>COUNTIF(Vertices[Eigenvector Centrality],"&gt;= "&amp;N9)-COUNTIF(Vertices[Eigenvector Centrality],"&gt;="&amp;N10)</f>
        <v>6</v>
      </c>
      <c r="P9" s="39">
        <f t="shared" si="7"/>
        <v>1.0163557441860467</v>
      </c>
      <c r="Q9" s="40">
        <f>COUNTIF(Vertices[PageRank],"&gt;= "&amp;P9)-COUNTIF(Vertices[PageRank],"&gt;="&amp;P10)</f>
        <v>1</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4</v>
      </c>
      <c r="D10" s="32">
        <f t="shared" si="1"/>
        <v>0</v>
      </c>
      <c r="E10" s="3">
        <f>COUNTIF(Vertices[Degree],"&gt;= "&amp;D10)-COUNTIF(Vertices[Degree],"&gt;="&amp;D11)</f>
        <v>0</v>
      </c>
      <c r="F10" s="37">
        <f t="shared" si="2"/>
        <v>2.418604651162791</v>
      </c>
      <c r="G10" s="38">
        <f>COUNTIF(Vertices[In-Degree],"&gt;= "&amp;F10)-COUNTIF(Vertices[In-Degree],"&gt;="&amp;F11)</f>
        <v>0</v>
      </c>
      <c r="H10" s="37">
        <f t="shared" si="3"/>
        <v>2.418604651162791</v>
      </c>
      <c r="I10" s="38">
        <f>COUNTIF(Vertices[Out-Degree],"&gt;= "&amp;H10)-COUNTIF(Vertices[Out-Degree],"&gt;="&amp;H11)</f>
        <v>0</v>
      </c>
      <c r="J10" s="37">
        <f t="shared" si="4"/>
        <v>58.728682232558135</v>
      </c>
      <c r="K10" s="38">
        <f>COUNTIF(Vertices[Betweenness Centrality],"&gt;= "&amp;J10)-COUNTIF(Vertices[Betweenness Centrality],"&gt;="&amp;J11)</f>
        <v>0</v>
      </c>
      <c r="L10" s="37">
        <f t="shared" si="5"/>
        <v>0.00808893023255814</v>
      </c>
      <c r="M10" s="38">
        <f>COUNTIF(Vertices[Closeness Centrality],"&gt;= "&amp;L10)-COUNTIF(Vertices[Closeness Centrality],"&gt;="&amp;L11)</f>
        <v>0</v>
      </c>
      <c r="N10" s="37">
        <f t="shared" si="6"/>
        <v>0.02222623255813954</v>
      </c>
      <c r="O10" s="38">
        <f>COUNTIF(Vertices[Eigenvector Centrality],"&gt;= "&amp;N10)-COUNTIF(Vertices[Eigenvector Centrality],"&gt;="&amp;N11)</f>
        <v>0</v>
      </c>
      <c r="P10" s="37">
        <f t="shared" si="7"/>
        <v>1.1139322790697677</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2.72093023255814</v>
      </c>
      <c r="G11" s="40">
        <f>COUNTIF(Vertices[In-Degree],"&gt;= "&amp;F11)-COUNTIF(Vertices[In-Degree],"&gt;="&amp;F12)</f>
        <v>0</v>
      </c>
      <c r="H11" s="39">
        <f t="shared" si="3"/>
        <v>2.72093023255814</v>
      </c>
      <c r="I11" s="40">
        <f>COUNTIF(Vertices[Out-Degree],"&gt;= "&amp;H11)-COUNTIF(Vertices[Out-Degree],"&gt;="&amp;H12)</f>
        <v>6</v>
      </c>
      <c r="J11" s="39">
        <f t="shared" si="4"/>
        <v>66.0697675116279</v>
      </c>
      <c r="K11" s="40">
        <f>COUNTIF(Vertices[Betweenness Centrality],"&gt;= "&amp;J11)-COUNTIF(Vertices[Betweenness Centrality],"&gt;="&amp;J12)</f>
        <v>1</v>
      </c>
      <c r="L11" s="39">
        <f t="shared" si="5"/>
        <v>0.009100046511627907</v>
      </c>
      <c r="M11" s="40">
        <f>COUNTIF(Vertices[Closeness Centrality],"&gt;= "&amp;L11)-COUNTIF(Vertices[Closeness Centrality],"&gt;="&amp;L12)</f>
        <v>0</v>
      </c>
      <c r="N11" s="39">
        <f t="shared" si="6"/>
        <v>0.025004511627906983</v>
      </c>
      <c r="O11" s="40">
        <f>COUNTIF(Vertices[Eigenvector Centrality],"&gt;= "&amp;N11)-COUNTIF(Vertices[Eigenvector Centrality],"&gt;="&amp;N12)</f>
        <v>1</v>
      </c>
      <c r="P11" s="39">
        <f t="shared" si="7"/>
        <v>1.2115088139534886</v>
      </c>
      <c r="Q11" s="40">
        <f>COUNTIF(Vertices[PageRank],"&gt;= "&amp;P11)-COUNTIF(Vertices[PageRank],"&gt;="&amp;P12)</f>
        <v>0</v>
      </c>
      <c r="R11" s="39">
        <f t="shared" si="8"/>
        <v>0.20930232558139533</v>
      </c>
      <c r="S11" s="44">
        <f>COUNTIF(Vertices[Clustering Coefficient],"&gt;= "&amp;R11)-COUNTIF(Vertices[Clustering Coefficient],"&gt;="&amp;R12)</f>
        <v>0</v>
      </c>
      <c r="T11" s="39" t="e">
        <f ca="1" t="shared" si="9"/>
        <v>#REF!</v>
      </c>
      <c r="U11" s="40" t="e">
        <f ca="1" t="shared" si="0"/>
        <v>#REF!</v>
      </c>
    </row>
    <row r="12" spans="1:21" ht="15">
      <c r="A12" s="34" t="s">
        <v>170</v>
      </c>
      <c r="B12" s="34">
        <v>0.08</v>
      </c>
      <c r="D12" s="32">
        <f t="shared" si="1"/>
        <v>0</v>
      </c>
      <c r="E12" s="3">
        <f>COUNTIF(Vertices[Degree],"&gt;= "&amp;D12)-COUNTIF(Vertices[Degree],"&gt;="&amp;D13)</f>
        <v>0</v>
      </c>
      <c r="F12" s="37">
        <f t="shared" si="2"/>
        <v>3.023255813953489</v>
      </c>
      <c r="G12" s="38">
        <f>COUNTIF(Vertices[In-Degree],"&gt;= "&amp;F12)-COUNTIF(Vertices[In-Degree],"&gt;="&amp;F13)</f>
        <v>0</v>
      </c>
      <c r="H12" s="37">
        <f t="shared" si="3"/>
        <v>3.023255813953489</v>
      </c>
      <c r="I12" s="38">
        <f>COUNTIF(Vertices[Out-Degree],"&gt;= "&amp;H12)-COUNTIF(Vertices[Out-Degree],"&gt;="&amp;H13)</f>
        <v>0</v>
      </c>
      <c r="J12" s="37">
        <f t="shared" si="4"/>
        <v>73.41085279069767</v>
      </c>
      <c r="K12" s="38">
        <f>COUNTIF(Vertices[Betweenness Centrality],"&gt;= "&amp;J12)-COUNTIF(Vertices[Betweenness Centrality],"&gt;="&amp;J13)</f>
        <v>0</v>
      </c>
      <c r="L12" s="37">
        <f t="shared" si="5"/>
        <v>0.010111162790697674</v>
      </c>
      <c r="M12" s="38">
        <f>COUNTIF(Vertices[Closeness Centrality],"&gt;= "&amp;L12)-COUNTIF(Vertices[Closeness Centrality],"&gt;="&amp;L13)</f>
        <v>0</v>
      </c>
      <c r="N12" s="37">
        <f t="shared" si="6"/>
        <v>0.027782790697674427</v>
      </c>
      <c r="O12" s="38">
        <f>COUNTIF(Vertices[Eigenvector Centrality],"&gt;= "&amp;N12)-COUNTIF(Vertices[Eigenvector Centrality],"&gt;="&amp;N13)</f>
        <v>0</v>
      </c>
      <c r="P12" s="37">
        <f t="shared" si="7"/>
        <v>1.3090853488372096</v>
      </c>
      <c r="Q12" s="38">
        <f>COUNTIF(Vertices[PageRank],"&gt;= "&amp;P12)-COUNTIF(Vertices[PageRank],"&gt;="&amp;P13)</f>
        <v>0</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0.14814814814814814</v>
      </c>
      <c r="D13" s="32">
        <f t="shared" si="1"/>
        <v>0</v>
      </c>
      <c r="E13" s="3">
        <f>COUNTIF(Vertices[Degree],"&gt;= "&amp;D13)-COUNTIF(Vertices[Degree],"&gt;="&amp;D14)</f>
        <v>0</v>
      </c>
      <c r="F13" s="39">
        <f t="shared" si="2"/>
        <v>3.325581395348838</v>
      </c>
      <c r="G13" s="40">
        <f>COUNTIF(Vertices[In-Degree],"&gt;= "&amp;F13)-COUNTIF(Vertices[In-Degree],"&gt;="&amp;F14)</f>
        <v>0</v>
      </c>
      <c r="H13" s="39">
        <f t="shared" si="3"/>
        <v>3.325581395348838</v>
      </c>
      <c r="I13" s="40">
        <f>COUNTIF(Vertices[Out-Degree],"&gt;= "&amp;H13)-COUNTIF(Vertices[Out-Degree],"&gt;="&amp;H14)</f>
        <v>0</v>
      </c>
      <c r="J13" s="39">
        <f t="shared" si="4"/>
        <v>80.75193806976745</v>
      </c>
      <c r="K13" s="40">
        <f>COUNTIF(Vertices[Betweenness Centrality],"&gt;= "&amp;J13)-COUNTIF(Vertices[Betweenness Centrality],"&gt;="&amp;J14)</f>
        <v>0</v>
      </c>
      <c r="L13" s="39">
        <f t="shared" si="5"/>
        <v>0.01112227906976744</v>
      </c>
      <c r="M13" s="40">
        <f>COUNTIF(Vertices[Closeness Centrality],"&gt;= "&amp;L13)-COUNTIF(Vertices[Closeness Centrality],"&gt;="&amp;L14)</f>
        <v>0</v>
      </c>
      <c r="N13" s="39">
        <f t="shared" si="6"/>
        <v>0.03056106976744187</v>
      </c>
      <c r="O13" s="40">
        <f>COUNTIF(Vertices[Eigenvector Centrality],"&gt;= "&amp;N13)-COUNTIF(Vertices[Eigenvector Centrality],"&gt;="&amp;N14)</f>
        <v>1</v>
      </c>
      <c r="P13" s="39">
        <f t="shared" si="7"/>
        <v>1.4066618837209306</v>
      </c>
      <c r="Q13" s="40">
        <f>COUNTIF(Vertices[PageRank],"&gt;= "&amp;P13)-COUNTIF(Vertices[PageRank],"&gt;="&amp;P14)</f>
        <v>1</v>
      </c>
      <c r="R13" s="39">
        <f t="shared" si="8"/>
        <v>0.25581395348837205</v>
      </c>
      <c r="S13" s="44">
        <f>COUNTIF(Vertices[Clustering Coefficient],"&gt;= "&amp;R13)-COUNTIF(Vertices[Clustering Coefficient],"&gt;="&amp;R14)</f>
        <v>1</v>
      </c>
      <c r="T13" s="39" t="e">
        <f ca="1" t="shared" si="9"/>
        <v>#REF!</v>
      </c>
      <c r="U13" s="40" t="e">
        <f ca="1" t="shared" si="0"/>
        <v>#REF!</v>
      </c>
    </row>
    <row r="14" spans="1:21" ht="15">
      <c r="A14" s="88"/>
      <c r="B14" s="88"/>
      <c r="D14" s="32">
        <f t="shared" si="1"/>
        <v>0</v>
      </c>
      <c r="E14" s="3">
        <f>COUNTIF(Vertices[Degree],"&gt;= "&amp;D14)-COUNTIF(Vertices[Degree],"&gt;="&amp;D15)</f>
        <v>0</v>
      </c>
      <c r="F14" s="37">
        <f t="shared" si="2"/>
        <v>3.6279069767441867</v>
      </c>
      <c r="G14" s="38">
        <f>COUNTIF(Vertices[In-Degree],"&gt;= "&amp;F14)-COUNTIF(Vertices[In-Degree],"&gt;="&amp;F15)</f>
        <v>0</v>
      </c>
      <c r="H14" s="37">
        <f t="shared" si="3"/>
        <v>3.6279069767441867</v>
      </c>
      <c r="I14" s="38">
        <f>COUNTIF(Vertices[Out-Degree],"&gt;= "&amp;H14)-COUNTIF(Vertices[Out-Degree],"&gt;="&amp;H15)</f>
        <v>0</v>
      </c>
      <c r="J14" s="37">
        <f t="shared" si="4"/>
        <v>88.09302334883722</v>
      </c>
      <c r="K14" s="38">
        <f>COUNTIF(Vertices[Betweenness Centrality],"&gt;= "&amp;J14)-COUNTIF(Vertices[Betweenness Centrality],"&gt;="&amp;J15)</f>
        <v>0</v>
      </c>
      <c r="L14" s="37">
        <f t="shared" si="5"/>
        <v>0.012133395348837207</v>
      </c>
      <c r="M14" s="38">
        <f>COUNTIF(Vertices[Closeness Centrality],"&gt;= "&amp;L14)-COUNTIF(Vertices[Closeness Centrality],"&gt;="&amp;L15)</f>
        <v>0</v>
      </c>
      <c r="N14" s="37">
        <f t="shared" si="6"/>
        <v>0.033339348837209314</v>
      </c>
      <c r="O14" s="38">
        <f>COUNTIF(Vertices[Eigenvector Centrality],"&gt;= "&amp;N14)-COUNTIF(Vertices[Eigenvector Centrality],"&gt;="&amp;N15)</f>
        <v>2</v>
      </c>
      <c r="P14" s="37">
        <f t="shared" si="7"/>
        <v>1.5042384186046516</v>
      </c>
      <c r="Q14" s="38">
        <f>COUNTIF(Vertices[PageRank],"&gt;= "&amp;P14)-COUNTIF(Vertices[PageRank],"&gt;="&amp;P15)</f>
        <v>0</v>
      </c>
      <c r="R14" s="37">
        <f t="shared" si="8"/>
        <v>0.2790697674418604</v>
      </c>
      <c r="S14" s="43">
        <f>COUNTIF(Vertices[Clustering Coefficient],"&gt;= "&amp;R14)-COUNTIF(Vertices[Clustering Coefficient],"&gt;="&amp;R15)</f>
        <v>0</v>
      </c>
      <c r="T14" s="37" t="e">
        <f ca="1" t="shared" si="9"/>
        <v>#REF!</v>
      </c>
      <c r="U14" s="38" t="e">
        <f ca="1" t="shared" si="0"/>
        <v>#REF!</v>
      </c>
    </row>
    <row r="15" spans="1:21" ht="15">
      <c r="A15" s="34" t="s">
        <v>152</v>
      </c>
      <c r="B15" s="34">
        <v>2</v>
      </c>
      <c r="D15" s="32">
        <f t="shared" si="1"/>
        <v>0</v>
      </c>
      <c r="E15" s="3">
        <f>COUNTIF(Vertices[Degree],"&gt;= "&amp;D15)-COUNTIF(Vertices[Degree],"&gt;="&amp;D16)</f>
        <v>0</v>
      </c>
      <c r="F15" s="39">
        <f t="shared" si="2"/>
        <v>3.9302325581395356</v>
      </c>
      <c r="G15" s="40">
        <f>COUNTIF(Vertices[In-Degree],"&gt;= "&amp;F15)-COUNTIF(Vertices[In-Degree],"&gt;="&amp;F16)</f>
        <v>0</v>
      </c>
      <c r="H15" s="39">
        <f t="shared" si="3"/>
        <v>3.9302325581395356</v>
      </c>
      <c r="I15" s="40">
        <f>COUNTIF(Vertices[Out-Degree],"&gt;= "&amp;H15)-COUNTIF(Vertices[Out-Degree],"&gt;="&amp;H16)</f>
        <v>4</v>
      </c>
      <c r="J15" s="39">
        <f t="shared" si="4"/>
        <v>95.434108627907</v>
      </c>
      <c r="K15" s="40">
        <f>COUNTIF(Vertices[Betweenness Centrality],"&gt;= "&amp;J15)-COUNTIF(Vertices[Betweenness Centrality],"&gt;="&amp;J16)</f>
        <v>0</v>
      </c>
      <c r="L15" s="39">
        <f t="shared" si="5"/>
        <v>0.013144511627906974</v>
      </c>
      <c r="M15" s="40">
        <f>COUNTIF(Vertices[Closeness Centrality],"&gt;= "&amp;L15)-COUNTIF(Vertices[Closeness Centrality],"&gt;="&amp;L16)</f>
        <v>0</v>
      </c>
      <c r="N15" s="39">
        <f t="shared" si="6"/>
        <v>0.03611762790697676</v>
      </c>
      <c r="O15" s="40">
        <f>COUNTIF(Vertices[Eigenvector Centrality],"&gt;= "&amp;N15)-COUNTIF(Vertices[Eigenvector Centrality],"&gt;="&amp;N16)</f>
        <v>2</v>
      </c>
      <c r="P15" s="39">
        <f t="shared" si="7"/>
        <v>1.6018149534883726</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4.232558139534884</v>
      </c>
      <c r="G16" s="38">
        <f>COUNTIF(Vertices[In-Degree],"&gt;= "&amp;F16)-COUNTIF(Vertices[In-Degree],"&gt;="&amp;F17)</f>
        <v>0</v>
      </c>
      <c r="H16" s="37">
        <f t="shared" si="3"/>
        <v>4.232558139534884</v>
      </c>
      <c r="I16" s="38">
        <f>COUNTIF(Vertices[Out-Degree],"&gt;= "&amp;H16)-COUNTIF(Vertices[Out-Degree],"&gt;="&amp;H17)</f>
        <v>0</v>
      </c>
      <c r="J16" s="37">
        <f t="shared" si="4"/>
        <v>102.77519390697677</v>
      </c>
      <c r="K16" s="38">
        <f>COUNTIF(Vertices[Betweenness Centrality],"&gt;= "&amp;J16)-COUNTIF(Vertices[Betweenness Centrality],"&gt;="&amp;J17)</f>
        <v>0</v>
      </c>
      <c r="L16" s="37">
        <f t="shared" si="5"/>
        <v>0.01415562790697674</v>
      </c>
      <c r="M16" s="38">
        <f>COUNTIF(Vertices[Closeness Centrality],"&gt;= "&amp;L16)-COUNTIF(Vertices[Closeness Centrality],"&gt;="&amp;L17)</f>
        <v>0</v>
      </c>
      <c r="N16" s="37">
        <f t="shared" si="6"/>
        <v>0.0388959069767442</v>
      </c>
      <c r="O16" s="38">
        <f>COUNTIF(Vertices[Eigenvector Centrality],"&gt;= "&amp;N16)-COUNTIF(Vertices[Eigenvector Centrality],"&gt;="&amp;N17)</f>
        <v>0</v>
      </c>
      <c r="P16" s="37">
        <f t="shared" si="7"/>
        <v>1.6993914883720935</v>
      </c>
      <c r="Q16" s="38">
        <f>COUNTIF(Vertices[PageRank],"&gt;= "&amp;P16)-COUNTIF(Vertices[PageRank],"&gt;="&amp;P17)</f>
        <v>1</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23</v>
      </c>
      <c r="D17" s="32">
        <f t="shared" si="1"/>
        <v>0</v>
      </c>
      <c r="E17" s="3">
        <f>COUNTIF(Vertices[Degree],"&gt;= "&amp;D17)-COUNTIF(Vertices[Degree],"&gt;="&amp;D18)</f>
        <v>0</v>
      </c>
      <c r="F17" s="39">
        <f t="shared" si="2"/>
        <v>4.534883720930233</v>
      </c>
      <c r="G17" s="40">
        <f>COUNTIF(Vertices[In-Degree],"&gt;= "&amp;F17)-COUNTIF(Vertices[In-Degree],"&gt;="&amp;F18)</f>
        <v>0</v>
      </c>
      <c r="H17" s="39">
        <f t="shared" si="3"/>
        <v>4.534883720930233</v>
      </c>
      <c r="I17" s="40">
        <f>COUNTIF(Vertices[Out-Degree],"&gt;= "&amp;H17)-COUNTIF(Vertices[Out-Degree],"&gt;="&amp;H18)</f>
        <v>0</v>
      </c>
      <c r="J17" s="39">
        <f t="shared" si="4"/>
        <v>110.11627918604654</v>
      </c>
      <c r="K17" s="40">
        <f>COUNTIF(Vertices[Betweenness Centrality],"&gt;= "&amp;J17)-COUNTIF(Vertices[Betweenness Centrality],"&gt;="&amp;J18)</f>
        <v>0</v>
      </c>
      <c r="L17" s="39">
        <f t="shared" si="5"/>
        <v>0.015166744186046507</v>
      </c>
      <c r="M17" s="40">
        <f>COUNTIF(Vertices[Closeness Centrality],"&gt;= "&amp;L17)-COUNTIF(Vertices[Closeness Centrality],"&gt;="&amp;L18)</f>
        <v>0</v>
      </c>
      <c r="N17" s="39">
        <f t="shared" si="6"/>
        <v>0.041674186046511644</v>
      </c>
      <c r="O17" s="40">
        <f>COUNTIF(Vertices[Eigenvector Centrality],"&gt;= "&amp;N17)-COUNTIF(Vertices[Eigenvector Centrality],"&gt;="&amp;N18)</f>
        <v>2</v>
      </c>
      <c r="P17" s="39">
        <f t="shared" si="7"/>
        <v>1.7969680232558145</v>
      </c>
      <c r="Q17" s="40">
        <f>COUNTIF(Vertices[PageRank],"&gt;= "&amp;P17)-COUNTIF(Vertices[PageRank],"&gt;="&amp;P18)</f>
        <v>0</v>
      </c>
      <c r="R17" s="39">
        <f t="shared" si="8"/>
        <v>0.3488372093023255</v>
      </c>
      <c r="S17" s="44">
        <f>COUNTIF(Vertices[Clustering Coefficient],"&gt;= "&amp;R17)-COUNTIF(Vertices[Clustering Coefficient],"&gt;="&amp;R18)</f>
        <v>1</v>
      </c>
      <c r="T17" s="39" t="e">
        <f ca="1" t="shared" si="9"/>
        <v>#REF!</v>
      </c>
      <c r="U17" s="40" t="e">
        <f ca="1" t="shared" si="0"/>
        <v>#REF!</v>
      </c>
    </row>
    <row r="18" spans="1:21" ht="15">
      <c r="A18" s="34" t="s">
        <v>155</v>
      </c>
      <c r="B18" s="34">
        <v>92</v>
      </c>
      <c r="D18" s="32">
        <f t="shared" si="1"/>
        <v>0</v>
      </c>
      <c r="E18" s="3">
        <f>COUNTIF(Vertices[Degree],"&gt;= "&amp;D18)-COUNTIF(Vertices[Degree],"&gt;="&amp;D19)</f>
        <v>0</v>
      </c>
      <c r="F18" s="37">
        <f t="shared" si="2"/>
        <v>4.837209302325581</v>
      </c>
      <c r="G18" s="38">
        <f>COUNTIF(Vertices[In-Degree],"&gt;= "&amp;F18)-COUNTIF(Vertices[In-Degree],"&gt;="&amp;F19)</f>
        <v>2</v>
      </c>
      <c r="H18" s="37">
        <f t="shared" si="3"/>
        <v>4.837209302325581</v>
      </c>
      <c r="I18" s="38">
        <f>COUNTIF(Vertices[Out-Degree],"&gt;= "&amp;H18)-COUNTIF(Vertices[Out-Degree],"&gt;="&amp;H19)</f>
        <v>0</v>
      </c>
      <c r="J18" s="37">
        <f t="shared" si="4"/>
        <v>117.45736446511631</v>
      </c>
      <c r="K18" s="38">
        <f>COUNTIF(Vertices[Betweenness Centrality],"&gt;= "&amp;J18)-COUNTIF(Vertices[Betweenness Centrality],"&gt;="&amp;J19)</f>
        <v>0</v>
      </c>
      <c r="L18" s="37">
        <f t="shared" si="5"/>
        <v>0.016177860465116274</v>
      </c>
      <c r="M18" s="38">
        <f>COUNTIF(Vertices[Closeness Centrality],"&gt;= "&amp;L18)-COUNTIF(Vertices[Closeness Centrality],"&gt;="&amp;L19)</f>
        <v>0</v>
      </c>
      <c r="N18" s="37">
        <f t="shared" si="6"/>
        <v>0.04445246511627909</v>
      </c>
      <c r="O18" s="38">
        <f>COUNTIF(Vertices[Eigenvector Centrality],"&gt;= "&amp;N18)-COUNTIF(Vertices[Eigenvector Centrality],"&gt;="&amp;N19)</f>
        <v>0</v>
      </c>
      <c r="P18" s="37">
        <f t="shared" si="7"/>
        <v>1.8945445581395355</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5.13953488372093</v>
      </c>
      <c r="G19" s="40">
        <f>COUNTIF(Vertices[In-Degree],"&gt;= "&amp;F19)-COUNTIF(Vertices[In-Degree],"&gt;="&amp;F20)</f>
        <v>0</v>
      </c>
      <c r="H19" s="39">
        <f t="shared" si="3"/>
        <v>5.13953488372093</v>
      </c>
      <c r="I19" s="40">
        <f>COUNTIF(Vertices[Out-Degree],"&gt;= "&amp;H19)-COUNTIF(Vertices[Out-Degree],"&gt;="&amp;H20)</f>
        <v>0</v>
      </c>
      <c r="J19" s="39">
        <f t="shared" si="4"/>
        <v>124.79844974418609</v>
      </c>
      <c r="K19" s="40">
        <f>COUNTIF(Vertices[Betweenness Centrality],"&gt;= "&amp;J19)-COUNTIF(Vertices[Betweenness Centrality],"&gt;="&amp;J20)</f>
        <v>0</v>
      </c>
      <c r="L19" s="39">
        <f t="shared" si="5"/>
        <v>0.01718897674418604</v>
      </c>
      <c r="M19" s="40">
        <f>COUNTIF(Vertices[Closeness Centrality],"&gt;= "&amp;L19)-COUNTIF(Vertices[Closeness Centrality],"&gt;="&amp;L20)</f>
        <v>0</v>
      </c>
      <c r="N19" s="39">
        <f t="shared" si="6"/>
        <v>0.04723074418604653</v>
      </c>
      <c r="O19" s="40">
        <f>COUNTIF(Vertices[Eigenvector Centrality],"&gt;= "&amp;N19)-COUNTIF(Vertices[Eigenvector Centrality],"&gt;="&amp;N20)</f>
        <v>2</v>
      </c>
      <c r="P19" s="39">
        <f t="shared" si="7"/>
        <v>1.9921210930232565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5.441860465116278</v>
      </c>
      <c r="G20" s="38">
        <f>COUNTIF(Vertices[In-Degree],"&gt;= "&amp;F20)-COUNTIF(Vertices[In-Degree],"&gt;="&amp;F21)</f>
        <v>0</v>
      </c>
      <c r="H20" s="37">
        <f t="shared" si="3"/>
        <v>5.441860465116278</v>
      </c>
      <c r="I20" s="38">
        <f>COUNTIF(Vertices[Out-Degree],"&gt;= "&amp;H20)-COUNTIF(Vertices[Out-Degree],"&gt;="&amp;H21)</f>
        <v>0</v>
      </c>
      <c r="J20" s="37">
        <f t="shared" si="4"/>
        <v>132.13953502325586</v>
      </c>
      <c r="K20" s="38">
        <f>COUNTIF(Vertices[Betweenness Centrality],"&gt;= "&amp;J20)-COUNTIF(Vertices[Betweenness Centrality],"&gt;="&amp;J21)</f>
        <v>0</v>
      </c>
      <c r="L20" s="37">
        <f t="shared" si="5"/>
        <v>0.018200093023255808</v>
      </c>
      <c r="M20" s="38">
        <f>COUNTIF(Vertices[Closeness Centrality],"&gt;= "&amp;L20)-COUNTIF(Vertices[Closeness Centrality],"&gt;="&amp;L21)</f>
        <v>0</v>
      </c>
      <c r="N20" s="37">
        <f t="shared" si="6"/>
        <v>0.050009023255813974</v>
      </c>
      <c r="O20" s="38">
        <f>COUNTIF(Vertices[Eigenvector Centrality],"&gt;= "&amp;N20)-COUNTIF(Vertices[Eigenvector Centrality],"&gt;="&amp;N21)</f>
        <v>2</v>
      </c>
      <c r="P20" s="37">
        <f t="shared" si="7"/>
        <v>2.089697627906977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1.74717</v>
      </c>
      <c r="D21" s="32">
        <f t="shared" si="1"/>
        <v>0</v>
      </c>
      <c r="E21" s="3">
        <f>COUNTIF(Vertices[Degree],"&gt;= "&amp;D21)-COUNTIF(Vertices[Degree],"&gt;="&amp;D22)</f>
        <v>0</v>
      </c>
      <c r="F21" s="39">
        <f t="shared" si="2"/>
        <v>5.744186046511627</v>
      </c>
      <c r="G21" s="40">
        <f>COUNTIF(Vertices[In-Degree],"&gt;= "&amp;F21)-COUNTIF(Vertices[In-Degree],"&gt;="&amp;F22)</f>
        <v>0</v>
      </c>
      <c r="H21" s="39">
        <f t="shared" si="3"/>
        <v>5.744186046511627</v>
      </c>
      <c r="I21" s="40">
        <f>COUNTIF(Vertices[Out-Degree],"&gt;= "&amp;H21)-COUNTIF(Vertices[Out-Degree],"&gt;="&amp;H22)</f>
        <v>0</v>
      </c>
      <c r="J21" s="39">
        <f t="shared" si="4"/>
        <v>139.48062030232563</v>
      </c>
      <c r="K21" s="40">
        <f>COUNTIF(Vertices[Betweenness Centrality],"&gt;= "&amp;J21)-COUNTIF(Vertices[Betweenness Centrality],"&gt;="&amp;J22)</f>
        <v>0</v>
      </c>
      <c r="L21" s="39">
        <f t="shared" si="5"/>
        <v>0.019211209302325574</v>
      </c>
      <c r="M21" s="40">
        <f>COUNTIF(Vertices[Closeness Centrality],"&gt;= "&amp;L21)-COUNTIF(Vertices[Closeness Centrality],"&gt;="&amp;L22)</f>
        <v>0</v>
      </c>
      <c r="N21" s="39">
        <f t="shared" si="6"/>
        <v>0.05278730232558142</v>
      </c>
      <c r="O21" s="40">
        <f>COUNTIF(Vertices[Eigenvector Centrality],"&gt;= "&amp;N21)-COUNTIF(Vertices[Eigenvector Centrality],"&gt;="&amp;N22)</f>
        <v>0</v>
      </c>
      <c r="P21" s="39">
        <f t="shared" si="7"/>
        <v>2.187274162790698</v>
      </c>
      <c r="Q21" s="40">
        <f>COUNTIF(Vertices[PageRank],"&gt;= "&amp;P21)-COUNTIF(Vertices[PageRank],"&gt;="&amp;P22)</f>
        <v>0</v>
      </c>
      <c r="R21" s="39">
        <f t="shared" si="8"/>
        <v>0.4418604651162789</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6.046511627906975</v>
      </c>
      <c r="G22" s="38">
        <f>COUNTIF(Vertices[In-Degree],"&gt;= "&amp;F22)-COUNTIF(Vertices[In-Degree],"&gt;="&amp;F23)</f>
        <v>0</v>
      </c>
      <c r="H22" s="37">
        <f t="shared" si="3"/>
        <v>6.046511627906975</v>
      </c>
      <c r="I22" s="38">
        <f>COUNTIF(Vertices[Out-Degree],"&gt;= "&amp;H22)-COUNTIF(Vertices[Out-Degree],"&gt;="&amp;H23)</f>
        <v>0</v>
      </c>
      <c r="J22" s="37">
        <f t="shared" si="4"/>
        <v>146.8217055813954</v>
      </c>
      <c r="K22" s="38">
        <f>COUNTIF(Vertices[Betweenness Centrality],"&gt;= "&amp;J22)-COUNTIF(Vertices[Betweenness Centrality],"&gt;="&amp;J23)</f>
        <v>0</v>
      </c>
      <c r="L22" s="37">
        <f t="shared" si="5"/>
        <v>0.02022232558139534</v>
      </c>
      <c r="M22" s="38">
        <f>COUNTIF(Vertices[Closeness Centrality],"&gt;= "&amp;L22)-COUNTIF(Vertices[Closeness Centrality],"&gt;="&amp;L23)</f>
        <v>1</v>
      </c>
      <c r="N22" s="37">
        <f t="shared" si="6"/>
        <v>0.05556558139534886</v>
      </c>
      <c r="O22" s="38">
        <f>COUNTIF(Vertices[Eigenvector Centrality],"&gt;= "&amp;N22)-COUNTIF(Vertices[Eigenvector Centrality],"&gt;="&amp;N23)</f>
        <v>0</v>
      </c>
      <c r="P22" s="37">
        <f t="shared" si="7"/>
        <v>2.284850697674419</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0.09782608695652174</v>
      </c>
      <c r="D23" s="32">
        <f t="shared" si="1"/>
        <v>0</v>
      </c>
      <c r="E23" s="3">
        <f>COUNTIF(Vertices[Degree],"&gt;= "&amp;D23)-COUNTIF(Vertices[Degree],"&gt;="&amp;D24)</f>
        <v>0</v>
      </c>
      <c r="F23" s="39">
        <f t="shared" si="2"/>
        <v>6.3488372093023235</v>
      </c>
      <c r="G23" s="40">
        <f>COUNTIF(Vertices[In-Degree],"&gt;= "&amp;F23)-COUNTIF(Vertices[In-Degree],"&gt;="&amp;F24)</f>
        <v>0</v>
      </c>
      <c r="H23" s="39">
        <f t="shared" si="3"/>
        <v>6.3488372093023235</v>
      </c>
      <c r="I23" s="40">
        <f>COUNTIF(Vertices[Out-Degree],"&gt;= "&amp;H23)-COUNTIF(Vertices[Out-Degree],"&gt;="&amp;H24)</f>
        <v>0</v>
      </c>
      <c r="J23" s="39">
        <f t="shared" si="4"/>
        <v>154.16279086046518</v>
      </c>
      <c r="K23" s="40">
        <f>COUNTIF(Vertices[Betweenness Centrality],"&gt;= "&amp;J23)-COUNTIF(Vertices[Betweenness Centrality],"&gt;="&amp;J24)</f>
        <v>0</v>
      </c>
      <c r="L23" s="39">
        <f t="shared" si="5"/>
        <v>0.021233441860465108</v>
      </c>
      <c r="M23" s="40">
        <f>COUNTIF(Vertices[Closeness Centrality],"&gt;= "&amp;L23)-COUNTIF(Vertices[Closeness Centrality],"&gt;="&amp;L24)</f>
        <v>0</v>
      </c>
      <c r="N23" s="39">
        <f t="shared" si="6"/>
        <v>0.058343860465116304</v>
      </c>
      <c r="O23" s="40">
        <f>COUNTIF(Vertices[Eigenvector Centrality],"&gt;= "&amp;N23)-COUNTIF(Vertices[Eigenvector Centrality],"&gt;="&amp;N24)</f>
        <v>0</v>
      </c>
      <c r="P23" s="39">
        <f t="shared" si="7"/>
        <v>2.38242723255814</v>
      </c>
      <c r="Q23" s="40">
        <f>COUNTIF(Vertices[PageRank],"&gt;= "&amp;P23)-COUNTIF(Vertices[PageRank],"&gt;="&amp;P24)</f>
        <v>0</v>
      </c>
      <c r="R23" s="39">
        <f t="shared" si="8"/>
        <v>0.4883720930232556</v>
      </c>
      <c r="S23" s="44">
        <f>COUNTIF(Vertices[Clustering Coefficient],"&gt;= "&amp;R23)-COUNTIF(Vertices[Clustering Coefficient],"&gt;="&amp;R24)</f>
        <v>8</v>
      </c>
      <c r="T23" s="39" t="e">
        <f ca="1" t="shared" si="9"/>
        <v>#REF!</v>
      </c>
      <c r="U23" s="40" t="e">
        <f ca="1" t="shared" si="0"/>
        <v>#REF!</v>
      </c>
    </row>
    <row r="24" spans="1:21" ht="15">
      <c r="A24" s="34" t="s">
        <v>226</v>
      </c>
      <c r="B24" s="34">
        <v>0.216268</v>
      </c>
      <c r="D24" s="32">
        <f t="shared" si="1"/>
        <v>0</v>
      </c>
      <c r="E24" s="3">
        <f>COUNTIF(Vertices[Degree],"&gt;= "&amp;D24)-COUNTIF(Vertices[Degree],"&gt;="&amp;D25)</f>
        <v>0</v>
      </c>
      <c r="F24" s="37">
        <f t="shared" si="2"/>
        <v>6.651162790697672</v>
      </c>
      <c r="G24" s="38">
        <f>COUNTIF(Vertices[In-Degree],"&gt;= "&amp;F24)-COUNTIF(Vertices[In-Degree],"&gt;="&amp;F25)</f>
        <v>0</v>
      </c>
      <c r="H24" s="37">
        <f t="shared" si="3"/>
        <v>6.651162790697672</v>
      </c>
      <c r="I24" s="38">
        <f>COUNTIF(Vertices[Out-Degree],"&gt;= "&amp;H24)-COUNTIF(Vertices[Out-Degree],"&gt;="&amp;H25)</f>
        <v>0</v>
      </c>
      <c r="J24" s="37">
        <f t="shared" si="4"/>
        <v>161.50387613953495</v>
      </c>
      <c r="K24" s="38">
        <f>COUNTIF(Vertices[Betweenness Centrality],"&gt;= "&amp;J24)-COUNTIF(Vertices[Betweenness Centrality],"&gt;="&amp;J25)</f>
        <v>0</v>
      </c>
      <c r="L24" s="37">
        <f t="shared" si="5"/>
        <v>0.022244558139534874</v>
      </c>
      <c r="M24" s="38">
        <f>COUNTIF(Vertices[Closeness Centrality],"&gt;= "&amp;L24)-COUNTIF(Vertices[Closeness Centrality],"&gt;="&amp;L25)</f>
        <v>2</v>
      </c>
      <c r="N24" s="37">
        <f t="shared" si="6"/>
        <v>0.06112213953488375</v>
      </c>
      <c r="O24" s="38">
        <f>COUNTIF(Vertices[Eigenvector Centrality],"&gt;= "&amp;N24)-COUNTIF(Vertices[Eigenvector Centrality],"&gt;="&amp;N25)</f>
        <v>0</v>
      </c>
      <c r="P24" s="37">
        <f t="shared" si="7"/>
        <v>2.480003767441861</v>
      </c>
      <c r="Q24" s="38">
        <f>COUNTIF(Vertices[PageRank],"&gt;= "&amp;P24)-COUNTIF(Vertices[PageRank],"&gt;="&amp;P25)</f>
        <v>0</v>
      </c>
      <c r="R24" s="37">
        <f t="shared" si="8"/>
        <v>0.511627906976744</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6.9534883720930205</v>
      </c>
      <c r="G25" s="40">
        <f>COUNTIF(Vertices[In-Degree],"&gt;= "&amp;F25)-COUNTIF(Vertices[In-Degree],"&gt;="&amp;F26)</f>
        <v>0</v>
      </c>
      <c r="H25" s="39">
        <f t="shared" si="3"/>
        <v>6.9534883720930205</v>
      </c>
      <c r="I25" s="40">
        <f>COUNTIF(Vertices[Out-Degree],"&gt;= "&amp;H25)-COUNTIF(Vertices[Out-Degree],"&gt;="&amp;H26)</f>
        <v>0</v>
      </c>
      <c r="J25" s="39">
        <f t="shared" si="4"/>
        <v>168.84496141860473</v>
      </c>
      <c r="K25" s="40">
        <f>COUNTIF(Vertices[Betweenness Centrality],"&gt;= "&amp;J25)-COUNTIF(Vertices[Betweenness Centrality],"&gt;="&amp;J26)</f>
        <v>0</v>
      </c>
      <c r="L25" s="39">
        <f t="shared" si="5"/>
        <v>0.02325567441860464</v>
      </c>
      <c r="M25" s="40">
        <f>COUNTIF(Vertices[Closeness Centrality],"&gt;= "&amp;L25)-COUNTIF(Vertices[Closeness Centrality],"&gt;="&amp;L26)</f>
        <v>7</v>
      </c>
      <c r="N25" s="39">
        <f t="shared" si="6"/>
        <v>0.06390041860465119</v>
      </c>
      <c r="O25" s="40">
        <f>COUNTIF(Vertices[Eigenvector Centrality],"&gt;= "&amp;N25)-COUNTIF(Vertices[Eigenvector Centrality],"&gt;="&amp;N26)</f>
        <v>1</v>
      </c>
      <c r="P25" s="39">
        <f t="shared" si="7"/>
        <v>2.577580302325582</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1357</v>
      </c>
      <c r="D26" s="32">
        <f t="shared" si="1"/>
        <v>0</v>
      </c>
      <c r="E26" s="3">
        <f>COUNTIF(Vertices[Degree],"&gt;= "&amp;D26)-COUNTIF(Vertices[Degree],"&gt;="&amp;D27)</f>
        <v>0</v>
      </c>
      <c r="F26" s="37">
        <f t="shared" si="2"/>
        <v>7.255813953488369</v>
      </c>
      <c r="G26" s="38">
        <f>COUNTIF(Vertices[In-Degree],"&gt;= "&amp;F26)-COUNTIF(Vertices[In-Degree],"&gt;="&amp;F27)</f>
        <v>0</v>
      </c>
      <c r="H26" s="37">
        <f t="shared" si="3"/>
        <v>7.255813953488369</v>
      </c>
      <c r="I26" s="38">
        <f>COUNTIF(Vertices[Out-Degree],"&gt;= "&amp;H26)-COUNTIF(Vertices[Out-Degree],"&gt;="&amp;H27)</f>
        <v>0</v>
      </c>
      <c r="J26" s="37">
        <f t="shared" si="4"/>
        <v>176.1860466976745</v>
      </c>
      <c r="K26" s="38">
        <f>COUNTIF(Vertices[Betweenness Centrality],"&gt;= "&amp;J26)-COUNTIF(Vertices[Betweenness Centrality],"&gt;="&amp;J27)</f>
        <v>0</v>
      </c>
      <c r="L26" s="37">
        <f t="shared" si="5"/>
        <v>0.024266790697674408</v>
      </c>
      <c r="M26" s="38">
        <f>COUNTIF(Vertices[Closeness Centrality],"&gt;= "&amp;L26)-COUNTIF(Vertices[Closeness Centrality],"&gt;="&amp;L27)</f>
        <v>9</v>
      </c>
      <c r="N26" s="37">
        <f t="shared" si="6"/>
        <v>0.06667869767441863</v>
      </c>
      <c r="O26" s="38">
        <f>COUNTIF(Vertices[Eigenvector Centrality],"&gt;= "&amp;N26)-COUNTIF(Vertices[Eigenvector Centrality],"&gt;="&amp;N27)</f>
        <v>0</v>
      </c>
      <c r="P26" s="37">
        <f t="shared" si="7"/>
        <v>2.675156837209303</v>
      </c>
      <c r="Q26" s="38">
        <f>COUNTIF(Vertices[PageRank],"&gt;= "&amp;P26)-COUNTIF(Vertices[PageRank],"&gt;="&amp;P27)</f>
        <v>1</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7.5581395348837175</v>
      </c>
      <c r="G27" s="40">
        <f>COUNTIF(Vertices[In-Degree],"&gt;= "&amp;F27)-COUNTIF(Vertices[In-Degree],"&gt;="&amp;F28)</f>
        <v>0</v>
      </c>
      <c r="H27" s="39">
        <f t="shared" si="3"/>
        <v>7.5581395348837175</v>
      </c>
      <c r="I27" s="40">
        <f>COUNTIF(Vertices[Out-Degree],"&gt;= "&amp;H27)-COUNTIF(Vertices[Out-Degree],"&gt;="&amp;H28)</f>
        <v>0</v>
      </c>
      <c r="J27" s="39">
        <f t="shared" si="4"/>
        <v>183.52713197674427</v>
      </c>
      <c r="K27" s="40">
        <f>COUNTIF(Vertices[Betweenness Centrality],"&gt;= "&amp;J27)-COUNTIF(Vertices[Betweenness Centrality],"&gt;="&amp;J28)</f>
        <v>0</v>
      </c>
      <c r="L27" s="39">
        <f t="shared" si="5"/>
        <v>0.025277906976744174</v>
      </c>
      <c r="M27" s="40">
        <f>COUNTIF(Vertices[Closeness Centrality],"&gt;= "&amp;L27)-COUNTIF(Vertices[Closeness Centrality],"&gt;="&amp;L28)</f>
        <v>0</v>
      </c>
      <c r="N27" s="39">
        <f t="shared" si="6"/>
        <v>0.06945697674418606</v>
      </c>
      <c r="O27" s="40">
        <f>COUNTIF(Vertices[Eigenvector Centrality],"&gt;= "&amp;N27)-COUNTIF(Vertices[Eigenvector Centrality],"&gt;="&amp;N28)</f>
        <v>0</v>
      </c>
      <c r="P27" s="39">
        <f t="shared" si="7"/>
        <v>2.772733372093024</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7.860465116279066</v>
      </c>
      <c r="G28" s="38">
        <f>COUNTIF(Vertices[In-Degree],"&gt;= "&amp;F28)-COUNTIF(Vertices[In-Degree],"&gt;="&amp;F29)</f>
        <v>0</v>
      </c>
      <c r="H28" s="37">
        <f t="shared" si="3"/>
        <v>7.860465116279066</v>
      </c>
      <c r="I28" s="38">
        <f>COUNTIF(Vertices[Out-Degree],"&gt;= "&amp;H28)-COUNTIF(Vertices[Out-Degree],"&gt;="&amp;H29)</f>
        <v>0</v>
      </c>
      <c r="J28" s="37">
        <f t="shared" si="4"/>
        <v>190.86821725581405</v>
      </c>
      <c r="K28" s="38">
        <f>COUNTIF(Vertices[Betweenness Centrality],"&gt;= "&amp;J28)-COUNTIF(Vertices[Betweenness Centrality],"&gt;="&amp;J29)</f>
        <v>0</v>
      </c>
      <c r="L28" s="37">
        <f t="shared" si="5"/>
        <v>0.02628902325581394</v>
      </c>
      <c r="M28" s="38">
        <f>COUNTIF(Vertices[Closeness Centrality],"&gt;= "&amp;L28)-COUNTIF(Vertices[Closeness Centrality],"&gt;="&amp;L29)</f>
        <v>1</v>
      </c>
      <c r="N28" s="37">
        <f t="shared" si="6"/>
        <v>0.0722352558139535</v>
      </c>
      <c r="O28" s="38">
        <f>COUNTIF(Vertices[Eigenvector Centrality],"&gt;= "&amp;N28)-COUNTIF(Vertices[Eigenvector Centrality],"&gt;="&amp;N29)</f>
        <v>0</v>
      </c>
      <c r="P28" s="37">
        <f t="shared" si="7"/>
        <v>2.870309906976745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8.162790697674415</v>
      </c>
      <c r="G29" s="40">
        <f>COUNTIF(Vertices[In-Degree],"&gt;= "&amp;F29)-COUNTIF(Vertices[In-Degree],"&gt;="&amp;F30)</f>
        <v>0</v>
      </c>
      <c r="H29" s="39">
        <f t="shared" si="3"/>
        <v>8.162790697674415</v>
      </c>
      <c r="I29" s="40">
        <f>COUNTIF(Vertices[Out-Degree],"&gt;= "&amp;H29)-COUNTIF(Vertices[Out-Degree],"&gt;="&amp;H30)</f>
        <v>0</v>
      </c>
      <c r="J29" s="39">
        <f t="shared" si="4"/>
        <v>198.20930253488382</v>
      </c>
      <c r="K29" s="40">
        <f>COUNTIF(Vertices[Betweenness Centrality],"&gt;= "&amp;J29)-COUNTIF(Vertices[Betweenness Centrality],"&gt;="&amp;J30)</f>
        <v>0</v>
      </c>
      <c r="L29" s="39">
        <f t="shared" si="5"/>
        <v>0.027300139534883708</v>
      </c>
      <c r="M29" s="40">
        <f>COUNTIF(Vertices[Closeness Centrality],"&gt;= "&amp;L29)-COUNTIF(Vertices[Closeness Centrality],"&gt;="&amp;L30)</f>
        <v>0</v>
      </c>
      <c r="N29" s="39">
        <f t="shared" si="6"/>
        <v>0.07501353488372094</v>
      </c>
      <c r="O29" s="40">
        <f>COUNTIF(Vertices[Eigenvector Centrality],"&gt;= "&amp;N29)-COUNTIF(Vertices[Eigenvector Centrality],"&gt;="&amp;N30)</f>
        <v>0</v>
      </c>
      <c r="P29" s="39">
        <f t="shared" si="7"/>
        <v>2.967886441860466</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8.465116279069765</v>
      </c>
      <c r="G30" s="38">
        <f>COUNTIF(Vertices[In-Degree],"&gt;= "&amp;F30)-COUNTIF(Vertices[In-Degree],"&gt;="&amp;F31)</f>
        <v>0</v>
      </c>
      <c r="H30" s="37">
        <f t="shared" si="3"/>
        <v>8.465116279069765</v>
      </c>
      <c r="I30" s="38">
        <f>COUNTIF(Vertices[Out-Degree],"&gt;= "&amp;H30)-COUNTIF(Vertices[Out-Degree],"&gt;="&amp;H31)</f>
        <v>0</v>
      </c>
      <c r="J30" s="37">
        <f t="shared" si="4"/>
        <v>205.5503878139536</v>
      </c>
      <c r="K30" s="38">
        <f>COUNTIF(Vertices[Betweenness Centrality],"&gt;= "&amp;J30)-COUNTIF(Vertices[Betweenness Centrality],"&gt;="&amp;J31)</f>
        <v>0</v>
      </c>
      <c r="L30" s="37">
        <f t="shared" si="5"/>
        <v>0.028311255813953475</v>
      </c>
      <c r="M30" s="38">
        <f>COUNTIF(Vertices[Closeness Centrality],"&gt;= "&amp;L30)-COUNTIF(Vertices[Closeness Centrality],"&gt;="&amp;L31)</f>
        <v>1</v>
      </c>
      <c r="N30" s="37">
        <f t="shared" si="6"/>
        <v>0.07779181395348837</v>
      </c>
      <c r="O30" s="38">
        <f>COUNTIF(Vertices[Eigenvector Centrality],"&gt;= "&amp;N30)-COUNTIF(Vertices[Eigenvector Centrality],"&gt;="&amp;N31)</f>
        <v>1</v>
      </c>
      <c r="P30" s="37">
        <f t="shared" si="7"/>
        <v>3.065462976744187</v>
      </c>
      <c r="Q30" s="38">
        <f>COUNTIF(Vertices[PageRank],"&gt;= "&amp;P30)-COUNTIF(Vertices[PageRank],"&gt;="&amp;P31)</f>
        <v>0</v>
      </c>
      <c r="R30" s="37">
        <f t="shared" si="8"/>
        <v>0.6511627906976745</v>
      </c>
      <c r="S30" s="43">
        <f>COUNTIF(Vertices[Clustering Coefficient],"&gt;= "&amp;R30)-COUNTIF(Vertices[Clustering Coefficient],"&gt;="&amp;R31)</f>
        <v>2</v>
      </c>
      <c r="T30" s="37" t="e">
        <f ca="1" t="shared" si="9"/>
        <v>#REF!</v>
      </c>
      <c r="U30" s="38" t="e">
        <f ca="1" t="shared" si="0"/>
        <v>#REF!</v>
      </c>
    </row>
    <row r="31" spans="4:21" ht="15">
      <c r="D31" s="32">
        <f t="shared" si="1"/>
        <v>0</v>
      </c>
      <c r="E31" s="3">
        <f>COUNTIF(Vertices[Degree],"&gt;= "&amp;D31)-COUNTIF(Vertices[Degree],"&gt;="&amp;D32)</f>
        <v>0</v>
      </c>
      <c r="F31" s="39">
        <f t="shared" si="2"/>
        <v>8.767441860465114</v>
      </c>
      <c r="G31" s="40">
        <f>COUNTIF(Vertices[In-Degree],"&gt;= "&amp;F31)-COUNTIF(Vertices[In-Degree],"&gt;="&amp;F32)</f>
        <v>1</v>
      </c>
      <c r="H31" s="39">
        <f t="shared" si="3"/>
        <v>8.767441860465114</v>
      </c>
      <c r="I31" s="40">
        <f>COUNTIF(Vertices[Out-Degree],"&gt;= "&amp;H31)-COUNTIF(Vertices[Out-Degree],"&gt;="&amp;H32)</f>
        <v>0</v>
      </c>
      <c r="J31" s="39">
        <f t="shared" si="4"/>
        <v>212.89147309302336</v>
      </c>
      <c r="K31" s="40">
        <f>COUNTIF(Vertices[Betweenness Centrality],"&gt;= "&amp;J31)-COUNTIF(Vertices[Betweenness Centrality],"&gt;="&amp;J32)</f>
        <v>0</v>
      </c>
      <c r="L31" s="39">
        <f t="shared" si="5"/>
        <v>0.02932237209302324</v>
      </c>
      <c r="M31" s="40">
        <f>COUNTIF(Vertices[Closeness Centrality],"&gt;= "&amp;L31)-COUNTIF(Vertices[Closeness Centrality],"&gt;="&amp;L32)</f>
        <v>0</v>
      </c>
      <c r="N31" s="39">
        <f t="shared" si="6"/>
        <v>0.08057009302325581</v>
      </c>
      <c r="O31" s="40">
        <f>COUNTIF(Vertices[Eigenvector Centrality],"&gt;= "&amp;N31)-COUNTIF(Vertices[Eigenvector Centrality],"&gt;="&amp;N32)</f>
        <v>0</v>
      </c>
      <c r="P31" s="39">
        <f t="shared" si="7"/>
        <v>3.163039511627908</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9.069767441860463</v>
      </c>
      <c r="G32" s="38">
        <f>COUNTIF(Vertices[In-Degree],"&gt;= "&amp;F32)-COUNTIF(Vertices[In-Degree],"&gt;="&amp;F33)</f>
        <v>0</v>
      </c>
      <c r="H32" s="37">
        <f t="shared" si="3"/>
        <v>9.069767441860463</v>
      </c>
      <c r="I32" s="38">
        <f>COUNTIF(Vertices[Out-Degree],"&gt;= "&amp;H32)-COUNTIF(Vertices[Out-Degree],"&gt;="&amp;H33)</f>
        <v>0</v>
      </c>
      <c r="J32" s="37">
        <f t="shared" si="4"/>
        <v>220.23255837209314</v>
      </c>
      <c r="K32" s="38">
        <f>COUNTIF(Vertices[Betweenness Centrality],"&gt;= "&amp;J32)-COUNTIF(Vertices[Betweenness Centrality],"&gt;="&amp;J33)</f>
        <v>0</v>
      </c>
      <c r="L32" s="37">
        <f t="shared" si="5"/>
        <v>0.030333488372093008</v>
      </c>
      <c r="M32" s="38">
        <f>COUNTIF(Vertices[Closeness Centrality],"&gt;= "&amp;L32)-COUNTIF(Vertices[Closeness Centrality],"&gt;="&amp;L33)</f>
        <v>0</v>
      </c>
      <c r="N32" s="37">
        <f t="shared" si="6"/>
        <v>0.08334837209302325</v>
      </c>
      <c r="O32" s="38">
        <f>COUNTIF(Vertices[Eigenvector Centrality],"&gt;= "&amp;N32)-COUNTIF(Vertices[Eigenvector Centrality],"&gt;="&amp;N33)</f>
        <v>0</v>
      </c>
      <c r="P32" s="37">
        <f t="shared" si="7"/>
        <v>3.260616046511629</v>
      </c>
      <c r="Q32" s="38">
        <f>COUNTIF(Vertices[PageRank],"&gt;= "&amp;P32)-COUNTIF(Vertices[PageRank],"&gt;="&amp;P33)</f>
        <v>0</v>
      </c>
      <c r="R32" s="37">
        <f t="shared" si="8"/>
        <v>0.6976744186046513</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9.372093023255813</v>
      </c>
      <c r="G33" s="40">
        <f>COUNTIF(Vertices[In-Degree],"&gt;= "&amp;F33)-COUNTIF(Vertices[In-Degree],"&gt;="&amp;F34)</f>
        <v>0</v>
      </c>
      <c r="H33" s="39">
        <f t="shared" si="3"/>
        <v>9.372093023255813</v>
      </c>
      <c r="I33" s="40">
        <f>COUNTIF(Vertices[Out-Degree],"&gt;= "&amp;H33)-COUNTIF(Vertices[Out-Degree],"&gt;="&amp;H34)</f>
        <v>0</v>
      </c>
      <c r="J33" s="39">
        <f t="shared" si="4"/>
        <v>227.5736436511629</v>
      </c>
      <c r="K33" s="40">
        <f>COUNTIF(Vertices[Betweenness Centrality],"&gt;= "&amp;J33)-COUNTIF(Vertices[Betweenness Centrality],"&gt;="&amp;J34)</f>
        <v>0</v>
      </c>
      <c r="L33" s="39">
        <f t="shared" si="5"/>
        <v>0.031344604651162775</v>
      </c>
      <c r="M33" s="40">
        <f>COUNTIF(Vertices[Closeness Centrality],"&gt;= "&amp;L33)-COUNTIF(Vertices[Closeness Centrality],"&gt;="&amp;L34)</f>
        <v>0</v>
      </c>
      <c r="N33" s="39">
        <f t="shared" si="6"/>
        <v>0.08612665116279068</v>
      </c>
      <c r="O33" s="40">
        <f>COUNTIF(Vertices[Eigenvector Centrality],"&gt;= "&amp;N33)-COUNTIF(Vertices[Eigenvector Centrality],"&gt;="&amp;N34)</f>
        <v>0</v>
      </c>
      <c r="P33" s="39">
        <f t="shared" si="7"/>
        <v>3.35819258139535</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9.674418604651162</v>
      </c>
      <c r="G34" s="38">
        <f>COUNTIF(Vertices[In-Degree],"&gt;= "&amp;F34)-COUNTIF(Vertices[In-Degree],"&gt;="&amp;F35)</f>
        <v>0</v>
      </c>
      <c r="H34" s="37">
        <f t="shared" si="3"/>
        <v>9.674418604651162</v>
      </c>
      <c r="I34" s="38">
        <f>COUNTIF(Vertices[Out-Degree],"&gt;= "&amp;H34)-COUNTIF(Vertices[Out-Degree],"&gt;="&amp;H35)</f>
        <v>0</v>
      </c>
      <c r="J34" s="37">
        <f t="shared" si="4"/>
        <v>234.91472893023268</v>
      </c>
      <c r="K34" s="38">
        <f>COUNTIF(Vertices[Betweenness Centrality],"&gt;= "&amp;J34)-COUNTIF(Vertices[Betweenness Centrality],"&gt;="&amp;J35)</f>
        <v>0</v>
      </c>
      <c r="L34" s="37">
        <f t="shared" si="5"/>
        <v>0.03235572093023254</v>
      </c>
      <c r="M34" s="38">
        <f>COUNTIF(Vertices[Closeness Centrality],"&gt;= "&amp;L34)-COUNTIF(Vertices[Closeness Centrality],"&gt;="&amp;L35)</f>
        <v>1</v>
      </c>
      <c r="N34" s="37">
        <f t="shared" si="6"/>
        <v>0.08890493023255812</v>
      </c>
      <c r="O34" s="38">
        <f>COUNTIF(Vertices[Eigenvector Centrality],"&gt;= "&amp;N34)-COUNTIF(Vertices[Eigenvector Centrality],"&gt;="&amp;N35)</f>
        <v>0</v>
      </c>
      <c r="P34" s="37">
        <f t="shared" si="7"/>
        <v>3.455769116279071</v>
      </c>
      <c r="Q34" s="38">
        <f>COUNTIF(Vertices[PageRank],"&gt;= "&amp;P34)-COUNTIF(Vertices[PageRank],"&gt;="&amp;P35)</f>
        <v>0</v>
      </c>
      <c r="R34" s="37">
        <f t="shared" si="8"/>
        <v>0.7441860465116281</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9.976744186046512</v>
      </c>
      <c r="G35" s="40">
        <f>COUNTIF(Vertices[In-Degree],"&gt;= "&amp;F35)-COUNTIF(Vertices[In-Degree],"&gt;="&amp;F36)</f>
        <v>1</v>
      </c>
      <c r="H35" s="39">
        <f t="shared" si="3"/>
        <v>9.976744186046512</v>
      </c>
      <c r="I35" s="40">
        <f>COUNTIF(Vertices[Out-Degree],"&gt;= "&amp;H35)-COUNTIF(Vertices[Out-Degree],"&gt;="&amp;H36)</f>
        <v>0</v>
      </c>
      <c r="J35" s="39">
        <f t="shared" si="4"/>
        <v>242.25581420930246</v>
      </c>
      <c r="K35" s="40">
        <f>COUNTIF(Vertices[Betweenness Centrality],"&gt;= "&amp;J35)-COUNTIF(Vertices[Betweenness Centrality],"&gt;="&amp;J36)</f>
        <v>0</v>
      </c>
      <c r="L35" s="39">
        <f t="shared" si="5"/>
        <v>0.03336683720930231</v>
      </c>
      <c r="M35" s="40">
        <f>COUNTIF(Vertices[Closeness Centrality],"&gt;= "&amp;L35)-COUNTIF(Vertices[Closeness Centrality],"&gt;="&amp;L36)</f>
        <v>0</v>
      </c>
      <c r="N35" s="39">
        <f t="shared" si="6"/>
        <v>0.09168320930232556</v>
      </c>
      <c r="O35" s="40">
        <f>COUNTIF(Vertices[Eigenvector Centrality],"&gt;= "&amp;N35)-COUNTIF(Vertices[Eigenvector Centrality],"&gt;="&amp;N36)</f>
        <v>0</v>
      </c>
      <c r="P35" s="39">
        <f t="shared" si="7"/>
        <v>3.553345651162792</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10.279069767441861</v>
      </c>
      <c r="G36" s="38">
        <f>COUNTIF(Vertices[In-Degree],"&gt;= "&amp;F36)-COUNTIF(Vertices[In-Degree],"&gt;="&amp;F37)</f>
        <v>0</v>
      </c>
      <c r="H36" s="37">
        <f t="shared" si="3"/>
        <v>10.279069767441861</v>
      </c>
      <c r="I36" s="38">
        <f>COUNTIF(Vertices[Out-Degree],"&gt;= "&amp;H36)-COUNTIF(Vertices[Out-Degree],"&gt;="&amp;H37)</f>
        <v>0</v>
      </c>
      <c r="J36" s="37">
        <f t="shared" si="4"/>
        <v>249.59689948837223</v>
      </c>
      <c r="K36" s="38">
        <f>COUNTIF(Vertices[Betweenness Centrality],"&gt;= "&amp;J36)-COUNTIF(Vertices[Betweenness Centrality],"&gt;="&amp;J37)</f>
        <v>0</v>
      </c>
      <c r="L36" s="37">
        <f t="shared" si="5"/>
        <v>0.034377953488372075</v>
      </c>
      <c r="M36" s="38">
        <f>COUNTIF(Vertices[Closeness Centrality],"&gt;= "&amp;L36)-COUNTIF(Vertices[Closeness Centrality],"&gt;="&amp;L37)</f>
        <v>0</v>
      </c>
      <c r="N36" s="37">
        <f t="shared" si="6"/>
        <v>0.09446148837209299</v>
      </c>
      <c r="O36" s="38">
        <f>COUNTIF(Vertices[Eigenvector Centrality],"&gt;= "&amp;N36)-COUNTIF(Vertices[Eigenvector Centrality],"&gt;="&amp;N37)</f>
        <v>0</v>
      </c>
      <c r="P36" s="37">
        <f t="shared" si="7"/>
        <v>3.650922186046513</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10.58139534883721</v>
      </c>
      <c r="G37" s="40">
        <f>COUNTIF(Vertices[In-Degree],"&gt;= "&amp;F37)-COUNTIF(Vertices[In-Degree],"&gt;="&amp;F38)</f>
        <v>0</v>
      </c>
      <c r="H37" s="39">
        <f t="shared" si="3"/>
        <v>10.58139534883721</v>
      </c>
      <c r="I37" s="40">
        <f>COUNTIF(Vertices[Out-Degree],"&gt;= "&amp;H37)-COUNTIF(Vertices[Out-Degree],"&gt;="&amp;H38)</f>
        <v>0</v>
      </c>
      <c r="J37" s="39">
        <f t="shared" si="4"/>
        <v>256.937984767442</v>
      </c>
      <c r="K37" s="40">
        <f>COUNTIF(Vertices[Betweenness Centrality],"&gt;= "&amp;J37)-COUNTIF(Vertices[Betweenness Centrality],"&gt;="&amp;J38)</f>
        <v>0</v>
      </c>
      <c r="L37" s="39">
        <f t="shared" si="5"/>
        <v>0.03538906976744184</v>
      </c>
      <c r="M37" s="40">
        <f>COUNTIF(Vertices[Closeness Centrality],"&gt;= "&amp;L37)-COUNTIF(Vertices[Closeness Centrality],"&gt;="&amp;L38)</f>
        <v>0</v>
      </c>
      <c r="N37" s="39">
        <f t="shared" si="6"/>
        <v>0.09723976744186043</v>
      </c>
      <c r="O37" s="40">
        <f>COUNTIF(Vertices[Eigenvector Centrality],"&gt;= "&amp;N37)-COUNTIF(Vertices[Eigenvector Centrality],"&gt;="&amp;N38)</f>
        <v>0</v>
      </c>
      <c r="P37" s="39">
        <f t="shared" si="7"/>
        <v>3.748498720930234</v>
      </c>
      <c r="Q37" s="40">
        <f>COUNTIF(Vertices[PageRank],"&gt;= "&amp;P37)-COUNTIF(Vertices[PageRank],"&gt;="&amp;P38)</f>
        <v>0</v>
      </c>
      <c r="R37" s="39">
        <f t="shared" si="8"/>
        <v>0.8139534883720934</v>
      </c>
      <c r="S37" s="44">
        <f>COUNTIF(Vertices[Clustering Coefficient],"&gt;= "&amp;R37)-COUNTIF(Vertices[Clustering Coefficient],"&gt;="&amp;R38)</f>
        <v>3</v>
      </c>
      <c r="T37" s="39" t="e">
        <f ca="1" t="shared" si="9"/>
        <v>#REF!</v>
      </c>
      <c r="U37" s="40" t="e">
        <f ca="1" t="shared" si="0"/>
        <v>#REF!</v>
      </c>
    </row>
    <row r="38" spans="4:21" ht="15">
      <c r="D38" s="32">
        <f t="shared" si="1"/>
        <v>0</v>
      </c>
      <c r="E38" s="3">
        <f>COUNTIF(Vertices[Degree],"&gt;= "&amp;D38)-COUNTIF(Vertices[Degree],"&gt;="&amp;D39)</f>
        <v>0</v>
      </c>
      <c r="F38" s="37">
        <f t="shared" si="2"/>
        <v>10.88372093023256</v>
      </c>
      <c r="G38" s="38">
        <f>COUNTIF(Vertices[In-Degree],"&gt;= "&amp;F38)-COUNTIF(Vertices[In-Degree],"&gt;="&amp;F39)</f>
        <v>0</v>
      </c>
      <c r="H38" s="37">
        <f t="shared" si="3"/>
        <v>10.88372093023256</v>
      </c>
      <c r="I38" s="38">
        <f>COUNTIF(Vertices[Out-Degree],"&gt;= "&amp;H38)-COUNTIF(Vertices[Out-Degree],"&gt;="&amp;H39)</f>
        <v>0</v>
      </c>
      <c r="J38" s="37">
        <f t="shared" si="4"/>
        <v>264.2790700465118</v>
      </c>
      <c r="K38" s="38">
        <f>COUNTIF(Vertices[Betweenness Centrality],"&gt;= "&amp;J38)-COUNTIF(Vertices[Betweenness Centrality],"&gt;="&amp;J39)</f>
        <v>0</v>
      </c>
      <c r="L38" s="37">
        <f t="shared" si="5"/>
        <v>0.03640018604651161</v>
      </c>
      <c r="M38" s="38">
        <f>COUNTIF(Vertices[Closeness Centrality],"&gt;= "&amp;L38)-COUNTIF(Vertices[Closeness Centrality],"&gt;="&amp;L39)</f>
        <v>0</v>
      </c>
      <c r="N38" s="37">
        <f t="shared" si="6"/>
        <v>0.10001804651162786</v>
      </c>
      <c r="O38" s="38">
        <f>COUNTIF(Vertices[Eigenvector Centrality],"&gt;= "&amp;N38)-COUNTIF(Vertices[Eigenvector Centrality],"&gt;="&amp;N39)</f>
        <v>0</v>
      </c>
      <c r="P38" s="37">
        <f t="shared" si="7"/>
        <v>3.846075255813955</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11.186046511627909</v>
      </c>
      <c r="G39" s="40">
        <f>COUNTIF(Vertices[In-Degree],"&gt;= "&amp;F39)-COUNTIF(Vertices[In-Degree],"&gt;="&amp;F40)</f>
        <v>0</v>
      </c>
      <c r="H39" s="39">
        <f t="shared" si="3"/>
        <v>11.186046511627909</v>
      </c>
      <c r="I39" s="40">
        <f>COUNTIF(Vertices[Out-Degree],"&gt;= "&amp;H39)-COUNTIF(Vertices[Out-Degree],"&gt;="&amp;H40)</f>
        <v>0</v>
      </c>
      <c r="J39" s="39">
        <f t="shared" si="4"/>
        <v>271.62015532558155</v>
      </c>
      <c r="K39" s="40">
        <f>COUNTIF(Vertices[Betweenness Centrality],"&gt;= "&amp;J39)-COUNTIF(Vertices[Betweenness Centrality],"&gt;="&amp;J40)</f>
        <v>0</v>
      </c>
      <c r="L39" s="39">
        <f t="shared" si="5"/>
        <v>0.037411302325581375</v>
      </c>
      <c r="M39" s="40">
        <f>COUNTIF(Vertices[Closeness Centrality],"&gt;= "&amp;L39)-COUNTIF(Vertices[Closeness Centrality],"&gt;="&amp;L40)</f>
        <v>0</v>
      </c>
      <c r="N39" s="39">
        <f t="shared" si="6"/>
        <v>0.1027963255813953</v>
      </c>
      <c r="O39" s="40">
        <f>COUNTIF(Vertices[Eigenvector Centrality],"&gt;= "&amp;N39)-COUNTIF(Vertices[Eigenvector Centrality],"&gt;="&amp;N40)</f>
        <v>1</v>
      </c>
      <c r="P39" s="39">
        <f t="shared" si="7"/>
        <v>3.943651790697676</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11.488372093023258</v>
      </c>
      <c r="G40" s="38">
        <f>COUNTIF(Vertices[In-Degree],"&gt;= "&amp;F40)-COUNTIF(Vertices[In-Degree],"&gt;="&amp;F41)</f>
        <v>0</v>
      </c>
      <c r="H40" s="37">
        <f t="shared" si="3"/>
        <v>11.488372093023258</v>
      </c>
      <c r="I40" s="38">
        <f>COUNTIF(Vertices[Out-Degree],"&gt;= "&amp;H40)-COUNTIF(Vertices[Out-Degree],"&gt;="&amp;H41)</f>
        <v>0</v>
      </c>
      <c r="J40" s="37">
        <f t="shared" si="4"/>
        <v>278.9612406046513</v>
      </c>
      <c r="K40" s="38">
        <f>COUNTIF(Vertices[Betweenness Centrality],"&gt;= "&amp;J40)-COUNTIF(Vertices[Betweenness Centrality],"&gt;="&amp;J41)</f>
        <v>0</v>
      </c>
      <c r="L40" s="37">
        <f t="shared" si="5"/>
        <v>0.03842241860465114</v>
      </c>
      <c r="M40" s="38">
        <f>COUNTIF(Vertices[Closeness Centrality],"&gt;= "&amp;L40)-COUNTIF(Vertices[Closeness Centrality],"&gt;="&amp;L41)</f>
        <v>0</v>
      </c>
      <c r="N40" s="37">
        <f t="shared" si="6"/>
        <v>0.10557460465116274</v>
      </c>
      <c r="O40" s="38">
        <f>COUNTIF(Vertices[Eigenvector Centrality],"&gt;= "&amp;N40)-COUNTIF(Vertices[Eigenvector Centrality],"&gt;="&amp;N41)</f>
        <v>0</v>
      </c>
      <c r="P40" s="37">
        <f t="shared" si="7"/>
        <v>4.041228325581397</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11.790697674418608</v>
      </c>
      <c r="G41" s="40">
        <f>COUNTIF(Vertices[In-Degree],"&gt;= "&amp;F41)-COUNTIF(Vertices[In-Degree],"&gt;="&amp;F42)</f>
        <v>0</v>
      </c>
      <c r="H41" s="39">
        <f t="shared" si="3"/>
        <v>11.790697674418608</v>
      </c>
      <c r="I41" s="40">
        <f>COUNTIF(Vertices[Out-Degree],"&gt;= "&amp;H41)-COUNTIF(Vertices[Out-Degree],"&gt;="&amp;H42)</f>
        <v>0</v>
      </c>
      <c r="J41" s="39">
        <f t="shared" si="4"/>
        <v>286.3023258837211</v>
      </c>
      <c r="K41" s="40">
        <f>COUNTIF(Vertices[Betweenness Centrality],"&gt;= "&amp;J41)-COUNTIF(Vertices[Betweenness Centrality],"&gt;="&amp;J42)</f>
        <v>0</v>
      </c>
      <c r="L41" s="39">
        <f t="shared" si="5"/>
        <v>0.03943353488372091</v>
      </c>
      <c r="M41" s="40">
        <f>COUNTIF(Vertices[Closeness Centrality],"&gt;= "&amp;L41)-COUNTIF(Vertices[Closeness Centrality],"&gt;="&amp;L42)</f>
        <v>0</v>
      </c>
      <c r="N41" s="39">
        <f t="shared" si="6"/>
        <v>0.10835288372093017</v>
      </c>
      <c r="O41" s="40">
        <f>COUNTIF(Vertices[Eigenvector Centrality],"&gt;= "&amp;N41)-COUNTIF(Vertices[Eigenvector Centrality],"&gt;="&amp;N42)</f>
        <v>0</v>
      </c>
      <c r="P41" s="39">
        <f t="shared" si="7"/>
        <v>4.138804860465117</v>
      </c>
      <c r="Q41" s="40">
        <f>COUNTIF(Vertices[PageRank],"&gt;= "&amp;P41)-COUNTIF(Vertices[PageRank],"&gt;="&amp;P42)</f>
        <v>0</v>
      </c>
      <c r="R41" s="39">
        <f t="shared" si="8"/>
        <v>0.906976744186047</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12.093023255813957</v>
      </c>
      <c r="G42" s="38">
        <f>COUNTIF(Vertices[In-Degree],"&gt;= "&amp;F42)-COUNTIF(Vertices[In-Degree],"&gt;="&amp;F43)</f>
        <v>0</v>
      </c>
      <c r="H42" s="37">
        <f t="shared" si="3"/>
        <v>12.093023255813957</v>
      </c>
      <c r="I42" s="38">
        <f>COUNTIF(Vertices[Out-Degree],"&gt;= "&amp;H42)-COUNTIF(Vertices[Out-Degree],"&gt;="&amp;H43)</f>
        <v>0</v>
      </c>
      <c r="J42" s="37">
        <f t="shared" si="4"/>
        <v>293.64341116279087</v>
      </c>
      <c r="K42" s="38">
        <f>COUNTIF(Vertices[Betweenness Centrality],"&gt;= "&amp;J42)-COUNTIF(Vertices[Betweenness Centrality],"&gt;="&amp;J43)</f>
        <v>0</v>
      </c>
      <c r="L42" s="37">
        <f t="shared" si="5"/>
        <v>0.040444651162790675</v>
      </c>
      <c r="M42" s="38">
        <f>COUNTIF(Vertices[Closeness Centrality],"&gt;= "&amp;L42)-COUNTIF(Vertices[Closeness Centrality],"&gt;="&amp;L43)</f>
        <v>0</v>
      </c>
      <c r="N42" s="37">
        <f t="shared" si="6"/>
        <v>0.11113116279069761</v>
      </c>
      <c r="O42" s="38">
        <f>COUNTIF(Vertices[Eigenvector Centrality],"&gt;= "&amp;N42)-COUNTIF(Vertices[Eigenvector Centrality],"&gt;="&amp;N43)</f>
        <v>0</v>
      </c>
      <c r="P42" s="37">
        <f t="shared" si="7"/>
        <v>4.236381395348838</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12.395348837209307</v>
      </c>
      <c r="G43" s="40">
        <f>COUNTIF(Vertices[In-Degree],"&gt;= "&amp;F43)-COUNTIF(Vertices[In-Degree],"&gt;="&amp;F44)</f>
        <v>0</v>
      </c>
      <c r="H43" s="39">
        <f t="shared" si="3"/>
        <v>12.395348837209307</v>
      </c>
      <c r="I43" s="40">
        <f>COUNTIF(Vertices[Out-Degree],"&gt;= "&amp;H43)-COUNTIF(Vertices[Out-Degree],"&gt;="&amp;H44)</f>
        <v>0</v>
      </c>
      <c r="J43" s="39">
        <f t="shared" si="4"/>
        <v>300.98449644186064</v>
      </c>
      <c r="K43" s="40">
        <f>COUNTIF(Vertices[Betweenness Centrality],"&gt;= "&amp;J43)-COUNTIF(Vertices[Betweenness Centrality],"&gt;="&amp;J44)</f>
        <v>0</v>
      </c>
      <c r="L43" s="39">
        <f t="shared" si="5"/>
        <v>0.04145576744186044</v>
      </c>
      <c r="M43" s="40">
        <f>COUNTIF(Vertices[Closeness Centrality],"&gt;= "&amp;L43)-COUNTIF(Vertices[Closeness Centrality],"&gt;="&amp;L44)</f>
        <v>0</v>
      </c>
      <c r="N43" s="39">
        <f t="shared" si="6"/>
        <v>0.11390944186046505</v>
      </c>
      <c r="O43" s="40">
        <f>COUNTIF(Vertices[Eigenvector Centrality],"&gt;= "&amp;N43)-COUNTIF(Vertices[Eigenvector Centrality],"&gt;="&amp;N44)</f>
        <v>0</v>
      </c>
      <c r="P43" s="39">
        <f t="shared" si="7"/>
        <v>4.333957930232558</v>
      </c>
      <c r="Q43" s="40">
        <f>COUNTIF(Vertices[PageRank],"&gt;= "&amp;P43)-COUNTIF(Vertices[PageRank],"&gt;="&amp;P44)</f>
        <v>0</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12.697674418604656</v>
      </c>
      <c r="G44" s="38">
        <f>COUNTIF(Vertices[In-Degree],"&gt;= "&amp;F44)-COUNTIF(Vertices[In-Degree],"&gt;="&amp;F45)</f>
        <v>0</v>
      </c>
      <c r="H44" s="37">
        <f t="shared" si="3"/>
        <v>12.697674418604656</v>
      </c>
      <c r="I44" s="38">
        <f>COUNTIF(Vertices[Out-Degree],"&gt;= "&amp;H44)-COUNTIF(Vertices[Out-Degree],"&gt;="&amp;H45)</f>
        <v>0</v>
      </c>
      <c r="J44" s="37">
        <f t="shared" si="4"/>
        <v>308.3255817209304</v>
      </c>
      <c r="K44" s="38">
        <f>COUNTIF(Vertices[Betweenness Centrality],"&gt;= "&amp;J44)-COUNTIF(Vertices[Betweenness Centrality],"&gt;="&amp;J45)</f>
        <v>0</v>
      </c>
      <c r="L44" s="37">
        <f t="shared" si="5"/>
        <v>0.04246688372093021</v>
      </c>
      <c r="M44" s="38">
        <f>COUNTIF(Vertices[Closeness Centrality],"&gt;= "&amp;L44)-COUNTIF(Vertices[Closeness Centrality],"&gt;="&amp;L45)</f>
        <v>0</v>
      </c>
      <c r="N44" s="37">
        <f t="shared" si="6"/>
        <v>0.11668772093023248</v>
      </c>
      <c r="O44" s="38">
        <f>COUNTIF(Vertices[Eigenvector Centrality],"&gt;= "&amp;N44)-COUNTIF(Vertices[Eigenvector Centrality],"&gt;="&amp;N45)</f>
        <v>0</v>
      </c>
      <c r="P44" s="37">
        <f t="shared" si="7"/>
        <v>4.431534465116279</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13</v>
      </c>
      <c r="G45" s="42">
        <f>COUNTIF(Vertices[In-Degree],"&gt;= "&amp;F45)-COUNTIF(Vertices[In-Degree],"&gt;="&amp;F46)</f>
        <v>1</v>
      </c>
      <c r="H45" s="41">
        <f>MAX(Vertices[Out-Degree])</f>
        <v>13</v>
      </c>
      <c r="I45" s="42">
        <f>COUNTIF(Vertices[Out-Degree],"&gt;= "&amp;H45)-COUNTIF(Vertices[Out-Degree],"&gt;="&amp;H46)</f>
        <v>1</v>
      </c>
      <c r="J45" s="41">
        <f>MAX(Vertices[Betweenness Centrality])</f>
        <v>315.666667</v>
      </c>
      <c r="K45" s="42">
        <f>COUNTIF(Vertices[Betweenness Centrality],"&gt;= "&amp;J45)-COUNTIF(Vertices[Betweenness Centrality],"&gt;="&amp;J46)</f>
        <v>1</v>
      </c>
      <c r="L45" s="41">
        <f>MAX(Vertices[Closeness Centrality])</f>
        <v>0.043478</v>
      </c>
      <c r="M45" s="42">
        <f>COUNTIF(Vertices[Closeness Centrality],"&gt;= "&amp;L45)-COUNTIF(Vertices[Closeness Centrality],"&gt;="&amp;L46)</f>
        <v>1</v>
      </c>
      <c r="N45" s="41">
        <f>MAX(Vertices[Eigenvector Centrality])</f>
        <v>0.119466</v>
      </c>
      <c r="O45" s="42">
        <f>COUNTIF(Vertices[Eigenvector Centrality],"&gt;= "&amp;N45)-COUNTIF(Vertices[Eigenvector Centrality],"&gt;="&amp;N46)</f>
        <v>1</v>
      </c>
      <c r="P45" s="41">
        <f>MAX(Vertices[PageRank])</f>
        <v>4.529111</v>
      </c>
      <c r="Q45" s="42">
        <f>COUNTIF(Vertices[PageRank],"&gt;= "&amp;P45)-COUNTIF(Vertices[PageRank],"&gt;="&amp;P46)</f>
        <v>1</v>
      </c>
      <c r="R45" s="41">
        <f>MAX(Vertices[Clustering Coefficient])</f>
        <v>1</v>
      </c>
      <c r="S45" s="45">
        <f>COUNTIF(Vertices[Clustering Coefficient],"&gt;= "&amp;R45)-COUNTIF(Vertices[Clustering Coefficient],"&gt;="&amp;R46)</f>
        <v>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13</v>
      </c>
    </row>
    <row r="59" spans="1:2" ht="15">
      <c r="A59" s="33" t="s">
        <v>90</v>
      </c>
      <c r="B59" s="47">
        <f>_xlfn.IFERROR(AVERAGE(Vertices[In-Degree]),NoMetricMessage)</f>
        <v>2.4166666666666665</v>
      </c>
    </row>
    <row r="60" spans="1:2" ht="15">
      <c r="A60" s="33" t="s">
        <v>91</v>
      </c>
      <c r="B60" s="47">
        <f>_xlfn.IFERROR(MEDIAN(Vertices[In-Degree]),NoMetricMessage)</f>
        <v>1</v>
      </c>
    </row>
    <row r="71" spans="1:2" ht="15">
      <c r="A71" s="33" t="s">
        <v>94</v>
      </c>
      <c r="B71" s="46">
        <f>IF(COUNT(Vertices[Out-Degree])&gt;0,H2,NoMetricMessage)</f>
        <v>0</v>
      </c>
    </row>
    <row r="72" spans="1:2" ht="15">
      <c r="A72" s="33" t="s">
        <v>95</v>
      </c>
      <c r="B72" s="46">
        <f>IF(COUNT(Vertices[Out-Degree])&gt;0,H45,NoMetricMessage)</f>
        <v>13</v>
      </c>
    </row>
    <row r="73" spans="1:2" ht="15">
      <c r="A73" s="33" t="s">
        <v>96</v>
      </c>
      <c r="B73" s="47">
        <f>_xlfn.IFERROR(AVERAGE(Vertices[Out-Degree]),NoMetricMessage)</f>
        <v>2.4166666666666665</v>
      </c>
    </row>
    <row r="74" spans="1:2" ht="15">
      <c r="A74" s="33" t="s">
        <v>97</v>
      </c>
      <c r="B74" s="47">
        <f>_xlfn.IFERROR(MEDIAN(Vertices[Out-Degree]),NoMetricMessage)</f>
        <v>2</v>
      </c>
    </row>
    <row r="85" spans="1:2" ht="15">
      <c r="A85" s="33" t="s">
        <v>100</v>
      </c>
      <c r="B85" s="47">
        <f>IF(COUNT(Vertices[Betweenness Centrality])&gt;0,J2,NoMetricMessage)</f>
        <v>0</v>
      </c>
    </row>
    <row r="86" spans="1:2" ht="15">
      <c r="A86" s="33" t="s">
        <v>101</v>
      </c>
      <c r="B86" s="47">
        <f>IF(COUNT(Vertices[Betweenness Centrality])&gt;0,J45,NoMetricMessage)</f>
        <v>315.666667</v>
      </c>
    </row>
    <row r="87" spans="1:2" ht="15">
      <c r="A87" s="33" t="s">
        <v>102</v>
      </c>
      <c r="B87" s="47">
        <f>_xlfn.IFERROR(AVERAGE(Vertices[Betweenness Centrality]),NoMetricMessage)</f>
        <v>17.50000004166667</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0.043478</v>
      </c>
    </row>
    <row r="101" spans="1:2" ht="15">
      <c r="A101" s="33" t="s">
        <v>108</v>
      </c>
      <c r="B101" s="47">
        <f>_xlfn.IFERROR(AVERAGE(Vertices[Closeness Centrality]),NoMetricMessage)</f>
        <v>0.02433066666666667</v>
      </c>
    </row>
    <row r="102" spans="1:2" ht="15">
      <c r="A102" s="33" t="s">
        <v>109</v>
      </c>
      <c r="B102" s="47">
        <f>_xlfn.IFERROR(MEDIAN(Vertices[Closeness Centrality]),NoMetricMessage)</f>
        <v>0.02439</v>
      </c>
    </row>
    <row r="113" spans="1:2" ht="15">
      <c r="A113" s="33" t="s">
        <v>112</v>
      </c>
      <c r="B113" s="47">
        <f>IF(COUNT(Vertices[Eigenvector Centrality])&gt;0,N2,NoMetricMessage)</f>
        <v>0</v>
      </c>
    </row>
    <row r="114" spans="1:2" ht="15">
      <c r="A114" s="33" t="s">
        <v>113</v>
      </c>
      <c r="B114" s="47">
        <f>IF(COUNT(Vertices[Eigenvector Centrality])&gt;0,N45,NoMetricMessage)</f>
        <v>0.119466</v>
      </c>
    </row>
    <row r="115" spans="1:2" ht="15">
      <c r="A115" s="33" t="s">
        <v>114</v>
      </c>
      <c r="B115" s="47">
        <f>_xlfn.IFERROR(AVERAGE(Vertices[Eigenvector Centrality]),NoMetricMessage)</f>
        <v>0.04166662500000001</v>
      </c>
    </row>
    <row r="116" spans="1:2" ht="15">
      <c r="A116" s="33" t="s">
        <v>115</v>
      </c>
      <c r="B116" s="47">
        <f>_xlfn.IFERROR(MEDIAN(Vertices[Eigenvector Centrality]),NoMetricMessage)</f>
        <v>0.036899</v>
      </c>
    </row>
    <row r="127" spans="1:2" ht="15">
      <c r="A127" s="33" t="s">
        <v>140</v>
      </c>
      <c r="B127" s="47">
        <f>IF(COUNT(Vertices[PageRank])&gt;0,P2,NoMetricMessage)</f>
        <v>0.33332</v>
      </c>
    </row>
    <row r="128" spans="1:2" ht="15">
      <c r="A128" s="33" t="s">
        <v>141</v>
      </c>
      <c r="B128" s="47">
        <f>IF(COUNT(Vertices[PageRank])&gt;0,P45,NoMetricMessage)</f>
        <v>4.529111</v>
      </c>
    </row>
    <row r="129" spans="1:2" ht="15">
      <c r="A129" s="33" t="s">
        <v>142</v>
      </c>
      <c r="B129" s="47">
        <f>_xlfn.IFERROR(AVERAGE(Vertices[PageRank]),NoMetricMessage)</f>
        <v>0.9999790416666666</v>
      </c>
    </row>
    <row r="130" spans="1:2" ht="15">
      <c r="A130" s="33" t="s">
        <v>143</v>
      </c>
      <c r="B130" s="47">
        <f>_xlfn.IFERROR(MEDIAN(Vertices[PageRank]),NoMetricMessage)</f>
        <v>0.6766939999999999</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0.5274330993080995</v>
      </c>
    </row>
    <row r="144" spans="1:2" ht="15">
      <c r="A144" s="33" t="s">
        <v>121</v>
      </c>
      <c r="B144"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346</v>
      </c>
    </row>
    <row r="6" spans="1:18" ht="409.5">
      <c r="A6">
        <v>0</v>
      </c>
      <c r="B6" s="1" t="s">
        <v>136</v>
      </c>
      <c r="C6">
        <v>1</v>
      </c>
      <c r="D6" t="s">
        <v>59</v>
      </c>
      <c r="E6" t="s">
        <v>59</v>
      </c>
      <c r="F6">
        <v>0</v>
      </c>
      <c r="H6" t="s">
        <v>71</v>
      </c>
      <c r="J6" t="s">
        <v>173</v>
      </c>
      <c r="K6" s="13" t="s">
        <v>347</v>
      </c>
      <c r="R6" t="s">
        <v>129</v>
      </c>
    </row>
    <row r="7" spans="1:11" ht="409.5">
      <c r="A7">
        <v>2</v>
      </c>
      <c r="B7">
        <v>1</v>
      </c>
      <c r="C7">
        <v>0</v>
      </c>
      <c r="D7" t="s">
        <v>60</v>
      </c>
      <c r="E7" t="s">
        <v>60</v>
      </c>
      <c r="F7">
        <v>2</v>
      </c>
      <c r="H7" t="s">
        <v>72</v>
      </c>
      <c r="J7" t="s">
        <v>174</v>
      </c>
      <c r="K7" s="13" t="s">
        <v>348</v>
      </c>
    </row>
    <row r="8" spans="1:11" ht="409.5">
      <c r="A8"/>
      <c r="B8">
        <v>2</v>
      </c>
      <c r="C8">
        <v>2</v>
      </c>
      <c r="D8" t="s">
        <v>61</v>
      </c>
      <c r="E8" t="s">
        <v>61</v>
      </c>
      <c r="H8" t="s">
        <v>73</v>
      </c>
      <c r="J8" t="s">
        <v>175</v>
      </c>
      <c r="K8" s="13" t="s">
        <v>349</v>
      </c>
    </row>
    <row r="9" spans="1:11" ht="409.5">
      <c r="A9"/>
      <c r="B9">
        <v>3</v>
      </c>
      <c r="C9">
        <v>4</v>
      </c>
      <c r="D9" t="s">
        <v>62</v>
      </c>
      <c r="E9" t="s">
        <v>62</v>
      </c>
      <c r="H9" t="s">
        <v>74</v>
      </c>
      <c r="J9" t="s">
        <v>176</v>
      </c>
      <c r="K9" s="13" t="s">
        <v>350</v>
      </c>
    </row>
    <row r="10" spans="1:11" ht="409.5">
      <c r="A10"/>
      <c r="B10">
        <v>4</v>
      </c>
      <c r="D10" t="s">
        <v>63</v>
      </c>
      <c r="E10" t="s">
        <v>63</v>
      </c>
      <c r="H10" t="s">
        <v>75</v>
      </c>
      <c r="J10" t="s">
        <v>177</v>
      </c>
      <c r="K10" s="116" t="s">
        <v>351</v>
      </c>
    </row>
    <row r="11" spans="1:11" ht="409.5">
      <c r="A11"/>
      <c r="B11">
        <v>5</v>
      </c>
      <c r="D11" t="s">
        <v>46</v>
      </c>
      <c r="E11">
        <v>1</v>
      </c>
      <c r="H11" t="s">
        <v>76</v>
      </c>
      <c r="J11" t="s">
        <v>178</v>
      </c>
      <c r="K11" s="13" t="s">
        <v>725</v>
      </c>
    </row>
    <row r="12" spans="1:11" ht="15">
      <c r="A12"/>
      <c r="B12"/>
      <c r="D12" t="s">
        <v>64</v>
      </c>
      <c r="E12">
        <v>2</v>
      </c>
      <c r="H12">
        <v>0</v>
      </c>
      <c r="J12" t="s">
        <v>179</v>
      </c>
      <c r="K12">
        <v>7</v>
      </c>
    </row>
    <row r="13" spans="1:11" ht="15">
      <c r="A13"/>
      <c r="B13"/>
      <c r="D13">
        <v>1</v>
      </c>
      <c r="E13">
        <v>3</v>
      </c>
      <c r="H13">
        <v>1</v>
      </c>
      <c r="J13" t="s">
        <v>181</v>
      </c>
      <c r="K13" t="s">
        <v>1363</v>
      </c>
    </row>
    <row r="14" spans="4:11" ht="409.5">
      <c r="D14">
        <v>2</v>
      </c>
      <c r="E14">
        <v>4</v>
      </c>
      <c r="H14">
        <v>2</v>
      </c>
      <c r="J14" t="s">
        <v>182</v>
      </c>
      <c r="K14" s="13" t="s">
        <v>1364</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16</v>
      </c>
    </row>
    <row r="4" spans="1:3" ht="15">
      <c r="A4" s="112" t="s">
        <v>221</v>
      </c>
      <c r="B4" s="111" t="s">
        <v>222</v>
      </c>
      <c r="C4" s="34">
        <v>13</v>
      </c>
    </row>
    <row r="5" spans="1:3" ht="15">
      <c r="A5" s="112" t="s">
        <v>221</v>
      </c>
      <c r="B5" s="111" t="s">
        <v>353</v>
      </c>
      <c r="C5" s="34">
        <v>19</v>
      </c>
    </row>
    <row r="6" spans="1:3" ht="15">
      <c r="A6" s="112" t="s">
        <v>222</v>
      </c>
      <c r="B6" s="111" t="s">
        <v>221</v>
      </c>
      <c r="C6" s="34">
        <v>6</v>
      </c>
    </row>
    <row r="7" spans="1:3" ht="15">
      <c r="A7" s="112" t="s">
        <v>222</v>
      </c>
      <c r="B7" s="111" t="s">
        <v>222</v>
      </c>
      <c r="C7" s="34">
        <v>12</v>
      </c>
    </row>
    <row r="8" spans="1:3" ht="15">
      <c r="A8" s="112" t="s">
        <v>222</v>
      </c>
      <c r="B8" s="111" t="s">
        <v>353</v>
      </c>
      <c r="C8" s="34">
        <v>9</v>
      </c>
    </row>
    <row r="9" spans="1:3" ht="15">
      <c r="A9" s="112" t="s">
        <v>353</v>
      </c>
      <c r="B9" s="111" t="s">
        <v>221</v>
      </c>
      <c r="C9" s="34">
        <v>4</v>
      </c>
    </row>
    <row r="10" spans="1:3" ht="15">
      <c r="A10" s="112" t="s">
        <v>353</v>
      </c>
      <c r="B10" s="111" t="s">
        <v>222</v>
      </c>
      <c r="C10" s="34">
        <v>4</v>
      </c>
    </row>
    <row r="11" spans="1:3" ht="15">
      <c r="A11" s="112" t="s">
        <v>353</v>
      </c>
      <c r="B11" s="111" t="s">
        <v>353</v>
      </c>
      <c r="C11" s="34">
        <v>9</v>
      </c>
    </row>
    <row r="12" spans="1:3" ht="15">
      <c r="A12" s="112" t="s">
        <v>370</v>
      </c>
      <c r="B12" s="111" t="s">
        <v>370</v>
      </c>
      <c r="C12"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2019-09-06T19:39:25Z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