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<sst xmlns="http://schemas.openxmlformats.org/spreadsheetml/2006/main" count="2240" uniqueCount="755">
  <si>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</si>
  <si>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</si>
  <si>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</si>
  <si>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</si>
  <si>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</si>
  <si>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</si>
  <si>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</si>
  <si>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</si>
  <si>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</si>
  <si>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</si>
  <si>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</si>
  <si>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</si>
  <si>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</si>
  <si>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</si>
  <si>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</si>
  <si>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</si>
  <si>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</si>
  <si>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</si>
  <si>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</si>
  <si>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</si>
  <si>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</si>
  <si>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</si>
  <si>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</si>
  <si>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</si>
  <si>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</si>
  <si>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</si>
  <si>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</si>
  <si>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</si>
  <si>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</si>
  <si>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</si>
  <si>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</si>
  <si>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</si>
  <si>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</si>
  <si>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</si>
  <si>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</si>
  <si>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</si>
  <si>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</si>
  <si>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</si>
  <si>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</si>
  <si>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</si>
  <si>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</si>
  <si>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</si>
  <si>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</si>
  <si>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</si>
  <si>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</si>
  <si>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</si>
  <si>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</si>
  <si>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</si>
  <si>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</si>
  <si>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</si>
  <si>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</si>
  <si>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</si>
  <si>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</si>
  <si>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</si>
  <si>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</si>
  <si>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</si>
  <si>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</si>
  <si>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</si>
  <si>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</si>
  <si>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</si>
  <si>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</si>
  <si>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</si>
  <si>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</si>
  <si>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</si>
  <si>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</si>
  <si>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</si>
  <si>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</si>
  <si>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</si>
  <si>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</si>
  <si>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</si>
  <si>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</si>
  <si>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</si>
  <si>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</si>
  <si>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</si>
  <si>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</si>
  <si>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</si>
  <si>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</si>
  <si>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</si>
  <si>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</si>
  <si>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</si>
  <si>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</si>
  <si>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</si>
  <si>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</si>
  <si>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</si>
  <si>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</si>
  <si>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</si>
  <si>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</si>
  <si>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</si>
  <si>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</si>
  <si>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</si>
  <si>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</si>
  <si>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</si>
  <si>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</si>
  <si>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</si>
  <si>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</si>
  <si>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</si>
  <si>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</si>
  <si>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</si>
  <si>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</si>
  <si>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</si>
  <si>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</si>
  <si>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</si>
  <si>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</si>
  <si>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</si>
  <si>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</si>
  <si>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</si>
  <si>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</si>
  <si>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</si>
  <si>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</si>
  <si>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</si>
  <si>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</si>
  <si>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</si>
  <si>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</si>
  <si>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</si>
  <si>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</si>
  <si>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</si>
  <si>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</si>
  <si>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</si>
  <si>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</si>
  <si>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</si>
  <si>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</si>
  <si>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</si>
  <si>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</si>
  <si>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</si>
  <si>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</si>
  <si>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</si>
  <si>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</si>
  <si>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</si>
  <si>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</si>
  <si>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</si>
  <si>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</si>
  <si>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</si>
  <si>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</si>
  <si>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</si>
  <si>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</si>
  <si>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</si>
  <si>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</si>
  <si>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</si>
  <si>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</si>
  <si>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</si>
  <si>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</si>
  <si>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</si>
  <si>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</si>
  <si>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</si>
  <si>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</si>
  <si>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</si>
  <si>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</si>
  <si>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</si>
  <si>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</si>
  <si>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</si>
  <si>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</si>
  <si>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</si>
  <si>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</si>
  <si>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</si>
  <si>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</si>
  <si>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</si>
  <si>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</si>
  <si>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</si>
  <si>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</si>
  <si>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</si>
  <si>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</si>
  <si>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</si>
  <si>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</si>
  <si>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</si>
  <si>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</si>
  <si>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</si>
  <si>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</si>
  <si>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</si>
  <si>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</si>
  <si>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</si>
  <si>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</si>
  <si>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</si>
  <si>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</si>
  <si>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</si>
  <si>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</si>
  <si>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</si>
  <si>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</si>
  <si>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</si>
  <si>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</si>
  <si>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</si>
  <si>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</si>
  <si>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</si>
  <si>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</si>
  <si>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</si>
  <si>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</si>
  <si>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</si>
  <si>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</si>
  <si>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</si>
  <si>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</si>
  <si>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</si>
  <si>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</si>
  <si>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</si>
  <si>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</si>
  <si>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</si>
  <si>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</si>
  <si>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</si>
  <si>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</si>
  <si>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</si>
  <si>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</si>
  <si>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</si>
  <si>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</si>
  <si>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</si>
  <si>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</si>
  <si>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</si>
  <si>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</si>
  <si>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</si>
  <si>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</si>
  <si>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</si>
  <si>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</si>
  <si>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</si>
  <si>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</si>
  <si>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</si>
  <si>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akyolycel</t>
  </si>
  <si>
    <t>misrstars</t>
  </si>
  <si>
    <t>juan_asis_</t>
  </si>
  <si>
    <t>fatmaaou</t>
  </si>
  <si>
    <t>arabyorg</t>
  </si>
  <si>
    <t>sshingavi</t>
  </si>
  <si>
    <t>machaneyazid</t>
  </si>
  <si>
    <t>pocolcmoore</t>
  </si>
  <si>
    <t>mydekel469</t>
  </si>
  <si>
    <t>arezkiath</t>
  </si>
  <si>
    <t>yrheartsfriend</t>
  </si>
  <si>
    <t>arablit</t>
  </si>
  <si>
    <t>palfest</t>
  </si>
  <si>
    <t>thenewpubstd</t>
  </si>
  <si>
    <t>njoseph4</t>
  </si>
  <si>
    <t>mufessire_672</t>
  </si>
  <si>
    <t>adlenmeddi</t>
  </si>
  <si>
    <t>sucette__</t>
  </si>
  <si>
    <t>douniel74</t>
  </si>
  <si>
    <t>benclamine</t>
  </si>
  <si>
    <t>sawadhussain</t>
  </si>
  <si>
    <t>Replies to</t>
  </si>
  <si>
    <t>Mentions</t>
  </si>
  <si>
    <t>@mufessire_672 ++Lâkin Allah kimseye "Al sana makam, al saha ihale, al sana memuriyet. Dünya da sana veriyorum; ahireti unut!" demesin.
Allah gerçekten hidayeti istediğine veriyor. Sonra dilerse ondan hidayeti çekip alıyor. 
Acaba gezegenler bu konuda ne diyor? _xD83D__xDE02__xD83D__xDE02_</t>
  </si>
  <si>
    <t>تردد قناة الساحة AL Saha أغسطس 2019 على النايل سات https://t.co/GW0pXEhUnm</t>
  </si>
  <si>
    <t>RT @arablit: Classics, Revisited: Pre-release Excerpt of Sahar Khalifeh’s ‘Bab al-Saha’ https://t.co/Ey3jDPewRF https://t.co/sCfGrUZu8E</t>
  </si>
  <si>
    <t>Classics, Revisited: Pre-release Excerpt of Sahar Khalifeh’s ‘Bab al-Saha’ https://t.co/8pWlxDsNXI via @arablit https://t.co/2EjilX5nd4</t>
  </si>
  <si>
    <t>#arabic https://t.co/2UwrFv1Olc</t>
  </si>
  <si>
    <t>RT @arablit: _xD83D__xDEAA_ &amp;amp; today, Day 25 of Women in Translation Month (#WiTMonth), an amazing pre-release excerpt of Sahar Khalifeh's classic Bab Al…</t>
  </si>
  <si>
    <t>Classics, Revisited: Pre-release Excerpt of Sahar Khalifeh’s ‘Bab al-Saha’ : ArabLit https://t.co/wsNbTovaZp</t>
  </si>
  <si>
    <t>@sucette__ @adlenmeddi Très belle chanson, et de belles paroles, j'aime beaucoup. YATIK AL SAHA.</t>
  </si>
  <si>
    <t>@BencLamine @Douniel74 Yatik Al Saha, Mr Bencharif</t>
  </si>
  <si>
    <t>RT @PalFest: The excellent Seagull Books are publishing a translation of Sahar Khalifa's BAB AL-SAHA. Here's an excerpt on @arablit https:/…</t>
  </si>
  <si>
    <t>_xD83D__xDEAA_ &amp;amp; today, Day 25 of Women in Translation Month (#WiTMonth), an amazing pre-release excerpt of Sahar Khalifeh's classic Bab Al-Saha, one of the Arab Writers Union's "best 105 of the 20th c" and also one of Banipal's "top 100." tr. @sawadhussain 
https://t.co/tz2t6xwhpx</t>
  </si>
  <si>
    <t>The excellent Seagull Books are publishing a translation of Sahar Khalifa's BAB AL-SAHA. Here's an excerpt on @arablit https://t.co/5yBJkJzThF</t>
  </si>
  <si>
    <t>Classics, Revisited: Pre-release Excerpt of Sahar Khalifeh’s ‘Bab al-Saha’ https://t.co/Ey3jDPewRF https://t.co/sCfGrUZu8E</t>
  </si>
  <si>
    <t>https://t.co/J7TjNeEFFD</t>
  </si>
  <si>
    <t>https://www.ngmisr.com/tech/saha-channel-frequency</t>
  </si>
  <si>
    <t>https://arablit.org/2019/08/25/classics-revisited-pre-release-excerpt-of-sahar-khalifehs-bab-al-saha/</t>
  </si>
  <si>
    <t>https://arablit.org/2019/08/25/classics-revisited-pre-release-excerpt-of-sahar-khalifehs-bab-al-saha/amp/?__twitter_impression=true</t>
  </si>
  <si>
    <t>ngmisr.com</t>
  </si>
  <si>
    <t>arablit.org</t>
  </si>
  <si>
    <t>arabic</t>
  </si>
  <si>
    <t>witmonth</t>
  </si>
  <si>
    <t>https://pbs.twimg.com/media/ECyb3ojWsAAwd-v.jpg</t>
  </si>
  <si>
    <t>https://pbs.twimg.com/media/ECzvgOEWkAAq1Xv.png</t>
  </si>
  <si>
    <t>http://pbs.twimg.com/profile_images/1752415651/14769_1172379789284_1221714711_30509657_6567_n_normal.jpg</t>
  </si>
  <si>
    <t>http://pbs.twimg.com/profile_images/582108096350302208/AvTNhW8P_normal.png</t>
  </si>
  <si>
    <t>http://pbs.twimg.com/profile_images/566266921843052545/wq8NAf6P_normal.png</t>
  </si>
  <si>
    <t>http://pbs.twimg.com/profile_images/1064652623310020608/BGfTOxCP_normal.jpg</t>
  </si>
  <si>
    <t>http://pbs.twimg.com/profile_images/1159259262134210561/5p0Y7gV4_normal.jpg</t>
  </si>
  <si>
    <t>http://pbs.twimg.com/profile_images/892434557366132736/Of52bcA-_normal.jpg</t>
  </si>
  <si>
    <t>http://pbs.twimg.com/profile_images/1160533753955082240/JGWyKHyH_normal.jpg</t>
  </si>
  <si>
    <t>http://pbs.twimg.com/profile_images/1158467204196814848/cf4E2isE_normal.jpg</t>
  </si>
  <si>
    <t>http://pbs.twimg.com/profile_images/1139454541655629824/3FAsZhg6_normal.png</t>
  </si>
  <si>
    <t>http://pbs.twimg.com/profile_images/301498099/weblogo_normal.jpg</t>
  </si>
  <si>
    <t>http://pbs.twimg.com/profile_images/908767881822957569/CzPTdYYY_normal.jpg</t>
  </si>
  <si>
    <t>http://pbs.twimg.com/profile_images/725115924244733952/tgaIxwOa_normal.jpg</t>
  </si>
  <si>
    <t>https://twitter.com/#!/akyolycel/status/1163385098793885696</t>
  </si>
  <si>
    <t>https://twitter.com/#!/misrstars/status/1164968916017451009</t>
  </si>
  <si>
    <t>https://twitter.com/#!/juan_asis_/status/1165537818304831489</t>
  </si>
  <si>
    <t>https://twitter.com/#!/fatmaaou/status/1165544971837067265</t>
  </si>
  <si>
    <t>https://twitter.com/#!/arabyorg/status/1165569743287398401</t>
  </si>
  <si>
    <t>https://twitter.com/#!/sshingavi/status/1165585326095470592</t>
  </si>
  <si>
    <t>https://twitter.com/#!/machaneyazid/status/1165867574480912384</t>
  </si>
  <si>
    <t>https://twitter.com/#!/pocolcmoore/status/1166129785086644224</t>
  </si>
  <si>
    <t>https://twitter.com/#!/mydekel469/status/1166396709263544320</t>
  </si>
  <si>
    <t>https://twitter.com/#!/arezkiath/status/1165016073894322177</t>
  </si>
  <si>
    <t>https://twitter.com/#!/arezkiath/status/1166436736970493953</t>
  </si>
  <si>
    <t>https://twitter.com/#!/yrheartsfriend/status/1166623159073804288</t>
  </si>
  <si>
    <t>https://twitter.com/#!/arablit/status/1165607936992956418</t>
  </si>
  <si>
    <t>https://twitter.com/#!/palfest/status/1166621438595538946</t>
  </si>
  <si>
    <t>https://twitter.com/#!/arablit/status/1165477785047109632</t>
  </si>
  <si>
    <t>https://twitter.com/#!/arablit/status/1166629705510006785</t>
  </si>
  <si>
    <t>https://twitter.com/#!/thenewpubstd/status/1166631578837168129</t>
  </si>
  <si>
    <t>https://twitter.com/#!/njoseph4/status/1166691105389391873</t>
  </si>
  <si>
    <t>1163385098793885696</t>
  </si>
  <si>
    <t>1164968916017451009</t>
  </si>
  <si>
    <t>1165537818304831489</t>
  </si>
  <si>
    <t>1165544971837067265</t>
  </si>
  <si>
    <t>1165569743287398401</t>
  </si>
  <si>
    <t>1165585326095470592</t>
  </si>
  <si>
    <t>1165867574480912384</t>
  </si>
  <si>
    <t>1166129785086644224</t>
  </si>
  <si>
    <t>1166396709263544320</t>
  </si>
  <si>
    <t>1165016073894322177</t>
  </si>
  <si>
    <t>1166436736970493953</t>
  </si>
  <si>
    <t>1166623159073804288</t>
  </si>
  <si>
    <t>1165607936992956418</t>
  </si>
  <si>
    <t>1166621438595538946</t>
  </si>
  <si>
    <t>1165477785047109632</t>
  </si>
  <si>
    <t>1166629705510006785</t>
  </si>
  <si>
    <t>1166631578837168129</t>
  </si>
  <si>
    <t>1166691105389391873</t>
  </si>
  <si>
    <t>1163384512342122496</t>
  </si>
  <si>
    <t>1164836113061539851</t>
  </si>
  <si>
    <t>1166436518539472897</t>
  </si>
  <si>
    <t>1165607209222443008</t>
  </si>
  <si>
    <t>309118812</t>
  </si>
  <si>
    <t/>
  </si>
  <si>
    <t>2485837547</t>
  </si>
  <si>
    <t>2600461553</t>
  </si>
  <si>
    <t>127817292</t>
  </si>
  <si>
    <t>tr</t>
  </si>
  <si>
    <t>ar</t>
  </si>
  <si>
    <t>en</t>
  </si>
  <si>
    <t>und</t>
  </si>
  <si>
    <t>fr</t>
  </si>
  <si>
    <t>in</t>
  </si>
  <si>
    <t>Twitter for Android</t>
  </si>
  <si>
    <t>Twitter Web App</t>
  </si>
  <si>
    <t>Tweet Suite</t>
  </si>
  <si>
    <t>Facebook</t>
  </si>
  <si>
    <t>Twitter for iPhone</t>
  </si>
  <si>
    <t>Buffer</t>
  </si>
  <si>
    <t>TweetDeck</t>
  </si>
  <si>
    <t>WordPress.com</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</si>
  <si>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</si>
  <si>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</si>
  <si>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</si>
  <si>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</si>
  <si>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</si>
  <si>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</si>
  <si>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</si>
  <si>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</si>
  <si>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</si>
  <si>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</si>
  <si>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</si>
  <si>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</si>
  <si>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</si>
  <si>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</si>
  <si>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</si>
  <si>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</si>
  <si>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</si>
  <si>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</si>
  <si>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</si>
  <si>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</si>
  <si>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</si>
  <si>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Yücel Akyol</t>
  </si>
  <si>
    <t>زبيدة مريم</t>
  </si>
  <si>
    <t>نجوم مصرية</t>
  </si>
  <si>
    <t>Juan Asís</t>
  </si>
  <si>
    <t>M. Lynx Qualey</t>
  </si>
  <si>
    <t>Fatma Saleh</t>
  </si>
  <si>
    <t>Araby.org Community</t>
  </si>
  <si>
    <t>سنیہل شنگوی</t>
  </si>
  <si>
    <t>Yazid MacHane</t>
  </si>
  <si>
    <t>Lindsey Moore</t>
  </si>
  <si>
    <t>(((Michael Dickel)))</t>
  </si>
  <si>
    <t>Arezki-Ath-Yahia</t>
  </si>
  <si>
    <t>Adlène Meddi</t>
  </si>
  <si>
    <t>sucette ⵣ</t>
  </si>
  <si>
    <t>Beneloucif Douniel</t>
  </si>
  <si>
    <t>mohammed lamine Bencharif.</t>
  </si>
  <si>
    <t>yourheartsfriend</t>
  </si>
  <si>
    <t>Palestine Festival of Literature</t>
  </si>
  <si>
    <t>Sawad Hussain</t>
  </si>
  <si>
    <t>TheNewPubStd</t>
  </si>
  <si>
    <t>Nadia J. نادية</t>
  </si>
  <si>
    <t>İlahiyatçı (672)/Tefsir Doktora Talebesi/ Hafize/ Blog Yazarı/ 
*Kur'an,Sünnet ve Doğru bildiğinden tavizsiz.☝Zalimler için yaşasın Cehennem!</t>
  </si>
  <si>
    <t>بوابة ويب إخبارية مصرية مستقلة، تنشر باللغة العربية تنقل أخبار مصر والعالم العاجلة والرائجة لحظة بلحظة.</t>
  </si>
  <si>
    <t>Bibliotecario</t>
  </si>
  <si>
    <t>Podcast: @BulaqBooks * ArabLit Quarterly: https://t.co/ioU8WaJ2UZ * DMs are open but be decent, thanks. * Reader-supported: https://t.co/FK7uUASRXk, https://t.co/q6vRb8mDst</t>
  </si>
  <si>
    <t>academic • hybrid: lit-linguist ;-) • queer reader • aspiring author • public speaker @toastmasters • #ESOL teacher @aou_KWT • interested in #Ghurba</t>
  </si>
  <si>
    <t>making bridges between #Arabic communities &amp; the rest of the world.
Mention me for free Arabic help.
Support me https://t.co/vW2K8I5SKs</t>
  </si>
  <si>
    <t>All things literary, political, and South Asian; author of The Mahatma Misunderstood; translator of Premchand, Bhisham Sahni, Agyeya, and ANGAARAY</t>
  </si>
  <si>
    <t>Freeharvester.....</t>
  </si>
  <si>
    <t>Reader in Poco Lit. Championing MENA literature in a UK English Dept. Studying Arabic. Learning guitar. Will post adolescent Labrador pics. Personal account.</t>
  </si>
  <si>
    <t>I write, edit, publish, make art, &amp; teach. Research film-docs. DM for readings, workshops, gigs. US ex-pat leftist in Israel. He/ him. Tweets/ RTs ≠endorsement</t>
  </si>
  <si>
    <t>Un homme juste ...</t>
  </si>
  <si>
    <t>Journaliste #Algérie auteur #1994. Obsédé par le DeepState DZ (existe t-il vraiment ?),J-P Manchette, M. Darwich et nos années 90'. AKA Les Corsaires Associés_xD83D__xDE0E_</t>
  </si>
  <si>
    <t>Ne reste que parmi les amoureux, des autres éloigne-toi. Bien que ta flamme embrase le monde, Le feu meurt par la compagnie des cendres. #Rûmi</t>
  </si>
  <si>
    <t>Ancien Maître Assistant Orthopédie traumatologie, et orthopédie pédiatrique .
Cabinet Médical de groupe Dr Bencharif. 
Héna Bencharif Médecine générale.</t>
  </si>
  <si>
    <t>Juxtaposition is the order of the day.</t>
  </si>
  <si>
    <t>For new languages of resistance. PalFest 2020: March 14-19</t>
  </si>
  <si>
    <t>Arabic translator and litterateur, reviews contemporary fiction by women @sendmebooks. Currently translating Sahar Khalifeh's Baab Al-Saha for @seagullbooks.</t>
  </si>
  <si>
    <t>The New Publishing Standard offers news and insights into the truly global publishing industry.
TNPS is edited by Mark Williams and published by StreetLib.</t>
  </si>
  <si>
    <t>Iraqi. Lover of books. Devout supporter of people who advocate for peace &amp; justice.</t>
  </si>
  <si>
    <t>Istanbuli</t>
  </si>
  <si>
    <t>Egypt</t>
  </si>
  <si>
    <t>Marrakech</t>
  </si>
  <si>
    <t>Rabat</t>
  </si>
  <si>
    <t>In my books, _xD83C__xDF3B_</t>
  </si>
  <si>
    <t>Alexandria, Egypt</t>
  </si>
  <si>
    <t>Austin, TX</t>
  </si>
  <si>
    <t>Okanagan  ,creston..bc canada</t>
  </si>
  <si>
    <t>Lancaster, England</t>
  </si>
  <si>
    <t>Jerusalem, Israel</t>
  </si>
  <si>
    <t>Alger</t>
  </si>
  <si>
    <t>_xD83C__xDFF3_️‍_xD83C__xDF08_</t>
  </si>
  <si>
    <t>Planète Terre</t>
  </si>
  <si>
    <t xml:space="preserve">Constantine                  </t>
  </si>
  <si>
    <t>This then, Chronopolis.</t>
  </si>
  <si>
    <t>Palestine</t>
  </si>
  <si>
    <t>Chicago</t>
  </si>
  <si>
    <t>http://www.ngmisr.com/</t>
  </si>
  <si>
    <t>https://t.co/X4IbHjBNmy</t>
  </si>
  <si>
    <t>http://t.co/dM5s3LczXj</t>
  </si>
  <si>
    <t>http://newredindian.wordpress.com</t>
  </si>
  <si>
    <t>https://t.co/79qodopan1</t>
  </si>
  <si>
    <t>https://t.co/WQg073buXN</t>
  </si>
  <si>
    <t>https://t.co/9jf0P1jOpY</t>
  </si>
  <si>
    <t>https://t.co/fNvG7EVzsd</t>
  </si>
  <si>
    <t>https://t.co/w5xDy3C1aE</t>
  </si>
  <si>
    <t>https://pbs.twimg.com/profile_banners/309118812/1357339166</t>
  </si>
  <si>
    <t>https://pbs.twimg.com/profile_banners/885901213111341058/1544621047</t>
  </si>
  <si>
    <t>https://pbs.twimg.com/profile_banners/83710870/1422554628</t>
  </si>
  <si>
    <t>https://pbs.twimg.com/profile_banners/2255645737/1502205412</t>
  </si>
  <si>
    <t>https://pbs.twimg.com/profile_banners/127817292/1554292815</t>
  </si>
  <si>
    <t>https://pbs.twimg.com/profile_banners/985137651304030208/1528880549</t>
  </si>
  <si>
    <t>https://pbs.twimg.com/profile_banners/585813313/1448156076</t>
  </si>
  <si>
    <t>https://pbs.twimg.com/profile_banners/20480760/1534438110</t>
  </si>
  <si>
    <t>https://pbs.twimg.com/profile_banners/3180232757/1565225685</t>
  </si>
  <si>
    <t>https://pbs.twimg.com/profile_banners/1380128028/1398852235</t>
  </si>
  <si>
    <t>https://pbs.twimg.com/profile_banners/11714622/1552591633</t>
  </si>
  <si>
    <t>https://pbs.twimg.com/profile_banners/2485837547/1501619095</t>
  </si>
  <si>
    <t>https://pbs.twimg.com/profile_banners/911260639657590785/1506103348</t>
  </si>
  <si>
    <t>https://pbs.twimg.com/profile_banners/952672421961662466/1545030726</t>
  </si>
  <si>
    <t>https://pbs.twimg.com/profile_banners/29018752/1553756946</t>
  </si>
  <si>
    <t>https://pbs.twimg.com/profile_banners/2327327083/1487526137</t>
  </si>
  <si>
    <t>https://pbs.twimg.com/profile_banners/908760971925127169/1505502037</t>
  </si>
  <si>
    <t>https://pbs.twimg.com/profile_banners/527959315/1546479552</t>
  </si>
  <si>
    <t>http://abs.twimg.com/images/themes/theme16/bg.gif</t>
  </si>
  <si>
    <t>http://abs.twimg.com/images/themes/theme19/bg.gif</t>
  </si>
  <si>
    <t>http://abs.twimg.com/images/themes/theme1/bg.png</t>
  </si>
  <si>
    <t>http://abs.twimg.com/images/themes/theme14/bg.gif</t>
  </si>
  <si>
    <t>http://abs.twimg.com/images/themes/theme6/bg.gif</t>
  </si>
  <si>
    <t>http://abs.twimg.com/images/themes/theme18/bg.gif</t>
  </si>
  <si>
    <t>http://abs.twimg.com/images/themes/theme5/bg.gif</t>
  </si>
  <si>
    <t>http://pbs.twimg.com/profile_images/1146520137824112640/egWO-zji_normal.jpg</t>
  </si>
  <si>
    <t>http://pbs.twimg.com/profile_images/414176850538004480/W9bhXb-s_normal.jpeg</t>
  </si>
  <si>
    <t>http://pbs.twimg.com/profile_images/1040583847883288577/cRCzHu5N_normal.jpg</t>
  </si>
  <si>
    <t>http://pbs.twimg.com/profile_images/616780110323163136/M749L1W3_normal.png</t>
  </si>
  <si>
    <t>http://pbs.twimg.com/profile_images/1123283297075908608/hNtSIzuy_normal.png</t>
  </si>
  <si>
    <t>http://pbs.twimg.com/profile_images/1141760154679091200/bXURqid5_normal.jpg</t>
  </si>
  <si>
    <t>http://pbs.twimg.com/profile_images/911280162779615232/WTBJF714_normal.jpg</t>
  </si>
  <si>
    <t>http://pbs.twimg.com/profile_images/654584163207614464/_yrzjYEc_normal.jpg</t>
  </si>
  <si>
    <t>http://pbs.twimg.com/profile_images/794917071981334528/xbxKPFTR_normal.jpg</t>
  </si>
  <si>
    <t>Open Twitter Page for This Person</t>
  </si>
  <si>
    <t>https://twitter.com/akyolycel</t>
  </si>
  <si>
    <t>https://twitter.com/mufessire_672</t>
  </si>
  <si>
    <t>https://twitter.com/misrstars</t>
  </si>
  <si>
    <t>https://twitter.com/juan_asis_</t>
  </si>
  <si>
    <t>https://twitter.com/arablit</t>
  </si>
  <si>
    <t>https://twitter.com/fatmaaou</t>
  </si>
  <si>
    <t>https://twitter.com/arabyorg</t>
  </si>
  <si>
    <t>https://twitter.com/sshingavi</t>
  </si>
  <si>
    <t>https://twitter.com/machaneyazid</t>
  </si>
  <si>
    <t>https://twitter.com/pocolcmoore</t>
  </si>
  <si>
    <t>https://twitter.com/mydekel469</t>
  </si>
  <si>
    <t>https://twitter.com/arezkiath</t>
  </si>
  <si>
    <t>https://twitter.com/adlenmeddi</t>
  </si>
  <si>
    <t>https://twitter.com/sucette__</t>
  </si>
  <si>
    <t>https://twitter.com/douniel74</t>
  </si>
  <si>
    <t>https://twitter.com/benclamine</t>
  </si>
  <si>
    <t>https://twitter.com/yrheartsfriend</t>
  </si>
  <si>
    <t>https://twitter.com/palfest</t>
  </si>
  <si>
    <t>https://twitter.com/sawadhussain</t>
  </si>
  <si>
    <t>https://twitter.com/thenewpubstd</t>
  </si>
  <si>
    <t>https://twitter.com/njoseph4</t>
  </si>
  <si>
    <t>akyolycel
@mufessire_672 ++Lâkin Allah kimseye
"Al sana makam, al saha ihale,
al sana memuriyet. Dünya da sana
veriyorum; ahireti unut!" demesin.
Allah gerçekten hidayeti istediğine
veriyor. Sonra dilerse ondan hidayeti
çekip alıyor. Acaba gezegenler
bu konuda ne diyor? _xD83D__xDE02__xD83D__xDE02_</t>
  </si>
  <si>
    <t xml:space="preserve">mufessire_672
</t>
  </si>
  <si>
    <t>misrstars
تردد قناة الساحة AL Saha أغسطس
2019 على النايل سات https://t.co/GW0pXEhUnm</t>
  </si>
  <si>
    <t>juan_asis_
RT @arablit: Classics, Revisited:
Pre-release Excerpt of Sahar Khalifeh’s
‘Bab al-Saha’ https://t.co/Ey3jDPewRF
https://t.co/sCfGrUZu8E</t>
  </si>
  <si>
    <t>arablit
RT @PalFest: The excellent Seagull
Books are publishing a translation
of Sahar Khalifa's BAB AL-SAHA.
Here's an excerpt on @arablit https:/…</t>
  </si>
  <si>
    <t>fatmaaou
RT @arablit: Classics, Revisited:
Pre-release Excerpt of Sahar Khalifeh’s
‘Bab al-Saha’ https://t.co/Ey3jDPewRF
https://t.co/sCfGrUZu8E</t>
  </si>
  <si>
    <t>arabyorg
Classics, Revisited: Pre-release
Excerpt of Sahar Khalifeh’s ‘Bab
al-Saha’ https://t.co/8pWlxDsNXI
via @arablit https://t.co/2EjilX5nd4</t>
  </si>
  <si>
    <t>sshingavi
#arabic https://t.co/2UwrFv1Olc</t>
  </si>
  <si>
    <t>machaneyazid
RT @arablit: _xD83D__xDEAA_ &amp;amp; today, Day
25 of Women in Translation Month
(#WiTMonth), an amazing pre-release
excerpt of Sahar Khalifeh's classic
Bab Al…</t>
  </si>
  <si>
    <t>pocolcmoore
RT @arablit: _xD83D__xDEAA_ &amp;amp; today, Day
25 of Women in Translation Month
(#WiTMonth), an amazing pre-release
excerpt of Sahar Khalifeh's classic
Bab Al…</t>
  </si>
  <si>
    <t>mydekel469
Classics, Revisited: Pre-release
Excerpt of Sahar Khalifeh’s ‘Bab
al-Saha’ : ArabLit https://t.co/wsNbTovaZp</t>
  </si>
  <si>
    <t>arezkiath
@BencLamine @Douniel74 Yatik Al
Saha, Mr Bencharif</t>
  </si>
  <si>
    <t xml:space="preserve">adlenmeddi
</t>
  </si>
  <si>
    <t xml:space="preserve">sucette__
</t>
  </si>
  <si>
    <t xml:space="preserve">douniel74
</t>
  </si>
  <si>
    <t xml:space="preserve">benclamine
</t>
  </si>
  <si>
    <t>yrheartsfriend
RT @PalFest: The excellent Seagull
Books are publishing a translation
of Sahar Khalifa's BAB AL-SAHA.
Here's an excerpt on @arablit https:/…</t>
  </si>
  <si>
    <t>palfest
The excellent Seagull Books are
publishing a translation of Sahar
Khalifa's BAB AL-SAHA. Here's an
excerpt on @arablit https://t.co/5yBJkJzThF</t>
  </si>
  <si>
    <t xml:space="preserve">sawadhussain
</t>
  </si>
  <si>
    <t>thenewpubstd
RT @PalFest: The excellent Seagull
Books are publishing a translation
of Sahar Khalifa's BAB AL-SAHA.
Here's an excerpt on @arablit https:/…</t>
  </si>
  <si>
    <t>njoseph4
https://t.co/J7TjNeEFFD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</si>
  <si>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</si>
  <si>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</si>
  <si>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</si>
  <si>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</si>
  <si>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</si>
  <si>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</si>
  <si>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</si>
  <si>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</si>
  <si>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</si>
  <si>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</si>
  <si>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</si>
  <si>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</si>
  <si>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</si>
  <si>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</si>
  <si>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</si>
  <si>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</si>
  <si>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</si>
  <si>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</si>
  <si>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</si>
  <si>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</si>
  <si>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</si>
  <si>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</si>
  <si>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</si>
  <si>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</si>
  <si>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</si>
  <si>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</si>
  <si>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</si>
  <si>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</si>
  <si>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</si>
  <si>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</si>
  <si>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</si>
  <si>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</si>
  <si>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</si>
  <si>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</si>
  <si>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</si>
  <si>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</si>
  <si>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</si>
  <si>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</si>
  <si>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</si>
  <si>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</si>
  <si>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</si>
  <si>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</si>
  <si>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</si>
  <si>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</si>
  <si>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</si>
  <si>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</si>
  <si>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</si>
  <si>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</si>
  <si>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</si>
  <si>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</si>
  <si>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</si>
  <si>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</si>
  <si>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</si>
  <si>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</si>
  <si>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</si>
  <si>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</si>
  <si>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</si>
  <si>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</si>
  <si>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</si>
  <si>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</si>
  <si>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</si>
  <si>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</si>
  <si>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https://arablit.org/2019/08/25/classics-revisited-pre-release-excerpt-of-sahar-khalifehs-bab-al-saha/ https://www.ngmisr.com/tech/saha-channel-frequency https://arablit.org/2019/08/25/classics-revisited-pre-release-excerpt-of-sahar-khalifehs-bab-al-saha/amp/?__twitter_impression=true</t>
  </si>
  <si>
    <t>Top Domains in Tweet in Entire Graph</t>
  </si>
  <si>
    <t>Top Domains in Tweet in G1</t>
  </si>
  <si>
    <t>Top Domains in Tweet in G2</t>
  </si>
  <si>
    <t>Top Domains in Tweet in G3</t>
  </si>
  <si>
    <t>Top Domains in Tweet in G4</t>
  </si>
  <si>
    <t>Top Domains in Tweet</t>
  </si>
  <si>
    <t>arablit.org ngmisr.com</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</si>
  <si>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</si>
  <si>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</si>
  <si>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</si>
  <si>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</si>
  <si>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</si>
  <si>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</si>
  <si>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</si>
  <si>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</si>
  <si>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</si>
  <si>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</si>
  <si>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</si>
  <si>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</si>
  <si>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saha</t>
  </si>
  <si>
    <t>sahar</t>
  </si>
  <si>
    <t>bab</t>
  </si>
  <si>
    <t>excerpt</t>
  </si>
  <si>
    <t>Top Words in Tweet in G1</t>
  </si>
  <si>
    <t>translation</t>
  </si>
  <si>
    <t>pre</t>
  </si>
  <si>
    <t>release</t>
  </si>
  <si>
    <t>excellent</t>
  </si>
  <si>
    <t>seagull</t>
  </si>
  <si>
    <t>Top Words in Tweet in G2</t>
  </si>
  <si>
    <t>yatik</t>
  </si>
  <si>
    <t>Top Words in Tweet in G3</t>
  </si>
  <si>
    <t>Top Words in Tweet in G4</t>
  </si>
  <si>
    <t>sana</t>
  </si>
  <si>
    <t>allah</t>
  </si>
  <si>
    <t>hidayeti</t>
  </si>
  <si>
    <t>Top Words in Tweet</t>
  </si>
  <si>
    <t>sahar bab excerpt saha arablit translation pre release excellent seagull</t>
  </si>
  <si>
    <t>yatik saha</t>
  </si>
  <si>
    <t>sana allah hidayeti</t>
  </si>
  <si>
    <t>Top Word Pairs in Tweet in Entire Graph</t>
  </si>
  <si>
    <t>bab,saha</t>
  </si>
  <si>
    <t>pre,release</t>
  </si>
  <si>
    <t>release,excerpt</t>
  </si>
  <si>
    <t>excerpt,sahar</t>
  </si>
  <si>
    <t>classics,revisited</t>
  </si>
  <si>
    <t>revisited,pre</t>
  </si>
  <si>
    <t>sahar,khalifeh</t>
  </si>
  <si>
    <t>khalifeh,s</t>
  </si>
  <si>
    <t>s,bab</t>
  </si>
  <si>
    <t>excellent,seagull</t>
  </si>
  <si>
    <t>Top Word Pairs in Tweet in G1</t>
  </si>
  <si>
    <t>seagull,books</t>
  </si>
  <si>
    <t>books,publishing</t>
  </si>
  <si>
    <t>publishing,translation</t>
  </si>
  <si>
    <t>translation,sahar</t>
  </si>
  <si>
    <t>sahar,khalifa's</t>
  </si>
  <si>
    <t>Top Word Pairs in Tweet in G2</t>
  </si>
  <si>
    <t>yatik,saha</t>
  </si>
  <si>
    <t>Top Word Pairs in Tweet in G3</t>
  </si>
  <si>
    <t>Top Word Pairs in Tweet in G4</t>
  </si>
  <si>
    <t>Top Word Pairs in Tweet</t>
  </si>
  <si>
    <t>bab,saha  pre,release  release,excerpt  excerpt,sahar  excellent,seagull  seagull,books  books,publishing  publishing,translation  translation,sahar  sahar,khalifa's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</si>
  <si>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</si>
  <si>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</si>
  <si>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</si>
  <si>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</si>
  <si>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</si>
  <si>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</si>
  <si>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</si>
  <si>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</si>
  <si>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</si>
  <si>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</si>
  <si>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</si>
  <si>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benclamine sucette__</t>
  </si>
  <si>
    <t>Top Mentioned in Tweet</t>
  </si>
  <si>
    <t>arablit palfest sawadhussain</t>
  </si>
  <si>
    <t>douniel74 adlenmeddi</t>
  </si>
  <si>
    <t>Top Tweeters in Entire Graph</t>
  </si>
  <si>
    <t>Top Tweeters in G1</t>
  </si>
  <si>
    <t>Top Tweeters in G2</t>
  </si>
  <si>
    <t>Top Tweeters in G3</t>
  </si>
  <si>
    <t>Top Tweeters in G4</t>
  </si>
  <si>
    <t>Top Tweeters</t>
  </si>
  <si>
    <t>arablit juan_asis_ arabyorg machaneyazid palfest thenewpubstd pocolcmoore sawadhussain fatmaaou yrheartsfriend</t>
  </si>
  <si>
    <t>sucette__ adlenmeddi benclamine arezkiath douniel74</t>
  </si>
  <si>
    <t>misrstars mydekel469 njoseph4 sshingavi</t>
  </si>
  <si>
    <t>akyolycel mufessire_672</t>
  </si>
  <si>
    <t>Top URLs in Tweet by Count</t>
  </si>
  <si>
    <t>Top URLs in Tweet by Salience</t>
  </si>
  <si>
    <t>Top Domains in Tweet by Count</t>
  </si>
  <si>
    <t>Top Domains in Tweet by Salience</t>
  </si>
  <si>
    <t>Top Hashtags in Tweet by Count</t>
  </si>
  <si>
    <t>Top Hashtags in Tweet by Salience</t>
  </si>
  <si>
    <t>Top Words in Tweet by Count</t>
  </si>
  <si>
    <t>al sana allah hidayeti mufessire_672 lâkin kimseye makam saha ihale</t>
  </si>
  <si>
    <t>تردد قناة الساحة al saha أغسطس 2019 على النايل سات</t>
  </si>
  <si>
    <t>arablit classics revisited pre release excerpt sahar khalifeh s bab</t>
  </si>
  <si>
    <t>excerpt sahar bab al saha translation pre release one today</t>
  </si>
  <si>
    <t>classics revisited pre release excerpt sahar khalifeh s bab al</t>
  </si>
  <si>
    <t>#arabic</t>
  </si>
  <si>
    <t>arablit today day 25 women translation month #witmonth amazing pre</t>
  </si>
  <si>
    <t>yatik al saha benclamine douniel74 mr bencharif sucette__ adlenmeddi très</t>
  </si>
  <si>
    <t>palfest excellent seagull books publishing translation sahar khalifa's bab al</t>
  </si>
  <si>
    <t>excellent seagull books publishing translation sahar khalifa's bab al saha</t>
  </si>
  <si>
    <t>Top Words in Tweet by Salience</t>
  </si>
  <si>
    <t>one today day 25 women month #witmonth amazing khalifeh's classic</t>
  </si>
  <si>
    <t>benclamine douniel74 mr bencharif sucette__ adlenmeddi très belle chanson et</t>
  </si>
  <si>
    <t>Top Word Pairs in Tweet by Count</t>
  </si>
  <si>
    <t>al,sana  mufessire_672,lâkin  lâkin,allah  allah,kimseye  kimseye,al  sana,makam  makam,al  al,saha  saha,ihale  ihale,al</t>
  </si>
  <si>
    <t>تردد,قناة  قناة,الساحة  الساحة,al  al,saha  saha,أغسطس  أغسطس,2019  2019,على  على,النايل  النايل,سات</t>
  </si>
  <si>
    <t>arablit,classics  classics,revisited  revisited,pre  pre,release  release,excerpt  excerpt,sahar  sahar,khalifeh  khalifeh,s  s,bab  bab,al</t>
  </si>
  <si>
    <t>bab,al  al,saha  pre,release  release,excerpt  excerpt,sahar  today,day  day,25  25,women  women,translation  translation,month</t>
  </si>
  <si>
    <t>classics,revisited  revisited,pre  pre,release  release,excerpt  excerpt,sahar  sahar,khalifeh  khalifeh,s  s,bab  bab,al  al,saha</t>
  </si>
  <si>
    <t>arablit,today  today,day  day,25  25,women  women,translation  translation,month  month,#witmonth  #witmonth,amazing  amazing,pre  pre,release</t>
  </si>
  <si>
    <t>yatik,al  al,saha  benclamine,douniel74  douniel74,yatik  saha,mr  mr,bencharif  sucette__,adlenmeddi  adlenmeddi,très  très,belle  belle,chanson</t>
  </si>
  <si>
    <t>palfest,excellent  excellent,seagull  seagull,books  books,publishing  publishing,translation  translation,sahar  sahar,khalifa's  khalifa's,bab  bab,al  al,saha</t>
  </si>
  <si>
    <t>excellent,seagull  seagull,books  books,publishing  publishing,translation  translation,sahar  sahar,khalifa's  khalifa's,bab  bab,al  al,saha  saha,here's</t>
  </si>
  <si>
    <t>Top Word Pairs in Tweet by Salience</t>
  </si>
  <si>
    <t>today,day  day,25  25,women  women,translation  translation,month  month,#witmonth  #witmonth,amazing  amazing,pre  sahar,khalifeh's  khalifeh's,classic</t>
  </si>
  <si>
    <t>benclamine,douniel74  douniel74,yatik  saha,mr  mr,bencharif  sucette__,adlenmeddi  adlenmeddi,très  très,belle  belle,chanson  chanson,et  et,de</t>
  </si>
  <si>
    <t>Word</t>
  </si>
  <si>
    <t>classics</t>
  </si>
  <si>
    <t>revisited</t>
  </si>
  <si>
    <t>khalifeh</t>
  </si>
  <si>
    <t>s</t>
  </si>
  <si>
    <t>books</t>
  </si>
  <si>
    <t>publishing</t>
  </si>
  <si>
    <t>khalifa's</t>
  </si>
  <si>
    <t>here's</t>
  </si>
  <si>
    <t>https</t>
  </si>
  <si>
    <t>today</t>
  </si>
  <si>
    <t>day</t>
  </si>
  <si>
    <t>25</t>
  </si>
  <si>
    <t>women</t>
  </si>
  <si>
    <t>month</t>
  </si>
  <si>
    <t>#witmonth</t>
  </si>
  <si>
    <t>amazing</t>
  </si>
  <si>
    <t>khalifeh's</t>
  </si>
  <si>
    <t>classic</t>
  </si>
  <si>
    <t>one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</si>
  <si>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</si>
  <si>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</si>
  <si>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</si>
  <si>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</si>
  <si>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</si>
  <si>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</si>
  <si>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</si>
  <si>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</si>
  <si>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</si>
  <si>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</si>
  <si>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</si>
  <si>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</si>
  <si>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</si>
  <si>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</si>
  <si>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</si>
  <si>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</si>
  <si>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</si>
  <si>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</si>
  <si>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</si>
  <si>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</si>
  <si>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</si>
  <si>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</si>
  <si>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</si>
  <si>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</si>
  <si>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</si>
  <si>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</si>
  <si>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</si>
  <si>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</si>
  <si>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</si>
  <si>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</si>
  <si>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</si>
  <si>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</si>
  <si>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</si>
  <si>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</si>
  <si>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</si>
  <si>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</si>
  <si>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</si>
  <si>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</si>
  <si>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</si>
  <si>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</si>
  <si>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</si>
  <si>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</si>
  <si>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</si>
  <si>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</si>
  <si>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</si>
  <si>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</si>
  <si>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</si>
  <si>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</si>
  <si>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</si>
  <si>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</si>
  <si>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</si>
  <si>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sahar bab excerpt saha arablit translation pre release excellent seagull</t>
  </si>
  <si>
    <t>G2: yatik saha</t>
  </si>
  <si>
    <t>G3: saha</t>
  </si>
  <si>
    <t>G4: sana allah hidayeti</t>
  </si>
  <si>
    <t>Autofill Workbook Results</t>
  </si>
  <si>
    <t>Edge Weight▓1▓1▓0▓True▓Gray▓Red▓▓Edge Weight▓1▓1▓0▓3▓10▓False▓Edge Weight▓1▓1▓0▓35▓12▓False▓▓0▓0▓0▓True▓Black▓Black▓▓Followers▓4▓13015▓0▓162▓1000▓False▓▓0▓0▓0▓0▓0▓False▓▓0▓0▓0▓0▓0▓False▓▓0▓0▓0▓0▓0▓False</t>
  </si>
  <si>
    <t>GraphSource░GraphServerTwitterSearch▓GraphTerm░%22Al Saha%22▓ImportDescription░The graph represents a network of 21 Twitter users whose tweets in the requested range contained "%22Al Saha%22", or who were replied to or mentioned in those tweets.  The network was obtained from the NodeXL Graph Server on Wednesday, 04 September 2019 at 00:29 UTC.
The requested start date was Sunday, 01 September 2019 at 00:01 UTC and the maximum number of days (going backward) was 14.
The maximum number of tweets collected was 5,000.
The tweets in the network were tweeted over the 9-day, 2-hour, 56-minute period from Monday, 19 August 2019 at 09:39 UTC to Wednesday, 28 August 2019 at 12:36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</si>
</sst>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377803"/>
        <c:axId val="8291364"/>
      </c:barChart>
      <c:catAx>
        <c:axId val="83778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91364"/>
        <c:crosses val="autoZero"/>
        <c:auto val="1"/>
        <c:lblOffset val="100"/>
        <c:noMultiLvlLbl val="0"/>
      </c:catAx>
      <c:valAx>
        <c:axId val="8291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8/19/2019 9:39</c:v>
                </c:pt>
                <c:pt idx="1">
                  <c:v>8/23/2019 18:33</c:v>
                </c:pt>
                <c:pt idx="2">
                  <c:v>8/23/2019 21:40</c:v>
                </c:pt>
                <c:pt idx="3">
                  <c:v>8/25/2019 4:15</c:v>
                </c:pt>
                <c:pt idx="4">
                  <c:v>8/25/2019 8:14</c:v>
                </c:pt>
                <c:pt idx="5">
                  <c:v>8/25/2019 8:42</c:v>
                </c:pt>
                <c:pt idx="6">
                  <c:v>8/25/2019 10:20</c:v>
                </c:pt>
                <c:pt idx="7">
                  <c:v>8/25/2019 11:22</c:v>
                </c:pt>
                <c:pt idx="8">
                  <c:v>8/25/2019 12:52</c:v>
                </c:pt>
                <c:pt idx="9">
                  <c:v>8/26/2019 6:04</c:v>
                </c:pt>
                <c:pt idx="10">
                  <c:v>8/26/2019 23:26</c:v>
                </c:pt>
                <c:pt idx="11">
                  <c:v>8/27/2019 17:07</c:v>
                </c:pt>
                <c:pt idx="12">
                  <c:v>8/27/2019 19:46</c:v>
                </c:pt>
                <c:pt idx="13">
                  <c:v>8/28/2019 8:00</c:v>
                </c:pt>
                <c:pt idx="14">
                  <c:v>8/28/2019 8:06</c:v>
                </c:pt>
                <c:pt idx="15">
                  <c:v>8/28/2019 8:32</c:v>
                </c:pt>
                <c:pt idx="16">
                  <c:v>8/28/2019 8:40</c:v>
                </c:pt>
                <c:pt idx="17">
                  <c:v>8/28/2019 12:36</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36029845"/>
        <c:axId val="55833150"/>
      </c:barChart>
      <c:catAx>
        <c:axId val="36029845"/>
        <c:scaling>
          <c:orientation val="minMax"/>
        </c:scaling>
        <c:axPos val="b"/>
        <c:delete val="0"/>
        <c:numFmt formatCode="General" sourceLinked="1"/>
        <c:majorTickMark val="out"/>
        <c:minorTickMark val="none"/>
        <c:tickLblPos val="nextTo"/>
        <c:crossAx val="55833150"/>
        <c:crosses val="autoZero"/>
        <c:auto val="1"/>
        <c:lblOffset val="100"/>
        <c:noMultiLvlLbl val="0"/>
      </c:catAx>
      <c:valAx>
        <c:axId val="55833150"/>
        <c:scaling>
          <c:orientation val="minMax"/>
        </c:scaling>
        <c:axPos val="l"/>
        <c:majorGridlines/>
        <c:delete val="0"/>
        <c:numFmt formatCode="General" sourceLinked="1"/>
        <c:majorTickMark val="out"/>
        <c:minorTickMark val="none"/>
        <c:tickLblPos val="nextTo"/>
        <c:crossAx val="360298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513413"/>
        <c:axId val="511854"/>
      </c:barChart>
      <c:catAx>
        <c:axId val="75134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1854"/>
        <c:crosses val="autoZero"/>
        <c:auto val="1"/>
        <c:lblOffset val="100"/>
        <c:noMultiLvlLbl val="0"/>
      </c:catAx>
      <c:valAx>
        <c:axId val="511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13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06687"/>
        <c:axId val="41460184"/>
      </c:barChart>
      <c:catAx>
        <c:axId val="46066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460184"/>
        <c:crosses val="autoZero"/>
        <c:auto val="1"/>
        <c:lblOffset val="100"/>
        <c:noMultiLvlLbl val="0"/>
      </c:catAx>
      <c:valAx>
        <c:axId val="41460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6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597337"/>
        <c:axId val="2831714"/>
      </c:barChart>
      <c:catAx>
        <c:axId val="375973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1714"/>
        <c:crosses val="autoZero"/>
        <c:auto val="1"/>
        <c:lblOffset val="100"/>
        <c:noMultiLvlLbl val="0"/>
      </c:catAx>
      <c:valAx>
        <c:axId val="2831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7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485427"/>
        <c:axId val="28042252"/>
      </c:barChart>
      <c:catAx>
        <c:axId val="254854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042252"/>
        <c:crosses val="autoZero"/>
        <c:auto val="1"/>
        <c:lblOffset val="100"/>
        <c:noMultiLvlLbl val="0"/>
      </c:catAx>
      <c:valAx>
        <c:axId val="28042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85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053677"/>
        <c:axId val="56829910"/>
      </c:barChart>
      <c:catAx>
        <c:axId val="510536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829910"/>
        <c:crosses val="autoZero"/>
        <c:auto val="1"/>
        <c:lblOffset val="100"/>
        <c:noMultiLvlLbl val="0"/>
      </c:catAx>
      <c:valAx>
        <c:axId val="56829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53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707143"/>
        <c:axId val="39819968"/>
      </c:barChart>
      <c:catAx>
        <c:axId val="417071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819968"/>
        <c:crosses val="autoZero"/>
        <c:auto val="1"/>
        <c:lblOffset val="100"/>
        <c:noMultiLvlLbl val="0"/>
      </c:catAx>
      <c:valAx>
        <c:axId val="39819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07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835393"/>
        <c:axId val="4191946"/>
      </c:barChart>
      <c:catAx>
        <c:axId val="228353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91946"/>
        <c:crosses val="autoZero"/>
        <c:auto val="1"/>
        <c:lblOffset val="100"/>
        <c:noMultiLvlLbl val="0"/>
      </c:catAx>
      <c:valAx>
        <c:axId val="4191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35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727515"/>
        <c:axId val="4003316"/>
      </c:barChart>
      <c:catAx>
        <c:axId val="37727515"/>
        <c:scaling>
          <c:orientation val="minMax"/>
        </c:scaling>
        <c:axPos val="b"/>
        <c:delete val="1"/>
        <c:majorTickMark val="out"/>
        <c:minorTickMark val="none"/>
        <c:tickLblPos val="none"/>
        <c:crossAx val="4003316"/>
        <c:crosses val="autoZero"/>
        <c:auto val="1"/>
        <c:lblOffset val="100"/>
        <c:noMultiLvlLbl val="0"/>
      </c:catAx>
      <c:valAx>
        <c:axId val="4003316"/>
        <c:scaling>
          <c:orientation val="minMax"/>
        </c:scaling>
        <c:axPos val="l"/>
        <c:delete val="1"/>
        <c:majorTickMark val="out"/>
        <c:minorTickMark val="none"/>
        <c:tickLblPos val="none"/>
        <c:crossAx val="377275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Smith" refreshedVersion="5">
  <cacheSource type="worksheet">
    <worksheetSource ref="A2:BL20"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arabic"/>
        <s v="witmo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19-08-19T09:39:56.000"/>
        <d v="2019-08-23T18:33:28.000"/>
        <d v="2019-08-25T08:14:05.000"/>
        <d v="2019-08-25T08:42:30.000"/>
        <d v="2019-08-25T10:20:56.000"/>
        <d v="2019-08-25T11:22:51.000"/>
        <d v="2019-08-26T06:04:25.000"/>
        <d v="2019-08-26T23:26:21.000"/>
        <d v="2019-08-27T17:07:00.000"/>
        <d v="2019-08-23T21:40:51.000"/>
        <d v="2019-08-27T19:46:04.000"/>
        <d v="2019-08-28T08:06:50.000"/>
        <d v="2019-08-25T12:52:42.000"/>
        <d v="2019-08-28T08:00:00.000"/>
        <d v="2019-08-25T04:15:32.000"/>
        <d v="2019-08-28T08:32:51.000"/>
        <d v="2019-08-28T08:40:18.000"/>
        <d v="2019-08-28T12:36:5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akyolycel"/>
    <s v="mufessire_672"/>
    <m/>
    <m/>
    <m/>
    <m/>
    <m/>
    <m/>
    <m/>
    <m/>
    <s v="No"/>
    <n v="3"/>
    <m/>
    <m/>
    <x v="0"/>
    <d v="2019-08-19T09:39:56.000"/>
    <s v="@mufessire_672 ++Lâkin Allah kimseye &quot;Al sana makam, al saha ihale, al sana memuriyet. Dünya da sana veriyorum; ahireti unut!&quot; demesin._x000a_Allah gerçekten hidayeti istediğine veriyor. Sonra dilerse ondan hidayeti çekip alıyor. _x000a_Acaba gezegenler bu konuda ne diyor? 😂😂"/>
    <m/>
    <m/>
    <x v="0"/>
    <m/>
    <s v="http://pbs.twimg.com/profile_images/1752415651/14769_1172379789284_1221714711_30509657_6567_n_normal.jpg"/>
    <x v="0"/>
    <s v="https://twitter.com/#!/akyolycel/status/1163385098793885696"/>
    <m/>
    <m/>
    <s v="1163385098793885696"/>
    <s v="1163384512342122496"/>
    <b v="0"/>
    <n v="1"/>
    <s v="309118812"/>
    <b v="0"/>
    <s v="tr"/>
    <m/>
    <s v=""/>
    <b v="0"/>
    <n v="0"/>
    <s v=""/>
    <s v="Twitter for Android"/>
    <b v="0"/>
    <s v="1163384512342122496"/>
    <s v="Tweet"/>
    <n v="0"/>
    <n v="0"/>
    <m/>
    <m/>
    <m/>
    <m/>
    <m/>
    <m/>
    <m/>
    <m/>
    <n v="1"/>
    <s v="4"/>
    <s v="4"/>
    <n v="0"/>
    <n v="0"/>
    <n v="0"/>
    <n v="0"/>
    <n v="0"/>
    <n v="0"/>
    <n v="37"/>
    <n v="100"/>
    <n v="37"/>
  </r>
  <r>
    <s v="misrstars"/>
    <s v="misrstars"/>
    <m/>
    <m/>
    <m/>
    <m/>
    <m/>
    <m/>
    <m/>
    <m/>
    <s v="No"/>
    <n v="4"/>
    <m/>
    <m/>
    <x v="1"/>
    <d v="2019-08-23T18:33:28.000"/>
    <s v="تردد قناة الساحة AL Saha أغسطس 2019 على النايل سات https://t.co/GW0pXEhUnm"/>
    <s v="https://www.ngmisr.com/tech/saha-channel-frequency"/>
    <s v="ngmisr.com"/>
    <x v="0"/>
    <m/>
    <s v="http://pbs.twimg.com/profile_images/582108096350302208/AvTNhW8P_normal.png"/>
    <x v="1"/>
    <s v="https://twitter.com/#!/misrstars/status/1164968916017451009"/>
    <m/>
    <m/>
    <s v="1164968916017451009"/>
    <m/>
    <b v="0"/>
    <n v="0"/>
    <s v=""/>
    <b v="0"/>
    <s v="ar"/>
    <m/>
    <s v=""/>
    <b v="0"/>
    <n v="0"/>
    <s v=""/>
    <s v="misrstars"/>
    <b v="0"/>
    <s v="1164968916017451009"/>
    <s v="Tweet"/>
    <n v="0"/>
    <n v="0"/>
    <m/>
    <m/>
    <m/>
    <m/>
    <m/>
    <m/>
    <m/>
    <m/>
    <n v="1"/>
    <s v="3"/>
    <s v="3"/>
    <n v="0"/>
    <n v="0"/>
    <n v="0"/>
    <n v="0"/>
    <n v="0"/>
    <n v="0"/>
    <n v="10"/>
    <n v="100"/>
    <n v="10"/>
  </r>
  <r>
    <s v="juan_asis_"/>
    <s v="arablit"/>
    <m/>
    <m/>
    <m/>
    <m/>
    <m/>
    <m/>
    <m/>
    <m/>
    <s v="No"/>
    <n v="5"/>
    <m/>
    <m/>
    <x v="2"/>
    <d v="2019-08-25T08:14:05.000"/>
    <s v="RT @arablit: Classics, Revisited: Pre-release Excerpt of Sahar Khalifeh’s ‘Bab al-Saha’ https://t.co/Ey3jDPewRF https://t.co/sCfGrUZu8E"/>
    <s v="https://arablit.org/2019/08/25/classics-revisited-pre-release-excerpt-of-sahar-khalifehs-bab-al-saha/"/>
    <s v="arablit.org"/>
    <x v="0"/>
    <s v="https://pbs.twimg.com/media/ECyb3ojWsAAwd-v.jpg"/>
    <s v="https://pbs.twimg.com/media/ECyb3ojWsAAwd-v.jpg"/>
    <x v="2"/>
    <s v="https://twitter.com/#!/juan_asis_/status/1165537818304831489"/>
    <m/>
    <m/>
    <s v="1165537818304831489"/>
    <m/>
    <b v="0"/>
    <n v="0"/>
    <s v=""/>
    <b v="0"/>
    <s v="en"/>
    <m/>
    <s v=""/>
    <b v="0"/>
    <n v="1"/>
    <s v="1165477785047109632"/>
    <s v="Twitter Web App"/>
    <b v="0"/>
    <s v="1165477785047109632"/>
    <s v="Tweet"/>
    <n v="0"/>
    <n v="0"/>
    <m/>
    <m/>
    <m/>
    <m/>
    <m/>
    <m/>
    <m/>
    <m/>
    <n v="1"/>
    <s v="1"/>
    <s v="1"/>
    <n v="0"/>
    <n v="0"/>
    <n v="0"/>
    <n v="0"/>
    <n v="0"/>
    <n v="0"/>
    <n v="14"/>
    <n v="100"/>
    <n v="14"/>
  </r>
  <r>
    <s v="fatmaaou"/>
    <s v="arablit"/>
    <m/>
    <m/>
    <m/>
    <m/>
    <m/>
    <m/>
    <m/>
    <m/>
    <s v="No"/>
    <n v="6"/>
    <m/>
    <m/>
    <x v="2"/>
    <d v="2019-08-25T08:42:30.000"/>
    <s v="RT @arablit: Classics, Revisited: Pre-release Excerpt of Sahar Khalifeh’s ‘Bab al-Saha’ https://t.co/Ey3jDPewRF https://t.co/sCfGrUZu8E"/>
    <s v="https://arablit.org/2019/08/25/classics-revisited-pre-release-excerpt-of-sahar-khalifehs-bab-al-saha/"/>
    <s v="arablit.org"/>
    <x v="0"/>
    <s v="https://pbs.twimg.com/media/ECyb3ojWsAAwd-v.jpg"/>
    <s v="https://pbs.twimg.com/media/ECyb3ojWsAAwd-v.jpg"/>
    <x v="3"/>
    <s v="https://twitter.com/#!/fatmaaou/status/1165544971837067265"/>
    <m/>
    <m/>
    <s v="1165544971837067265"/>
    <m/>
    <b v="0"/>
    <n v="0"/>
    <s v=""/>
    <b v="0"/>
    <s v="en"/>
    <m/>
    <s v=""/>
    <b v="0"/>
    <n v="1"/>
    <s v="1165477785047109632"/>
    <s v="Twitter for Android"/>
    <b v="0"/>
    <s v="1165477785047109632"/>
    <s v="Tweet"/>
    <n v="0"/>
    <n v="0"/>
    <m/>
    <m/>
    <m/>
    <m/>
    <m/>
    <m/>
    <m/>
    <m/>
    <n v="1"/>
    <s v="1"/>
    <s v="1"/>
    <n v="0"/>
    <n v="0"/>
    <n v="0"/>
    <n v="0"/>
    <n v="0"/>
    <n v="0"/>
    <n v="14"/>
    <n v="100"/>
    <n v="14"/>
  </r>
  <r>
    <s v="arabyorg"/>
    <s v="arablit"/>
    <m/>
    <m/>
    <m/>
    <m/>
    <m/>
    <m/>
    <m/>
    <m/>
    <s v="No"/>
    <n v="7"/>
    <m/>
    <m/>
    <x v="2"/>
    <d v="2019-08-25T10:20:56.000"/>
    <s v="Classics, Revisited: Pre-release Excerpt of Sahar Khalifeh’s ‘Bab al-Saha’ https://t.co/8pWlxDsNXI via @arablit https://t.co/2EjilX5nd4"/>
    <s v="https://arablit.org/2019/08/25/classics-revisited-pre-release-excerpt-of-sahar-khalifehs-bab-al-saha/"/>
    <s v="arablit.org"/>
    <x v="0"/>
    <s v="https://pbs.twimg.com/media/ECzvgOEWkAAq1Xv.png"/>
    <s v="https://pbs.twimg.com/media/ECzvgOEWkAAq1Xv.png"/>
    <x v="4"/>
    <s v="https://twitter.com/#!/arabyorg/status/1165569743287398401"/>
    <m/>
    <m/>
    <s v="1165569743287398401"/>
    <m/>
    <b v="0"/>
    <n v="2"/>
    <s v=""/>
    <b v="0"/>
    <s v="en"/>
    <m/>
    <s v=""/>
    <b v="0"/>
    <n v="0"/>
    <s v=""/>
    <s v="Tweet Suite"/>
    <b v="0"/>
    <s v="1165569743287398401"/>
    <s v="Tweet"/>
    <n v="0"/>
    <n v="0"/>
    <m/>
    <m/>
    <m/>
    <m/>
    <m/>
    <m/>
    <m/>
    <m/>
    <n v="1"/>
    <s v="1"/>
    <s v="1"/>
    <n v="0"/>
    <n v="0"/>
    <n v="0"/>
    <n v="0"/>
    <n v="0"/>
    <n v="0"/>
    <n v="14"/>
    <n v="100"/>
    <n v="14"/>
  </r>
  <r>
    <s v="sshingavi"/>
    <s v="sshingavi"/>
    <m/>
    <m/>
    <m/>
    <m/>
    <m/>
    <m/>
    <m/>
    <m/>
    <s v="No"/>
    <n v="8"/>
    <m/>
    <m/>
    <x v="1"/>
    <d v="2019-08-25T11:22:51.000"/>
    <s v="#arabic https://t.co/2UwrFv1Olc"/>
    <s v="https://arablit.org/2019/08/25/classics-revisited-pre-release-excerpt-of-sahar-khalifehs-bab-al-saha/"/>
    <s v="arablit.org"/>
    <x v="1"/>
    <m/>
    <s v="http://pbs.twimg.com/profile_images/566266921843052545/wq8NAf6P_normal.png"/>
    <x v="5"/>
    <s v="https://twitter.com/#!/sshingavi/status/1165585326095470592"/>
    <m/>
    <m/>
    <s v="1165585326095470592"/>
    <m/>
    <b v="0"/>
    <n v="0"/>
    <s v=""/>
    <b v="0"/>
    <s v="und"/>
    <m/>
    <s v=""/>
    <b v="0"/>
    <n v="0"/>
    <s v=""/>
    <s v="Facebook"/>
    <b v="0"/>
    <s v="1165585326095470592"/>
    <s v="Tweet"/>
    <n v="0"/>
    <n v="0"/>
    <m/>
    <m/>
    <m/>
    <m/>
    <m/>
    <m/>
    <m/>
    <m/>
    <n v="1"/>
    <s v="3"/>
    <s v="3"/>
    <n v="0"/>
    <n v="0"/>
    <n v="0"/>
    <n v="0"/>
    <n v="0"/>
    <n v="0"/>
    <n v="1"/>
    <n v="100"/>
    <n v="1"/>
  </r>
  <r>
    <s v="machaneyazid"/>
    <s v="arablit"/>
    <m/>
    <m/>
    <m/>
    <m/>
    <m/>
    <m/>
    <m/>
    <m/>
    <s v="No"/>
    <n v="9"/>
    <m/>
    <m/>
    <x v="2"/>
    <d v="2019-08-26T06:04:25.000"/>
    <s v="RT @arablit: 🚪 &amp;amp; today, Day 25 of Women in Translation Month (#WiTMonth), an amazing pre-release excerpt of Sahar Khalifeh's classic Bab Al…"/>
    <m/>
    <m/>
    <x v="2"/>
    <m/>
    <s v="http://pbs.twimg.com/profile_images/1064652623310020608/BGfTOxCP_normal.jpg"/>
    <x v="6"/>
    <s v="https://twitter.com/#!/machaneyazid/status/1165867574480912384"/>
    <m/>
    <m/>
    <s v="1165867574480912384"/>
    <m/>
    <b v="0"/>
    <n v="0"/>
    <s v=""/>
    <b v="0"/>
    <s v="en"/>
    <m/>
    <s v=""/>
    <b v="0"/>
    <n v="1"/>
    <s v="1165607936992956418"/>
    <s v="Twitter for Android"/>
    <b v="0"/>
    <s v="1165607936992956418"/>
    <s v="Tweet"/>
    <n v="0"/>
    <n v="0"/>
    <m/>
    <m/>
    <m/>
    <m/>
    <m/>
    <m/>
    <m/>
    <m/>
    <n v="1"/>
    <s v="1"/>
    <s v="1"/>
    <n v="2"/>
    <n v="8.695652173913043"/>
    <n v="0"/>
    <n v="0"/>
    <n v="0"/>
    <n v="0"/>
    <n v="21"/>
    <n v="91.30434782608695"/>
    <n v="23"/>
  </r>
  <r>
    <s v="pocolcmoore"/>
    <s v="arablit"/>
    <m/>
    <m/>
    <m/>
    <m/>
    <m/>
    <m/>
    <m/>
    <m/>
    <s v="No"/>
    <n v="10"/>
    <m/>
    <m/>
    <x v="2"/>
    <d v="2019-08-26T23:26:21.000"/>
    <s v="RT @arablit: 🚪 &amp;amp; today, Day 25 of Women in Translation Month (#WiTMonth), an amazing pre-release excerpt of Sahar Khalifeh's classic Bab Al…"/>
    <m/>
    <m/>
    <x v="2"/>
    <m/>
    <s v="http://pbs.twimg.com/profile_images/1159259262134210561/5p0Y7gV4_normal.jpg"/>
    <x v="7"/>
    <s v="https://twitter.com/#!/pocolcmoore/status/1166129785086644224"/>
    <m/>
    <m/>
    <s v="1166129785086644224"/>
    <m/>
    <b v="0"/>
    <n v="0"/>
    <s v=""/>
    <b v="0"/>
    <s v="en"/>
    <m/>
    <s v=""/>
    <b v="0"/>
    <n v="2"/>
    <s v="1165607936992956418"/>
    <s v="Twitter for iPhone"/>
    <b v="0"/>
    <s v="1165607936992956418"/>
    <s v="Tweet"/>
    <n v="0"/>
    <n v="0"/>
    <m/>
    <m/>
    <m/>
    <m/>
    <m/>
    <m/>
    <m/>
    <m/>
    <n v="1"/>
    <s v="1"/>
    <s v="1"/>
    <n v="2"/>
    <n v="8.695652173913043"/>
    <n v="0"/>
    <n v="0"/>
    <n v="0"/>
    <n v="0"/>
    <n v="21"/>
    <n v="91.30434782608695"/>
    <n v="23"/>
  </r>
  <r>
    <s v="mydekel469"/>
    <s v="mydekel469"/>
    <m/>
    <m/>
    <m/>
    <m/>
    <m/>
    <m/>
    <m/>
    <m/>
    <s v="No"/>
    <n v="11"/>
    <m/>
    <m/>
    <x v="1"/>
    <d v="2019-08-27T17:07:00.000"/>
    <s v="Classics, Revisited: Pre-release Excerpt of Sahar Khalifeh’s ‘Bab al-Saha’ : ArabLit https://t.co/wsNbTovaZp"/>
    <s v="https://arablit.org/2019/08/25/classics-revisited-pre-release-excerpt-of-sahar-khalifehs-bab-al-saha/"/>
    <s v="arablit.org"/>
    <x v="0"/>
    <m/>
    <s v="http://pbs.twimg.com/profile_images/892434557366132736/Of52bcA-_normal.jpg"/>
    <x v="8"/>
    <s v="https://twitter.com/#!/mydekel469/status/1166396709263544320"/>
    <m/>
    <m/>
    <s v="1166396709263544320"/>
    <m/>
    <b v="0"/>
    <n v="0"/>
    <s v=""/>
    <b v="0"/>
    <s v="en"/>
    <m/>
    <s v=""/>
    <b v="0"/>
    <n v="0"/>
    <s v=""/>
    <s v="Buffer"/>
    <b v="0"/>
    <s v="1166396709263544320"/>
    <s v="Tweet"/>
    <n v="0"/>
    <n v="0"/>
    <m/>
    <m/>
    <m/>
    <m/>
    <m/>
    <m/>
    <m/>
    <m/>
    <n v="1"/>
    <s v="3"/>
    <s v="3"/>
    <n v="0"/>
    <n v="0"/>
    <n v="0"/>
    <n v="0"/>
    <n v="0"/>
    <n v="0"/>
    <n v="13"/>
    <n v="100"/>
    <n v="13"/>
  </r>
  <r>
    <s v="arezkiath"/>
    <s v="adlenmeddi"/>
    <m/>
    <m/>
    <m/>
    <m/>
    <m/>
    <m/>
    <m/>
    <m/>
    <s v="No"/>
    <n v="12"/>
    <m/>
    <m/>
    <x v="2"/>
    <d v="2019-08-23T21:40:51.000"/>
    <s v="@sucette__ @adlenmeddi Très belle chanson, et de belles paroles, j'aime beaucoup. YATIK AL SAHA."/>
    <m/>
    <m/>
    <x v="0"/>
    <m/>
    <s v="http://pbs.twimg.com/profile_images/1160533753955082240/JGWyKHyH_normal.jpg"/>
    <x v="9"/>
    <s v="https://twitter.com/#!/arezkiath/status/1165016073894322177"/>
    <m/>
    <m/>
    <s v="1165016073894322177"/>
    <s v="1164836113061539851"/>
    <b v="0"/>
    <n v="0"/>
    <s v="2485837547"/>
    <b v="0"/>
    <s v="fr"/>
    <m/>
    <s v=""/>
    <b v="0"/>
    <n v="0"/>
    <s v=""/>
    <s v="Twitter for Android"/>
    <b v="0"/>
    <s v="1164836113061539851"/>
    <s v="Tweet"/>
    <n v="0"/>
    <n v="0"/>
    <m/>
    <m/>
    <m/>
    <m/>
    <m/>
    <m/>
    <m/>
    <m/>
    <n v="1"/>
    <s v="2"/>
    <s v="2"/>
    <m/>
    <m/>
    <m/>
    <m/>
    <m/>
    <m/>
    <m/>
    <m/>
    <m/>
  </r>
  <r>
    <s v="arezkiath"/>
    <s v="douniel74"/>
    <m/>
    <m/>
    <m/>
    <m/>
    <m/>
    <m/>
    <m/>
    <m/>
    <s v="No"/>
    <n v="14"/>
    <m/>
    <m/>
    <x v="2"/>
    <d v="2019-08-27T19:46:04.000"/>
    <s v="@BencLamine @Douniel74 Yatik Al Saha, Mr Bencharif"/>
    <m/>
    <m/>
    <x v="0"/>
    <m/>
    <s v="http://pbs.twimg.com/profile_images/1160533753955082240/JGWyKHyH_normal.jpg"/>
    <x v="10"/>
    <s v="https://twitter.com/#!/arezkiath/status/1166436736970493953"/>
    <m/>
    <m/>
    <s v="1166436736970493953"/>
    <s v="1166436518539472897"/>
    <b v="0"/>
    <n v="2"/>
    <s v="2600461553"/>
    <b v="0"/>
    <s v="in"/>
    <m/>
    <s v=""/>
    <b v="0"/>
    <n v="0"/>
    <s v=""/>
    <s v="Twitter for Android"/>
    <b v="0"/>
    <s v="1166436518539472897"/>
    <s v="Tweet"/>
    <n v="0"/>
    <n v="0"/>
    <m/>
    <m/>
    <m/>
    <m/>
    <m/>
    <m/>
    <m/>
    <m/>
    <n v="1"/>
    <s v="2"/>
    <s v="2"/>
    <m/>
    <m/>
    <m/>
    <m/>
    <m/>
    <m/>
    <m/>
    <m/>
    <m/>
  </r>
  <r>
    <s v="yrheartsfriend"/>
    <s v="arablit"/>
    <m/>
    <m/>
    <m/>
    <m/>
    <m/>
    <m/>
    <m/>
    <m/>
    <s v="No"/>
    <n v="16"/>
    <m/>
    <m/>
    <x v="2"/>
    <d v="2019-08-28T08:06:50.000"/>
    <s v="RT @PalFest: The excellent Seagull Books are publishing a translation of Sahar Khalifa's BAB AL-SAHA. Here's an excerpt on @arablit https:/…"/>
    <m/>
    <m/>
    <x v="0"/>
    <m/>
    <s v="http://pbs.twimg.com/profile_images/1158467204196814848/cf4E2isE_normal.jpg"/>
    <x v="11"/>
    <s v="https://twitter.com/#!/yrheartsfriend/status/1166623159073804288"/>
    <m/>
    <m/>
    <s v="1166623159073804288"/>
    <m/>
    <b v="0"/>
    <n v="0"/>
    <s v=""/>
    <b v="0"/>
    <s v="en"/>
    <m/>
    <s v=""/>
    <b v="0"/>
    <n v="4"/>
    <s v="1166621438595538946"/>
    <s v="Twitter Web App"/>
    <b v="0"/>
    <s v="1166621438595538946"/>
    <s v="Tweet"/>
    <n v="0"/>
    <n v="0"/>
    <m/>
    <m/>
    <m/>
    <m/>
    <m/>
    <m/>
    <m/>
    <m/>
    <n v="1"/>
    <s v="1"/>
    <s v="1"/>
    <m/>
    <m/>
    <m/>
    <m/>
    <m/>
    <m/>
    <m/>
    <m/>
    <m/>
  </r>
  <r>
    <s v="arablit"/>
    <s v="sawadhussain"/>
    <m/>
    <m/>
    <m/>
    <m/>
    <m/>
    <m/>
    <m/>
    <m/>
    <s v="No"/>
    <n v="18"/>
    <m/>
    <m/>
    <x v="2"/>
    <d v="2019-08-25T12:52:42.000"/>
    <s v="🚪 &amp;amp; today, Day 25 of Women in Translation Month (#WiTMonth), an amazing pre-release excerpt of Sahar Khalifeh's classic Bab Al-Saha, one of the Arab Writers Union's &quot;best 105 of the 20th c&quot; and also one of Banipal's &quot;top 100.&quot; tr. @sawadhussain _x000a__x000a_https://t.co/tz2t6xwhpx"/>
    <s v="https://arablit.org/2019/08/25/classics-revisited-pre-release-excerpt-of-sahar-khalifehs-bab-al-saha/"/>
    <s v="arablit.org"/>
    <x v="2"/>
    <m/>
    <s v="http://pbs.twimg.com/profile_images/1139454541655629824/3FAsZhg6_normal.png"/>
    <x v="12"/>
    <s v="https://twitter.com/#!/arablit/status/1165607936992956418"/>
    <m/>
    <m/>
    <s v="1165607936992956418"/>
    <s v="1165607209222443008"/>
    <b v="0"/>
    <n v="3"/>
    <s v="127817292"/>
    <b v="0"/>
    <s v="en"/>
    <m/>
    <s v=""/>
    <b v="0"/>
    <n v="1"/>
    <s v=""/>
    <s v="Twitter Web App"/>
    <b v="0"/>
    <s v="1165607209222443008"/>
    <s v="Tweet"/>
    <n v="0"/>
    <n v="0"/>
    <m/>
    <m/>
    <m/>
    <m/>
    <m/>
    <m/>
    <m/>
    <m/>
    <n v="1"/>
    <s v="1"/>
    <s v="1"/>
    <n v="4"/>
    <n v="9.30232558139535"/>
    <n v="0"/>
    <n v="0"/>
    <n v="0"/>
    <n v="0"/>
    <n v="39"/>
    <n v="90.69767441860465"/>
    <n v="43"/>
  </r>
  <r>
    <s v="palfest"/>
    <s v="arablit"/>
    <m/>
    <m/>
    <m/>
    <m/>
    <m/>
    <m/>
    <m/>
    <m/>
    <s v="Yes"/>
    <n v="19"/>
    <m/>
    <m/>
    <x v="2"/>
    <d v="2019-08-28T08:00:00.000"/>
    <s v="The excellent Seagull Books are publishing a translation of Sahar Khalifa's BAB AL-SAHA. Here's an excerpt on @arablit https://t.co/5yBJkJzThF"/>
    <s v="https://arablit.org/2019/08/25/classics-revisited-pre-release-excerpt-of-sahar-khalifehs-bab-al-saha/"/>
    <s v="arablit.org"/>
    <x v="0"/>
    <m/>
    <s v="http://pbs.twimg.com/profile_images/301498099/weblogo_normal.jpg"/>
    <x v="13"/>
    <s v="https://twitter.com/#!/palfest/status/1166621438595538946"/>
    <m/>
    <m/>
    <s v="1166621438595538946"/>
    <m/>
    <b v="0"/>
    <n v="6"/>
    <s v=""/>
    <b v="0"/>
    <s v="en"/>
    <m/>
    <s v=""/>
    <b v="0"/>
    <n v="4"/>
    <s v=""/>
    <s v="TweetDeck"/>
    <b v="0"/>
    <s v="1166621438595538946"/>
    <s v="Tweet"/>
    <n v="0"/>
    <n v="0"/>
    <m/>
    <m/>
    <m/>
    <m/>
    <m/>
    <m/>
    <m/>
    <m/>
    <n v="1"/>
    <s v="1"/>
    <s v="1"/>
    <n v="1"/>
    <n v="5.2631578947368425"/>
    <n v="0"/>
    <n v="0"/>
    <n v="0"/>
    <n v="0"/>
    <n v="18"/>
    <n v="94.73684210526316"/>
    <n v="19"/>
  </r>
  <r>
    <s v="arablit"/>
    <s v="arablit"/>
    <m/>
    <m/>
    <m/>
    <m/>
    <m/>
    <m/>
    <m/>
    <m/>
    <s v="No"/>
    <n v="20"/>
    <m/>
    <m/>
    <x v="1"/>
    <d v="2019-08-25T04:15:32.000"/>
    <s v="Classics, Revisited: Pre-release Excerpt of Sahar Khalifeh’s ‘Bab al-Saha’ https://t.co/Ey3jDPewRF https://t.co/sCfGrUZu8E"/>
    <s v="https://arablit.org/2019/08/25/classics-revisited-pre-release-excerpt-of-sahar-khalifehs-bab-al-saha/"/>
    <s v="arablit.org"/>
    <x v="0"/>
    <s v="https://pbs.twimg.com/media/ECyb3ojWsAAwd-v.jpg"/>
    <s v="https://pbs.twimg.com/media/ECyb3ojWsAAwd-v.jpg"/>
    <x v="14"/>
    <s v="https://twitter.com/#!/arablit/status/1165477785047109632"/>
    <m/>
    <m/>
    <s v="1165477785047109632"/>
    <m/>
    <b v="0"/>
    <n v="11"/>
    <s v=""/>
    <b v="0"/>
    <s v="en"/>
    <m/>
    <s v=""/>
    <b v="0"/>
    <n v="1"/>
    <s v=""/>
    <s v="WordPress.com"/>
    <b v="0"/>
    <s v="1165477785047109632"/>
    <s v="Tweet"/>
    <n v="0"/>
    <n v="0"/>
    <m/>
    <m/>
    <m/>
    <m/>
    <m/>
    <m/>
    <m/>
    <m/>
    <n v="1"/>
    <s v="1"/>
    <s v="1"/>
    <n v="0"/>
    <n v="0"/>
    <n v="0"/>
    <n v="0"/>
    <n v="0"/>
    <n v="0"/>
    <n v="12"/>
    <n v="100"/>
    <n v="12"/>
  </r>
  <r>
    <s v="arablit"/>
    <s v="palfest"/>
    <m/>
    <m/>
    <m/>
    <m/>
    <m/>
    <m/>
    <m/>
    <m/>
    <s v="Yes"/>
    <n v="21"/>
    <m/>
    <m/>
    <x v="2"/>
    <d v="2019-08-28T08:32:51.000"/>
    <s v="RT @PalFest: The excellent Seagull Books are publishing a translation of Sahar Khalifa's BAB AL-SAHA. Here's an excerpt on @arablit https:/…"/>
    <m/>
    <m/>
    <x v="0"/>
    <m/>
    <s v="http://pbs.twimg.com/profile_images/1139454541655629824/3FAsZhg6_normal.png"/>
    <x v="15"/>
    <s v="https://twitter.com/#!/arablit/status/1166629705510006785"/>
    <m/>
    <m/>
    <s v="1166629705510006785"/>
    <m/>
    <b v="0"/>
    <n v="0"/>
    <s v=""/>
    <b v="0"/>
    <s v="en"/>
    <m/>
    <s v=""/>
    <b v="0"/>
    <n v="4"/>
    <s v="1166621438595538946"/>
    <s v="Twitter Web App"/>
    <b v="0"/>
    <s v="1166621438595538946"/>
    <s v="Tweet"/>
    <n v="0"/>
    <n v="0"/>
    <m/>
    <m/>
    <m/>
    <m/>
    <m/>
    <m/>
    <m/>
    <m/>
    <n v="1"/>
    <s v="1"/>
    <s v="1"/>
    <n v="1"/>
    <n v="4.545454545454546"/>
    <n v="0"/>
    <n v="0"/>
    <n v="0"/>
    <n v="0"/>
    <n v="21"/>
    <n v="95.45454545454545"/>
    <n v="22"/>
  </r>
  <r>
    <s v="thenewpubstd"/>
    <s v="arablit"/>
    <m/>
    <m/>
    <m/>
    <m/>
    <m/>
    <m/>
    <m/>
    <m/>
    <s v="No"/>
    <n v="22"/>
    <m/>
    <m/>
    <x v="2"/>
    <d v="2019-08-28T08:40:18.000"/>
    <s v="RT @PalFest: The excellent Seagull Books are publishing a translation of Sahar Khalifa's BAB AL-SAHA. Here's an excerpt on @arablit https:/…"/>
    <m/>
    <m/>
    <x v="0"/>
    <m/>
    <s v="http://pbs.twimg.com/profile_images/908767881822957569/CzPTdYYY_normal.jpg"/>
    <x v="16"/>
    <s v="https://twitter.com/#!/thenewpubstd/status/1166631578837168129"/>
    <m/>
    <m/>
    <s v="1166631578837168129"/>
    <m/>
    <b v="0"/>
    <n v="0"/>
    <s v=""/>
    <b v="0"/>
    <s v="en"/>
    <m/>
    <s v=""/>
    <b v="0"/>
    <n v="4"/>
    <s v="1166621438595538946"/>
    <s v="Twitter Web App"/>
    <b v="0"/>
    <s v="1166621438595538946"/>
    <s v="Tweet"/>
    <n v="0"/>
    <n v="0"/>
    <m/>
    <m/>
    <m/>
    <m/>
    <m/>
    <m/>
    <m/>
    <m/>
    <n v="1"/>
    <s v="1"/>
    <s v="1"/>
    <m/>
    <m/>
    <m/>
    <m/>
    <m/>
    <m/>
    <m/>
    <m/>
    <m/>
  </r>
  <r>
    <s v="njoseph4"/>
    <s v="njoseph4"/>
    <m/>
    <m/>
    <m/>
    <m/>
    <m/>
    <m/>
    <m/>
    <m/>
    <s v="No"/>
    <n v="24"/>
    <m/>
    <m/>
    <x v="1"/>
    <d v="2019-08-28T12:36:50.000"/>
    <s v="https://t.co/J7TjNeEFFD"/>
    <s v="https://arablit.org/2019/08/25/classics-revisited-pre-release-excerpt-of-sahar-khalifehs-bab-al-saha/amp/?__twitter_impression=true"/>
    <s v="arablit.org"/>
    <x v="0"/>
    <m/>
    <s v="http://pbs.twimg.com/profile_images/725115924244733952/tgaIxwOa_normal.jpg"/>
    <x v="17"/>
    <s v="https://twitter.com/#!/njoseph4/status/1166691105389391873"/>
    <m/>
    <m/>
    <s v="1166691105389391873"/>
    <m/>
    <b v="0"/>
    <n v="1"/>
    <s v=""/>
    <b v="0"/>
    <s v="und"/>
    <m/>
    <s v=""/>
    <b v="0"/>
    <n v="0"/>
    <s v=""/>
    <s v="Twitter for Android"/>
    <b v="0"/>
    <s v="1166691105389391873"/>
    <s v="Tweet"/>
    <n v="0"/>
    <n v="0"/>
    <m/>
    <m/>
    <m/>
    <m/>
    <m/>
    <m/>
    <m/>
    <m/>
    <n v="1"/>
    <s v="3"/>
    <s v="3"/>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1"/>
        <item x="9"/>
        <item x="14"/>
        <item x="2"/>
        <item x="3"/>
        <item x="4"/>
        <item x="5"/>
        <item x="12"/>
        <item x="6"/>
        <item x="7"/>
        <item x="8"/>
        <item x="10"/>
        <item x="13"/>
        <item x="11"/>
        <item x="15"/>
        <item x="16"/>
        <item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4" totalsRowShown="0" headerRowDxfId="400" dataDxfId="399">
  <autoFilter ref="A2:BL24"/>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4" totalsRowShown="0" headerRowDxfId="255" dataDxfId="254">
  <autoFilter ref="A1:J4"/>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J9" totalsRowShown="0" headerRowDxfId="242" dataDxfId="241">
  <autoFilter ref="A7:J9"/>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2:J14" totalsRowShown="0" headerRowDxfId="229" dataDxfId="228">
  <autoFilter ref="A12:J14"/>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7:J27" totalsRowShown="0" headerRowDxfId="216" dataDxfId="215">
  <autoFilter ref="A17:J27"/>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0:J40" totalsRowShown="0" headerRowDxfId="203" dataDxfId="202">
  <autoFilter ref="A30:J40"/>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3:J46" totalsRowShown="0" headerRowDxfId="190" dataDxfId="189">
  <autoFilter ref="A43:J46"/>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9:J54" totalsRowShown="0" headerRowDxfId="187" dataDxfId="186">
  <autoFilter ref="A49:J54"/>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7:J67" totalsRowShown="0" headerRowDxfId="164" dataDxfId="163">
  <autoFilter ref="A57:J67"/>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6" totalsRowShown="0" headerRowDxfId="141" dataDxfId="140">
  <autoFilter ref="A1:G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347" dataDxfId="346">
  <autoFilter ref="A2:BS23"/>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2" totalsRowShown="0" headerRowDxfId="132" dataDxfId="131">
  <autoFilter ref="A1:L7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0" totalsRowShown="0" headerRowDxfId="64" dataDxfId="63">
  <autoFilter ref="A2:BL2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01" dataDxfId="300">
  <autoFilter ref="A1:C22"/>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J7TjNeEFFD" TargetMode="External" /><Relationship Id="rId2" Type="http://schemas.openxmlformats.org/officeDocument/2006/relationships/hyperlink" Target="https://www.ngmisr.com/tech/saha-channel-frequency" TargetMode="External" /><Relationship Id="rId3" Type="http://schemas.openxmlformats.org/officeDocument/2006/relationships/hyperlink" Target="https://arablit.org/2019/08/25/classics-revisited-pre-release-excerpt-of-sahar-khalifehs-bab-al-saha/" TargetMode="External" /><Relationship Id="rId4" Type="http://schemas.openxmlformats.org/officeDocument/2006/relationships/hyperlink" Target="https://arablit.org/2019/08/25/classics-revisited-pre-release-excerpt-of-sahar-khalifehs-bab-al-saha/" TargetMode="External" /><Relationship Id="rId5" Type="http://schemas.openxmlformats.org/officeDocument/2006/relationships/hyperlink" Target="https://arablit.org/2019/08/25/classics-revisited-pre-release-excerpt-of-sahar-khalifehs-bab-al-saha/" TargetMode="External" /><Relationship Id="rId6" Type="http://schemas.openxmlformats.org/officeDocument/2006/relationships/hyperlink" Target="https://arablit.org/2019/08/25/classics-revisited-pre-release-excerpt-of-sahar-khalifehs-bab-al-saha/" TargetMode="External" /><Relationship Id="rId7" Type="http://schemas.openxmlformats.org/officeDocument/2006/relationships/hyperlink" Target="https://arablit.org/2019/08/25/classics-revisited-pre-release-excerpt-of-sahar-khalifehs-bab-al-saha/" TargetMode="External" /><Relationship Id="rId8" Type="http://schemas.openxmlformats.org/officeDocument/2006/relationships/hyperlink" Target="https://arablit.org/2019/08/25/classics-revisited-pre-release-excerpt-of-sahar-khalifehs-bab-al-saha/" TargetMode="External" /><Relationship Id="rId9" Type="http://schemas.openxmlformats.org/officeDocument/2006/relationships/hyperlink" Target="https://arablit.org/2019/08/25/classics-revisited-pre-release-excerpt-of-sahar-khalifehs-bab-al-saha/" TargetMode="External" /><Relationship Id="rId10" Type="http://schemas.openxmlformats.org/officeDocument/2006/relationships/hyperlink" Target="https://arablit.org/2019/08/25/classics-revisited-pre-release-excerpt-of-sahar-khalifehs-bab-al-saha/" TargetMode="External" /><Relationship Id="rId11" Type="http://schemas.openxmlformats.org/officeDocument/2006/relationships/hyperlink" Target="https://arablit.org/2019/08/25/classics-revisited-pre-release-excerpt-of-sahar-khalifehs-bab-al-saha/amp/?__twitter_impression=true" TargetMode="External" /><Relationship Id="rId12" Type="http://schemas.openxmlformats.org/officeDocument/2006/relationships/hyperlink" Target="https://pbs.twimg.com/media/ECyb3ojWsAAwd-v.jpg" TargetMode="External" /><Relationship Id="rId13" Type="http://schemas.openxmlformats.org/officeDocument/2006/relationships/hyperlink" Target="https://pbs.twimg.com/media/ECyb3ojWsAAwd-v.jpg" TargetMode="External" /><Relationship Id="rId14" Type="http://schemas.openxmlformats.org/officeDocument/2006/relationships/hyperlink" Target="https://pbs.twimg.com/media/ECzvgOEWkAAq1Xv.png" TargetMode="External" /><Relationship Id="rId15" Type="http://schemas.openxmlformats.org/officeDocument/2006/relationships/hyperlink" Target="https://pbs.twimg.com/media/ECyb3ojWsAAwd-v.jpg" TargetMode="External" /><Relationship Id="rId16" Type="http://schemas.openxmlformats.org/officeDocument/2006/relationships/hyperlink" Target="http://pbs.twimg.com/profile_images/1752415651/14769_1172379789284_1221714711_30509657_6567_n_normal.jpg" TargetMode="External" /><Relationship Id="rId17" Type="http://schemas.openxmlformats.org/officeDocument/2006/relationships/hyperlink" Target="http://pbs.twimg.com/profile_images/582108096350302208/AvTNhW8P_normal.png" TargetMode="External" /><Relationship Id="rId18" Type="http://schemas.openxmlformats.org/officeDocument/2006/relationships/hyperlink" Target="https://pbs.twimg.com/media/ECyb3ojWsAAwd-v.jpg" TargetMode="External" /><Relationship Id="rId19" Type="http://schemas.openxmlformats.org/officeDocument/2006/relationships/hyperlink" Target="https://pbs.twimg.com/media/ECyb3ojWsAAwd-v.jpg" TargetMode="External" /><Relationship Id="rId20" Type="http://schemas.openxmlformats.org/officeDocument/2006/relationships/hyperlink" Target="https://pbs.twimg.com/media/ECzvgOEWkAAq1Xv.png" TargetMode="External" /><Relationship Id="rId21" Type="http://schemas.openxmlformats.org/officeDocument/2006/relationships/hyperlink" Target="http://pbs.twimg.com/profile_images/566266921843052545/wq8NAf6P_normal.png" TargetMode="External" /><Relationship Id="rId22" Type="http://schemas.openxmlformats.org/officeDocument/2006/relationships/hyperlink" Target="http://pbs.twimg.com/profile_images/1064652623310020608/BGfTOxCP_normal.jpg" TargetMode="External" /><Relationship Id="rId23" Type="http://schemas.openxmlformats.org/officeDocument/2006/relationships/hyperlink" Target="http://pbs.twimg.com/profile_images/1159259262134210561/5p0Y7gV4_normal.jpg" TargetMode="External" /><Relationship Id="rId24" Type="http://schemas.openxmlformats.org/officeDocument/2006/relationships/hyperlink" Target="http://pbs.twimg.com/profile_images/892434557366132736/Of52bcA-_normal.jpg" TargetMode="External" /><Relationship Id="rId25" Type="http://schemas.openxmlformats.org/officeDocument/2006/relationships/hyperlink" Target="http://pbs.twimg.com/profile_images/1160533753955082240/JGWyKHyH_normal.jpg" TargetMode="External" /><Relationship Id="rId26" Type="http://schemas.openxmlformats.org/officeDocument/2006/relationships/hyperlink" Target="http://pbs.twimg.com/profile_images/1160533753955082240/JGWyKHyH_normal.jpg" TargetMode="External" /><Relationship Id="rId27" Type="http://schemas.openxmlformats.org/officeDocument/2006/relationships/hyperlink" Target="http://pbs.twimg.com/profile_images/1160533753955082240/JGWyKHyH_normal.jpg" TargetMode="External" /><Relationship Id="rId28" Type="http://schemas.openxmlformats.org/officeDocument/2006/relationships/hyperlink" Target="http://pbs.twimg.com/profile_images/1160533753955082240/JGWyKHyH_normal.jpg" TargetMode="External" /><Relationship Id="rId29" Type="http://schemas.openxmlformats.org/officeDocument/2006/relationships/hyperlink" Target="http://pbs.twimg.com/profile_images/1158467204196814848/cf4E2isE_normal.jpg" TargetMode="External" /><Relationship Id="rId30" Type="http://schemas.openxmlformats.org/officeDocument/2006/relationships/hyperlink" Target="http://pbs.twimg.com/profile_images/1158467204196814848/cf4E2isE_normal.jpg" TargetMode="External" /><Relationship Id="rId31" Type="http://schemas.openxmlformats.org/officeDocument/2006/relationships/hyperlink" Target="http://pbs.twimg.com/profile_images/1139454541655629824/3FAsZhg6_normal.png" TargetMode="External" /><Relationship Id="rId32" Type="http://schemas.openxmlformats.org/officeDocument/2006/relationships/hyperlink" Target="http://pbs.twimg.com/profile_images/301498099/weblogo_normal.jpg" TargetMode="External" /><Relationship Id="rId33" Type="http://schemas.openxmlformats.org/officeDocument/2006/relationships/hyperlink" Target="https://pbs.twimg.com/media/ECyb3ojWsAAwd-v.jpg" TargetMode="External" /><Relationship Id="rId34" Type="http://schemas.openxmlformats.org/officeDocument/2006/relationships/hyperlink" Target="http://pbs.twimg.com/profile_images/1139454541655629824/3FAsZhg6_normal.png" TargetMode="External" /><Relationship Id="rId35" Type="http://schemas.openxmlformats.org/officeDocument/2006/relationships/hyperlink" Target="http://pbs.twimg.com/profile_images/908767881822957569/CzPTdYYY_normal.jpg" TargetMode="External" /><Relationship Id="rId36" Type="http://schemas.openxmlformats.org/officeDocument/2006/relationships/hyperlink" Target="http://pbs.twimg.com/profile_images/908767881822957569/CzPTdYYY_normal.jpg" TargetMode="External" /><Relationship Id="rId37" Type="http://schemas.openxmlformats.org/officeDocument/2006/relationships/hyperlink" Target="http://pbs.twimg.com/profile_images/725115924244733952/tgaIxwOa_normal.jpg" TargetMode="External" /><Relationship Id="rId38" Type="http://schemas.openxmlformats.org/officeDocument/2006/relationships/hyperlink" Target="https://twitter.com/#!/akyolycel/status/1163385098793885696" TargetMode="External" /><Relationship Id="rId39" Type="http://schemas.openxmlformats.org/officeDocument/2006/relationships/hyperlink" Target="https://twitter.com/#!/misrstars/status/1164968916017451009" TargetMode="External" /><Relationship Id="rId40" Type="http://schemas.openxmlformats.org/officeDocument/2006/relationships/hyperlink" Target="https://twitter.com/#!/juan_asis_/status/1165537818304831489" TargetMode="External" /><Relationship Id="rId41" Type="http://schemas.openxmlformats.org/officeDocument/2006/relationships/hyperlink" Target="https://twitter.com/#!/fatmaaou/status/1165544971837067265" TargetMode="External" /><Relationship Id="rId42" Type="http://schemas.openxmlformats.org/officeDocument/2006/relationships/hyperlink" Target="https://twitter.com/#!/arabyorg/status/1165569743287398401" TargetMode="External" /><Relationship Id="rId43" Type="http://schemas.openxmlformats.org/officeDocument/2006/relationships/hyperlink" Target="https://twitter.com/#!/sshingavi/status/1165585326095470592" TargetMode="External" /><Relationship Id="rId44" Type="http://schemas.openxmlformats.org/officeDocument/2006/relationships/hyperlink" Target="https://twitter.com/#!/machaneyazid/status/1165867574480912384" TargetMode="External" /><Relationship Id="rId45" Type="http://schemas.openxmlformats.org/officeDocument/2006/relationships/hyperlink" Target="https://twitter.com/#!/pocolcmoore/status/1166129785086644224" TargetMode="External" /><Relationship Id="rId46" Type="http://schemas.openxmlformats.org/officeDocument/2006/relationships/hyperlink" Target="https://twitter.com/#!/mydekel469/status/1166396709263544320" TargetMode="External" /><Relationship Id="rId47" Type="http://schemas.openxmlformats.org/officeDocument/2006/relationships/hyperlink" Target="https://twitter.com/#!/arezkiath/status/1165016073894322177" TargetMode="External" /><Relationship Id="rId48" Type="http://schemas.openxmlformats.org/officeDocument/2006/relationships/hyperlink" Target="https://twitter.com/#!/arezkiath/status/1165016073894322177" TargetMode="External" /><Relationship Id="rId49" Type="http://schemas.openxmlformats.org/officeDocument/2006/relationships/hyperlink" Target="https://twitter.com/#!/arezkiath/status/1166436736970493953" TargetMode="External" /><Relationship Id="rId50" Type="http://schemas.openxmlformats.org/officeDocument/2006/relationships/hyperlink" Target="https://twitter.com/#!/arezkiath/status/1166436736970493953" TargetMode="External" /><Relationship Id="rId51" Type="http://schemas.openxmlformats.org/officeDocument/2006/relationships/hyperlink" Target="https://twitter.com/#!/yrheartsfriend/status/1166623159073804288" TargetMode="External" /><Relationship Id="rId52" Type="http://schemas.openxmlformats.org/officeDocument/2006/relationships/hyperlink" Target="https://twitter.com/#!/yrheartsfriend/status/1166623159073804288" TargetMode="External" /><Relationship Id="rId53" Type="http://schemas.openxmlformats.org/officeDocument/2006/relationships/hyperlink" Target="https://twitter.com/#!/arablit/status/1165607936992956418" TargetMode="External" /><Relationship Id="rId54" Type="http://schemas.openxmlformats.org/officeDocument/2006/relationships/hyperlink" Target="https://twitter.com/#!/palfest/status/1166621438595538946" TargetMode="External" /><Relationship Id="rId55" Type="http://schemas.openxmlformats.org/officeDocument/2006/relationships/hyperlink" Target="https://twitter.com/#!/arablit/status/1165477785047109632" TargetMode="External" /><Relationship Id="rId56" Type="http://schemas.openxmlformats.org/officeDocument/2006/relationships/hyperlink" Target="https://twitter.com/#!/arablit/status/1166629705510006785" TargetMode="External" /><Relationship Id="rId57" Type="http://schemas.openxmlformats.org/officeDocument/2006/relationships/hyperlink" Target="https://twitter.com/#!/thenewpubstd/status/1166631578837168129" TargetMode="External" /><Relationship Id="rId58" Type="http://schemas.openxmlformats.org/officeDocument/2006/relationships/hyperlink" Target="https://twitter.com/#!/thenewpubstd/status/1166631578837168129" TargetMode="External" /><Relationship Id="rId59" Type="http://schemas.openxmlformats.org/officeDocument/2006/relationships/hyperlink" Target="https://twitter.com/#!/njoseph4/status/1166691105389391873" TargetMode="External" /><Relationship Id="rId60" Type="http://schemas.openxmlformats.org/officeDocument/2006/relationships/comments" Target="../comments1.xml" /><Relationship Id="rId61" Type="http://schemas.openxmlformats.org/officeDocument/2006/relationships/vmlDrawing" Target="../drawings/vmlDrawing1.vml" /><Relationship Id="rId62" Type="http://schemas.openxmlformats.org/officeDocument/2006/relationships/table" Target="../tables/table1.xml" /><Relationship Id="rId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J7TjNeEFFD" TargetMode="External" /><Relationship Id="rId2" Type="http://schemas.openxmlformats.org/officeDocument/2006/relationships/hyperlink" Target="https://www.ngmisr.com/tech/saha-channel-frequency" TargetMode="External" /><Relationship Id="rId3" Type="http://schemas.openxmlformats.org/officeDocument/2006/relationships/hyperlink" Target="https://arablit.org/2019/08/25/classics-revisited-pre-release-excerpt-of-sahar-khalifehs-bab-al-saha/" TargetMode="External" /><Relationship Id="rId4" Type="http://schemas.openxmlformats.org/officeDocument/2006/relationships/hyperlink" Target="https://arablit.org/2019/08/25/classics-revisited-pre-release-excerpt-of-sahar-khalifehs-bab-al-saha/" TargetMode="External" /><Relationship Id="rId5" Type="http://schemas.openxmlformats.org/officeDocument/2006/relationships/hyperlink" Target="https://arablit.org/2019/08/25/classics-revisited-pre-release-excerpt-of-sahar-khalifehs-bab-al-saha/" TargetMode="External" /><Relationship Id="rId6" Type="http://schemas.openxmlformats.org/officeDocument/2006/relationships/hyperlink" Target="https://arablit.org/2019/08/25/classics-revisited-pre-release-excerpt-of-sahar-khalifehs-bab-al-saha/" TargetMode="External" /><Relationship Id="rId7" Type="http://schemas.openxmlformats.org/officeDocument/2006/relationships/hyperlink" Target="https://arablit.org/2019/08/25/classics-revisited-pre-release-excerpt-of-sahar-khalifehs-bab-al-saha/" TargetMode="External" /><Relationship Id="rId8" Type="http://schemas.openxmlformats.org/officeDocument/2006/relationships/hyperlink" Target="https://arablit.org/2019/08/25/classics-revisited-pre-release-excerpt-of-sahar-khalifehs-bab-al-saha/" TargetMode="External" /><Relationship Id="rId9" Type="http://schemas.openxmlformats.org/officeDocument/2006/relationships/hyperlink" Target="https://arablit.org/2019/08/25/classics-revisited-pre-release-excerpt-of-sahar-khalifehs-bab-al-saha/" TargetMode="External" /><Relationship Id="rId10" Type="http://schemas.openxmlformats.org/officeDocument/2006/relationships/hyperlink" Target="https://arablit.org/2019/08/25/classics-revisited-pre-release-excerpt-of-sahar-khalifehs-bab-al-saha/" TargetMode="External" /><Relationship Id="rId11" Type="http://schemas.openxmlformats.org/officeDocument/2006/relationships/hyperlink" Target="https://arablit.org/2019/08/25/classics-revisited-pre-release-excerpt-of-sahar-khalifehs-bab-al-saha/amp/?__twitter_impression=true" TargetMode="External" /><Relationship Id="rId12" Type="http://schemas.openxmlformats.org/officeDocument/2006/relationships/hyperlink" Target="https://pbs.twimg.com/media/ECyb3ojWsAAwd-v.jpg" TargetMode="External" /><Relationship Id="rId13" Type="http://schemas.openxmlformats.org/officeDocument/2006/relationships/hyperlink" Target="https://pbs.twimg.com/media/ECyb3ojWsAAwd-v.jpg" TargetMode="External" /><Relationship Id="rId14" Type="http://schemas.openxmlformats.org/officeDocument/2006/relationships/hyperlink" Target="https://pbs.twimg.com/media/ECzvgOEWkAAq1Xv.png" TargetMode="External" /><Relationship Id="rId15" Type="http://schemas.openxmlformats.org/officeDocument/2006/relationships/hyperlink" Target="https://pbs.twimg.com/media/ECyb3ojWsAAwd-v.jpg" TargetMode="External" /><Relationship Id="rId16" Type="http://schemas.openxmlformats.org/officeDocument/2006/relationships/hyperlink" Target="http://pbs.twimg.com/profile_images/1752415651/14769_1172379789284_1221714711_30509657_6567_n_normal.jpg" TargetMode="External" /><Relationship Id="rId17" Type="http://schemas.openxmlformats.org/officeDocument/2006/relationships/hyperlink" Target="http://pbs.twimg.com/profile_images/582108096350302208/AvTNhW8P_normal.png" TargetMode="External" /><Relationship Id="rId18" Type="http://schemas.openxmlformats.org/officeDocument/2006/relationships/hyperlink" Target="https://pbs.twimg.com/media/ECyb3ojWsAAwd-v.jpg" TargetMode="External" /><Relationship Id="rId19" Type="http://schemas.openxmlformats.org/officeDocument/2006/relationships/hyperlink" Target="https://pbs.twimg.com/media/ECyb3ojWsAAwd-v.jpg" TargetMode="External" /><Relationship Id="rId20" Type="http://schemas.openxmlformats.org/officeDocument/2006/relationships/hyperlink" Target="https://pbs.twimg.com/media/ECzvgOEWkAAq1Xv.png" TargetMode="External" /><Relationship Id="rId21" Type="http://schemas.openxmlformats.org/officeDocument/2006/relationships/hyperlink" Target="http://pbs.twimg.com/profile_images/566266921843052545/wq8NAf6P_normal.png" TargetMode="External" /><Relationship Id="rId22" Type="http://schemas.openxmlformats.org/officeDocument/2006/relationships/hyperlink" Target="http://pbs.twimg.com/profile_images/1064652623310020608/BGfTOxCP_normal.jpg" TargetMode="External" /><Relationship Id="rId23" Type="http://schemas.openxmlformats.org/officeDocument/2006/relationships/hyperlink" Target="http://pbs.twimg.com/profile_images/1159259262134210561/5p0Y7gV4_normal.jpg" TargetMode="External" /><Relationship Id="rId24" Type="http://schemas.openxmlformats.org/officeDocument/2006/relationships/hyperlink" Target="http://pbs.twimg.com/profile_images/892434557366132736/Of52bcA-_normal.jpg" TargetMode="External" /><Relationship Id="rId25" Type="http://schemas.openxmlformats.org/officeDocument/2006/relationships/hyperlink" Target="http://pbs.twimg.com/profile_images/1160533753955082240/JGWyKHyH_normal.jpg" TargetMode="External" /><Relationship Id="rId26" Type="http://schemas.openxmlformats.org/officeDocument/2006/relationships/hyperlink" Target="http://pbs.twimg.com/profile_images/1160533753955082240/JGWyKHyH_normal.jpg" TargetMode="External" /><Relationship Id="rId27" Type="http://schemas.openxmlformats.org/officeDocument/2006/relationships/hyperlink" Target="http://pbs.twimg.com/profile_images/1158467204196814848/cf4E2isE_normal.jpg" TargetMode="External" /><Relationship Id="rId28" Type="http://schemas.openxmlformats.org/officeDocument/2006/relationships/hyperlink" Target="http://pbs.twimg.com/profile_images/1139454541655629824/3FAsZhg6_normal.png" TargetMode="External" /><Relationship Id="rId29" Type="http://schemas.openxmlformats.org/officeDocument/2006/relationships/hyperlink" Target="http://pbs.twimg.com/profile_images/301498099/weblogo_normal.jpg" TargetMode="External" /><Relationship Id="rId30" Type="http://schemas.openxmlformats.org/officeDocument/2006/relationships/hyperlink" Target="https://pbs.twimg.com/media/ECyb3ojWsAAwd-v.jpg" TargetMode="External" /><Relationship Id="rId31" Type="http://schemas.openxmlformats.org/officeDocument/2006/relationships/hyperlink" Target="http://pbs.twimg.com/profile_images/1139454541655629824/3FAsZhg6_normal.png" TargetMode="External" /><Relationship Id="rId32" Type="http://schemas.openxmlformats.org/officeDocument/2006/relationships/hyperlink" Target="http://pbs.twimg.com/profile_images/908767881822957569/CzPTdYYY_normal.jpg" TargetMode="External" /><Relationship Id="rId33" Type="http://schemas.openxmlformats.org/officeDocument/2006/relationships/hyperlink" Target="http://pbs.twimg.com/profile_images/725115924244733952/tgaIxwOa_normal.jpg" TargetMode="External" /><Relationship Id="rId34" Type="http://schemas.openxmlformats.org/officeDocument/2006/relationships/hyperlink" Target="https://twitter.com/#!/akyolycel/status/1163385098793885696" TargetMode="External" /><Relationship Id="rId35" Type="http://schemas.openxmlformats.org/officeDocument/2006/relationships/hyperlink" Target="https://twitter.com/#!/misrstars/status/1164968916017451009" TargetMode="External" /><Relationship Id="rId36" Type="http://schemas.openxmlformats.org/officeDocument/2006/relationships/hyperlink" Target="https://twitter.com/#!/juan_asis_/status/1165537818304831489" TargetMode="External" /><Relationship Id="rId37" Type="http://schemas.openxmlformats.org/officeDocument/2006/relationships/hyperlink" Target="https://twitter.com/#!/fatmaaou/status/1165544971837067265" TargetMode="External" /><Relationship Id="rId38" Type="http://schemas.openxmlformats.org/officeDocument/2006/relationships/hyperlink" Target="https://twitter.com/#!/arabyorg/status/1165569743287398401" TargetMode="External" /><Relationship Id="rId39" Type="http://schemas.openxmlformats.org/officeDocument/2006/relationships/hyperlink" Target="https://twitter.com/#!/sshingavi/status/1165585326095470592" TargetMode="External" /><Relationship Id="rId40" Type="http://schemas.openxmlformats.org/officeDocument/2006/relationships/hyperlink" Target="https://twitter.com/#!/machaneyazid/status/1165867574480912384" TargetMode="External" /><Relationship Id="rId41" Type="http://schemas.openxmlformats.org/officeDocument/2006/relationships/hyperlink" Target="https://twitter.com/#!/pocolcmoore/status/1166129785086644224" TargetMode="External" /><Relationship Id="rId42" Type="http://schemas.openxmlformats.org/officeDocument/2006/relationships/hyperlink" Target="https://twitter.com/#!/mydekel469/status/1166396709263544320" TargetMode="External" /><Relationship Id="rId43" Type="http://schemas.openxmlformats.org/officeDocument/2006/relationships/hyperlink" Target="https://twitter.com/#!/arezkiath/status/1165016073894322177" TargetMode="External" /><Relationship Id="rId44" Type="http://schemas.openxmlformats.org/officeDocument/2006/relationships/hyperlink" Target="https://twitter.com/#!/arezkiath/status/1166436736970493953" TargetMode="External" /><Relationship Id="rId45" Type="http://schemas.openxmlformats.org/officeDocument/2006/relationships/hyperlink" Target="https://twitter.com/#!/yrheartsfriend/status/1166623159073804288" TargetMode="External" /><Relationship Id="rId46" Type="http://schemas.openxmlformats.org/officeDocument/2006/relationships/hyperlink" Target="https://twitter.com/#!/arablit/status/1165607936992956418" TargetMode="External" /><Relationship Id="rId47" Type="http://schemas.openxmlformats.org/officeDocument/2006/relationships/hyperlink" Target="https://twitter.com/#!/palfest/status/1166621438595538946" TargetMode="External" /><Relationship Id="rId48" Type="http://schemas.openxmlformats.org/officeDocument/2006/relationships/hyperlink" Target="https://twitter.com/#!/arablit/status/1165477785047109632" TargetMode="External" /><Relationship Id="rId49" Type="http://schemas.openxmlformats.org/officeDocument/2006/relationships/hyperlink" Target="https://twitter.com/#!/arablit/status/1166629705510006785" TargetMode="External" /><Relationship Id="rId50" Type="http://schemas.openxmlformats.org/officeDocument/2006/relationships/hyperlink" Target="https://twitter.com/#!/thenewpubstd/status/1166631578837168129" TargetMode="External" /><Relationship Id="rId51" Type="http://schemas.openxmlformats.org/officeDocument/2006/relationships/hyperlink" Target="https://twitter.com/#!/njoseph4/status/1166691105389391873" TargetMode="External" /><Relationship Id="rId52" Type="http://schemas.openxmlformats.org/officeDocument/2006/relationships/comments" Target="../comments13.xml" /><Relationship Id="rId53" Type="http://schemas.openxmlformats.org/officeDocument/2006/relationships/vmlDrawing" Target="../drawings/vmlDrawing6.vml" /><Relationship Id="rId54" Type="http://schemas.openxmlformats.org/officeDocument/2006/relationships/table" Target="../tables/table23.xml" /><Relationship Id="rId5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gmisr.com/" TargetMode="External" /><Relationship Id="rId2" Type="http://schemas.openxmlformats.org/officeDocument/2006/relationships/hyperlink" Target="https://t.co/X4IbHjBNmy" TargetMode="External" /><Relationship Id="rId3" Type="http://schemas.openxmlformats.org/officeDocument/2006/relationships/hyperlink" Target="http://t.co/dM5s3LczXj" TargetMode="External" /><Relationship Id="rId4" Type="http://schemas.openxmlformats.org/officeDocument/2006/relationships/hyperlink" Target="http://newredindian.wordpress.com/" TargetMode="External" /><Relationship Id="rId5" Type="http://schemas.openxmlformats.org/officeDocument/2006/relationships/hyperlink" Target="https://t.co/79qodopan1" TargetMode="External" /><Relationship Id="rId6" Type="http://schemas.openxmlformats.org/officeDocument/2006/relationships/hyperlink" Target="https://t.co/WQg073buXN" TargetMode="External" /><Relationship Id="rId7" Type="http://schemas.openxmlformats.org/officeDocument/2006/relationships/hyperlink" Target="https://t.co/9jf0P1jOpY" TargetMode="External" /><Relationship Id="rId8" Type="http://schemas.openxmlformats.org/officeDocument/2006/relationships/hyperlink" Target="https://t.co/fNvG7EVzsd" TargetMode="External" /><Relationship Id="rId9" Type="http://schemas.openxmlformats.org/officeDocument/2006/relationships/hyperlink" Target="https://t.co/w5xDy3C1aE" TargetMode="External" /><Relationship Id="rId10" Type="http://schemas.openxmlformats.org/officeDocument/2006/relationships/hyperlink" Target="https://pbs.twimg.com/profile_banners/309118812/1357339166" TargetMode="External" /><Relationship Id="rId11" Type="http://schemas.openxmlformats.org/officeDocument/2006/relationships/hyperlink" Target="https://pbs.twimg.com/profile_banners/885901213111341058/1544621047" TargetMode="External" /><Relationship Id="rId12" Type="http://schemas.openxmlformats.org/officeDocument/2006/relationships/hyperlink" Target="https://pbs.twimg.com/profile_banners/83710870/1422554628" TargetMode="External" /><Relationship Id="rId13" Type="http://schemas.openxmlformats.org/officeDocument/2006/relationships/hyperlink" Target="https://pbs.twimg.com/profile_banners/2255645737/1502205412" TargetMode="External" /><Relationship Id="rId14" Type="http://schemas.openxmlformats.org/officeDocument/2006/relationships/hyperlink" Target="https://pbs.twimg.com/profile_banners/127817292/1554292815" TargetMode="External" /><Relationship Id="rId15" Type="http://schemas.openxmlformats.org/officeDocument/2006/relationships/hyperlink" Target="https://pbs.twimg.com/profile_banners/985137651304030208/1528880549" TargetMode="External" /><Relationship Id="rId16" Type="http://schemas.openxmlformats.org/officeDocument/2006/relationships/hyperlink" Target="https://pbs.twimg.com/profile_banners/585813313/1448156076" TargetMode="External" /><Relationship Id="rId17" Type="http://schemas.openxmlformats.org/officeDocument/2006/relationships/hyperlink" Target="https://pbs.twimg.com/profile_banners/20480760/1534438110" TargetMode="External" /><Relationship Id="rId18" Type="http://schemas.openxmlformats.org/officeDocument/2006/relationships/hyperlink" Target="https://pbs.twimg.com/profile_banners/3180232757/1565225685" TargetMode="External" /><Relationship Id="rId19" Type="http://schemas.openxmlformats.org/officeDocument/2006/relationships/hyperlink" Target="https://pbs.twimg.com/profile_banners/1380128028/1398852235" TargetMode="External" /><Relationship Id="rId20" Type="http://schemas.openxmlformats.org/officeDocument/2006/relationships/hyperlink" Target="https://pbs.twimg.com/profile_banners/11714622/1552591633" TargetMode="External" /><Relationship Id="rId21" Type="http://schemas.openxmlformats.org/officeDocument/2006/relationships/hyperlink" Target="https://pbs.twimg.com/profile_banners/2485837547/1501619095" TargetMode="External" /><Relationship Id="rId22" Type="http://schemas.openxmlformats.org/officeDocument/2006/relationships/hyperlink" Target="https://pbs.twimg.com/profile_banners/911260639657590785/1506103348" TargetMode="External" /><Relationship Id="rId23" Type="http://schemas.openxmlformats.org/officeDocument/2006/relationships/hyperlink" Target="https://pbs.twimg.com/profile_banners/952672421961662466/1545030726" TargetMode="External" /><Relationship Id="rId24" Type="http://schemas.openxmlformats.org/officeDocument/2006/relationships/hyperlink" Target="https://pbs.twimg.com/profile_banners/29018752/1553756946" TargetMode="External" /><Relationship Id="rId25" Type="http://schemas.openxmlformats.org/officeDocument/2006/relationships/hyperlink" Target="https://pbs.twimg.com/profile_banners/2327327083/1487526137" TargetMode="External" /><Relationship Id="rId26" Type="http://schemas.openxmlformats.org/officeDocument/2006/relationships/hyperlink" Target="https://pbs.twimg.com/profile_banners/908760971925127169/1505502037" TargetMode="External" /><Relationship Id="rId27" Type="http://schemas.openxmlformats.org/officeDocument/2006/relationships/hyperlink" Target="https://pbs.twimg.com/profile_banners/527959315/1546479552" TargetMode="External" /><Relationship Id="rId28" Type="http://schemas.openxmlformats.org/officeDocument/2006/relationships/hyperlink" Target="http://abs.twimg.com/images/themes/theme16/bg.gif" TargetMode="External" /><Relationship Id="rId29" Type="http://schemas.openxmlformats.org/officeDocument/2006/relationships/hyperlink" Target="http://abs.twimg.com/images/themes/theme19/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4/bg.gif" TargetMode="External" /><Relationship Id="rId34" Type="http://schemas.openxmlformats.org/officeDocument/2006/relationships/hyperlink" Target="http://abs.twimg.com/images/themes/theme6/bg.gif" TargetMode="External" /><Relationship Id="rId35" Type="http://schemas.openxmlformats.org/officeDocument/2006/relationships/hyperlink" Target="http://abs.twimg.com/images/themes/theme18/bg.gif" TargetMode="External" /><Relationship Id="rId36" Type="http://schemas.openxmlformats.org/officeDocument/2006/relationships/hyperlink" Target="http://abs.twimg.com/images/themes/theme5/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6/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4/bg.gif" TargetMode="External" /><Relationship Id="rId43" Type="http://schemas.openxmlformats.org/officeDocument/2006/relationships/hyperlink" Target="http://pbs.twimg.com/profile_images/1752415651/14769_1172379789284_1221714711_30509657_6567_n_normal.jpg" TargetMode="External" /><Relationship Id="rId44" Type="http://schemas.openxmlformats.org/officeDocument/2006/relationships/hyperlink" Target="http://pbs.twimg.com/profile_images/1146520137824112640/egWO-zji_normal.jpg" TargetMode="External" /><Relationship Id="rId45" Type="http://schemas.openxmlformats.org/officeDocument/2006/relationships/hyperlink" Target="http://pbs.twimg.com/profile_images/582108096350302208/AvTNhW8P_normal.png" TargetMode="External" /><Relationship Id="rId46" Type="http://schemas.openxmlformats.org/officeDocument/2006/relationships/hyperlink" Target="http://pbs.twimg.com/profile_images/414176850538004480/W9bhXb-s_normal.jpeg" TargetMode="External" /><Relationship Id="rId47" Type="http://schemas.openxmlformats.org/officeDocument/2006/relationships/hyperlink" Target="http://pbs.twimg.com/profile_images/1139454541655629824/3FAsZhg6_normal.png" TargetMode="External" /><Relationship Id="rId48" Type="http://schemas.openxmlformats.org/officeDocument/2006/relationships/hyperlink" Target="http://pbs.twimg.com/profile_images/1040583847883288577/cRCzHu5N_normal.jpg" TargetMode="External" /><Relationship Id="rId49" Type="http://schemas.openxmlformats.org/officeDocument/2006/relationships/hyperlink" Target="http://pbs.twimg.com/profile_images/616780110323163136/M749L1W3_normal.png" TargetMode="External" /><Relationship Id="rId50" Type="http://schemas.openxmlformats.org/officeDocument/2006/relationships/hyperlink" Target="http://pbs.twimg.com/profile_images/566266921843052545/wq8NAf6P_normal.png" TargetMode="External" /><Relationship Id="rId51" Type="http://schemas.openxmlformats.org/officeDocument/2006/relationships/hyperlink" Target="http://pbs.twimg.com/profile_images/1064652623310020608/BGfTOxCP_normal.jpg" TargetMode="External" /><Relationship Id="rId52" Type="http://schemas.openxmlformats.org/officeDocument/2006/relationships/hyperlink" Target="http://pbs.twimg.com/profile_images/1159259262134210561/5p0Y7gV4_normal.jpg" TargetMode="External" /><Relationship Id="rId53" Type="http://schemas.openxmlformats.org/officeDocument/2006/relationships/hyperlink" Target="http://pbs.twimg.com/profile_images/892434557366132736/Of52bcA-_normal.jpg" TargetMode="External" /><Relationship Id="rId54" Type="http://schemas.openxmlformats.org/officeDocument/2006/relationships/hyperlink" Target="http://pbs.twimg.com/profile_images/1160533753955082240/JGWyKHyH_normal.jpg" TargetMode="External" /><Relationship Id="rId55" Type="http://schemas.openxmlformats.org/officeDocument/2006/relationships/hyperlink" Target="http://pbs.twimg.com/profile_images/1123283297075908608/hNtSIzuy_normal.png" TargetMode="External" /><Relationship Id="rId56" Type="http://schemas.openxmlformats.org/officeDocument/2006/relationships/hyperlink" Target="http://pbs.twimg.com/profile_images/1141760154679091200/bXURqid5_normal.jpg" TargetMode="External" /><Relationship Id="rId57" Type="http://schemas.openxmlformats.org/officeDocument/2006/relationships/hyperlink" Target="http://pbs.twimg.com/profile_images/911280162779615232/WTBJF714_normal.jpg" TargetMode="External" /><Relationship Id="rId58" Type="http://schemas.openxmlformats.org/officeDocument/2006/relationships/hyperlink" Target="http://pbs.twimg.com/profile_images/654584163207614464/_yrzjYEc_normal.jpg" TargetMode="External" /><Relationship Id="rId59" Type="http://schemas.openxmlformats.org/officeDocument/2006/relationships/hyperlink" Target="http://pbs.twimg.com/profile_images/1158467204196814848/cf4E2isE_normal.jpg" TargetMode="External" /><Relationship Id="rId60" Type="http://schemas.openxmlformats.org/officeDocument/2006/relationships/hyperlink" Target="http://pbs.twimg.com/profile_images/301498099/weblogo_normal.jpg" TargetMode="External" /><Relationship Id="rId61" Type="http://schemas.openxmlformats.org/officeDocument/2006/relationships/hyperlink" Target="http://pbs.twimg.com/profile_images/794917071981334528/xbxKPFTR_normal.jpg" TargetMode="External" /><Relationship Id="rId62" Type="http://schemas.openxmlformats.org/officeDocument/2006/relationships/hyperlink" Target="http://pbs.twimg.com/profile_images/908767881822957569/CzPTdYYY_normal.jpg" TargetMode="External" /><Relationship Id="rId63" Type="http://schemas.openxmlformats.org/officeDocument/2006/relationships/hyperlink" Target="http://pbs.twimg.com/profile_images/725115924244733952/tgaIxwOa_normal.jpg" TargetMode="External" /><Relationship Id="rId64" Type="http://schemas.openxmlformats.org/officeDocument/2006/relationships/hyperlink" Target="https://twitter.com/akyolycel" TargetMode="External" /><Relationship Id="rId65" Type="http://schemas.openxmlformats.org/officeDocument/2006/relationships/hyperlink" Target="https://twitter.com/mufessire_672" TargetMode="External" /><Relationship Id="rId66" Type="http://schemas.openxmlformats.org/officeDocument/2006/relationships/hyperlink" Target="https://twitter.com/misrstars" TargetMode="External" /><Relationship Id="rId67" Type="http://schemas.openxmlformats.org/officeDocument/2006/relationships/hyperlink" Target="https://twitter.com/juan_asis_" TargetMode="External" /><Relationship Id="rId68" Type="http://schemas.openxmlformats.org/officeDocument/2006/relationships/hyperlink" Target="https://twitter.com/arablit" TargetMode="External" /><Relationship Id="rId69" Type="http://schemas.openxmlformats.org/officeDocument/2006/relationships/hyperlink" Target="https://twitter.com/fatmaaou" TargetMode="External" /><Relationship Id="rId70" Type="http://schemas.openxmlformats.org/officeDocument/2006/relationships/hyperlink" Target="https://twitter.com/arabyorg" TargetMode="External" /><Relationship Id="rId71" Type="http://schemas.openxmlformats.org/officeDocument/2006/relationships/hyperlink" Target="https://twitter.com/sshingavi" TargetMode="External" /><Relationship Id="rId72" Type="http://schemas.openxmlformats.org/officeDocument/2006/relationships/hyperlink" Target="https://twitter.com/machaneyazid" TargetMode="External" /><Relationship Id="rId73" Type="http://schemas.openxmlformats.org/officeDocument/2006/relationships/hyperlink" Target="https://twitter.com/pocolcmoore" TargetMode="External" /><Relationship Id="rId74" Type="http://schemas.openxmlformats.org/officeDocument/2006/relationships/hyperlink" Target="https://twitter.com/mydekel469" TargetMode="External" /><Relationship Id="rId75" Type="http://schemas.openxmlformats.org/officeDocument/2006/relationships/hyperlink" Target="https://twitter.com/arezkiath" TargetMode="External" /><Relationship Id="rId76" Type="http://schemas.openxmlformats.org/officeDocument/2006/relationships/hyperlink" Target="https://twitter.com/adlenmeddi" TargetMode="External" /><Relationship Id="rId77" Type="http://schemas.openxmlformats.org/officeDocument/2006/relationships/hyperlink" Target="https://twitter.com/sucette__" TargetMode="External" /><Relationship Id="rId78" Type="http://schemas.openxmlformats.org/officeDocument/2006/relationships/hyperlink" Target="https://twitter.com/douniel74" TargetMode="External" /><Relationship Id="rId79" Type="http://schemas.openxmlformats.org/officeDocument/2006/relationships/hyperlink" Target="https://twitter.com/benclamine" TargetMode="External" /><Relationship Id="rId80" Type="http://schemas.openxmlformats.org/officeDocument/2006/relationships/hyperlink" Target="https://twitter.com/yrheartsfriend" TargetMode="External" /><Relationship Id="rId81" Type="http://schemas.openxmlformats.org/officeDocument/2006/relationships/hyperlink" Target="https://twitter.com/palfest" TargetMode="External" /><Relationship Id="rId82" Type="http://schemas.openxmlformats.org/officeDocument/2006/relationships/hyperlink" Target="https://twitter.com/sawadhussain" TargetMode="External" /><Relationship Id="rId83" Type="http://schemas.openxmlformats.org/officeDocument/2006/relationships/hyperlink" Target="https://twitter.com/thenewpubstd" TargetMode="External" /><Relationship Id="rId84" Type="http://schemas.openxmlformats.org/officeDocument/2006/relationships/hyperlink" Target="https://twitter.com/njoseph4" TargetMode="External" /><Relationship Id="rId85" Type="http://schemas.openxmlformats.org/officeDocument/2006/relationships/comments" Target="../comments2.xml" /><Relationship Id="rId86" Type="http://schemas.openxmlformats.org/officeDocument/2006/relationships/vmlDrawing" Target="../drawings/vmlDrawing2.vml" /><Relationship Id="rId87" Type="http://schemas.openxmlformats.org/officeDocument/2006/relationships/table" Target="../tables/table2.xml" /><Relationship Id="rId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rablit.org/2019/08/25/classics-revisited-pre-release-excerpt-of-sahar-khalifehs-bab-al-saha/" TargetMode="External" /><Relationship Id="rId2" Type="http://schemas.openxmlformats.org/officeDocument/2006/relationships/hyperlink" Target="https://arablit.org/2019/08/25/classics-revisited-pre-release-excerpt-of-sahar-khalifehs-bab-al-saha/amp/?__twitter_impression=true" TargetMode="External" /><Relationship Id="rId3" Type="http://schemas.openxmlformats.org/officeDocument/2006/relationships/hyperlink" Target="https://www.ngmisr.com/tech/saha-channel-frequency" TargetMode="External" /><Relationship Id="rId4" Type="http://schemas.openxmlformats.org/officeDocument/2006/relationships/hyperlink" Target="https://arablit.org/2019/08/25/classics-revisited-pre-release-excerpt-of-sahar-khalifehs-bab-al-saha/" TargetMode="External" /><Relationship Id="rId5" Type="http://schemas.openxmlformats.org/officeDocument/2006/relationships/hyperlink" Target="https://arablit.org/2019/08/25/classics-revisited-pre-release-excerpt-of-sahar-khalifehs-bab-al-saha/" TargetMode="External" /><Relationship Id="rId6" Type="http://schemas.openxmlformats.org/officeDocument/2006/relationships/hyperlink" Target="https://www.ngmisr.com/tech/saha-channel-frequency" TargetMode="External" /><Relationship Id="rId7" Type="http://schemas.openxmlformats.org/officeDocument/2006/relationships/hyperlink" Target="https://arablit.org/2019/08/25/classics-revisited-pre-release-excerpt-of-sahar-khalifehs-bab-al-saha/amp/?__twitter_impression=true" TargetMode="External" /><Relationship Id="rId8" Type="http://schemas.openxmlformats.org/officeDocument/2006/relationships/table" Target="../tables/table11.xm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531</v>
      </c>
      <c r="BB2" s="13" t="s">
        <v>541</v>
      </c>
      <c r="BC2" s="13" t="s">
        <v>542</v>
      </c>
      <c r="BD2" s="67" t="s">
        <v>712</v>
      </c>
      <c r="BE2" s="67" t="s">
        <v>713</v>
      </c>
      <c r="BF2" s="67" t="s">
        <v>714</v>
      </c>
      <c r="BG2" s="67" t="s">
        <v>715</v>
      </c>
      <c r="BH2" s="67" t="s">
        <v>716</v>
      </c>
      <c r="BI2" s="67" t="s">
        <v>717</v>
      </c>
      <c r="BJ2" s="67" t="s">
        <v>718</v>
      </c>
      <c r="BK2" s="67" t="s">
        <v>719</v>
      </c>
      <c r="BL2" s="67" t="s">
        <v>720</v>
      </c>
    </row>
    <row r="3" spans="1:64" ht="15" customHeight="1">
      <c r="A3" s="84" t="s">
        <v>212</v>
      </c>
      <c r="B3" s="84" t="s">
        <v>227</v>
      </c>
      <c r="C3" s="53" t="s">
        <v>747</v>
      </c>
      <c r="D3" s="54">
        <v>3</v>
      </c>
      <c r="E3" s="65" t="s">
        <v>132</v>
      </c>
      <c r="F3" s="55">
        <v>35</v>
      </c>
      <c r="G3" s="53"/>
      <c r="H3" s="57"/>
      <c r="I3" s="56"/>
      <c r="J3" s="56"/>
      <c r="K3" s="36" t="s">
        <v>65</v>
      </c>
      <c r="L3" s="62">
        <v>3</v>
      </c>
      <c r="M3" s="62"/>
      <c r="N3" s="63"/>
      <c r="O3" s="85" t="s">
        <v>233</v>
      </c>
      <c r="P3" s="87">
        <v>43696.40273148148</v>
      </c>
      <c r="Q3" s="85" t="s">
        <v>235</v>
      </c>
      <c r="R3" s="85"/>
      <c r="S3" s="85"/>
      <c r="T3" s="85"/>
      <c r="U3" s="85"/>
      <c r="V3" s="90" t="s">
        <v>258</v>
      </c>
      <c r="W3" s="87">
        <v>43696.40273148148</v>
      </c>
      <c r="X3" s="90" t="s">
        <v>270</v>
      </c>
      <c r="Y3" s="85"/>
      <c r="Z3" s="85"/>
      <c r="AA3" s="91" t="s">
        <v>288</v>
      </c>
      <c r="AB3" s="91" t="s">
        <v>306</v>
      </c>
      <c r="AC3" s="85" t="b">
        <v>0</v>
      </c>
      <c r="AD3" s="85">
        <v>1</v>
      </c>
      <c r="AE3" s="91" t="s">
        <v>310</v>
      </c>
      <c r="AF3" s="85" t="b">
        <v>0</v>
      </c>
      <c r="AG3" s="85" t="s">
        <v>315</v>
      </c>
      <c r="AH3" s="85"/>
      <c r="AI3" s="91" t="s">
        <v>311</v>
      </c>
      <c r="AJ3" s="85" t="b">
        <v>0</v>
      </c>
      <c r="AK3" s="85">
        <v>0</v>
      </c>
      <c r="AL3" s="91" t="s">
        <v>311</v>
      </c>
      <c r="AM3" s="85" t="s">
        <v>321</v>
      </c>
      <c r="AN3" s="85" t="b">
        <v>0</v>
      </c>
      <c r="AO3" s="91" t="s">
        <v>306</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0</v>
      </c>
      <c r="BG3" s="52">
        <v>0</v>
      </c>
      <c r="BH3" s="51">
        <v>0</v>
      </c>
      <c r="BI3" s="52">
        <v>0</v>
      </c>
      <c r="BJ3" s="51">
        <v>37</v>
      </c>
      <c r="BK3" s="52">
        <v>100</v>
      </c>
      <c r="BL3" s="51">
        <v>37</v>
      </c>
    </row>
    <row r="4" spans="1:64" ht="15" customHeight="1">
      <c r="A4" s="84" t="s">
        <v>213</v>
      </c>
      <c r="B4" s="84" t="s">
        <v>213</v>
      </c>
      <c r="C4" s="53" t="s">
        <v>747</v>
      </c>
      <c r="D4" s="54">
        <v>3</v>
      </c>
      <c r="E4" s="65" t="s">
        <v>132</v>
      </c>
      <c r="F4" s="55">
        <v>35</v>
      </c>
      <c r="G4" s="53"/>
      <c r="H4" s="57"/>
      <c r="I4" s="56"/>
      <c r="J4" s="56"/>
      <c r="K4" s="36" t="s">
        <v>65</v>
      </c>
      <c r="L4" s="83">
        <v>4</v>
      </c>
      <c r="M4" s="83"/>
      <c r="N4" s="63"/>
      <c r="O4" s="86" t="s">
        <v>176</v>
      </c>
      <c r="P4" s="88">
        <v>43700.77324074074</v>
      </c>
      <c r="Q4" s="86" t="s">
        <v>236</v>
      </c>
      <c r="R4" s="89" t="s">
        <v>249</v>
      </c>
      <c r="S4" s="86" t="s">
        <v>252</v>
      </c>
      <c r="T4" s="86"/>
      <c r="U4" s="86"/>
      <c r="V4" s="89" t="s">
        <v>259</v>
      </c>
      <c r="W4" s="88">
        <v>43700.77324074074</v>
      </c>
      <c r="X4" s="89" t="s">
        <v>271</v>
      </c>
      <c r="Y4" s="86"/>
      <c r="Z4" s="86"/>
      <c r="AA4" s="92" t="s">
        <v>289</v>
      </c>
      <c r="AB4" s="86"/>
      <c r="AC4" s="86" t="b">
        <v>0</v>
      </c>
      <c r="AD4" s="86">
        <v>0</v>
      </c>
      <c r="AE4" s="92" t="s">
        <v>311</v>
      </c>
      <c r="AF4" s="86" t="b">
        <v>0</v>
      </c>
      <c r="AG4" s="86" t="s">
        <v>316</v>
      </c>
      <c r="AH4" s="86"/>
      <c r="AI4" s="92" t="s">
        <v>311</v>
      </c>
      <c r="AJ4" s="86" t="b">
        <v>0</v>
      </c>
      <c r="AK4" s="86">
        <v>0</v>
      </c>
      <c r="AL4" s="92" t="s">
        <v>311</v>
      </c>
      <c r="AM4" s="86" t="s">
        <v>213</v>
      </c>
      <c r="AN4" s="86" t="b">
        <v>0</v>
      </c>
      <c r="AO4" s="92" t="s">
        <v>289</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10</v>
      </c>
      <c r="BK4" s="52">
        <v>100</v>
      </c>
      <c r="BL4" s="51">
        <v>10</v>
      </c>
    </row>
    <row r="5" spans="1:64" ht="45">
      <c r="A5" s="84" t="s">
        <v>214</v>
      </c>
      <c r="B5" s="84" t="s">
        <v>223</v>
      </c>
      <c r="C5" s="53" t="s">
        <v>747</v>
      </c>
      <c r="D5" s="54">
        <v>3</v>
      </c>
      <c r="E5" s="65" t="s">
        <v>132</v>
      </c>
      <c r="F5" s="55">
        <v>35</v>
      </c>
      <c r="G5" s="53"/>
      <c r="H5" s="57"/>
      <c r="I5" s="56"/>
      <c r="J5" s="56"/>
      <c r="K5" s="36" t="s">
        <v>65</v>
      </c>
      <c r="L5" s="83">
        <v>5</v>
      </c>
      <c r="M5" s="83"/>
      <c r="N5" s="63"/>
      <c r="O5" s="86" t="s">
        <v>234</v>
      </c>
      <c r="P5" s="88">
        <v>43702.34311342592</v>
      </c>
      <c r="Q5" s="86" t="s">
        <v>237</v>
      </c>
      <c r="R5" s="89" t="s">
        <v>250</v>
      </c>
      <c r="S5" s="86" t="s">
        <v>253</v>
      </c>
      <c r="T5" s="86"/>
      <c r="U5" s="89" t="s">
        <v>256</v>
      </c>
      <c r="V5" s="89" t="s">
        <v>256</v>
      </c>
      <c r="W5" s="88">
        <v>43702.34311342592</v>
      </c>
      <c r="X5" s="89" t="s">
        <v>272</v>
      </c>
      <c r="Y5" s="86"/>
      <c r="Z5" s="86"/>
      <c r="AA5" s="92" t="s">
        <v>290</v>
      </c>
      <c r="AB5" s="86"/>
      <c r="AC5" s="86" t="b">
        <v>0</v>
      </c>
      <c r="AD5" s="86">
        <v>0</v>
      </c>
      <c r="AE5" s="92" t="s">
        <v>311</v>
      </c>
      <c r="AF5" s="86" t="b">
        <v>0</v>
      </c>
      <c r="AG5" s="86" t="s">
        <v>317</v>
      </c>
      <c r="AH5" s="86"/>
      <c r="AI5" s="92" t="s">
        <v>311</v>
      </c>
      <c r="AJ5" s="86" t="b">
        <v>0</v>
      </c>
      <c r="AK5" s="86">
        <v>1</v>
      </c>
      <c r="AL5" s="92" t="s">
        <v>302</v>
      </c>
      <c r="AM5" s="86" t="s">
        <v>322</v>
      </c>
      <c r="AN5" s="86" t="b">
        <v>0</v>
      </c>
      <c r="AO5" s="92" t="s">
        <v>302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14</v>
      </c>
      <c r="BK5" s="52">
        <v>100</v>
      </c>
      <c r="BL5" s="51">
        <v>14</v>
      </c>
    </row>
    <row r="6" spans="1:64" ht="45">
      <c r="A6" s="84" t="s">
        <v>215</v>
      </c>
      <c r="B6" s="84" t="s">
        <v>223</v>
      </c>
      <c r="C6" s="53" t="s">
        <v>747</v>
      </c>
      <c r="D6" s="54">
        <v>3</v>
      </c>
      <c r="E6" s="65" t="s">
        <v>132</v>
      </c>
      <c r="F6" s="55">
        <v>35</v>
      </c>
      <c r="G6" s="53"/>
      <c r="H6" s="57"/>
      <c r="I6" s="56"/>
      <c r="J6" s="56"/>
      <c r="K6" s="36" t="s">
        <v>65</v>
      </c>
      <c r="L6" s="83">
        <v>6</v>
      </c>
      <c r="M6" s="83"/>
      <c r="N6" s="63"/>
      <c r="O6" s="86" t="s">
        <v>234</v>
      </c>
      <c r="P6" s="88">
        <v>43702.36284722222</v>
      </c>
      <c r="Q6" s="86" t="s">
        <v>237</v>
      </c>
      <c r="R6" s="89" t="s">
        <v>250</v>
      </c>
      <c r="S6" s="86" t="s">
        <v>253</v>
      </c>
      <c r="T6" s="86"/>
      <c r="U6" s="89" t="s">
        <v>256</v>
      </c>
      <c r="V6" s="89" t="s">
        <v>256</v>
      </c>
      <c r="W6" s="88">
        <v>43702.36284722222</v>
      </c>
      <c r="X6" s="89" t="s">
        <v>273</v>
      </c>
      <c r="Y6" s="86"/>
      <c r="Z6" s="86"/>
      <c r="AA6" s="92" t="s">
        <v>291</v>
      </c>
      <c r="AB6" s="86"/>
      <c r="AC6" s="86" t="b">
        <v>0</v>
      </c>
      <c r="AD6" s="86">
        <v>0</v>
      </c>
      <c r="AE6" s="92" t="s">
        <v>311</v>
      </c>
      <c r="AF6" s="86" t="b">
        <v>0</v>
      </c>
      <c r="AG6" s="86" t="s">
        <v>317</v>
      </c>
      <c r="AH6" s="86"/>
      <c r="AI6" s="92" t="s">
        <v>311</v>
      </c>
      <c r="AJ6" s="86" t="b">
        <v>0</v>
      </c>
      <c r="AK6" s="86">
        <v>1</v>
      </c>
      <c r="AL6" s="92" t="s">
        <v>302</v>
      </c>
      <c r="AM6" s="86" t="s">
        <v>321</v>
      </c>
      <c r="AN6" s="86" t="b">
        <v>0</v>
      </c>
      <c r="AO6" s="92" t="s">
        <v>302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14</v>
      </c>
      <c r="BK6" s="52">
        <v>100</v>
      </c>
      <c r="BL6" s="51">
        <v>14</v>
      </c>
    </row>
    <row r="7" spans="1:64" ht="45">
      <c r="A7" s="84" t="s">
        <v>216</v>
      </c>
      <c r="B7" s="84" t="s">
        <v>223</v>
      </c>
      <c r="C7" s="53" t="s">
        <v>747</v>
      </c>
      <c r="D7" s="54">
        <v>3</v>
      </c>
      <c r="E7" s="65" t="s">
        <v>132</v>
      </c>
      <c r="F7" s="55">
        <v>35</v>
      </c>
      <c r="G7" s="53"/>
      <c r="H7" s="57"/>
      <c r="I7" s="56"/>
      <c r="J7" s="56"/>
      <c r="K7" s="36" t="s">
        <v>65</v>
      </c>
      <c r="L7" s="83">
        <v>7</v>
      </c>
      <c r="M7" s="83"/>
      <c r="N7" s="63"/>
      <c r="O7" s="86" t="s">
        <v>234</v>
      </c>
      <c r="P7" s="88">
        <v>43702.4312037037</v>
      </c>
      <c r="Q7" s="86" t="s">
        <v>238</v>
      </c>
      <c r="R7" s="89" t="s">
        <v>250</v>
      </c>
      <c r="S7" s="86" t="s">
        <v>253</v>
      </c>
      <c r="T7" s="86"/>
      <c r="U7" s="89" t="s">
        <v>257</v>
      </c>
      <c r="V7" s="89" t="s">
        <v>257</v>
      </c>
      <c r="W7" s="88">
        <v>43702.4312037037</v>
      </c>
      <c r="X7" s="89" t="s">
        <v>274</v>
      </c>
      <c r="Y7" s="86"/>
      <c r="Z7" s="86"/>
      <c r="AA7" s="92" t="s">
        <v>292</v>
      </c>
      <c r="AB7" s="86"/>
      <c r="AC7" s="86" t="b">
        <v>0</v>
      </c>
      <c r="AD7" s="86">
        <v>2</v>
      </c>
      <c r="AE7" s="92" t="s">
        <v>311</v>
      </c>
      <c r="AF7" s="86" t="b">
        <v>0</v>
      </c>
      <c r="AG7" s="86" t="s">
        <v>317</v>
      </c>
      <c r="AH7" s="86"/>
      <c r="AI7" s="92" t="s">
        <v>311</v>
      </c>
      <c r="AJ7" s="86" t="b">
        <v>0</v>
      </c>
      <c r="AK7" s="86">
        <v>0</v>
      </c>
      <c r="AL7" s="92" t="s">
        <v>311</v>
      </c>
      <c r="AM7" s="86" t="s">
        <v>323</v>
      </c>
      <c r="AN7" s="86" t="b">
        <v>0</v>
      </c>
      <c r="AO7" s="92" t="s">
        <v>292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14</v>
      </c>
      <c r="BK7" s="52">
        <v>100</v>
      </c>
      <c r="BL7" s="51">
        <v>14</v>
      </c>
    </row>
    <row r="8" spans="1:64" ht="45">
      <c r="A8" s="84" t="s">
        <v>217</v>
      </c>
      <c r="B8" s="84" t="s">
        <v>217</v>
      </c>
      <c r="C8" s="53" t="s">
        <v>747</v>
      </c>
      <c r="D8" s="54">
        <v>3</v>
      </c>
      <c r="E8" s="65" t="s">
        <v>132</v>
      </c>
      <c r="F8" s="55">
        <v>35</v>
      </c>
      <c r="G8" s="53"/>
      <c r="H8" s="57"/>
      <c r="I8" s="56"/>
      <c r="J8" s="56"/>
      <c r="K8" s="36" t="s">
        <v>65</v>
      </c>
      <c r="L8" s="83">
        <v>8</v>
      </c>
      <c r="M8" s="83"/>
      <c r="N8" s="63"/>
      <c r="O8" s="86" t="s">
        <v>176</v>
      </c>
      <c r="P8" s="88">
        <v>43702.47420138889</v>
      </c>
      <c r="Q8" s="86" t="s">
        <v>239</v>
      </c>
      <c r="R8" s="89" t="s">
        <v>250</v>
      </c>
      <c r="S8" s="86" t="s">
        <v>253</v>
      </c>
      <c r="T8" s="86" t="s">
        <v>254</v>
      </c>
      <c r="U8" s="86"/>
      <c r="V8" s="89" t="s">
        <v>260</v>
      </c>
      <c r="W8" s="88">
        <v>43702.47420138889</v>
      </c>
      <c r="X8" s="89" t="s">
        <v>275</v>
      </c>
      <c r="Y8" s="86"/>
      <c r="Z8" s="86"/>
      <c r="AA8" s="92" t="s">
        <v>293</v>
      </c>
      <c r="AB8" s="86"/>
      <c r="AC8" s="86" t="b">
        <v>0</v>
      </c>
      <c r="AD8" s="86">
        <v>0</v>
      </c>
      <c r="AE8" s="92" t="s">
        <v>311</v>
      </c>
      <c r="AF8" s="86" t="b">
        <v>0</v>
      </c>
      <c r="AG8" s="86" t="s">
        <v>318</v>
      </c>
      <c r="AH8" s="86"/>
      <c r="AI8" s="92" t="s">
        <v>311</v>
      </c>
      <c r="AJ8" s="86" t="b">
        <v>0</v>
      </c>
      <c r="AK8" s="86">
        <v>0</v>
      </c>
      <c r="AL8" s="92" t="s">
        <v>311</v>
      </c>
      <c r="AM8" s="86" t="s">
        <v>324</v>
      </c>
      <c r="AN8" s="86" t="b">
        <v>0</v>
      </c>
      <c r="AO8" s="92" t="s">
        <v>293</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0</v>
      </c>
      <c r="BE8" s="52">
        <v>0</v>
      </c>
      <c r="BF8" s="51">
        <v>0</v>
      </c>
      <c r="BG8" s="52">
        <v>0</v>
      </c>
      <c r="BH8" s="51">
        <v>0</v>
      </c>
      <c r="BI8" s="52">
        <v>0</v>
      </c>
      <c r="BJ8" s="51">
        <v>1</v>
      </c>
      <c r="BK8" s="52">
        <v>100</v>
      </c>
      <c r="BL8" s="51">
        <v>1</v>
      </c>
    </row>
    <row r="9" spans="1:64" ht="45">
      <c r="A9" s="84" t="s">
        <v>218</v>
      </c>
      <c r="B9" s="84" t="s">
        <v>223</v>
      </c>
      <c r="C9" s="53" t="s">
        <v>747</v>
      </c>
      <c r="D9" s="54">
        <v>3</v>
      </c>
      <c r="E9" s="65" t="s">
        <v>132</v>
      </c>
      <c r="F9" s="55">
        <v>35</v>
      </c>
      <c r="G9" s="53"/>
      <c r="H9" s="57"/>
      <c r="I9" s="56"/>
      <c r="J9" s="56"/>
      <c r="K9" s="36" t="s">
        <v>65</v>
      </c>
      <c r="L9" s="83">
        <v>9</v>
      </c>
      <c r="M9" s="83"/>
      <c r="N9" s="63"/>
      <c r="O9" s="86" t="s">
        <v>234</v>
      </c>
      <c r="P9" s="88">
        <v>43703.253067129626</v>
      </c>
      <c r="Q9" s="86" t="s">
        <v>240</v>
      </c>
      <c r="R9" s="86"/>
      <c r="S9" s="86"/>
      <c r="T9" s="86" t="s">
        <v>255</v>
      </c>
      <c r="U9" s="86"/>
      <c r="V9" s="89" t="s">
        <v>261</v>
      </c>
      <c r="W9" s="88">
        <v>43703.253067129626</v>
      </c>
      <c r="X9" s="89" t="s">
        <v>276</v>
      </c>
      <c r="Y9" s="86"/>
      <c r="Z9" s="86"/>
      <c r="AA9" s="92" t="s">
        <v>294</v>
      </c>
      <c r="AB9" s="86"/>
      <c r="AC9" s="86" t="b">
        <v>0</v>
      </c>
      <c r="AD9" s="86">
        <v>0</v>
      </c>
      <c r="AE9" s="92" t="s">
        <v>311</v>
      </c>
      <c r="AF9" s="86" t="b">
        <v>0</v>
      </c>
      <c r="AG9" s="86" t="s">
        <v>317</v>
      </c>
      <c r="AH9" s="86"/>
      <c r="AI9" s="92" t="s">
        <v>311</v>
      </c>
      <c r="AJ9" s="86" t="b">
        <v>0</v>
      </c>
      <c r="AK9" s="86">
        <v>1</v>
      </c>
      <c r="AL9" s="92" t="s">
        <v>300</v>
      </c>
      <c r="AM9" s="86" t="s">
        <v>321</v>
      </c>
      <c r="AN9" s="86" t="b">
        <v>0</v>
      </c>
      <c r="AO9" s="92" t="s">
        <v>300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2</v>
      </c>
      <c r="BE9" s="52">
        <v>8.695652173913043</v>
      </c>
      <c r="BF9" s="51">
        <v>0</v>
      </c>
      <c r="BG9" s="52">
        <v>0</v>
      </c>
      <c r="BH9" s="51">
        <v>0</v>
      </c>
      <c r="BI9" s="52">
        <v>0</v>
      </c>
      <c r="BJ9" s="51">
        <v>21</v>
      </c>
      <c r="BK9" s="52">
        <v>91.30434782608695</v>
      </c>
      <c r="BL9" s="51">
        <v>23</v>
      </c>
    </row>
    <row r="10" spans="1:64" ht="45">
      <c r="A10" s="84" t="s">
        <v>219</v>
      </c>
      <c r="B10" s="84" t="s">
        <v>223</v>
      </c>
      <c r="C10" s="53" t="s">
        <v>747</v>
      </c>
      <c r="D10" s="54">
        <v>3</v>
      </c>
      <c r="E10" s="65" t="s">
        <v>132</v>
      </c>
      <c r="F10" s="55">
        <v>35</v>
      </c>
      <c r="G10" s="53"/>
      <c r="H10" s="57"/>
      <c r="I10" s="56"/>
      <c r="J10" s="56"/>
      <c r="K10" s="36" t="s">
        <v>65</v>
      </c>
      <c r="L10" s="83">
        <v>10</v>
      </c>
      <c r="M10" s="83"/>
      <c r="N10" s="63"/>
      <c r="O10" s="86" t="s">
        <v>234</v>
      </c>
      <c r="P10" s="88">
        <v>43703.976631944446</v>
      </c>
      <c r="Q10" s="86" t="s">
        <v>240</v>
      </c>
      <c r="R10" s="86"/>
      <c r="S10" s="86"/>
      <c r="T10" s="86" t="s">
        <v>255</v>
      </c>
      <c r="U10" s="86"/>
      <c r="V10" s="89" t="s">
        <v>262</v>
      </c>
      <c r="W10" s="88">
        <v>43703.976631944446</v>
      </c>
      <c r="X10" s="89" t="s">
        <v>277</v>
      </c>
      <c r="Y10" s="86"/>
      <c r="Z10" s="86"/>
      <c r="AA10" s="92" t="s">
        <v>295</v>
      </c>
      <c r="AB10" s="86"/>
      <c r="AC10" s="86" t="b">
        <v>0</v>
      </c>
      <c r="AD10" s="86">
        <v>0</v>
      </c>
      <c r="AE10" s="92" t="s">
        <v>311</v>
      </c>
      <c r="AF10" s="86" t="b">
        <v>0</v>
      </c>
      <c r="AG10" s="86" t="s">
        <v>317</v>
      </c>
      <c r="AH10" s="86"/>
      <c r="AI10" s="92" t="s">
        <v>311</v>
      </c>
      <c r="AJ10" s="86" t="b">
        <v>0</v>
      </c>
      <c r="AK10" s="86">
        <v>2</v>
      </c>
      <c r="AL10" s="92" t="s">
        <v>300</v>
      </c>
      <c r="AM10" s="86" t="s">
        <v>325</v>
      </c>
      <c r="AN10" s="86" t="b">
        <v>0</v>
      </c>
      <c r="AO10" s="92" t="s">
        <v>300</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2</v>
      </c>
      <c r="BE10" s="52">
        <v>8.695652173913043</v>
      </c>
      <c r="BF10" s="51">
        <v>0</v>
      </c>
      <c r="BG10" s="52">
        <v>0</v>
      </c>
      <c r="BH10" s="51">
        <v>0</v>
      </c>
      <c r="BI10" s="52">
        <v>0</v>
      </c>
      <c r="BJ10" s="51">
        <v>21</v>
      </c>
      <c r="BK10" s="52">
        <v>91.30434782608695</v>
      </c>
      <c r="BL10" s="51">
        <v>23</v>
      </c>
    </row>
    <row r="11" spans="1:64" ht="45">
      <c r="A11" s="84" t="s">
        <v>220</v>
      </c>
      <c r="B11" s="84" t="s">
        <v>220</v>
      </c>
      <c r="C11" s="53" t="s">
        <v>747</v>
      </c>
      <c r="D11" s="54">
        <v>3</v>
      </c>
      <c r="E11" s="65" t="s">
        <v>132</v>
      </c>
      <c r="F11" s="55">
        <v>35</v>
      </c>
      <c r="G11" s="53"/>
      <c r="H11" s="57"/>
      <c r="I11" s="56"/>
      <c r="J11" s="56"/>
      <c r="K11" s="36" t="s">
        <v>65</v>
      </c>
      <c r="L11" s="83">
        <v>11</v>
      </c>
      <c r="M11" s="83"/>
      <c r="N11" s="63"/>
      <c r="O11" s="86" t="s">
        <v>176</v>
      </c>
      <c r="P11" s="88">
        <v>43704.71319444444</v>
      </c>
      <c r="Q11" s="86" t="s">
        <v>241</v>
      </c>
      <c r="R11" s="89" t="s">
        <v>250</v>
      </c>
      <c r="S11" s="86" t="s">
        <v>253</v>
      </c>
      <c r="T11" s="86"/>
      <c r="U11" s="86"/>
      <c r="V11" s="89" t="s">
        <v>263</v>
      </c>
      <c r="W11" s="88">
        <v>43704.71319444444</v>
      </c>
      <c r="X11" s="89" t="s">
        <v>278</v>
      </c>
      <c r="Y11" s="86"/>
      <c r="Z11" s="86"/>
      <c r="AA11" s="92" t="s">
        <v>296</v>
      </c>
      <c r="AB11" s="86"/>
      <c r="AC11" s="86" t="b">
        <v>0</v>
      </c>
      <c r="AD11" s="86">
        <v>0</v>
      </c>
      <c r="AE11" s="92" t="s">
        <v>311</v>
      </c>
      <c r="AF11" s="86" t="b">
        <v>0</v>
      </c>
      <c r="AG11" s="86" t="s">
        <v>317</v>
      </c>
      <c r="AH11" s="86"/>
      <c r="AI11" s="92" t="s">
        <v>311</v>
      </c>
      <c r="AJ11" s="86" t="b">
        <v>0</v>
      </c>
      <c r="AK11" s="86">
        <v>0</v>
      </c>
      <c r="AL11" s="92" t="s">
        <v>311</v>
      </c>
      <c r="AM11" s="86" t="s">
        <v>326</v>
      </c>
      <c r="AN11" s="86" t="b">
        <v>0</v>
      </c>
      <c r="AO11" s="92" t="s">
        <v>296</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0</v>
      </c>
      <c r="BG11" s="52">
        <v>0</v>
      </c>
      <c r="BH11" s="51">
        <v>0</v>
      </c>
      <c r="BI11" s="52">
        <v>0</v>
      </c>
      <c r="BJ11" s="51">
        <v>13</v>
      </c>
      <c r="BK11" s="52">
        <v>100</v>
      </c>
      <c r="BL11" s="51">
        <v>13</v>
      </c>
    </row>
    <row r="12" spans="1:64" ht="45">
      <c r="A12" s="84" t="s">
        <v>221</v>
      </c>
      <c r="B12" s="84" t="s">
        <v>228</v>
      </c>
      <c r="C12" s="53" t="s">
        <v>747</v>
      </c>
      <c r="D12" s="54">
        <v>3</v>
      </c>
      <c r="E12" s="65" t="s">
        <v>132</v>
      </c>
      <c r="F12" s="55">
        <v>35</v>
      </c>
      <c r="G12" s="53"/>
      <c r="H12" s="57"/>
      <c r="I12" s="56"/>
      <c r="J12" s="56"/>
      <c r="K12" s="36" t="s">
        <v>65</v>
      </c>
      <c r="L12" s="83">
        <v>12</v>
      </c>
      <c r="M12" s="83"/>
      <c r="N12" s="63"/>
      <c r="O12" s="86" t="s">
        <v>234</v>
      </c>
      <c r="P12" s="88">
        <v>43700.90336805556</v>
      </c>
      <c r="Q12" s="86" t="s">
        <v>242</v>
      </c>
      <c r="R12" s="86"/>
      <c r="S12" s="86"/>
      <c r="T12" s="86"/>
      <c r="U12" s="86"/>
      <c r="V12" s="89" t="s">
        <v>264</v>
      </c>
      <c r="W12" s="88">
        <v>43700.90336805556</v>
      </c>
      <c r="X12" s="89" t="s">
        <v>279</v>
      </c>
      <c r="Y12" s="86"/>
      <c r="Z12" s="86"/>
      <c r="AA12" s="92" t="s">
        <v>297</v>
      </c>
      <c r="AB12" s="92" t="s">
        <v>307</v>
      </c>
      <c r="AC12" s="86" t="b">
        <v>0</v>
      </c>
      <c r="AD12" s="86">
        <v>0</v>
      </c>
      <c r="AE12" s="92" t="s">
        <v>312</v>
      </c>
      <c r="AF12" s="86" t="b">
        <v>0</v>
      </c>
      <c r="AG12" s="86" t="s">
        <v>319</v>
      </c>
      <c r="AH12" s="86"/>
      <c r="AI12" s="92" t="s">
        <v>311</v>
      </c>
      <c r="AJ12" s="86" t="b">
        <v>0</v>
      </c>
      <c r="AK12" s="86">
        <v>0</v>
      </c>
      <c r="AL12" s="92" t="s">
        <v>311</v>
      </c>
      <c r="AM12" s="86" t="s">
        <v>321</v>
      </c>
      <c r="AN12" s="86" t="b">
        <v>0</v>
      </c>
      <c r="AO12" s="92" t="s">
        <v>307</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221</v>
      </c>
      <c r="B13" s="84" t="s">
        <v>229</v>
      </c>
      <c r="C13" s="53" t="s">
        <v>747</v>
      </c>
      <c r="D13" s="54">
        <v>3</v>
      </c>
      <c r="E13" s="65" t="s">
        <v>132</v>
      </c>
      <c r="F13" s="55">
        <v>35</v>
      </c>
      <c r="G13" s="53"/>
      <c r="H13" s="57"/>
      <c r="I13" s="56"/>
      <c r="J13" s="56"/>
      <c r="K13" s="36" t="s">
        <v>65</v>
      </c>
      <c r="L13" s="83">
        <v>13</v>
      </c>
      <c r="M13" s="83"/>
      <c r="N13" s="63"/>
      <c r="O13" s="86" t="s">
        <v>233</v>
      </c>
      <c r="P13" s="88">
        <v>43700.90336805556</v>
      </c>
      <c r="Q13" s="86" t="s">
        <v>242</v>
      </c>
      <c r="R13" s="86"/>
      <c r="S13" s="86"/>
      <c r="T13" s="86"/>
      <c r="U13" s="86"/>
      <c r="V13" s="89" t="s">
        <v>264</v>
      </c>
      <c r="W13" s="88">
        <v>43700.90336805556</v>
      </c>
      <c r="X13" s="89" t="s">
        <v>279</v>
      </c>
      <c r="Y13" s="86"/>
      <c r="Z13" s="86"/>
      <c r="AA13" s="92" t="s">
        <v>297</v>
      </c>
      <c r="AB13" s="92" t="s">
        <v>307</v>
      </c>
      <c r="AC13" s="86" t="b">
        <v>0</v>
      </c>
      <c r="AD13" s="86">
        <v>0</v>
      </c>
      <c r="AE13" s="92" t="s">
        <v>312</v>
      </c>
      <c r="AF13" s="86" t="b">
        <v>0</v>
      </c>
      <c r="AG13" s="86" t="s">
        <v>319</v>
      </c>
      <c r="AH13" s="86"/>
      <c r="AI13" s="92" t="s">
        <v>311</v>
      </c>
      <c r="AJ13" s="86" t="b">
        <v>0</v>
      </c>
      <c r="AK13" s="86">
        <v>0</v>
      </c>
      <c r="AL13" s="92" t="s">
        <v>311</v>
      </c>
      <c r="AM13" s="86" t="s">
        <v>321</v>
      </c>
      <c r="AN13" s="86" t="b">
        <v>0</v>
      </c>
      <c r="AO13" s="92" t="s">
        <v>307</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14</v>
      </c>
      <c r="BK13" s="52">
        <v>100</v>
      </c>
      <c r="BL13" s="51">
        <v>14</v>
      </c>
    </row>
    <row r="14" spans="1:64" ht="45">
      <c r="A14" s="84" t="s">
        <v>221</v>
      </c>
      <c r="B14" s="84" t="s">
        <v>230</v>
      </c>
      <c r="C14" s="53" t="s">
        <v>747</v>
      </c>
      <c r="D14" s="54">
        <v>3</v>
      </c>
      <c r="E14" s="65" t="s">
        <v>132</v>
      </c>
      <c r="F14" s="55">
        <v>35</v>
      </c>
      <c r="G14" s="53"/>
      <c r="H14" s="57"/>
      <c r="I14" s="56"/>
      <c r="J14" s="56"/>
      <c r="K14" s="36" t="s">
        <v>65</v>
      </c>
      <c r="L14" s="83">
        <v>14</v>
      </c>
      <c r="M14" s="83"/>
      <c r="N14" s="63"/>
      <c r="O14" s="86" t="s">
        <v>234</v>
      </c>
      <c r="P14" s="88">
        <v>43704.82365740741</v>
      </c>
      <c r="Q14" s="86" t="s">
        <v>243</v>
      </c>
      <c r="R14" s="86"/>
      <c r="S14" s="86"/>
      <c r="T14" s="86"/>
      <c r="U14" s="86"/>
      <c r="V14" s="89" t="s">
        <v>264</v>
      </c>
      <c r="W14" s="88">
        <v>43704.82365740741</v>
      </c>
      <c r="X14" s="89" t="s">
        <v>280</v>
      </c>
      <c r="Y14" s="86"/>
      <c r="Z14" s="86"/>
      <c r="AA14" s="92" t="s">
        <v>298</v>
      </c>
      <c r="AB14" s="92" t="s">
        <v>308</v>
      </c>
      <c r="AC14" s="86" t="b">
        <v>0</v>
      </c>
      <c r="AD14" s="86">
        <v>2</v>
      </c>
      <c r="AE14" s="92" t="s">
        <v>313</v>
      </c>
      <c r="AF14" s="86" t="b">
        <v>0</v>
      </c>
      <c r="AG14" s="86" t="s">
        <v>320</v>
      </c>
      <c r="AH14" s="86"/>
      <c r="AI14" s="92" t="s">
        <v>311</v>
      </c>
      <c r="AJ14" s="86" t="b">
        <v>0</v>
      </c>
      <c r="AK14" s="86">
        <v>0</v>
      </c>
      <c r="AL14" s="92" t="s">
        <v>311</v>
      </c>
      <c r="AM14" s="86" t="s">
        <v>321</v>
      </c>
      <c r="AN14" s="86" t="b">
        <v>0</v>
      </c>
      <c r="AO14" s="92" t="s">
        <v>308</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221</v>
      </c>
      <c r="B15" s="84" t="s">
        <v>231</v>
      </c>
      <c r="C15" s="53" t="s">
        <v>747</v>
      </c>
      <c r="D15" s="54">
        <v>3</v>
      </c>
      <c r="E15" s="65" t="s">
        <v>132</v>
      </c>
      <c r="F15" s="55">
        <v>35</v>
      </c>
      <c r="G15" s="53"/>
      <c r="H15" s="57"/>
      <c r="I15" s="56"/>
      <c r="J15" s="56"/>
      <c r="K15" s="36" t="s">
        <v>65</v>
      </c>
      <c r="L15" s="83">
        <v>15</v>
      </c>
      <c r="M15" s="83"/>
      <c r="N15" s="63"/>
      <c r="O15" s="86" t="s">
        <v>233</v>
      </c>
      <c r="P15" s="88">
        <v>43704.82365740741</v>
      </c>
      <c r="Q15" s="86" t="s">
        <v>243</v>
      </c>
      <c r="R15" s="86"/>
      <c r="S15" s="86"/>
      <c r="T15" s="86"/>
      <c r="U15" s="86"/>
      <c r="V15" s="89" t="s">
        <v>264</v>
      </c>
      <c r="W15" s="88">
        <v>43704.82365740741</v>
      </c>
      <c r="X15" s="89" t="s">
        <v>280</v>
      </c>
      <c r="Y15" s="86"/>
      <c r="Z15" s="86"/>
      <c r="AA15" s="92" t="s">
        <v>298</v>
      </c>
      <c r="AB15" s="92" t="s">
        <v>308</v>
      </c>
      <c r="AC15" s="86" t="b">
        <v>0</v>
      </c>
      <c r="AD15" s="86">
        <v>2</v>
      </c>
      <c r="AE15" s="92" t="s">
        <v>313</v>
      </c>
      <c r="AF15" s="86" t="b">
        <v>0</v>
      </c>
      <c r="AG15" s="86" t="s">
        <v>320</v>
      </c>
      <c r="AH15" s="86"/>
      <c r="AI15" s="92" t="s">
        <v>311</v>
      </c>
      <c r="AJ15" s="86" t="b">
        <v>0</v>
      </c>
      <c r="AK15" s="86">
        <v>0</v>
      </c>
      <c r="AL15" s="92" t="s">
        <v>311</v>
      </c>
      <c r="AM15" s="86" t="s">
        <v>321</v>
      </c>
      <c r="AN15" s="86" t="b">
        <v>0</v>
      </c>
      <c r="AO15" s="92" t="s">
        <v>308</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7</v>
      </c>
      <c r="BK15" s="52">
        <v>100</v>
      </c>
      <c r="BL15" s="51">
        <v>7</v>
      </c>
    </row>
    <row r="16" spans="1:64" ht="45">
      <c r="A16" s="84" t="s">
        <v>222</v>
      </c>
      <c r="B16" s="84" t="s">
        <v>223</v>
      </c>
      <c r="C16" s="53" t="s">
        <v>747</v>
      </c>
      <c r="D16" s="54">
        <v>3</v>
      </c>
      <c r="E16" s="65" t="s">
        <v>132</v>
      </c>
      <c r="F16" s="55">
        <v>35</v>
      </c>
      <c r="G16" s="53"/>
      <c r="H16" s="57"/>
      <c r="I16" s="56"/>
      <c r="J16" s="56"/>
      <c r="K16" s="36" t="s">
        <v>65</v>
      </c>
      <c r="L16" s="83">
        <v>16</v>
      </c>
      <c r="M16" s="83"/>
      <c r="N16" s="63"/>
      <c r="O16" s="86" t="s">
        <v>234</v>
      </c>
      <c r="P16" s="88">
        <v>43705.3380787037</v>
      </c>
      <c r="Q16" s="86" t="s">
        <v>244</v>
      </c>
      <c r="R16" s="86"/>
      <c r="S16" s="86"/>
      <c r="T16" s="86"/>
      <c r="U16" s="86"/>
      <c r="V16" s="89" t="s">
        <v>265</v>
      </c>
      <c r="W16" s="88">
        <v>43705.3380787037</v>
      </c>
      <c r="X16" s="89" t="s">
        <v>281</v>
      </c>
      <c r="Y16" s="86"/>
      <c r="Z16" s="86"/>
      <c r="AA16" s="92" t="s">
        <v>299</v>
      </c>
      <c r="AB16" s="86"/>
      <c r="AC16" s="86" t="b">
        <v>0</v>
      </c>
      <c r="AD16" s="86">
        <v>0</v>
      </c>
      <c r="AE16" s="92" t="s">
        <v>311</v>
      </c>
      <c r="AF16" s="86" t="b">
        <v>0</v>
      </c>
      <c r="AG16" s="86" t="s">
        <v>317</v>
      </c>
      <c r="AH16" s="86"/>
      <c r="AI16" s="92" t="s">
        <v>311</v>
      </c>
      <c r="AJ16" s="86" t="b">
        <v>0</v>
      </c>
      <c r="AK16" s="86">
        <v>4</v>
      </c>
      <c r="AL16" s="92" t="s">
        <v>301</v>
      </c>
      <c r="AM16" s="86" t="s">
        <v>322</v>
      </c>
      <c r="AN16" s="86" t="b">
        <v>0</v>
      </c>
      <c r="AO16" s="92" t="s">
        <v>301</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222</v>
      </c>
      <c r="B17" s="84" t="s">
        <v>224</v>
      </c>
      <c r="C17" s="53" t="s">
        <v>747</v>
      </c>
      <c r="D17" s="54">
        <v>3</v>
      </c>
      <c r="E17" s="65" t="s">
        <v>132</v>
      </c>
      <c r="F17" s="55">
        <v>35</v>
      </c>
      <c r="G17" s="53"/>
      <c r="H17" s="57"/>
      <c r="I17" s="56"/>
      <c r="J17" s="56"/>
      <c r="K17" s="36" t="s">
        <v>65</v>
      </c>
      <c r="L17" s="83">
        <v>17</v>
      </c>
      <c r="M17" s="83"/>
      <c r="N17" s="63"/>
      <c r="O17" s="86" t="s">
        <v>234</v>
      </c>
      <c r="P17" s="88">
        <v>43705.3380787037</v>
      </c>
      <c r="Q17" s="86" t="s">
        <v>244</v>
      </c>
      <c r="R17" s="86"/>
      <c r="S17" s="86"/>
      <c r="T17" s="86"/>
      <c r="U17" s="86"/>
      <c r="V17" s="89" t="s">
        <v>265</v>
      </c>
      <c r="W17" s="88">
        <v>43705.3380787037</v>
      </c>
      <c r="X17" s="89" t="s">
        <v>281</v>
      </c>
      <c r="Y17" s="86"/>
      <c r="Z17" s="86"/>
      <c r="AA17" s="92" t="s">
        <v>299</v>
      </c>
      <c r="AB17" s="86"/>
      <c r="AC17" s="86" t="b">
        <v>0</v>
      </c>
      <c r="AD17" s="86">
        <v>0</v>
      </c>
      <c r="AE17" s="92" t="s">
        <v>311</v>
      </c>
      <c r="AF17" s="86" t="b">
        <v>0</v>
      </c>
      <c r="AG17" s="86" t="s">
        <v>317</v>
      </c>
      <c r="AH17" s="86"/>
      <c r="AI17" s="92" t="s">
        <v>311</v>
      </c>
      <c r="AJ17" s="86" t="b">
        <v>0</v>
      </c>
      <c r="AK17" s="86">
        <v>4</v>
      </c>
      <c r="AL17" s="92" t="s">
        <v>301</v>
      </c>
      <c r="AM17" s="86" t="s">
        <v>322</v>
      </c>
      <c r="AN17" s="86" t="b">
        <v>0</v>
      </c>
      <c r="AO17" s="92" t="s">
        <v>301</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1</v>
      </c>
      <c r="BE17" s="52">
        <v>4.545454545454546</v>
      </c>
      <c r="BF17" s="51">
        <v>0</v>
      </c>
      <c r="BG17" s="52">
        <v>0</v>
      </c>
      <c r="BH17" s="51">
        <v>0</v>
      </c>
      <c r="BI17" s="52">
        <v>0</v>
      </c>
      <c r="BJ17" s="51">
        <v>21</v>
      </c>
      <c r="BK17" s="52">
        <v>95.45454545454545</v>
      </c>
      <c r="BL17" s="51">
        <v>22</v>
      </c>
    </row>
    <row r="18" spans="1:64" ht="45">
      <c r="A18" s="84" t="s">
        <v>223</v>
      </c>
      <c r="B18" s="84" t="s">
        <v>232</v>
      </c>
      <c r="C18" s="53" t="s">
        <v>747</v>
      </c>
      <c r="D18" s="54">
        <v>3</v>
      </c>
      <c r="E18" s="65" t="s">
        <v>132</v>
      </c>
      <c r="F18" s="55">
        <v>35</v>
      </c>
      <c r="G18" s="53"/>
      <c r="H18" s="57"/>
      <c r="I18" s="56"/>
      <c r="J18" s="56"/>
      <c r="K18" s="36" t="s">
        <v>65</v>
      </c>
      <c r="L18" s="83">
        <v>18</v>
      </c>
      <c r="M18" s="83"/>
      <c r="N18" s="63"/>
      <c r="O18" s="86" t="s">
        <v>234</v>
      </c>
      <c r="P18" s="88">
        <v>43702.53659722222</v>
      </c>
      <c r="Q18" s="86" t="s">
        <v>245</v>
      </c>
      <c r="R18" s="89" t="s">
        <v>250</v>
      </c>
      <c r="S18" s="86" t="s">
        <v>253</v>
      </c>
      <c r="T18" s="86" t="s">
        <v>255</v>
      </c>
      <c r="U18" s="86"/>
      <c r="V18" s="89" t="s">
        <v>266</v>
      </c>
      <c r="W18" s="88">
        <v>43702.53659722222</v>
      </c>
      <c r="X18" s="89" t="s">
        <v>282</v>
      </c>
      <c r="Y18" s="86"/>
      <c r="Z18" s="86"/>
      <c r="AA18" s="92" t="s">
        <v>300</v>
      </c>
      <c r="AB18" s="92" t="s">
        <v>309</v>
      </c>
      <c r="AC18" s="86" t="b">
        <v>0</v>
      </c>
      <c r="AD18" s="86">
        <v>3</v>
      </c>
      <c r="AE18" s="92" t="s">
        <v>314</v>
      </c>
      <c r="AF18" s="86" t="b">
        <v>0</v>
      </c>
      <c r="AG18" s="86" t="s">
        <v>317</v>
      </c>
      <c r="AH18" s="86"/>
      <c r="AI18" s="92" t="s">
        <v>311</v>
      </c>
      <c r="AJ18" s="86" t="b">
        <v>0</v>
      </c>
      <c r="AK18" s="86">
        <v>1</v>
      </c>
      <c r="AL18" s="92" t="s">
        <v>311</v>
      </c>
      <c r="AM18" s="86" t="s">
        <v>322</v>
      </c>
      <c r="AN18" s="86" t="b">
        <v>0</v>
      </c>
      <c r="AO18" s="92" t="s">
        <v>309</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4</v>
      </c>
      <c r="BE18" s="52">
        <v>9.30232558139535</v>
      </c>
      <c r="BF18" s="51">
        <v>0</v>
      </c>
      <c r="BG18" s="52">
        <v>0</v>
      </c>
      <c r="BH18" s="51">
        <v>0</v>
      </c>
      <c r="BI18" s="52">
        <v>0</v>
      </c>
      <c r="BJ18" s="51">
        <v>39</v>
      </c>
      <c r="BK18" s="52">
        <v>90.69767441860465</v>
      </c>
      <c r="BL18" s="51">
        <v>43</v>
      </c>
    </row>
    <row r="19" spans="1:64" ht="45">
      <c r="A19" s="84" t="s">
        <v>224</v>
      </c>
      <c r="B19" s="84" t="s">
        <v>223</v>
      </c>
      <c r="C19" s="53" t="s">
        <v>747</v>
      </c>
      <c r="D19" s="54">
        <v>3</v>
      </c>
      <c r="E19" s="65" t="s">
        <v>132</v>
      </c>
      <c r="F19" s="55">
        <v>35</v>
      </c>
      <c r="G19" s="53"/>
      <c r="H19" s="57"/>
      <c r="I19" s="56"/>
      <c r="J19" s="56"/>
      <c r="K19" s="36" t="s">
        <v>66</v>
      </c>
      <c r="L19" s="83">
        <v>19</v>
      </c>
      <c r="M19" s="83"/>
      <c r="N19" s="63"/>
      <c r="O19" s="86" t="s">
        <v>234</v>
      </c>
      <c r="P19" s="88">
        <v>43705.333333333336</v>
      </c>
      <c r="Q19" s="86" t="s">
        <v>246</v>
      </c>
      <c r="R19" s="89" t="s">
        <v>250</v>
      </c>
      <c r="S19" s="86" t="s">
        <v>253</v>
      </c>
      <c r="T19" s="86"/>
      <c r="U19" s="86"/>
      <c r="V19" s="89" t="s">
        <v>267</v>
      </c>
      <c r="W19" s="88">
        <v>43705.333333333336</v>
      </c>
      <c r="X19" s="89" t="s">
        <v>283</v>
      </c>
      <c r="Y19" s="86"/>
      <c r="Z19" s="86"/>
      <c r="AA19" s="92" t="s">
        <v>301</v>
      </c>
      <c r="AB19" s="86"/>
      <c r="AC19" s="86" t="b">
        <v>0</v>
      </c>
      <c r="AD19" s="86">
        <v>6</v>
      </c>
      <c r="AE19" s="92" t="s">
        <v>311</v>
      </c>
      <c r="AF19" s="86" t="b">
        <v>0</v>
      </c>
      <c r="AG19" s="86" t="s">
        <v>317</v>
      </c>
      <c r="AH19" s="86"/>
      <c r="AI19" s="92" t="s">
        <v>311</v>
      </c>
      <c r="AJ19" s="86" t="b">
        <v>0</v>
      </c>
      <c r="AK19" s="86">
        <v>4</v>
      </c>
      <c r="AL19" s="92" t="s">
        <v>311</v>
      </c>
      <c r="AM19" s="86" t="s">
        <v>327</v>
      </c>
      <c r="AN19" s="86" t="b">
        <v>0</v>
      </c>
      <c r="AO19" s="92" t="s">
        <v>301</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1</v>
      </c>
      <c r="BE19" s="52">
        <v>5.2631578947368425</v>
      </c>
      <c r="BF19" s="51">
        <v>0</v>
      </c>
      <c r="BG19" s="52">
        <v>0</v>
      </c>
      <c r="BH19" s="51">
        <v>0</v>
      </c>
      <c r="BI19" s="52">
        <v>0</v>
      </c>
      <c r="BJ19" s="51">
        <v>18</v>
      </c>
      <c r="BK19" s="52">
        <v>94.73684210526316</v>
      </c>
      <c r="BL19" s="51">
        <v>19</v>
      </c>
    </row>
    <row r="20" spans="1:64" ht="45">
      <c r="A20" s="84" t="s">
        <v>223</v>
      </c>
      <c r="B20" s="84" t="s">
        <v>223</v>
      </c>
      <c r="C20" s="53" t="s">
        <v>747</v>
      </c>
      <c r="D20" s="54">
        <v>3</v>
      </c>
      <c r="E20" s="65" t="s">
        <v>132</v>
      </c>
      <c r="F20" s="55">
        <v>35</v>
      </c>
      <c r="G20" s="53"/>
      <c r="H20" s="57"/>
      <c r="I20" s="56"/>
      <c r="J20" s="56"/>
      <c r="K20" s="36" t="s">
        <v>65</v>
      </c>
      <c r="L20" s="83">
        <v>20</v>
      </c>
      <c r="M20" s="83"/>
      <c r="N20" s="63"/>
      <c r="O20" s="86" t="s">
        <v>176</v>
      </c>
      <c r="P20" s="88">
        <v>43702.177453703705</v>
      </c>
      <c r="Q20" s="86" t="s">
        <v>247</v>
      </c>
      <c r="R20" s="89" t="s">
        <v>250</v>
      </c>
      <c r="S20" s="86" t="s">
        <v>253</v>
      </c>
      <c r="T20" s="86"/>
      <c r="U20" s="89" t="s">
        <v>256</v>
      </c>
      <c r="V20" s="89" t="s">
        <v>256</v>
      </c>
      <c r="W20" s="88">
        <v>43702.177453703705</v>
      </c>
      <c r="X20" s="89" t="s">
        <v>284</v>
      </c>
      <c r="Y20" s="86"/>
      <c r="Z20" s="86"/>
      <c r="AA20" s="92" t="s">
        <v>302</v>
      </c>
      <c r="AB20" s="86"/>
      <c r="AC20" s="86" t="b">
        <v>0</v>
      </c>
      <c r="AD20" s="86">
        <v>11</v>
      </c>
      <c r="AE20" s="92" t="s">
        <v>311</v>
      </c>
      <c r="AF20" s="86" t="b">
        <v>0</v>
      </c>
      <c r="AG20" s="86" t="s">
        <v>317</v>
      </c>
      <c r="AH20" s="86"/>
      <c r="AI20" s="92" t="s">
        <v>311</v>
      </c>
      <c r="AJ20" s="86" t="b">
        <v>0</v>
      </c>
      <c r="AK20" s="86">
        <v>1</v>
      </c>
      <c r="AL20" s="92" t="s">
        <v>311</v>
      </c>
      <c r="AM20" s="86" t="s">
        <v>328</v>
      </c>
      <c r="AN20" s="86" t="b">
        <v>0</v>
      </c>
      <c r="AO20" s="92" t="s">
        <v>302</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12</v>
      </c>
      <c r="BK20" s="52">
        <v>100</v>
      </c>
      <c r="BL20" s="51">
        <v>12</v>
      </c>
    </row>
    <row r="21" spans="1:64" ht="45">
      <c r="A21" s="84" t="s">
        <v>223</v>
      </c>
      <c r="B21" s="84" t="s">
        <v>224</v>
      </c>
      <c r="C21" s="53" t="s">
        <v>747</v>
      </c>
      <c r="D21" s="54">
        <v>3</v>
      </c>
      <c r="E21" s="65" t="s">
        <v>132</v>
      </c>
      <c r="F21" s="55">
        <v>35</v>
      </c>
      <c r="G21" s="53"/>
      <c r="H21" s="57"/>
      <c r="I21" s="56"/>
      <c r="J21" s="56"/>
      <c r="K21" s="36" t="s">
        <v>66</v>
      </c>
      <c r="L21" s="83">
        <v>21</v>
      </c>
      <c r="M21" s="83"/>
      <c r="N21" s="63"/>
      <c r="O21" s="86" t="s">
        <v>234</v>
      </c>
      <c r="P21" s="88">
        <v>43705.356145833335</v>
      </c>
      <c r="Q21" s="86" t="s">
        <v>244</v>
      </c>
      <c r="R21" s="86"/>
      <c r="S21" s="86"/>
      <c r="T21" s="86"/>
      <c r="U21" s="86"/>
      <c r="V21" s="89" t="s">
        <v>266</v>
      </c>
      <c r="W21" s="88">
        <v>43705.356145833335</v>
      </c>
      <c r="X21" s="89" t="s">
        <v>285</v>
      </c>
      <c r="Y21" s="86"/>
      <c r="Z21" s="86"/>
      <c r="AA21" s="92" t="s">
        <v>303</v>
      </c>
      <c r="AB21" s="86"/>
      <c r="AC21" s="86" t="b">
        <v>0</v>
      </c>
      <c r="AD21" s="86">
        <v>0</v>
      </c>
      <c r="AE21" s="92" t="s">
        <v>311</v>
      </c>
      <c r="AF21" s="86" t="b">
        <v>0</v>
      </c>
      <c r="AG21" s="86" t="s">
        <v>317</v>
      </c>
      <c r="AH21" s="86"/>
      <c r="AI21" s="92" t="s">
        <v>311</v>
      </c>
      <c r="AJ21" s="86" t="b">
        <v>0</v>
      </c>
      <c r="AK21" s="86">
        <v>4</v>
      </c>
      <c r="AL21" s="92" t="s">
        <v>301</v>
      </c>
      <c r="AM21" s="86" t="s">
        <v>322</v>
      </c>
      <c r="AN21" s="86" t="b">
        <v>0</v>
      </c>
      <c r="AO21" s="92" t="s">
        <v>301</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1</v>
      </c>
      <c r="BE21" s="52">
        <v>4.545454545454546</v>
      </c>
      <c r="BF21" s="51">
        <v>0</v>
      </c>
      <c r="BG21" s="52">
        <v>0</v>
      </c>
      <c r="BH21" s="51">
        <v>0</v>
      </c>
      <c r="BI21" s="52">
        <v>0</v>
      </c>
      <c r="BJ21" s="51">
        <v>21</v>
      </c>
      <c r="BK21" s="52">
        <v>95.45454545454545</v>
      </c>
      <c r="BL21" s="51">
        <v>22</v>
      </c>
    </row>
    <row r="22" spans="1:64" ht="45">
      <c r="A22" s="84" t="s">
        <v>225</v>
      </c>
      <c r="B22" s="84" t="s">
        <v>223</v>
      </c>
      <c r="C22" s="53" t="s">
        <v>747</v>
      </c>
      <c r="D22" s="54">
        <v>3</v>
      </c>
      <c r="E22" s="65" t="s">
        <v>132</v>
      </c>
      <c r="F22" s="55">
        <v>35</v>
      </c>
      <c r="G22" s="53"/>
      <c r="H22" s="57"/>
      <c r="I22" s="56"/>
      <c r="J22" s="56"/>
      <c r="K22" s="36" t="s">
        <v>65</v>
      </c>
      <c r="L22" s="83">
        <v>22</v>
      </c>
      <c r="M22" s="83"/>
      <c r="N22" s="63"/>
      <c r="O22" s="86" t="s">
        <v>234</v>
      </c>
      <c r="P22" s="88">
        <v>43705.36131944445</v>
      </c>
      <c r="Q22" s="86" t="s">
        <v>244</v>
      </c>
      <c r="R22" s="86"/>
      <c r="S22" s="86"/>
      <c r="T22" s="86"/>
      <c r="U22" s="86"/>
      <c r="V22" s="89" t="s">
        <v>268</v>
      </c>
      <c r="W22" s="88">
        <v>43705.36131944445</v>
      </c>
      <c r="X22" s="89" t="s">
        <v>286</v>
      </c>
      <c r="Y22" s="86"/>
      <c r="Z22" s="86"/>
      <c r="AA22" s="92" t="s">
        <v>304</v>
      </c>
      <c r="AB22" s="86"/>
      <c r="AC22" s="86" t="b">
        <v>0</v>
      </c>
      <c r="AD22" s="86">
        <v>0</v>
      </c>
      <c r="AE22" s="92" t="s">
        <v>311</v>
      </c>
      <c r="AF22" s="86" t="b">
        <v>0</v>
      </c>
      <c r="AG22" s="86" t="s">
        <v>317</v>
      </c>
      <c r="AH22" s="86"/>
      <c r="AI22" s="92" t="s">
        <v>311</v>
      </c>
      <c r="AJ22" s="86" t="b">
        <v>0</v>
      </c>
      <c r="AK22" s="86">
        <v>4</v>
      </c>
      <c r="AL22" s="92" t="s">
        <v>301</v>
      </c>
      <c r="AM22" s="86" t="s">
        <v>322</v>
      </c>
      <c r="AN22" s="86" t="b">
        <v>0</v>
      </c>
      <c r="AO22" s="92" t="s">
        <v>301</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225</v>
      </c>
      <c r="B23" s="84" t="s">
        <v>224</v>
      </c>
      <c r="C23" s="53" t="s">
        <v>747</v>
      </c>
      <c r="D23" s="54">
        <v>3</v>
      </c>
      <c r="E23" s="65" t="s">
        <v>132</v>
      </c>
      <c r="F23" s="55">
        <v>35</v>
      </c>
      <c r="G23" s="53"/>
      <c r="H23" s="57"/>
      <c r="I23" s="56"/>
      <c r="J23" s="56"/>
      <c r="K23" s="36" t="s">
        <v>65</v>
      </c>
      <c r="L23" s="83">
        <v>23</v>
      </c>
      <c r="M23" s="83"/>
      <c r="N23" s="63"/>
      <c r="O23" s="86" t="s">
        <v>234</v>
      </c>
      <c r="P23" s="88">
        <v>43705.36131944445</v>
      </c>
      <c r="Q23" s="86" t="s">
        <v>244</v>
      </c>
      <c r="R23" s="86"/>
      <c r="S23" s="86"/>
      <c r="T23" s="86"/>
      <c r="U23" s="86"/>
      <c r="V23" s="89" t="s">
        <v>268</v>
      </c>
      <c r="W23" s="88">
        <v>43705.36131944445</v>
      </c>
      <c r="X23" s="89" t="s">
        <v>286</v>
      </c>
      <c r="Y23" s="86"/>
      <c r="Z23" s="86"/>
      <c r="AA23" s="92" t="s">
        <v>304</v>
      </c>
      <c r="AB23" s="86"/>
      <c r="AC23" s="86" t="b">
        <v>0</v>
      </c>
      <c r="AD23" s="86">
        <v>0</v>
      </c>
      <c r="AE23" s="92" t="s">
        <v>311</v>
      </c>
      <c r="AF23" s="86" t="b">
        <v>0</v>
      </c>
      <c r="AG23" s="86" t="s">
        <v>317</v>
      </c>
      <c r="AH23" s="86"/>
      <c r="AI23" s="92" t="s">
        <v>311</v>
      </c>
      <c r="AJ23" s="86" t="b">
        <v>0</v>
      </c>
      <c r="AK23" s="86">
        <v>4</v>
      </c>
      <c r="AL23" s="92" t="s">
        <v>301</v>
      </c>
      <c r="AM23" s="86" t="s">
        <v>322</v>
      </c>
      <c r="AN23" s="86" t="b">
        <v>0</v>
      </c>
      <c r="AO23" s="92" t="s">
        <v>301</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1</v>
      </c>
      <c r="BE23" s="52">
        <v>4.545454545454546</v>
      </c>
      <c r="BF23" s="51">
        <v>0</v>
      </c>
      <c r="BG23" s="52">
        <v>0</v>
      </c>
      <c r="BH23" s="51">
        <v>0</v>
      </c>
      <c r="BI23" s="52">
        <v>0</v>
      </c>
      <c r="BJ23" s="51">
        <v>21</v>
      </c>
      <c r="BK23" s="52">
        <v>95.45454545454545</v>
      </c>
      <c r="BL23" s="51">
        <v>22</v>
      </c>
    </row>
    <row r="24" spans="1:64" ht="45">
      <c r="A24" s="84" t="s">
        <v>226</v>
      </c>
      <c r="B24" s="84" t="s">
        <v>226</v>
      </c>
      <c r="C24" s="53" t="s">
        <v>747</v>
      </c>
      <c r="D24" s="54">
        <v>3</v>
      </c>
      <c r="E24" s="65" t="s">
        <v>132</v>
      </c>
      <c r="F24" s="55">
        <v>35</v>
      </c>
      <c r="G24" s="53"/>
      <c r="H24" s="57"/>
      <c r="I24" s="56"/>
      <c r="J24" s="56"/>
      <c r="K24" s="36" t="s">
        <v>65</v>
      </c>
      <c r="L24" s="83">
        <v>24</v>
      </c>
      <c r="M24" s="83"/>
      <c r="N24" s="63"/>
      <c r="O24" s="86" t="s">
        <v>176</v>
      </c>
      <c r="P24" s="88">
        <v>43705.5255787037</v>
      </c>
      <c r="Q24" s="89" t="s">
        <v>248</v>
      </c>
      <c r="R24" s="89" t="s">
        <v>251</v>
      </c>
      <c r="S24" s="86" t="s">
        <v>253</v>
      </c>
      <c r="T24" s="86"/>
      <c r="U24" s="86"/>
      <c r="V24" s="89" t="s">
        <v>269</v>
      </c>
      <c r="W24" s="88">
        <v>43705.5255787037</v>
      </c>
      <c r="X24" s="89" t="s">
        <v>287</v>
      </c>
      <c r="Y24" s="86"/>
      <c r="Z24" s="86"/>
      <c r="AA24" s="92" t="s">
        <v>305</v>
      </c>
      <c r="AB24" s="86"/>
      <c r="AC24" s="86" t="b">
        <v>0</v>
      </c>
      <c r="AD24" s="86">
        <v>1</v>
      </c>
      <c r="AE24" s="92" t="s">
        <v>311</v>
      </c>
      <c r="AF24" s="86" t="b">
        <v>0</v>
      </c>
      <c r="AG24" s="86" t="s">
        <v>318</v>
      </c>
      <c r="AH24" s="86"/>
      <c r="AI24" s="92" t="s">
        <v>311</v>
      </c>
      <c r="AJ24" s="86" t="b">
        <v>0</v>
      </c>
      <c r="AK24" s="86">
        <v>0</v>
      </c>
      <c r="AL24" s="92" t="s">
        <v>311</v>
      </c>
      <c r="AM24" s="86" t="s">
        <v>321</v>
      </c>
      <c r="AN24" s="86" t="b">
        <v>0</v>
      </c>
      <c r="AO24" s="92" t="s">
        <v>305</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v>0</v>
      </c>
      <c r="BE24" s="52">
        <v>0</v>
      </c>
      <c r="BF24" s="51">
        <v>0</v>
      </c>
      <c r="BG24" s="52">
        <v>0</v>
      </c>
      <c r="BH24" s="51">
        <v>0</v>
      </c>
      <c r="BI24" s="52">
        <v>0</v>
      </c>
      <c r="BJ24" s="51">
        <v>0</v>
      </c>
      <c r="BK24" s="52">
        <v>0</v>
      </c>
      <c r="BL24" s="51">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hyperlinks>
    <hyperlink ref="Q24" r:id="rId1" display="https://t.co/J7TjNeEFFD"/>
    <hyperlink ref="R4" r:id="rId2" display="https://www.ngmisr.com/tech/saha-channel-frequency"/>
    <hyperlink ref="R5" r:id="rId3" display="https://arablit.org/2019/08/25/classics-revisited-pre-release-excerpt-of-sahar-khalifehs-bab-al-saha/"/>
    <hyperlink ref="R6" r:id="rId4" display="https://arablit.org/2019/08/25/classics-revisited-pre-release-excerpt-of-sahar-khalifehs-bab-al-saha/"/>
    <hyperlink ref="R7" r:id="rId5" display="https://arablit.org/2019/08/25/classics-revisited-pre-release-excerpt-of-sahar-khalifehs-bab-al-saha/"/>
    <hyperlink ref="R8" r:id="rId6" display="https://arablit.org/2019/08/25/classics-revisited-pre-release-excerpt-of-sahar-khalifehs-bab-al-saha/"/>
    <hyperlink ref="R11" r:id="rId7" display="https://arablit.org/2019/08/25/classics-revisited-pre-release-excerpt-of-sahar-khalifehs-bab-al-saha/"/>
    <hyperlink ref="R18" r:id="rId8" display="https://arablit.org/2019/08/25/classics-revisited-pre-release-excerpt-of-sahar-khalifehs-bab-al-saha/"/>
    <hyperlink ref="R19" r:id="rId9" display="https://arablit.org/2019/08/25/classics-revisited-pre-release-excerpt-of-sahar-khalifehs-bab-al-saha/"/>
    <hyperlink ref="R20" r:id="rId10" display="https://arablit.org/2019/08/25/classics-revisited-pre-release-excerpt-of-sahar-khalifehs-bab-al-saha/"/>
    <hyperlink ref="R24" r:id="rId11" display="https://arablit.org/2019/08/25/classics-revisited-pre-release-excerpt-of-sahar-khalifehs-bab-al-saha/amp/?__twitter_impression=true"/>
    <hyperlink ref="U5" r:id="rId12" display="https://pbs.twimg.com/media/ECyb3ojWsAAwd-v.jpg"/>
    <hyperlink ref="U6" r:id="rId13" display="https://pbs.twimg.com/media/ECyb3ojWsAAwd-v.jpg"/>
    <hyperlink ref="U7" r:id="rId14" display="https://pbs.twimg.com/media/ECzvgOEWkAAq1Xv.png"/>
    <hyperlink ref="U20" r:id="rId15" display="https://pbs.twimg.com/media/ECyb3ojWsAAwd-v.jpg"/>
    <hyperlink ref="V3" r:id="rId16" display="http://pbs.twimg.com/profile_images/1752415651/14769_1172379789284_1221714711_30509657_6567_n_normal.jpg"/>
    <hyperlink ref="V4" r:id="rId17" display="http://pbs.twimg.com/profile_images/582108096350302208/AvTNhW8P_normal.png"/>
    <hyperlink ref="V5" r:id="rId18" display="https://pbs.twimg.com/media/ECyb3ojWsAAwd-v.jpg"/>
    <hyperlink ref="V6" r:id="rId19" display="https://pbs.twimg.com/media/ECyb3ojWsAAwd-v.jpg"/>
    <hyperlink ref="V7" r:id="rId20" display="https://pbs.twimg.com/media/ECzvgOEWkAAq1Xv.png"/>
    <hyperlink ref="V8" r:id="rId21" display="http://pbs.twimg.com/profile_images/566266921843052545/wq8NAf6P_normal.png"/>
    <hyperlink ref="V9" r:id="rId22" display="http://pbs.twimg.com/profile_images/1064652623310020608/BGfTOxCP_normal.jpg"/>
    <hyperlink ref="V10" r:id="rId23" display="http://pbs.twimg.com/profile_images/1159259262134210561/5p0Y7gV4_normal.jpg"/>
    <hyperlink ref="V11" r:id="rId24" display="http://pbs.twimg.com/profile_images/892434557366132736/Of52bcA-_normal.jpg"/>
    <hyperlink ref="V12" r:id="rId25" display="http://pbs.twimg.com/profile_images/1160533753955082240/JGWyKHyH_normal.jpg"/>
    <hyperlink ref="V13" r:id="rId26" display="http://pbs.twimg.com/profile_images/1160533753955082240/JGWyKHyH_normal.jpg"/>
    <hyperlink ref="V14" r:id="rId27" display="http://pbs.twimg.com/profile_images/1160533753955082240/JGWyKHyH_normal.jpg"/>
    <hyperlink ref="V15" r:id="rId28" display="http://pbs.twimg.com/profile_images/1160533753955082240/JGWyKHyH_normal.jpg"/>
    <hyperlink ref="V16" r:id="rId29" display="http://pbs.twimg.com/profile_images/1158467204196814848/cf4E2isE_normal.jpg"/>
    <hyperlink ref="V17" r:id="rId30" display="http://pbs.twimg.com/profile_images/1158467204196814848/cf4E2isE_normal.jpg"/>
    <hyperlink ref="V18" r:id="rId31" display="http://pbs.twimg.com/profile_images/1139454541655629824/3FAsZhg6_normal.png"/>
    <hyperlink ref="V19" r:id="rId32" display="http://pbs.twimg.com/profile_images/301498099/weblogo_normal.jpg"/>
    <hyperlink ref="V20" r:id="rId33" display="https://pbs.twimg.com/media/ECyb3ojWsAAwd-v.jpg"/>
    <hyperlink ref="V21" r:id="rId34" display="http://pbs.twimg.com/profile_images/1139454541655629824/3FAsZhg6_normal.png"/>
    <hyperlink ref="V22" r:id="rId35" display="http://pbs.twimg.com/profile_images/908767881822957569/CzPTdYYY_normal.jpg"/>
    <hyperlink ref="V23" r:id="rId36" display="http://pbs.twimg.com/profile_images/908767881822957569/CzPTdYYY_normal.jpg"/>
    <hyperlink ref="V24" r:id="rId37" display="http://pbs.twimg.com/profile_images/725115924244733952/tgaIxwOa_normal.jpg"/>
    <hyperlink ref="X3" r:id="rId38" display="https://twitter.com/#!/akyolycel/status/1163385098793885696"/>
    <hyperlink ref="X4" r:id="rId39" display="https://twitter.com/#!/misrstars/status/1164968916017451009"/>
    <hyperlink ref="X5" r:id="rId40" display="https://twitter.com/#!/juan_asis_/status/1165537818304831489"/>
    <hyperlink ref="X6" r:id="rId41" display="https://twitter.com/#!/fatmaaou/status/1165544971837067265"/>
    <hyperlink ref="X7" r:id="rId42" display="https://twitter.com/#!/arabyorg/status/1165569743287398401"/>
    <hyperlink ref="X8" r:id="rId43" display="https://twitter.com/#!/sshingavi/status/1165585326095470592"/>
    <hyperlink ref="X9" r:id="rId44" display="https://twitter.com/#!/machaneyazid/status/1165867574480912384"/>
    <hyperlink ref="X10" r:id="rId45" display="https://twitter.com/#!/pocolcmoore/status/1166129785086644224"/>
    <hyperlink ref="X11" r:id="rId46" display="https://twitter.com/#!/mydekel469/status/1166396709263544320"/>
    <hyperlink ref="X12" r:id="rId47" display="https://twitter.com/#!/arezkiath/status/1165016073894322177"/>
    <hyperlink ref="X13" r:id="rId48" display="https://twitter.com/#!/arezkiath/status/1165016073894322177"/>
    <hyperlink ref="X14" r:id="rId49" display="https://twitter.com/#!/arezkiath/status/1166436736970493953"/>
    <hyperlink ref="X15" r:id="rId50" display="https://twitter.com/#!/arezkiath/status/1166436736970493953"/>
    <hyperlink ref="X16" r:id="rId51" display="https://twitter.com/#!/yrheartsfriend/status/1166623159073804288"/>
    <hyperlink ref="X17" r:id="rId52" display="https://twitter.com/#!/yrheartsfriend/status/1166623159073804288"/>
    <hyperlink ref="X18" r:id="rId53" display="https://twitter.com/#!/arablit/status/1165607936992956418"/>
    <hyperlink ref="X19" r:id="rId54" display="https://twitter.com/#!/palfest/status/1166621438595538946"/>
    <hyperlink ref="X20" r:id="rId55" display="https://twitter.com/#!/arablit/status/1165477785047109632"/>
    <hyperlink ref="X21" r:id="rId56" display="https://twitter.com/#!/arablit/status/1166629705510006785"/>
    <hyperlink ref="X22" r:id="rId57" display="https://twitter.com/#!/thenewpubstd/status/1166631578837168129"/>
    <hyperlink ref="X23" r:id="rId58" display="https://twitter.com/#!/thenewpubstd/status/1166631578837168129"/>
    <hyperlink ref="X24" r:id="rId59" display="https://twitter.com/#!/njoseph4/status/1166691105389391873"/>
  </hyperlinks>
  <printOptions/>
  <pageMargins left="0.7" right="0.7" top="0.75" bottom="0.75" header="0.3" footer="0.3"/>
  <pageSetup horizontalDpi="600" verticalDpi="600" orientation="portrait" r:id="rId63"/>
  <legacyDrawing r:id="rId61"/>
  <tableParts>
    <tablePart r:id="rId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703</v>
      </c>
      <c r="B1" s="13" t="s">
        <v>704</v>
      </c>
      <c r="C1" s="13" t="s">
        <v>697</v>
      </c>
      <c r="D1" s="13" t="s">
        <v>698</v>
      </c>
      <c r="E1" s="13" t="s">
        <v>705</v>
      </c>
      <c r="F1" s="13" t="s">
        <v>144</v>
      </c>
      <c r="G1" s="13" t="s">
        <v>706</v>
      </c>
      <c r="H1" s="13" t="s">
        <v>707</v>
      </c>
      <c r="I1" s="13" t="s">
        <v>708</v>
      </c>
      <c r="J1" s="13" t="s">
        <v>709</v>
      </c>
      <c r="K1" s="13" t="s">
        <v>710</v>
      </c>
      <c r="L1" s="13" t="s">
        <v>711</v>
      </c>
    </row>
    <row r="2" spans="1:12" ht="15">
      <c r="A2" s="91" t="s">
        <v>577</v>
      </c>
      <c r="B2" s="91" t="s">
        <v>575</v>
      </c>
      <c r="C2" s="91">
        <v>10</v>
      </c>
      <c r="D2" s="130">
        <v>0.01100312521997009</v>
      </c>
      <c r="E2" s="130">
        <v>1.1863104242373672</v>
      </c>
      <c r="F2" s="91" t="s">
        <v>699</v>
      </c>
      <c r="G2" s="91" t="b">
        <v>0</v>
      </c>
      <c r="H2" s="91" t="b">
        <v>0</v>
      </c>
      <c r="I2" s="91" t="b">
        <v>0</v>
      </c>
      <c r="J2" s="91" t="b">
        <v>0</v>
      </c>
      <c r="K2" s="91" t="b">
        <v>0</v>
      </c>
      <c r="L2" s="91" t="b">
        <v>0</v>
      </c>
    </row>
    <row r="3" spans="1:12" ht="15">
      <c r="A3" s="91" t="s">
        <v>581</v>
      </c>
      <c r="B3" s="91" t="s">
        <v>582</v>
      </c>
      <c r="C3" s="91">
        <v>8</v>
      </c>
      <c r="D3" s="130">
        <v>0.012144224762460775</v>
      </c>
      <c r="E3" s="130">
        <v>1.4293484729236619</v>
      </c>
      <c r="F3" s="91" t="s">
        <v>699</v>
      </c>
      <c r="G3" s="91" t="b">
        <v>0</v>
      </c>
      <c r="H3" s="91" t="b">
        <v>0</v>
      </c>
      <c r="I3" s="91" t="b">
        <v>0</v>
      </c>
      <c r="J3" s="91" t="b">
        <v>0</v>
      </c>
      <c r="K3" s="91" t="b">
        <v>0</v>
      </c>
      <c r="L3" s="91" t="b">
        <v>0</v>
      </c>
    </row>
    <row r="4" spans="1:12" ht="15">
      <c r="A4" s="91" t="s">
        <v>582</v>
      </c>
      <c r="B4" s="91" t="s">
        <v>578</v>
      </c>
      <c r="C4" s="91">
        <v>8</v>
      </c>
      <c r="D4" s="130">
        <v>0.012144224762460775</v>
      </c>
      <c r="E4" s="130">
        <v>1.2532572138679805</v>
      </c>
      <c r="F4" s="91" t="s">
        <v>699</v>
      </c>
      <c r="G4" s="91" t="b">
        <v>0</v>
      </c>
      <c r="H4" s="91" t="b">
        <v>0</v>
      </c>
      <c r="I4" s="91" t="b">
        <v>0</v>
      </c>
      <c r="J4" s="91" t="b">
        <v>0</v>
      </c>
      <c r="K4" s="91" t="b">
        <v>0</v>
      </c>
      <c r="L4" s="91" t="b">
        <v>0</v>
      </c>
    </row>
    <row r="5" spans="1:12" ht="15">
      <c r="A5" s="91" t="s">
        <v>578</v>
      </c>
      <c r="B5" s="91" t="s">
        <v>576</v>
      </c>
      <c r="C5" s="91">
        <v>8</v>
      </c>
      <c r="D5" s="130">
        <v>0.012144224762460775</v>
      </c>
      <c r="E5" s="130">
        <v>1.0771659548122994</v>
      </c>
      <c r="F5" s="91" t="s">
        <v>699</v>
      </c>
      <c r="G5" s="91" t="b">
        <v>0</v>
      </c>
      <c r="H5" s="91" t="b">
        <v>0</v>
      </c>
      <c r="I5" s="91" t="b">
        <v>0</v>
      </c>
      <c r="J5" s="91" t="b">
        <v>0</v>
      </c>
      <c r="K5" s="91" t="b">
        <v>0</v>
      </c>
      <c r="L5" s="91" t="b">
        <v>0</v>
      </c>
    </row>
    <row r="6" spans="1:12" ht="15">
      <c r="A6" s="91" t="s">
        <v>678</v>
      </c>
      <c r="B6" s="91" t="s">
        <v>679</v>
      </c>
      <c r="C6" s="91">
        <v>5</v>
      </c>
      <c r="D6" s="130">
        <v>0.011989278033777744</v>
      </c>
      <c r="E6" s="130">
        <v>1.6334684555795866</v>
      </c>
      <c r="F6" s="91" t="s">
        <v>699</v>
      </c>
      <c r="G6" s="91" t="b">
        <v>0</v>
      </c>
      <c r="H6" s="91" t="b">
        <v>0</v>
      </c>
      <c r="I6" s="91" t="b">
        <v>0</v>
      </c>
      <c r="J6" s="91" t="b">
        <v>0</v>
      </c>
      <c r="K6" s="91" t="b">
        <v>0</v>
      </c>
      <c r="L6" s="91" t="b">
        <v>0</v>
      </c>
    </row>
    <row r="7" spans="1:12" ht="15">
      <c r="A7" s="91" t="s">
        <v>679</v>
      </c>
      <c r="B7" s="91" t="s">
        <v>581</v>
      </c>
      <c r="C7" s="91">
        <v>5</v>
      </c>
      <c r="D7" s="130">
        <v>0.011989278033777744</v>
      </c>
      <c r="E7" s="130">
        <v>1.4293484729236619</v>
      </c>
      <c r="F7" s="91" t="s">
        <v>699</v>
      </c>
      <c r="G7" s="91" t="b">
        <v>0</v>
      </c>
      <c r="H7" s="91" t="b">
        <v>0</v>
      </c>
      <c r="I7" s="91" t="b">
        <v>0</v>
      </c>
      <c r="J7" s="91" t="b">
        <v>0</v>
      </c>
      <c r="K7" s="91" t="b">
        <v>0</v>
      </c>
      <c r="L7" s="91" t="b">
        <v>0</v>
      </c>
    </row>
    <row r="8" spans="1:12" ht="15">
      <c r="A8" s="91" t="s">
        <v>576</v>
      </c>
      <c r="B8" s="91" t="s">
        <v>680</v>
      </c>
      <c r="C8" s="91">
        <v>5</v>
      </c>
      <c r="D8" s="130">
        <v>0.011989278033777744</v>
      </c>
      <c r="E8" s="130">
        <v>1.2532572138679805</v>
      </c>
      <c r="F8" s="91" t="s">
        <v>699</v>
      </c>
      <c r="G8" s="91" t="b">
        <v>0</v>
      </c>
      <c r="H8" s="91" t="b">
        <v>0</v>
      </c>
      <c r="I8" s="91" t="b">
        <v>0</v>
      </c>
      <c r="J8" s="91" t="b">
        <v>0</v>
      </c>
      <c r="K8" s="91" t="b">
        <v>0</v>
      </c>
      <c r="L8" s="91" t="b">
        <v>0</v>
      </c>
    </row>
    <row r="9" spans="1:12" ht="15">
      <c r="A9" s="91" t="s">
        <v>680</v>
      </c>
      <c r="B9" s="91" t="s">
        <v>681</v>
      </c>
      <c r="C9" s="91">
        <v>5</v>
      </c>
      <c r="D9" s="130">
        <v>0.011989278033777744</v>
      </c>
      <c r="E9" s="130">
        <v>1.6334684555795866</v>
      </c>
      <c r="F9" s="91" t="s">
        <v>699</v>
      </c>
      <c r="G9" s="91" t="b">
        <v>0</v>
      </c>
      <c r="H9" s="91" t="b">
        <v>0</v>
      </c>
      <c r="I9" s="91" t="b">
        <v>0</v>
      </c>
      <c r="J9" s="91" t="b">
        <v>0</v>
      </c>
      <c r="K9" s="91" t="b">
        <v>0</v>
      </c>
      <c r="L9" s="91" t="b">
        <v>0</v>
      </c>
    </row>
    <row r="10" spans="1:12" ht="15">
      <c r="A10" s="91" t="s">
        <v>681</v>
      </c>
      <c r="B10" s="91" t="s">
        <v>577</v>
      </c>
      <c r="C10" s="91">
        <v>5</v>
      </c>
      <c r="D10" s="130">
        <v>0.011989278033777744</v>
      </c>
      <c r="E10" s="130">
        <v>1.2532572138679805</v>
      </c>
      <c r="F10" s="91" t="s">
        <v>699</v>
      </c>
      <c r="G10" s="91" t="b">
        <v>0</v>
      </c>
      <c r="H10" s="91" t="b">
        <v>0</v>
      </c>
      <c r="I10" s="91" t="b">
        <v>0</v>
      </c>
      <c r="J10" s="91" t="b">
        <v>0</v>
      </c>
      <c r="K10" s="91" t="b">
        <v>0</v>
      </c>
      <c r="L10" s="91" t="b">
        <v>0</v>
      </c>
    </row>
    <row r="11" spans="1:12" ht="15">
      <c r="A11" s="91" t="s">
        <v>583</v>
      </c>
      <c r="B11" s="91" t="s">
        <v>584</v>
      </c>
      <c r="C11" s="91">
        <v>4</v>
      </c>
      <c r="D11" s="130">
        <v>0.011262284720264547</v>
      </c>
      <c r="E11" s="130">
        <v>1.7303784685876429</v>
      </c>
      <c r="F11" s="91" t="s">
        <v>699</v>
      </c>
      <c r="G11" s="91" t="b">
        <v>1</v>
      </c>
      <c r="H11" s="91" t="b">
        <v>0</v>
      </c>
      <c r="I11" s="91" t="b">
        <v>0</v>
      </c>
      <c r="J11" s="91" t="b">
        <v>0</v>
      </c>
      <c r="K11" s="91" t="b">
        <v>0</v>
      </c>
      <c r="L11" s="91" t="b">
        <v>0</v>
      </c>
    </row>
    <row r="12" spans="1:12" ht="15">
      <c r="A12" s="91" t="s">
        <v>584</v>
      </c>
      <c r="B12" s="91" t="s">
        <v>682</v>
      </c>
      <c r="C12" s="91">
        <v>4</v>
      </c>
      <c r="D12" s="130">
        <v>0.011262284720264547</v>
      </c>
      <c r="E12" s="130">
        <v>1.7303784685876429</v>
      </c>
      <c r="F12" s="91" t="s">
        <v>699</v>
      </c>
      <c r="G12" s="91" t="b">
        <v>0</v>
      </c>
      <c r="H12" s="91" t="b">
        <v>0</v>
      </c>
      <c r="I12" s="91" t="b">
        <v>0</v>
      </c>
      <c r="J12" s="91" t="b">
        <v>0</v>
      </c>
      <c r="K12" s="91" t="b">
        <v>0</v>
      </c>
      <c r="L12" s="91" t="b">
        <v>0</v>
      </c>
    </row>
    <row r="13" spans="1:12" ht="15">
      <c r="A13" s="91" t="s">
        <v>682</v>
      </c>
      <c r="B13" s="91" t="s">
        <v>683</v>
      </c>
      <c r="C13" s="91">
        <v>4</v>
      </c>
      <c r="D13" s="130">
        <v>0.011262284720264547</v>
      </c>
      <c r="E13" s="130">
        <v>1.7303784685876429</v>
      </c>
      <c r="F13" s="91" t="s">
        <v>699</v>
      </c>
      <c r="G13" s="91" t="b">
        <v>0</v>
      </c>
      <c r="H13" s="91" t="b">
        <v>0</v>
      </c>
      <c r="I13" s="91" t="b">
        <v>0</v>
      </c>
      <c r="J13" s="91" t="b">
        <v>0</v>
      </c>
      <c r="K13" s="91" t="b">
        <v>0</v>
      </c>
      <c r="L13" s="91" t="b">
        <v>0</v>
      </c>
    </row>
    <row r="14" spans="1:12" ht="15">
      <c r="A14" s="91" t="s">
        <v>683</v>
      </c>
      <c r="B14" s="91" t="s">
        <v>580</v>
      </c>
      <c r="C14" s="91">
        <v>4</v>
      </c>
      <c r="D14" s="130">
        <v>0.011262284720264547</v>
      </c>
      <c r="E14" s="130">
        <v>1.4873404199013485</v>
      </c>
      <c r="F14" s="91" t="s">
        <v>699</v>
      </c>
      <c r="G14" s="91" t="b">
        <v>0</v>
      </c>
      <c r="H14" s="91" t="b">
        <v>0</v>
      </c>
      <c r="I14" s="91" t="b">
        <v>0</v>
      </c>
      <c r="J14" s="91" t="b">
        <v>0</v>
      </c>
      <c r="K14" s="91" t="b">
        <v>0</v>
      </c>
      <c r="L14" s="91" t="b">
        <v>0</v>
      </c>
    </row>
    <row r="15" spans="1:12" ht="15">
      <c r="A15" s="91" t="s">
        <v>580</v>
      </c>
      <c r="B15" s="91" t="s">
        <v>576</v>
      </c>
      <c r="C15" s="91">
        <v>4</v>
      </c>
      <c r="D15" s="130">
        <v>0.011262284720264547</v>
      </c>
      <c r="E15" s="130">
        <v>1.010219165181686</v>
      </c>
      <c r="F15" s="91" t="s">
        <v>699</v>
      </c>
      <c r="G15" s="91" t="b">
        <v>0</v>
      </c>
      <c r="H15" s="91" t="b">
        <v>0</v>
      </c>
      <c r="I15" s="91" t="b">
        <v>0</v>
      </c>
      <c r="J15" s="91" t="b">
        <v>0</v>
      </c>
      <c r="K15" s="91" t="b">
        <v>0</v>
      </c>
      <c r="L15" s="91" t="b">
        <v>0</v>
      </c>
    </row>
    <row r="16" spans="1:12" ht="15">
      <c r="A16" s="91" t="s">
        <v>576</v>
      </c>
      <c r="B16" s="91" t="s">
        <v>684</v>
      </c>
      <c r="C16" s="91">
        <v>4</v>
      </c>
      <c r="D16" s="130">
        <v>0.011262284720264547</v>
      </c>
      <c r="E16" s="130">
        <v>1.2532572138679805</v>
      </c>
      <c r="F16" s="91" t="s">
        <v>699</v>
      </c>
      <c r="G16" s="91" t="b">
        <v>0</v>
      </c>
      <c r="H16" s="91" t="b">
        <v>0</v>
      </c>
      <c r="I16" s="91" t="b">
        <v>0</v>
      </c>
      <c r="J16" s="91" t="b">
        <v>0</v>
      </c>
      <c r="K16" s="91" t="b">
        <v>0</v>
      </c>
      <c r="L16" s="91" t="b">
        <v>0</v>
      </c>
    </row>
    <row r="17" spans="1:12" ht="15">
      <c r="A17" s="91" t="s">
        <v>684</v>
      </c>
      <c r="B17" s="91" t="s">
        <v>577</v>
      </c>
      <c r="C17" s="91">
        <v>4</v>
      </c>
      <c r="D17" s="130">
        <v>0.011262284720264547</v>
      </c>
      <c r="E17" s="130">
        <v>1.2532572138679805</v>
      </c>
      <c r="F17" s="91" t="s">
        <v>699</v>
      </c>
      <c r="G17" s="91" t="b">
        <v>0</v>
      </c>
      <c r="H17" s="91" t="b">
        <v>0</v>
      </c>
      <c r="I17" s="91" t="b">
        <v>0</v>
      </c>
      <c r="J17" s="91" t="b">
        <v>0</v>
      </c>
      <c r="K17" s="91" t="b">
        <v>0</v>
      </c>
      <c r="L17" s="91" t="b">
        <v>0</v>
      </c>
    </row>
    <row r="18" spans="1:12" ht="15">
      <c r="A18" s="91" t="s">
        <v>575</v>
      </c>
      <c r="B18" s="91" t="s">
        <v>685</v>
      </c>
      <c r="C18" s="91">
        <v>4</v>
      </c>
      <c r="D18" s="130">
        <v>0.011262284720264547</v>
      </c>
      <c r="E18" s="130">
        <v>1.3324384599156054</v>
      </c>
      <c r="F18" s="91" t="s">
        <v>699</v>
      </c>
      <c r="G18" s="91" t="b">
        <v>0</v>
      </c>
      <c r="H18" s="91" t="b">
        <v>0</v>
      </c>
      <c r="I18" s="91" t="b">
        <v>0</v>
      </c>
      <c r="J18" s="91" t="b">
        <v>0</v>
      </c>
      <c r="K18" s="91" t="b">
        <v>0</v>
      </c>
      <c r="L18" s="91" t="b">
        <v>0</v>
      </c>
    </row>
    <row r="19" spans="1:12" ht="15">
      <c r="A19" s="91" t="s">
        <v>685</v>
      </c>
      <c r="B19" s="91" t="s">
        <v>578</v>
      </c>
      <c r="C19" s="91">
        <v>4</v>
      </c>
      <c r="D19" s="130">
        <v>0.011262284720264547</v>
      </c>
      <c r="E19" s="130">
        <v>1.2532572138679805</v>
      </c>
      <c r="F19" s="91" t="s">
        <v>699</v>
      </c>
      <c r="G19" s="91" t="b">
        <v>0</v>
      </c>
      <c r="H19" s="91" t="b">
        <v>0</v>
      </c>
      <c r="I19" s="91" t="b">
        <v>0</v>
      </c>
      <c r="J19" s="91" t="b">
        <v>0</v>
      </c>
      <c r="K19" s="91" t="b">
        <v>0</v>
      </c>
      <c r="L19" s="91" t="b">
        <v>0</v>
      </c>
    </row>
    <row r="20" spans="1:12" ht="15">
      <c r="A20" s="91" t="s">
        <v>578</v>
      </c>
      <c r="B20" s="91" t="s">
        <v>223</v>
      </c>
      <c r="C20" s="91">
        <v>4</v>
      </c>
      <c r="D20" s="130">
        <v>0.011262284720264547</v>
      </c>
      <c r="E20" s="130">
        <v>1.0771659548122994</v>
      </c>
      <c r="F20" s="91" t="s">
        <v>699</v>
      </c>
      <c r="G20" s="91" t="b">
        <v>0</v>
      </c>
      <c r="H20" s="91" t="b">
        <v>0</v>
      </c>
      <c r="I20" s="91" t="b">
        <v>0</v>
      </c>
      <c r="J20" s="91" t="b">
        <v>0</v>
      </c>
      <c r="K20" s="91" t="b">
        <v>0</v>
      </c>
      <c r="L20" s="91" t="b">
        <v>0</v>
      </c>
    </row>
    <row r="21" spans="1:12" ht="15">
      <c r="A21" s="91" t="s">
        <v>224</v>
      </c>
      <c r="B21" s="91" t="s">
        <v>583</v>
      </c>
      <c r="C21" s="91">
        <v>3</v>
      </c>
      <c r="D21" s="130">
        <v>0.010062300651512633</v>
      </c>
      <c r="E21" s="130">
        <v>1.8553172051959428</v>
      </c>
      <c r="F21" s="91" t="s">
        <v>699</v>
      </c>
      <c r="G21" s="91" t="b">
        <v>0</v>
      </c>
      <c r="H21" s="91" t="b">
        <v>0</v>
      </c>
      <c r="I21" s="91" t="b">
        <v>0</v>
      </c>
      <c r="J21" s="91" t="b">
        <v>1</v>
      </c>
      <c r="K21" s="91" t="b">
        <v>0</v>
      </c>
      <c r="L21" s="91" t="b">
        <v>0</v>
      </c>
    </row>
    <row r="22" spans="1:12" ht="15">
      <c r="A22" s="91" t="s">
        <v>223</v>
      </c>
      <c r="B22" s="91" t="s">
        <v>686</v>
      </c>
      <c r="C22" s="91">
        <v>3</v>
      </c>
      <c r="D22" s="130">
        <v>0.010062300651512633</v>
      </c>
      <c r="E22" s="130">
        <v>1.4873404199013485</v>
      </c>
      <c r="F22" s="91" t="s">
        <v>699</v>
      </c>
      <c r="G22" s="91" t="b">
        <v>0</v>
      </c>
      <c r="H22" s="91" t="b">
        <v>0</v>
      </c>
      <c r="I22" s="91" t="b">
        <v>0</v>
      </c>
      <c r="J22" s="91" t="b">
        <v>0</v>
      </c>
      <c r="K22" s="91" t="b">
        <v>0</v>
      </c>
      <c r="L22" s="91" t="b">
        <v>0</v>
      </c>
    </row>
    <row r="23" spans="1:12" ht="15">
      <c r="A23" s="91" t="s">
        <v>687</v>
      </c>
      <c r="B23" s="91" t="s">
        <v>688</v>
      </c>
      <c r="C23" s="91">
        <v>3</v>
      </c>
      <c r="D23" s="130">
        <v>0.010062300651512633</v>
      </c>
      <c r="E23" s="130">
        <v>1.8553172051959428</v>
      </c>
      <c r="F23" s="91" t="s">
        <v>699</v>
      </c>
      <c r="G23" s="91" t="b">
        <v>0</v>
      </c>
      <c r="H23" s="91" t="b">
        <v>0</v>
      </c>
      <c r="I23" s="91" t="b">
        <v>0</v>
      </c>
      <c r="J23" s="91" t="b">
        <v>0</v>
      </c>
      <c r="K23" s="91" t="b">
        <v>0</v>
      </c>
      <c r="L23" s="91" t="b">
        <v>0</v>
      </c>
    </row>
    <row r="24" spans="1:12" ht="15">
      <c r="A24" s="91" t="s">
        <v>688</v>
      </c>
      <c r="B24" s="91" t="s">
        <v>689</v>
      </c>
      <c r="C24" s="91">
        <v>3</v>
      </c>
      <c r="D24" s="130">
        <v>0.010062300651512633</v>
      </c>
      <c r="E24" s="130">
        <v>1.8553172051959428</v>
      </c>
      <c r="F24" s="91" t="s">
        <v>699</v>
      </c>
      <c r="G24" s="91" t="b">
        <v>0</v>
      </c>
      <c r="H24" s="91" t="b">
        <v>0</v>
      </c>
      <c r="I24" s="91" t="b">
        <v>0</v>
      </c>
      <c r="J24" s="91" t="b">
        <v>0</v>
      </c>
      <c r="K24" s="91" t="b">
        <v>0</v>
      </c>
      <c r="L24" s="91" t="b">
        <v>0</v>
      </c>
    </row>
    <row r="25" spans="1:12" ht="15">
      <c r="A25" s="91" t="s">
        <v>689</v>
      </c>
      <c r="B25" s="91" t="s">
        <v>690</v>
      </c>
      <c r="C25" s="91">
        <v>3</v>
      </c>
      <c r="D25" s="130">
        <v>0.010062300651512633</v>
      </c>
      <c r="E25" s="130">
        <v>1.8553172051959428</v>
      </c>
      <c r="F25" s="91" t="s">
        <v>699</v>
      </c>
      <c r="G25" s="91" t="b">
        <v>0</v>
      </c>
      <c r="H25" s="91" t="b">
        <v>0</v>
      </c>
      <c r="I25" s="91" t="b">
        <v>0</v>
      </c>
      <c r="J25" s="91" t="b">
        <v>0</v>
      </c>
      <c r="K25" s="91" t="b">
        <v>0</v>
      </c>
      <c r="L25" s="91" t="b">
        <v>0</v>
      </c>
    </row>
    <row r="26" spans="1:12" ht="15">
      <c r="A26" s="91" t="s">
        <v>690</v>
      </c>
      <c r="B26" s="91" t="s">
        <v>580</v>
      </c>
      <c r="C26" s="91">
        <v>3</v>
      </c>
      <c r="D26" s="130">
        <v>0.010062300651512633</v>
      </c>
      <c r="E26" s="130">
        <v>1.4873404199013485</v>
      </c>
      <c r="F26" s="91" t="s">
        <v>699</v>
      </c>
      <c r="G26" s="91" t="b">
        <v>0</v>
      </c>
      <c r="H26" s="91" t="b">
        <v>0</v>
      </c>
      <c r="I26" s="91" t="b">
        <v>0</v>
      </c>
      <c r="J26" s="91" t="b">
        <v>0</v>
      </c>
      <c r="K26" s="91" t="b">
        <v>0</v>
      </c>
      <c r="L26" s="91" t="b">
        <v>0</v>
      </c>
    </row>
    <row r="27" spans="1:12" ht="15">
      <c r="A27" s="91" t="s">
        <v>580</v>
      </c>
      <c r="B27" s="91" t="s">
        <v>691</v>
      </c>
      <c r="C27" s="91">
        <v>3</v>
      </c>
      <c r="D27" s="130">
        <v>0.010062300651512633</v>
      </c>
      <c r="E27" s="130">
        <v>1.4873404199013485</v>
      </c>
      <c r="F27" s="91" t="s">
        <v>699</v>
      </c>
      <c r="G27" s="91" t="b">
        <v>0</v>
      </c>
      <c r="H27" s="91" t="b">
        <v>0</v>
      </c>
      <c r="I27" s="91" t="b">
        <v>0</v>
      </c>
      <c r="J27" s="91" t="b">
        <v>0</v>
      </c>
      <c r="K27" s="91" t="b">
        <v>0</v>
      </c>
      <c r="L27" s="91" t="b">
        <v>0</v>
      </c>
    </row>
    <row r="28" spans="1:12" ht="15">
      <c r="A28" s="91" t="s">
        <v>691</v>
      </c>
      <c r="B28" s="91" t="s">
        <v>692</v>
      </c>
      <c r="C28" s="91">
        <v>3</v>
      </c>
      <c r="D28" s="130">
        <v>0.010062300651512633</v>
      </c>
      <c r="E28" s="130">
        <v>1.8553172051959428</v>
      </c>
      <c r="F28" s="91" t="s">
        <v>699</v>
      </c>
      <c r="G28" s="91" t="b">
        <v>0</v>
      </c>
      <c r="H28" s="91" t="b">
        <v>0</v>
      </c>
      <c r="I28" s="91" t="b">
        <v>0</v>
      </c>
      <c r="J28" s="91" t="b">
        <v>0</v>
      </c>
      <c r="K28" s="91" t="b">
        <v>0</v>
      </c>
      <c r="L28" s="91" t="b">
        <v>0</v>
      </c>
    </row>
    <row r="29" spans="1:12" ht="15">
      <c r="A29" s="91" t="s">
        <v>692</v>
      </c>
      <c r="B29" s="91" t="s">
        <v>693</v>
      </c>
      <c r="C29" s="91">
        <v>3</v>
      </c>
      <c r="D29" s="130">
        <v>0.010062300651512633</v>
      </c>
      <c r="E29" s="130">
        <v>1.8553172051959428</v>
      </c>
      <c r="F29" s="91" t="s">
        <v>699</v>
      </c>
      <c r="G29" s="91" t="b">
        <v>0</v>
      </c>
      <c r="H29" s="91" t="b">
        <v>0</v>
      </c>
      <c r="I29" s="91" t="b">
        <v>0</v>
      </c>
      <c r="J29" s="91" t="b">
        <v>1</v>
      </c>
      <c r="K29" s="91" t="b">
        <v>0</v>
      </c>
      <c r="L29" s="91" t="b">
        <v>0</v>
      </c>
    </row>
    <row r="30" spans="1:12" ht="15">
      <c r="A30" s="91" t="s">
        <v>693</v>
      </c>
      <c r="B30" s="91" t="s">
        <v>581</v>
      </c>
      <c r="C30" s="91">
        <v>3</v>
      </c>
      <c r="D30" s="130">
        <v>0.010062300651512633</v>
      </c>
      <c r="E30" s="130">
        <v>1.4293484729236619</v>
      </c>
      <c r="F30" s="91" t="s">
        <v>699</v>
      </c>
      <c r="G30" s="91" t="b">
        <v>1</v>
      </c>
      <c r="H30" s="91" t="b">
        <v>0</v>
      </c>
      <c r="I30" s="91" t="b">
        <v>0</v>
      </c>
      <c r="J30" s="91" t="b">
        <v>0</v>
      </c>
      <c r="K30" s="91" t="b">
        <v>0</v>
      </c>
      <c r="L30" s="91" t="b">
        <v>0</v>
      </c>
    </row>
    <row r="31" spans="1:12" ht="15">
      <c r="A31" s="91" t="s">
        <v>576</v>
      </c>
      <c r="B31" s="91" t="s">
        <v>694</v>
      </c>
      <c r="C31" s="91">
        <v>3</v>
      </c>
      <c r="D31" s="130">
        <v>0.010062300651512633</v>
      </c>
      <c r="E31" s="130">
        <v>1.2532572138679805</v>
      </c>
      <c r="F31" s="91" t="s">
        <v>699</v>
      </c>
      <c r="G31" s="91" t="b">
        <v>0</v>
      </c>
      <c r="H31" s="91" t="b">
        <v>0</v>
      </c>
      <c r="I31" s="91" t="b">
        <v>0</v>
      </c>
      <c r="J31" s="91" t="b">
        <v>0</v>
      </c>
      <c r="K31" s="91" t="b">
        <v>0</v>
      </c>
      <c r="L31" s="91" t="b">
        <v>0</v>
      </c>
    </row>
    <row r="32" spans="1:12" ht="15">
      <c r="A32" s="91" t="s">
        <v>694</v>
      </c>
      <c r="B32" s="91" t="s">
        <v>695</v>
      </c>
      <c r="C32" s="91">
        <v>3</v>
      </c>
      <c r="D32" s="130">
        <v>0.010062300651512633</v>
      </c>
      <c r="E32" s="130">
        <v>1.8553172051959428</v>
      </c>
      <c r="F32" s="91" t="s">
        <v>699</v>
      </c>
      <c r="G32" s="91" t="b">
        <v>0</v>
      </c>
      <c r="H32" s="91" t="b">
        <v>0</v>
      </c>
      <c r="I32" s="91" t="b">
        <v>0</v>
      </c>
      <c r="J32" s="91" t="b">
        <v>1</v>
      </c>
      <c r="K32" s="91" t="b">
        <v>0</v>
      </c>
      <c r="L32" s="91" t="b">
        <v>0</v>
      </c>
    </row>
    <row r="33" spans="1:12" ht="15">
      <c r="A33" s="91" t="s">
        <v>695</v>
      </c>
      <c r="B33" s="91" t="s">
        <v>577</v>
      </c>
      <c r="C33" s="91">
        <v>3</v>
      </c>
      <c r="D33" s="130">
        <v>0.010062300651512633</v>
      </c>
      <c r="E33" s="130">
        <v>1.2532572138679805</v>
      </c>
      <c r="F33" s="91" t="s">
        <v>699</v>
      </c>
      <c r="G33" s="91" t="b">
        <v>1</v>
      </c>
      <c r="H33" s="91" t="b">
        <v>0</v>
      </c>
      <c r="I33" s="91" t="b">
        <v>0</v>
      </c>
      <c r="J33" s="91" t="b">
        <v>0</v>
      </c>
      <c r="K33" s="91" t="b">
        <v>0</v>
      </c>
      <c r="L33" s="91" t="b">
        <v>0</v>
      </c>
    </row>
    <row r="34" spans="1:12" ht="15">
      <c r="A34" s="91" t="s">
        <v>586</v>
      </c>
      <c r="B34" s="91" t="s">
        <v>575</v>
      </c>
      <c r="C34" s="91">
        <v>2</v>
      </c>
      <c r="D34" s="130">
        <v>0.008226228529649353</v>
      </c>
      <c r="E34" s="130">
        <v>1.1863104242373672</v>
      </c>
      <c r="F34" s="91" t="s">
        <v>699</v>
      </c>
      <c r="G34" s="91" t="b">
        <v>0</v>
      </c>
      <c r="H34" s="91" t="b">
        <v>0</v>
      </c>
      <c r="I34" s="91" t="b">
        <v>0</v>
      </c>
      <c r="J34" s="91" t="b">
        <v>0</v>
      </c>
      <c r="K34" s="91" t="b">
        <v>0</v>
      </c>
      <c r="L34" s="91" t="b">
        <v>0</v>
      </c>
    </row>
    <row r="35" spans="1:12" ht="15">
      <c r="A35" s="91" t="s">
        <v>575</v>
      </c>
      <c r="B35" s="91" t="s">
        <v>223</v>
      </c>
      <c r="C35" s="91">
        <v>2</v>
      </c>
      <c r="D35" s="130">
        <v>0.008226228529649353</v>
      </c>
      <c r="E35" s="130">
        <v>0.8553172051959429</v>
      </c>
      <c r="F35" s="91" t="s">
        <v>699</v>
      </c>
      <c r="G35" s="91" t="b">
        <v>0</v>
      </c>
      <c r="H35" s="91" t="b">
        <v>0</v>
      </c>
      <c r="I35" s="91" t="b">
        <v>0</v>
      </c>
      <c r="J35" s="91" t="b">
        <v>0</v>
      </c>
      <c r="K35" s="91" t="b">
        <v>0</v>
      </c>
      <c r="L35" s="91" t="b">
        <v>0</v>
      </c>
    </row>
    <row r="36" spans="1:12" ht="15">
      <c r="A36" s="91" t="s">
        <v>223</v>
      </c>
      <c r="B36" s="91" t="s">
        <v>687</v>
      </c>
      <c r="C36" s="91">
        <v>2</v>
      </c>
      <c r="D36" s="130">
        <v>0.008226228529649353</v>
      </c>
      <c r="E36" s="130">
        <v>1.4873404199013485</v>
      </c>
      <c r="F36" s="91" t="s">
        <v>699</v>
      </c>
      <c r="G36" s="91" t="b">
        <v>0</v>
      </c>
      <c r="H36" s="91" t="b">
        <v>0</v>
      </c>
      <c r="I36" s="91" t="b">
        <v>0</v>
      </c>
      <c r="J36" s="91" t="b">
        <v>0</v>
      </c>
      <c r="K36" s="91" t="b">
        <v>0</v>
      </c>
      <c r="L36" s="91" t="b">
        <v>0</v>
      </c>
    </row>
    <row r="37" spans="1:12" ht="15">
      <c r="A37" s="91" t="s">
        <v>223</v>
      </c>
      <c r="B37" s="91" t="s">
        <v>678</v>
      </c>
      <c r="C37" s="91">
        <v>2</v>
      </c>
      <c r="D37" s="130">
        <v>0.008226228529649353</v>
      </c>
      <c r="E37" s="130">
        <v>1.4873404199013485</v>
      </c>
      <c r="F37" s="91" t="s">
        <v>699</v>
      </c>
      <c r="G37" s="91" t="b">
        <v>0</v>
      </c>
      <c r="H37" s="91" t="b">
        <v>0</v>
      </c>
      <c r="I37" s="91" t="b">
        <v>0</v>
      </c>
      <c r="J37" s="91" t="b">
        <v>0</v>
      </c>
      <c r="K37" s="91" t="b">
        <v>0</v>
      </c>
      <c r="L37" s="91" t="b">
        <v>0</v>
      </c>
    </row>
    <row r="38" spans="1:12" ht="15">
      <c r="A38" s="91" t="s">
        <v>577</v>
      </c>
      <c r="B38" s="91" t="s">
        <v>575</v>
      </c>
      <c r="C38" s="91">
        <v>9</v>
      </c>
      <c r="D38" s="130">
        <v>0.00493302881427737</v>
      </c>
      <c r="E38" s="130">
        <v>1.2160192059556325</v>
      </c>
      <c r="F38" s="91" t="s">
        <v>532</v>
      </c>
      <c r="G38" s="91" t="b">
        <v>0</v>
      </c>
      <c r="H38" s="91" t="b">
        <v>0</v>
      </c>
      <c r="I38" s="91" t="b">
        <v>0</v>
      </c>
      <c r="J38" s="91" t="b">
        <v>0</v>
      </c>
      <c r="K38" s="91" t="b">
        <v>0</v>
      </c>
      <c r="L38" s="91" t="b">
        <v>0</v>
      </c>
    </row>
    <row r="39" spans="1:12" ht="15">
      <c r="A39" s="91" t="s">
        <v>581</v>
      </c>
      <c r="B39" s="91" t="s">
        <v>582</v>
      </c>
      <c r="C39" s="91">
        <v>7</v>
      </c>
      <c r="D39" s="130">
        <v>0.008641902616401114</v>
      </c>
      <c r="E39" s="130">
        <v>1.3251636753807006</v>
      </c>
      <c r="F39" s="91" t="s">
        <v>532</v>
      </c>
      <c r="G39" s="91" t="b">
        <v>0</v>
      </c>
      <c r="H39" s="91" t="b">
        <v>0</v>
      </c>
      <c r="I39" s="91" t="b">
        <v>0</v>
      </c>
      <c r="J39" s="91" t="b">
        <v>0</v>
      </c>
      <c r="K39" s="91" t="b">
        <v>0</v>
      </c>
      <c r="L39" s="91" t="b">
        <v>0</v>
      </c>
    </row>
    <row r="40" spans="1:12" ht="15">
      <c r="A40" s="91" t="s">
        <v>582</v>
      </c>
      <c r="B40" s="91" t="s">
        <v>578</v>
      </c>
      <c r="C40" s="91">
        <v>7</v>
      </c>
      <c r="D40" s="130">
        <v>0.008641902616401114</v>
      </c>
      <c r="E40" s="130">
        <v>1.1288690302367324</v>
      </c>
      <c r="F40" s="91" t="s">
        <v>532</v>
      </c>
      <c r="G40" s="91" t="b">
        <v>0</v>
      </c>
      <c r="H40" s="91" t="b">
        <v>0</v>
      </c>
      <c r="I40" s="91" t="b">
        <v>0</v>
      </c>
      <c r="J40" s="91" t="b">
        <v>0</v>
      </c>
      <c r="K40" s="91" t="b">
        <v>0</v>
      </c>
      <c r="L40" s="91" t="b">
        <v>0</v>
      </c>
    </row>
    <row r="41" spans="1:12" ht="15">
      <c r="A41" s="91" t="s">
        <v>578</v>
      </c>
      <c r="B41" s="91" t="s">
        <v>576</v>
      </c>
      <c r="C41" s="91">
        <v>7</v>
      </c>
      <c r="D41" s="130">
        <v>0.008641902616401114</v>
      </c>
      <c r="E41" s="130">
        <v>0.9325743850927641</v>
      </c>
      <c r="F41" s="91" t="s">
        <v>532</v>
      </c>
      <c r="G41" s="91" t="b">
        <v>0</v>
      </c>
      <c r="H41" s="91" t="b">
        <v>0</v>
      </c>
      <c r="I41" s="91" t="b">
        <v>0</v>
      </c>
      <c r="J41" s="91" t="b">
        <v>0</v>
      </c>
      <c r="K41" s="91" t="b">
        <v>0</v>
      </c>
      <c r="L41" s="91" t="b">
        <v>0</v>
      </c>
    </row>
    <row r="42" spans="1:12" ht="15">
      <c r="A42" s="91" t="s">
        <v>583</v>
      </c>
      <c r="B42" s="91" t="s">
        <v>584</v>
      </c>
      <c r="C42" s="91">
        <v>4</v>
      </c>
      <c r="D42" s="130">
        <v>0.01105239481333994</v>
      </c>
      <c r="E42" s="130">
        <v>1.568201724066995</v>
      </c>
      <c r="F42" s="91" t="s">
        <v>532</v>
      </c>
      <c r="G42" s="91" t="b">
        <v>1</v>
      </c>
      <c r="H42" s="91" t="b">
        <v>0</v>
      </c>
      <c r="I42" s="91" t="b">
        <v>0</v>
      </c>
      <c r="J42" s="91" t="b">
        <v>0</v>
      </c>
      <c r="K42" s="91" t="b">
        <v>0</v>
      </c>
      <c r="L42" s="91" t="b">
        <v>0</v>
      </c>
    </row>
    <row r="43" spans="1:12" ht="15">
      <c r="A43" s="91" t="s">
        <v>584</v>
      </c>
      <c r="B43" s="91" t="s">
        <v>682</v>
      </c>
      <c r="C43" s="91">
        <v>4</v>
      </c>
      <c r="D43" s="130">
        <v>0.01105239481333994</v>
      </c>
      <c r="E43" s="130">
        <v>1.568201724066995</v>
      </c>
      <c r="F43" s="91" t="s">
        <v>532</v>
      </c>
      <c r="G43" s="91" t="b">
        <v>0</v>
      </c>
      <c r="H43" s="91" t="b">
        <v>0</v>
      </c>
      <c r="I43" s="91" t="b">
        <v>0</v>
      </c>
      <c r="J43" s="91" t="b">
        <v>0</v>
      </c>
      <c r="K43" s="91" t="b">
        <v>0</v>
      </c>
      <c r="L43" s="91" t="b">
        <v>0</v>
      </c>
    </row>
    <row r="44" spans="1:12" ht="15">
      <c r="A44" s="91" t="s">
        <v>682</v>
      </c>
      <c r="B44" s="91" t="s">
        <v>683</v>
      </c>
      <c r="C44" s="91">
        <v>4</v>
      </c>
      <c r="D44" s="130">
        <v>0.01105239481333994</v>
      </c>
      <c r="E44" s="130">
        <v>1.568201724066995</v>
      </c>
      <c r="F44" s="91" t="s">
        <v>532</v>
      </c>
      <c r="G44" s="91" t="b">
        <v>0</v>
      </c>
      <c r="H44" s="91" t="b">
        <v>0</v>
      </c>
      <c r="I44" s="91" t="b">
        <v>0</v>
      </c>
      <c r="J44" s="91" t="b">
        <v>0</v>
      </c>
      <c r="K44" s="91" t="b">
        <v>0</v>
      </c>
      <c r="L44" s="91" t="b">
        <v>0</v>
      </c>
    </row>
    <row r="45" spans="1:12" ht="15">
      <c r="A45" s="91" t="s">
        <v>683</v>
      </c>
      <c r="B45" s="91" t="s">
        <v>580</v>
      </c>
      <c r="C45" s="91">
        <v>4</v>
      </c>
      <c r="D45" s="130">
        <v>0.01105239481333994</v>
      </c>
      <c r="E45" s="130">
        <v>1.3251636753807006</v>
      </c>
      <c r="F45" s="91" t="s">
        <v>532</v>
      </c>
      <c r="G45" s="91" t="b">
        <v>0</v>
      </c>
      <c r="H45" s="91" t="b">
        <v>0</v>
      </c>
      <c r="I45" s="91" t="b">
        <v>0</v>
      </c>
      <c r="J45" s="91" t="b">
        <v>0</v>
      </c>
      <c r="K45" s="91" t="b">
        <v>0</v>
      </c>
      <c r="L45" s="91" t="b">
        <v>0</v>
      </c>
    </row>
    <row r="46" spans="1:12" ht="15">
      <c r="A46" s="91" t="s">
        <v>580</v>
      </c>
      <c r="B46" s="91" t="s">
        <v>576</v>
      </c>
      <c r="C46" s="91">
        <v>4</v>
      </c>
      <c r="D46" s="130">
        <v>0.01105239481333994</v>
      </c>
      <c r="E46" s="130">
        <v>0.8858309815504379</v>
      </c>
      <c r="F46" s="91" t="s">
        <v>532</v>
      </c>
      <c r="G46" s="91" t="b">
        <v>0</v>
      </c>
      <c r="H46" s="91" t="b">
        <v>0</v>
      </c>
      <c r="I46" s="91" t="b">
        <v>0</v>
      </c>
      <c r="J46" s="91" t="b">
        <v>0</v>
      </c>
      <c r="K46" s="91" t="b">
        <v>0</v>
      </c>
      <c r="L46" s="91" t="b">
        <v>0</v>
      </c>
    </row>
    <row r="47" spans="1:12" ht="15">
      <c r="A47" s="91" t="s">
        <v>576</v>
      </c>
      <c r="B47" s="91" t="s">
        <v>684</v>
      </c>
      <c r="C47" s="91">
        <v>4</v>
      </c>
      <c r="D47" s="130">
        <v>0.01105239481333994</v>
      </c>
      <c r="E47" s="130">
        <v>1.1288690302367324</v>
      </c>
      <c r="F47" s="91" t="s">
        <v>532</v>
      </c>
      <c r="G47" s="91" t="b">
        <v>0</v>
      </c>
      <c r="H47" s="91" t="b">
        <v>0</v>
      </c>
      <c r="I47" s="91" t="b">
        <v>0</v>
      </c>
      <c r="J47" s="91" t="b">
        <v>0</v>
      </c>
      <c r="K47" s="91" t="b">
        <v>0</v>
      </c>
      <c r="L47" s="91" t="b">
        <v>0</v>
      </c>
    </row>
    <row r="48" spans="1:12" ht="15">
      <c r="A48" s="91" t="s">
        <v>684</v>
      </c>
      <c r="B48" s="91" t="s">
        <v>577</v>
      </c>
      <c r="C48" s="91">
        <v>4</v>
      </c>
      <c r="D48" s="130">
        <v>0.01105239481333994</v>
      </c>
      <c r="E48" s="130">
        <v>1.1288690302367324</v>
      </c>
      <c r="F48" s="91" t="s">
        <v>532</v>
      </c>
      <c r="G48" s="91" t="b">
        <v>0</v>
      </c>
      <c r="H48" s="91" t="b">
        <v>0</v>
      </c>
      <c r="I48" s="91" t="b">
        <v>0</v>
      </c>
      <c r="J48" s="91" t="b">
        <v>0</v>
      </c>
      <c r="K48" s="91" t="b">
        <v>0</v>
      </c>
      <c r="L48" s="91" t="b">
        <v>0</v>
      </c>
    </row>
    <row r="49" spans="1:12" ht="15">
      <c r="A49" s="91" t="s">
        <v>575</v>
      </c>
      <c r="B49" s="91" t="s">
        <v>685</v>
      </c>
      <c r="C49" s="91">
        <v>4</v>
      </c>
      <c r="D49" s="130">
        <v>0.01105239481333994</v>
      </c>
      <c r="E49" s="130">
        <v>1.3921104650113136</v>
      </c>
      <c r="F49" s="91" t="s">
        <v>532</v>
      </c>
      <c r="G49" s="91" t="b">
        <v>0</v>
      </c>
      <c r="H49" s="91" t="b">
        <v>0</v>
      </c>
      <c r="I49" s="91" t="b">
        <v>0</v>
      </c>
      <c r="J49" s="91" t="b">
        <v>0</v>
      </c>
      <c r="K49" s="91" t="b">
        <v>0</v>
      </c>
      <c r="L49" s="91" t="b">
        <v>0</v>
      </c>
    </row>
    <row r="50" spans="1:12" ht="15">
      <c r="A50" s="91" t="s">
        <v>685</v>
      </c>
      <c r="B50" s="91" t="s">
        <v>578</v>
      </c>
      <c r="C50" s="91">
        <v>4</v>
      </c>
      <c r="D50" s="130">
        <v>0.01105239481333994</v>
      </c>
      <c r="E50" s="130">
        <v>1.1288690302367324</v>
      </c>
      <c r="F50" s="91" t="s">
        <v>532</v>
      </c>
      <c r="G50" s="91" t="b">
        <v>0</v>
      </c>
      <c r="H50" s="91" t="b">
        <v>0</v>
      </c>
      <c r="I50" s="91" t="b">
        <v>0</v>
      </c>
      <c r="J50" s="91" t="b">
        <v>0</v>
      </c>
      <c r="K50" s="91" t="b">
        <v>0</v>
      </c>
      <c r="L50" s="91" t="b">
        <v>0</v>
      </c>
    </row>
    <row r="51" spans="1:12" ht="15">
      <c r="A51" s="91" t="s">
        <v>578</v>
      </c>
      <c r="B51" s="91" t="s">
        <v>223</v>
      </c>
      <c r="C51" s="91">
        <v>4</v>
      </c>
      <c r="D51" s="130">
        <v>0.01105239481333994</v>
      </c>
      <c r="E51" s="130">
        <v>1.031959017228676</v>
      </c>
      <c r="F51" s="91" t="s">
        <v>532</v>
      </c>
      <c r="G51" s="91" t="b">
        <v>0</v>
      </c>
      <c r="H51" s="91" t="b">
        <v>0</v>
      </c>
      <c r="I51" s="91" t="b">
        <v>0</v>
      </c>
      <c r="J51" s="91" t="b">
        <v>0</v>
      </c>
      <c r="K51" s="91" t="b">
        <v>0</v>
      </c>
      <c r="L51" s="91" t="b">
        <v>0</v>
      </c>
    </row>
    <row r="52" spans="1:12" ht="15">
      <c r="A52" s="91" t="s">
        <v>678</v>
      </c>
      <c r="B52" s="91" t="s">
        <v>679</v>
      </c>
      <c r="C52" s="91">
        <v>4</v>
      </c>
      <c r="D52" s="130">
        <v>0.01105239481333994</v>
      </c>
      <c r="E52" s="130">
        <v>1.568201724066995</v>
      </c>
      <c r="F52" s="91" t="s">
        <v>532</v>
      </c>
      <c r="G52" s="91" t="b">
        <v>0</v>
      </c>
      <c r="H52" s="91" t="b">
        <v>0</v>
      </c>
      <c r="I52" s="91" t="b">
        <v>0</v>
      </c>
      <c r="J52" s="91" t="b">
        <v>0</v>
      </c>
      <c r="K52" s="91" t="b">
        <v>0</v>
      </c>
      <c r="L52" s="91" t="b">
        <v>0</v>
      </c>
    </row>
    <row r="53" spans="1:12" ht="15">
      <c r="A53" s="91" t="s">
        <v>679</v>
      </c>
      <c r="B53" s="91" t="s">
        <v>581</v>
      </c>
      <c r="C53" s="91">
        <v>4</v>
      </c>
      <c r="D53" s="130">
        <v>0.01105239481333994</v>
      </c>
      <c r="E53" s="130">
        <v>1.3251636753807006</v>
      </c>
      <c r="F53" s="91" t="s">
        <v>532</v>
      </c>
      <c r="G53" s="91" t="b">
        <v>0</v>
      </c>
      <c r="H53" s="91" t="b">
        <v>0</v>
      </c>
      <c r="I53" s="91" t="b">
        <v>0</v>
      </c>
      <c r="J53" s="91" t="b">
        <v>0</v>
      </c>
      <c r="K53" s="91" t="b">
        <v>0</v>
      </c>
      <c r="L53" s="91" t="b">
        <v>0</v>
      </c>
    </row>
    <row r="54" spans="1:12" ht="15">
      <c r="A54" s="91" t="s">
        <v>576</v>
      </c>
      <c r="B54" s="91" t="s">
        <v>680</v>
      </c>
      <c r="C54" s="91">
        <v>4</v>
      </c>
      <c r="D54" s="130">
        <v>0.01105239481333994</v>
      </c>
      <c r="E54" s="130">
        <v>1.1288690302367324</v>
      </c>
      <c r="F54" s="91" t="s">
        <v>532</v>
      </c>
      <c r="G54" s="91" t="b">
        <v>0</v>
      </c>
      <c r="H54" s="91" t="b">
        <v>0</v>
      </c>
      <c r="I54" s="91" t="b">
        <v>0</v>
      </c>
      <c r="J54" s="91" t="b">
        <v>0</v>
      </c>
      <c r="K54" s="91" t="b">
        <v>0</v>
      </c>
      <c r="L54" s="91" t="b">
        <v>0</v>
      </c>
    </row>
    <row r="55" spans="1:12" ht="15">
      <c r="A55" s="91" t="s">
        <v>680</v>
      </c>
      <c r="B55" s="91" t="s">
        <v>681</v>
      </c>
      <c r="C55" s="91">
        <v>4</v>
      </c>
      <c r="D55" s="130">
        <v>0.01105239481333994</v>
      </c>
      <c r="E55" s="130">
        <v>1.568201724066995</v>
      </c>
      <c r="F55" s="91" t="s">
        <v>532</v>
      </c>
      <c r="G55" s="91" t="b">
        <v>0</v>
      </c>
      <c r="H55" s="91" t="b">
        <v>0</v>
      </c>
      <c r="I55" s="91" t="b">
        <v>0</v>
      </c>
      <c r="J55" s="91" t="b">
        <v>0</v>
      </c>
      <c r="K55" s="91" t="b">
        <v>0</v>
      </c>
      <c r="L55" s="91" t="b">
        <v>0</v>
      </c>
    </row>
    <row r="56" spans="1:12" ht="15">
      <c r="A56" s="91" t="s">
        <v>681</v>
      </c>
      <c r="B56" s="91" t="s">
        <v>577</v>
      </c>
      <c r="C56" s="91">
        <v>4</v>
      </c>
      <c r="D56" s="130">
        <v>0.01105239481333994</v>
      </c>
      <c r="E56" s="130">
        <v>1.1288690302367324</v>
      </c>
      <c r="F56" s="91" t="s">
        <v>532</v>
      </c>
      <c r="G56" s="91" t="b">
        <v>0</v>
      </c>
      <c r="H56" s="91" t="b">
        <v>0</v>
      </c>
      <c r="I56" s="91" t="b">
        <v>0</v>
      </c>
      <c r="J56" s="91" t="b">
        <v>0</v>
      </c>
      <c r="K56" s="91" t="b">
        <v>0</v>
      </c>
      <c r="L56" s="91" t="b">
        <v>0</v>
      </c>
    </row>
    <row r="57" spans="1:12" ht="15">
      <c r="A57" s="91" t="s">
        <v>224</v>
      </c>
      <c r="B57" s="91" t="s">
        <v>583</v>
      </c>
      <c r="C57" s="91">
        <v>3</v>
      </c>
      <c r="D57" s="130">
        <v>0.010646630762991745</v>
      </c>
      <c r="E57" s="130">
        <v>1.693140460675295</v>
      </c>
      <c r="F57" s="91" t="s">
        <v>532</v>
      </c>
      <c r="G57" s="91" t="b">
        <v>0</v>
      </c>
      <c r="H57" s="91" t="b">
        <v>0</v>
      </c>
      <c r="I57" s="91" t="b">
        <v>0</v>
      </c>
      <c r="J57" s="91" t="b">
        <v>1</v>
      </c>
      <c r="K57" s="91" t="b">
        <v>0</v>
      </c>
      <c r="L57" s="91" t="b">
        <v>0</v>
      </c>
    </row>
    <row r="58" spans="1:12" ht="15">
      <c r="A58" s="91" t="s">
        <v>223</v>
      </c>
      <c r="B58" s="91" t="s">
        <v>686</v>
      </c>
      <c r="C58" s="91">
        <v>3</v>
      </c>
      <c r="D58" s="130">
        <v>0.010646630762991745</v>
      </c>
      <c r="E58" s="130">
        <v>1.3251636753807006</v>
      </c>
      <c r="F58" s="91" t="s">
        <v>532</v>
      </c>
      <c r="G58" s="91" t="b">
        <v>0</v>
      </c>
      <c r="H58" s="91" t="b">
        <v>0</v>
      </c>
      <c r="I58" s="91" t="b">
        <v>0</v>
      </c>
      <c r="J58" s="91" t="b">
        <v>0</v>
      </c>
      <c r="K58" s="91" t="b">
        <v>0</v>
      </c>
      <c r="L58" s="91" t="b">
        <v>0</v>
      </c>
    </row>
    <row r="59" spans="1:12" ht="15">
      <c r="A59" s="91" t="s">
        <v>687</v>
      </c>
      <c r="B59" s="91" t="s">
        <v>688</v>
      </c>
      <c r="C59" s="91">
        <v>3</v>
      </c>
      <c r="D59" s="130">
        <v>0.010646630762991745</v>
      </c>
      <c r="E59" s="130">
        <v>1.693140460675295</v>
      </c>
      <c r="F59" s="91" t="s">
        <v>532</v>
      </c>
      <c r="G59" s="91" t="b">
        <v>0</v>
      </c>
      <c r="H59" s="91" t="b">
        <v>0</v>
      </c>
      <c r="I59" s="91" t="b">
        <v>0</v>
      </c>
      <c r="J59" s="91" t="b">
        <v>0</v>
      </c>
      <c r="K59" s="91" t="b">
        <v>0</v>
      </c>
      <c r="L59" s="91" t="b">
        <v>0</v>
      </c>
    </row>
    <row r="60" spans="1:12" ht="15">
      <c r="A60" s="91" t="s">
        <v>688</v>
      </c>
      <c r="B60" s="91" t="s">
        <v>689</v>
      </c>
      <c r="C60" s="91">
        <v>3</v>
      </c>
      <c r="D60" s="130">
        <v>0.010646630762991745</v>
      </c>
      <c r="E60" s="130">
        <v>1.693140460675295</v>
      </c>
      <c r="F60" s="91" t="s">
        <v>532</v>
      </c>
      <c r="G60" s="91" t="b">
        <v>0</v>
      </c>
      <c r="H60" s="91" t="b">
        <v>0</v>
      </c>
      <c r="I60" s="91" t="b">
        <v>0</v>
      </c>
      <c r="J60" s="91" t="b">
        <v>0</v>
      </c>
      <c r="K60" s="91" t="b">
        <v>0</v>
      </c>
      <c r="L60" s="91" t="b">
        <v>0</v>
      </c>
    </row>
    <row r="61" spans="1:12" ht="15">
      <c r="A61" s="91" t="s">
        <v>689</v>
      </c>
      <c r="B61" s="91" t="s">
        <v>690</v>
      </c>
      <c r="C61" s="91">
        <v>3</v>
      </c>
      <c r="D61" s="130">
        <v>0.010646630762991745</v>
      </c>
      <c r="E61" s="130">
        <v>1.693140460675295</v>
      </c>
      <c r="F61" s="91" t="s">
        <v>532</v>
      </c>
      <c r="G61" s="91" t="b">
        <v>0</v>
      </c>
      <c r="H61" s="91" t="b">
        <v>0</v>
      </c>
      <c r="I61" s="91" t="b">
        <v>0</v>
      </c>
      <c r="J61" s="91" t="b">
        <v>0</v>
      </c>
      <c r="K61" s="91" t="b">
        <v>0</v>
      </c>
      <c r="L61" s="91" t="b">
        <v>0</v>
      </c>
    </row>
    <row r="62" spans="1:12" ht="15">
      <c r="A62" s="91" t="s">
        <v>690</v>
      </c>
      <c r="B62" s="91" t="s">
        <v>580</v>
      </c>
      <c r="C62" s="91">
        <v>3</v>
      </c>
      <c r="D62" s="130">
        <v>0.010646630762991745</v>
      </c>
      <c r="E62" s="130">
        <v>1.3251636753807006</v>
      </c>
      <c r="F62" s="91" t="s">
        <v>532</v>
      </c>
      <c r="G62" s="91" t="b">
        <v>0</v>
      </c>
      <c r="H62" s="91" t="b">
        <v>0</v>
      </c>
      <c r="I62" s="91" t="b">
        <v>0</v>
      </c>
      <c r="J62" s="91" t="b">
        <v>0</v>
      </c>
      <c r="K62" s="91" t="b">
        <v>0</v>
      </c>
      <c r="L62" s="91" t="b">
        <v>0</v>
      </c>
    </row>
    <row r="63" spans="1:12" ht="15">
      <c r="A63" s="91" t="s">
        <v>580</v>
      </c>
      <c r="B63" s="91" t="s">
        <v>691</v>
      </c>
      <c r="C63" s="91">
        <v>3</v>
      </c>
      <c r="D63" s="130">
        <v>0.010646630762991745</v>
      </c>
      <c r="E63" s="130">
        <v>1.3251636753807006</v>
      </c>
      <c r="F63" s="91" t="s">
        <v>532</v>
      </c>
      <c r="G63" s="91" t="b">
        <v>0</v>
      </c>
      <c r="H63" s="91" t="b">
        <v>0</v>
      </c>
      <c r="I63" s="91" t="b">
        <v>0</v>
      </c>
      <c r="J63" s="91" t="b">
        <v>0</v>
      </c>
      <c r="K63" s="91" t="b">
        <v>0</v>
      </c>
      <c r="L63" s="91" t="b">
        <v>0</v>
      </c>
    </row>
    <row r="64" spans="1:12" ht="15">
      <c r="A64" s="91" t="s">
        <v>691</v>
      </c>
      <c r="B64" s="91" t="s">
        <v>692</v>
      </c>
      <c r="C64" s="91">
        <v>3</v>
      </c>
      <c r="D64" s="130">
        <v>0.010646630762991745</v>
      </c>
      <c r="E64" s="130">
        <v>1.693140460675295</v>
      </c>
      <c r="F64" s="91" t="s">
        <v>532</v>
      </c>
      <c r="G64" s="91" t="b">
        <v>0</v>
      </c>
      <c r="H64" s="91" t="b">
        <v>0</v>
      </c>
      <c r="I64" s="91" t="b">
        <v>0</v>
      </c>
      <c r="J64" s="91" t="b">
        <v>0</v>
      </c>
      <c r="K64" s="91" t="b">
        <v>0</v>
      </c>
      <c r="L64" s="91" t="b">
        <v>0</v>
      </c>
    </row>
    <row r="65" spans="1:12" ht="15">
      <c r="A65" s="91" t="s">
        <v>692</v>
      </c>
      <c r="B65" s="91" t="s">
        <v>693</v>
      </c>
      <c r="C65" s="91">
        <v>3</v>
      </c>
      <c r="D65" s="130">
        <v>0.010646630762991745</v>
      </c>
      <c r="E65" s="130">
        <v>1.693140460675295</v>
      </c>
      <c r="F65" s="91" t="s">
        <v>532</v>
      </c>
      <c r="G65" s="91" t="b">
        <v>0</v>
      </c>
      <c r="H65" s="91" t="b">
        <v>0</v>
      </c>
      <c r="I65" s="91" t="b">
        <v>0</v>
      </c>
      <c r="J65" s="91" t="b">
        <v>1</v>
      </c>
      <c r="K65" s="91" t="b">
        <v>0</v>
      </c>
      <c r="L65" s="91" t="b">
        <v>0</v>
      </c>
    </row>
    <row r="66" spans="1:12" ht="15">
      <c r="A66" s="91" t="s">
        <v>693</v>
      </c>
      <c r="B66" s="91" t="s">
        <v>581</v>
      </c>
      <c r="C66" s="91">
        <v>3</v>
      </c>
      <c r="D66" s="130">
        <v>0.010646630762991745</v>
      </c>
      <c r="E66" s="130">
        <v>1.3251636753807006</v>
      </c>
      <c r="F66" s="91" t="s">
        <v>532</v>
      </c>
      <c r="G66" s="91" t="b">
        <v>1</v>
      </c>
      <c r="H66" s="91" t="b">
        <v>0</v>
      </c>
      <c r="I66" s="91" t="b">
        <v>0</v>
      </c>
      <c r="J66" s="91" t="b">
        <v>0</v>
      </c>
      <c r="K66" s="91" t="b">
        <v>0</v>
      </c>
      <c r="L66" s="91" t="b">
        <v>0</v>
      </c>
    </row>
    <row r="67" spans="1:12" ht="15">
      <c r="A67" s="91" t="s">
        <v>576</v>
      </c>
      <c r="B67" s="91" t="s">
        <v>694</v>
      </c>
      <c r="C67" s="91">
        <v>3</v>
      </c>
      <c r="D67" s="130">
        <v>0.010646630762991745</v>
      </c>
      <c r="E67" s="130">
        <v>1.1288690302367324</v>
      </c>
      <c r="F67" s="91" t="s">
        <v>532</v>
      </c>
      <c r="G67" s="91" t="b">
        <v>0</v>
      </c>
      <c r="H67" s="91" t="b">
        <v>0</v>
      </c>
      <c r="I67" s="91" t="b">
        <v>0</v>
      </c>
      <c r="J67" s="91" t="b">
        <v>0</v>
      </c>
      <c r="K67" s="91" t="b">
        <v>0</v>
      </c>
      <c r="L67" s="91" t="b">
        <v>0</v>
      </c>
    </row>
    <row r="68" spans="1:12" ht="15">
      <c r="A68" s="91" t="s">
        <v>694</v>
      </c>
      <c r="B68" s="91" t="s">
        <v>695</v>
      </c>
      <c r="C68" s="91">
        <v>3</v>
      </c>
      <c r="D68" s="130">
        <v>0.010646630762991745</v>
      </c>
      <c r="E68" s="130">
        <v>1.693140460675295</v>
      </c>
      <c r="F68" s="91" t="s">
        <v>532</v>
      </c>
      <c r="G68" s="91" t="b">
        <v>0</v>
      </c>
      <c r="H68" s="91" t="b">
        <v>0</v>
      </c>
      <c r="I68" s="91" t="b">
        <v>0</v>
      </c>
      <c r="J68" s="91" t="b">
        <v>1</v>
      </c>
      <c r="K68" s="91" t="b">
        <v>0</v>
      </c>
      <c r="L68" s="91" t="b">
        <v>0</v>
      </c>
    </row>
    <row r="69" spans="1:12" ht="15">
      <c r="A69" s="91" t="s">
        <v>695</v>
      </c>
      <c r="B69" s="91" t="s">
        <v>577</v>
      </c>
      <c r="C69" s="91">
        <v>3</v>
      </c>
      <c r="D69" s="130">
        <v>0.010646630762991745</v>
      </c>
      <c r="E69" s="130">
        <v>1.1288690302367324</v>
      </c>
      <c r="F69" s="91" t="s">
        <v>532</v>
      </c>
      <c r="G69" s="91" t="b">
        <v>1</v>
      </c>
      <c r="H69" s="91" t="b">
        <v>0</v>
      </c>
      <c r="I69" s="91" t="b">
        <v>0</v>
      </c>
      <c r="J69" s="91" t="b">
        <v>0</v>
      </c>
      <c r="K69" s="91" t="b">
        <v>0</v>
      </c>
      <c r="L69" s="91" t="b">
        <v>0</v>
      </c>
    </row>
    <row r="70" spans="1:12" ht="15">
      <c r="A70" s="91" t="s">
        <v>223</v>
      </c>
      <c r="B70" s="91" t="s">
        <v>687</v>
      </c>
      <c r="C70" s="91">
        <v>2</v>
      </c>
      <c r="D70" s="130">
        <v>0.009312738232632</v>
      </c>
      <c r="E70" s="130">
        <v>1.3251636753807006</v>
      </c>
      <c r="F70" s="91" t="s">
        <v>532</v>
      </c>
      <c r="G70" s="91" t="b">
        <v>0</v>
      </c>
      <c r="H70" s="91" t="b">
        <v>0</v>
      </c>
      <c r="I70" s="91" t="b">
        <v>0</v>
      </c>
      <c r="J70" s="91" t="b">
        <v>0</v>
      </c>
      <c r="K70" s="91" t="b">
        <v>0</v>
      </c>
      <c r="L70" s="91" t="b">
        <v>0</v>
      </c>
    </row>
    <row r="71" spans="1:12" ht="15">
      <c r="A71" s="91" t="s">
        <v>223</v>
      </c>
      <c r="B71" s="91" t="s">
        <v>678</v>
      </c>
      <c r="C71" s="91">
        <v>2</v>
      </c>
      <c r="D71" s="130">
        <v>0.009312738232632</v>
      </c>
      <c r="E71" s="130">
        <v>1.3251636753807006</v>
      </c>
      <c r="F71" s="91" t="s">
        <v>532</v>
      </c>
      <c r="G71" s="91" t="b">
        <v>0</v>
      </c>
      <c r="H71" s="91" t="b">
        <v>0</v>
      </c>
      <c r="I71" s="91" t="b">
        <v>0</v>
      </c>
      <c r="J71" s="91" t="b">
        <v>0</v>
      </c>
      <c r="K71" s="91" t="b">
        <v>0</v>
      </c>
      <c r="L71" s="91" t="b">
        <v>0</v>
      </c>
    </row>
    <row r="72" spans="1:12" ht="15">
      <c r="A72" s="91" t="s">
        <v>586</v>
      </c>
      <c r="B72" s="91" t="s">
        <v>575</v>
      </c>
      <c r="C72" s="91">
        <v>2</v>
      </c>
      <c r="D72" s="130">
        <v>0</v>
      </c>
      <c r="E72" s="130">
        <v>0.9030899869919435</v>
      </c>
      <c r="F72" s="91" t="s">
        <v>533</v>
      </c>
      <c r="G72" s="91" t="b">
        <v>0</v>
      </c>
      <c r="H72" s="91" t="b">
        <v>0</v>
      </c>
      <c r="I72" s="91" t="b">
        <v>0</v>
      </c>
      <c r="J72" s="91" t="b">
        <v>0</v>
      </c>
      <c r="K72" s="91" t="b">
        <v>0</v>
      </c>
      <c r="L7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723</v>
      </c>
      <c r="B2" s="133" t="s">
        <v>724</v>
      </c>
      <c r="C2" s="67" t="s">
        <v>725</v>
      </c>
    </row>
    <row r="3" spans="1:3" ht="15">
      <c r="A3" s="132" t="s">
        <v>532</v>
      </c>
      <c r="B3" s="132" t="s">
        <v>532</v>
      </c>
      <c r="C3" s="36">
        <v>13</v>
      </c>
    </row>
    <row r="4" spans="1:3" ht="15">
      <c r="A4" s="132" t="s">
        <v>533</v>
      </c>
      <c r="B4" s="132" t="s">
        <v>533</v>
      </c>
      <c r="C4" s="36">
        <v>4</v>
      </c>
    </row>
    <row r="5" spans="1:3" ht="15">
      <c r="A5" s="132" t="s">
        <v>534</v>
      </c>
      <c r="B5" s="132" t="s">
        <v>534</v>
      </c>
      <c r="C5" s="36">
        <v>4</v>
      </c>
    </row>
    <row r="6" spans="1:3" ht="15">
      <c r="A6" s="132" t="s">
        <v>535</v>
      </c>
      <c r="B6" s="132" t="s">
        <v>535</v>
      </c>
      <c r="C6"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731</v>
      </c>
      <c r="B1" s="13" t="s">
        <v>17</v>
      </c>
    </row>
    <row r="2" spans="1:2" ht="15">
      <c r="A2" s="85" t="s">
        <v>732</v>
      </c>
      <c r="B2" s="85" t="s">
        <v>738</v>
      </c>
    </row>
    <row r="3" spans="1:2" ht="15">
      <c r="A3" s="85" t="s">
        <v>733</v>
      </c>
      <c r="B3" s="85" t="s">
        <v>739</v>
      </c>
    </row>
    <row r="4" spans="1:2" ht="15">
      <c r="A4" s="85" t="s">
        <v>734</v>
      </c>
      <c r="B4" s="85" t="s">
        <v>740</v>
      </c>
    </row>
    <row r="5" spans="1:2" ht="15">
      <c r="A5" s="85" t="s">
        <v>735</v>
      </c>
      <c r="B5" s="85" t="s">
        <v>741</v>
      </c>
    </row>
    <row r="6" spans="1:2" ht="15">
      <c r="A6" s="85" t="s">
        <v>736</v>
      </c>
      <c r="B6" s="85" t="s">
        <v>742</v>
      </c>
    </row>
    <row r="7" spans="1:2" ht="15">
      <c r="A7" s="85" t="s">
        <v>737</v>
      </c>
      <c r="B7" s="85" t="s">
        <v>739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531</v>
      </c>
      <c r="BB2" s="13" t="s">
        <v>541</v>
      </c>
      <c r="BC2" s="13" t="s">
        <v>542</v>
      </c>
      <c r="BD2" s="67" t="s">
        <v>712</v>
      </c>
      <c r="BE2" s="67" t="s">
        <v>713</v>
      </c>
      <c r="BF2" s="67" t="s">
        <v>714</v>
      </c>
      <c r="BG2" s="67" t="s">
        <v>715</v>
      </c>
      <c r="BH2" s="67" t="s">
        <v>716</v>
      </c>
      <c r="BI2" s="67" t="s">
        <v>717</v>
      </c>
      <c r="BJ2" s="67" t="s">
        <v>718</v>
      </c>
      <c r="BK2" s="67" t="s">
        <v>719</v>
      </c>
      <c r="BL2" s="67" t="s">
        <v>720</v>
      </c>
    </row>
    <row r="3" spans="1:64" ht="15" customHeight="1">
      <c r="A3" s="84" t="s">
        <v>212</v>
      </c>
      <c r="B3" s="84" t="s">
        <v>227</v>
      </c>
      <c r="C3" s="53"/>
      <c r="D3" s="54"/>
      <c r="E3" s="65"/>
      <c r="F3" s="55"/>
      <c r="G3" s="53"/>
      <c r="H3" s="57"/>
      <c r="I3" s="56"/>
      <c r="J3" s="56"/>
      <c r="K3" s="36" t="s">
        <v>65</v>
      </c>
      <c r="L3" s="62">
        <v>3</v>
      </c>
      <c r="M3" s="62"/>
      <c r="N3" s="63"/>
      <c r="O3" s="85" t="s">
        <v>233</v>
      </c>
      <c r="P3" s="87">
        <v>43696.40273148148</v>
      </c>
      <c r="Q3" s="85" t="s">
        <v>235</v>
      </c>
      <c r="R3" s="85"/>
      <c r="S3" s="85"/>
      <c r="T3" s="85"/>
      <c r="U3" s="85"/>
      <c r="V3" s="90" t="s">
        <v>258</v>
      </c>
      <c r="W3" s="87">
        <v>43696.40273148148</v>
      </c>
      <c r="X3" s="90" t="s">
        <v>270</v>
      </c>
      <c r="Y3" s="85"/>
      <c r="Z3" s="85"/>
      <c r="AA3" s="91" t="s">
        <v>288</v>
      </c>
      <c r="AB3" s="91" t="s">
        <v>306</v>
      </c>
      <c r="AC3" s="85" t="b">
        <v>0</v>
      </c>
      <c r="AD3" s="85">
        <v>1</v>
      </c>
      <c r="AE3" s="91" t="s">
        <v>310</v>
      </c>
      <c r="AF3" s="85" t="b">
        <v>0</v>
      </c>
      <c r="AG3" s="85" t="s">
        <v>315</v>
      </c>
      <c r="AH3" s="85"/>
      <c r="AI3" s="91" t="s">
        <v>311</v>
      </c>
      <c r="AJ3" s="85" t="b">
        <v>0</v>
      </c>
      <c r="AK3" s="85">
        <v>0</v>
      </c>
      <c r="AL3" s="91" t="s">
        <v>311</v>
      </c>
      <c r="AM3" s="85" t="s">
        <v>321</v>
      </c>
      <c r="AN3" s="85" t="b">
        <v>0</v>
      </c>
      <c r="AO3" s="91" t="s">
        <v>306</v>
      </c>
      <c r="AP3" s="85" t="s">
        <v>176</v>
      </c>
      <c r="AQ3" s="85">
        <v>0</v>
      </c>
      <c r="AR3" s="85">
        <v>0</v>
      </c>
      <c r="AS3" s="85"/>
      <c r="AT3" s="85"/>
      <c r="AU3" s="85"/>
      <c r="AV3" s="85"/>
      <c r="AW3" s="85"/>
      <c r="AX3" s="85"/>
      <c r="AY3" s="85"/>
      <c r="AZ3" s="85"/>
      <c r="BA3">
        <v>1</v>
      </c>
      <c r="BB3" s="85" t="str">
        <f>REPLACE(INDEX(GroupVertices[Group],MATCH(Edges25[[#This Row],[Vertex 1]],GroupVertices[Vertex],0)),1,1,"")</f>
        <v>4</v>
      </c>
      <c r="BC3" s="85" t="str">
        <f>REPLACE(INDEX(GroupVertices[Group],MATCH(Edges25[[#This Row],[Vertex 2]],GroupVertices[Vertex],0)),1,1,"")</f>
        <v>4</v>
      </c>
      <c r="BD3" s="51">
        <v>0</v>
      </c>
      <c r="BE3" s="52">
        <v>0</v>
      </c>
      <c r="BF3" s="51">
        <v>0</v>
      </c>
      <c r="BG3" s="52">
        <v>0</v>
      </c>
      <c r="BH3" s="51">
        <v>0</v>
      </c>
      <c r="BI3" s="52">
        <v>0</v>
      </c>
      <c r="BJ3" s="51">
        <v>37</v>
      </c>
      <c r="BK3" s="52">
        <v>100</v>
      </c>
      <c r="BL3" s="51">
        <v>37</v>
      </c>
    </row>
    <row r="4" spans="1:64" ht="15" customHeight="1">
      <c r="A4" s="84" t="s">
        <v>213</v>
      </c>
      <c r="B4" s="84" t="s">
        <v>213</v>
      </c>
      <c r="C4" s="53"/>
      <c r="D4" s="54"/>
      <c r="E4" s="65"/>
      <c r="F4" s="55"/>
      <c r="G4" s="53"/>
      <c r="H4" s="57"/>
      <c r="I4" s="56"/>
      <c r="J4" s="56"/>
      <c r="K4" s="36" t="s">
        <v>65</v>
      </c>
      <c r="L4" s="83">
        <v>4</v>
      </c>
      <c r="M4" s="83"/>
      <c r="N4" s="63"/>
      <c r="O4" s="86" t="s">
        <v>176</v>
      </c>
      <c r="P4" s="88">
        <v>43700.77324074074</v>
      </c>
      <c r="Q4" s="86" t="s">
        <v>236</v>
      </c>
      <c r="R4" s="89" t="s">
        <v>249</v>
      </c>
      <c r="S4" s="86" t="s">
        <v>252</v>
      </c>
      <c r="T4" s="86"/>
      <c r="U4" s="86"/>
      <c r="V4" s="89" t="s">
        <v>259</v>
      </c>
      <c r="W4" s="88">
        <v>43700.77324074074</v>
      </c>
      <c r="X4" s="89" t="s">
        <v>271</v>
      </c>
      <c r="Y4" s="86"/>
      <c r="Z4" s="86"/>
      <c r="AA4" s="92" t="s">
        <v>289</v>
      </c>
      <c r="AB4" s="86"/>
      <c r="AC4" s="86" t="b">
        <v>0</v>
      </c>
      <c r="AD4" s="86">
        <v>0</v>
      </c>
      <c r="AE4" s="92" t="s">
        <v>311</v>
      </c>
      <c r="AF4" s="86" t="b">
        <v>0</v>
      </c>
      <c r="AG4" s="86" t="s">
        <v>316</v>
      </c>
      <c r="AH4" s="86"/>
      <c r="AI4" s="92" t="s">
        <v>311</v>
      </c>
      <c r="AJ4" s="86" t="b">
        <v>0</v>
      </c>
      <c r="AK4" s="86">
        <v>0</v>
      </c>
      <c r="AL4" s="92" t="s">
        <v>311</v>
      </c>
      <c r="AM4" s="86" t="s">
        <v>213</v>
      </c>
      <c r="AN4" s="86" t="b">
        <v>0</v>
      </c>
      <c r="AO4" s="92" t="s">
        <v>289</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10</v>
      </c>
      <c r="BK4" s="52">
        <v>100</v>
      </c>
      <c r="BL4" s="51">
        <v>10</v>
      </c>
    </row>
    <row r="5" spans="1:64" ht="15">
      <c r="A5" s="84" t="s">
        <v>214</v>
      </c>
      <c r="B5" s="84" t="s">
        <v>223</v>
      </c>
      <c r="C5" s="53"/>
      <c r="D5" s="54"/>
      <c r="E5" s="65"/>
      <c r="F5" s="55"/>
      <c r="G5" s="53"/>
      <c r="H5" s="57"/>
      <c r="I5" s="56"/>
      <c r="J5" s="56"/>
      <c r="K5" s="36" t="s">
        <v>65</v>
      </c>
      <c r="L5" s="83">
        <v>5</v>
      </c>
      <c r="M5" s="83"/>
      <c r="N5" s="63"/>
      <c r="O5" s="86" t="s">
        <v>234</v>
      </c>
      <c r="P5" s="88">
        <v>43702.34311342592</v>
      </c>
      <c r="Q5" s="86" t="s">
        <v>237</v>
      </c>
      <c r="R5" s="89" t="s">
        <v>250</v>
      </c>
      <c r="S5" s="86" t="s">
        <v>253</v>
      </c>
      <c r="T5" s="86"/>
      <c r="U5" s="89" t="s">
        <v>256</v>
      </c>
      <c r="V5" s="89" t="s">
        <v>256</v>
      </c>
      <c r="W5" s="88">
        <v>43702.34311342592</v>
      </c>
      <c r="X5" s="89" t="s">
        <v>272</v>
      </c>
      <c r="Y5" s="86"/>
      <c r="Z5" s="86"/>
      <c r="AA5" s="92" t="s">
        <v>290</v>
      </c>
      <c r="AB5" s="86"/>
      <c r="AC5" s="86" t="b">
        <v>0</v>
      </c>
      <c r="AD5" s="86">
        <v>0</v>
      </c>
      <c r="AE5" s="92" t="s">
        <v>311</v>
      </c>
      <c r="AF5" s="86" t="b">
        <v>0</v>
      </c>
      <c r="AG5" s="86" t="s">
        <v>317</v>
      </c>
      <c r="AH5" s="86"/>
      <c r="AI5" s="92" t="s">
        <v>311</v>
      </c>
      <c r="AJ5" s="86" t="b">
        <v>0</v>
      </c>
      <c r="AK5" s="86">
        <v>1</v>
      </c>
      <c r="AL5" s="92" t="s">
        <v>302</v>
      </c>
      <c r="AM5" s="86" t="s">
        <v>322</v>
      </c>
      <c r="AN5" s="86" t="b">
        <v>0</v>
      </c>
      <c r="AO5" s="92" t="s">
        <v>302</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14</v>
      </c>
      <c r="BK5" s="52">
        <v>100</v>
      </c>
      <c r="BL5" s="51">
        <v>14</v>
      </c>
    </row>
    <row r="6" spans="1:64" ht="15">
      <c r="A6" s="84" t="s">
        <v>215</v>
      </c>
      <c r="B6" s="84" t="s">
        <v>223</v>
      </c>
      <c r="C6" s="53"/>
      <c r="D6" s="54"/>
      <c r="E6" s="65"/>
      <c r="F6" s="55"/>
      <c r="G6" s="53"/>
      <c r="H6" s="57"/>
      <c r="I6" s="56"/>
      <c r="J6" s="56"/>
      <c r="K6" s="36" t="s">
        <v>65</v>
      </c>
      <c r="L6" s="83">
        <v>6</v>
      </c>
      <c r="M6" s="83"/>
      <c r="N6" s="63"/>
      <c r="O6" s="86" t="s">
        <v>234</v>
      </c>
      <c r="P6" s="88">
        <v>43702.36284722222</v>
      </c>
      <c r="Q6" s="86" t="s">
        <v>237</v>
      </c>
      <c r="R6" s="89" t="s">
        <v>250</v>
      </c>
      <c r="S6" s="86" t="s">
        <v>253</v>
      </c>
      <c r="T6" s="86"/>
      <c r="U6" s="89" t="s">
        <v>256</v>
      </c>
      <c r="V6" s="89" t="s">
        <v>256</v>
      </c>
      <c r="W6" s="88">
        <v>43702.36284722222</v>
      </c>
      <c r="X6" s="89" t="s">
        <v>273</v>
      </c>
      <c r="Y6" s="86"/>
      <c r="Z6" s="86"/>
      <c r="AA6" s="92" t="s">
        <v>291</v>
      </c>
      <c r="AB6" s="86"/>
      <c r="AC6" s="86" t="b">
        <v>0</v>
      </c>
      <c r="AD6" s="86">
        <v>0</v>
      </c>
      <c r="AE6" s="92" t="s">
        <v>311</v>
      </c>
      <c r="AF6" s="86" t="b">
        <v>0</v>
      </c>
      <c r="AG6" s="86" t="s">
        <v>317</v>
      </c>
      <c r="AH6" s="86"/>
      <c r="AI6" s="92" t="s">
        <v>311</v>
      </c>
      <c r="AJ6" s="86" t="b">
        <v>0</v>
      </c>
      <c r="AK6" s="86">
        <v>1</v>
      </c>
      <c r="AL6" s="92" t="s">
        <v>302</v>
      </c>
      <c r="AM6" s="86" t="s">
        <v>321</v>
      </c>
      <c r="AN6" s="86" t="b">
        <v>0</v>
      </c>
      <c r="AO6" s="92" t="s">
        <v>302</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14</v>
      </c>
      <c r="BK6" s="52">
        <v>100</v>
      </c>
      <c r="BL6" s="51">
        <v>14</v>
      </c>
    </row>
    <row r="7" spans="1:64" ht="15">
      <c r="A7" s="84" t="s">
        <v>216</v>
      </c>
      <c r="B7" s="84" t="s">
        <v>223</v>
      </c>
      <c r="C7" s="53"/>
      <c r="D7" s="54"/>
      <c r="E7" s="65"/>
      <c r="F7" s="55"/>
      <c r="G7" s="53"/>
      <c r="H7" s="57"/>
      <c r="I7" s="56"/>
      <c r="J7" s="56"/>
      <c r="K7" s="36" t="s">
        <v>65</v>
      </c>
      <c r="L7" s="83">
        <v>7</v>
      </c>
      <c r="M7" s="83"/>
      <c r="N7" s="63"/>
      <c r="O7" s="86" t="s">
        <v>234</v>
      </c>
      <c r="P7" s="88">
        <v>43702.4312037037</v>
      </c>
      <c r="Q7" s="86" t="s">
        <v>238</v>
      </c>
      <c r="R7" s="89" t="s">
        <v>250</v>
      </c>
      <c r="S7" s="86" t="s">
        <v>253</v>
      </c>
      <c r="T7" s="86"/>
      <c r="U7" s="89" t="s">
        <v>257</v>
      </c>
      <c r="V7" s="89" t="s">
        <v>257</v>
      </c>
      <c r="W7" s="88">
        <v>43702.4312037037</v>
      </c>
      <c r="X7" s="89" t="s">
        <v>274</v>
      </c>
      <c r="Y7" s="86"/>
      <c r="Z7" s="86"/>
      <c r="AA7" s="92" t="s">
        <v>292</v>
      </c>
      <c r="AB7" s="86"/>
      <c r="AC7" s="86" t="b">
        <v>0</v>
      </c>
      <c r="AD7" s="86">
        <v>2</v>
      </c>
      <c r="AE7" s="92" t="s">
        <v>311</v>
      </c>
      <c r="AF7" s="86" t="b">
        <v>0</v>
      </c>
      <c r="AG7" s="86" t="s">
        <v>317</v>
      </c>
      <c r="AH7" s="86"/>
      <c r="AI7" s="92" t="s">
        <v>311</v>
      </c>
      <c r="AJ7" s="86" t="b">
        <v>0</v>
      </c>
      <c r="AK7" s="86">
        <v>0</v>
      </c>
      <c r="AL7" s="92" t="s">
        <v>311</v>
      </c>
      <c r="AM7" s="86" t="s">
        <v>323</v>
      </c>
      <c r="AN7" s="86" t="b">
        <v>0</v>
      </c>
      <c r="AO7" s="92" t="s">
        <v>292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14</v>
      </c>
      <c r="BK7" s="52">
        <v>100</v>
      </c>
      <c r="BL7" s="51">
        <v>14</v>
      </c>
    </row>
    <row r="8" spans="1:64" ht="15">
      <c r="A8" s="84" t="s">
        <v>217</v>
      </c>
      <c r="B8" s="84" t="s">
        <v>217</v>
      </c>
      <c r="C8" s="53"/>
      <c r="D8" s="54"/>
      <c r="E8" s="65"/>
      <c r="F8" s="55"/>
      <c r="G8" s="53"/>
      <c r="H8" s="57"/>
      <c r="I8" s="56"/>
      <c r="J8" s="56"/>
      <c r="K8" s="36" t="s">
        <v>65</v>
      </c>
      <c r="L8" s="83">
        <v>8</v>
      </c>
      <c r="M8" s="83"/>
      <c r="N8" s="63"/>
      <c r="O8" s="86" t="s">
        <v>176</v>
      </c>
      <c r="P8" s="88">
        <v>43702.47420138889</v>
      </c>
      <c r="Q8" s="86" t="s">
        <v>239</v>
      </c>
      <c r="R8" s="89" t="s">
        <v>250</v>
      </c>
      <c r="S8" s="86" t="s">
        <v>253</v>
      </c>
      <c r="T8" s="86" t="s">
        <v>254</v>
      </c>
      <c r="U8" s="86"/>
      <c r="V8" s="89" t="s">
        <v>260</v>
      </c>
      <c r="W8" s="88">
        <v>43702.47420138889</v>
      </c>
      <c r="X8" s="89" t="s">
        <v>275</v>
      </c>
      <c r="Y8" s="86"/>
      <c r="Z8" s="86"/>
      <c r="AA8" s="92" t="s">
        <v>293</v>
      </c>
      <c r="AB8" s="86"/>
      <c r="AC8" s="86" t="b">
        <v>0</v>
      </c>
      <c r="AD8" s="86">
        <v>0</v>
      </c>
      <c r="AE8" s="92" t="s">
        <v>311</v>
      </c>
      <c r="AF8" s="86" t="b">
        <v>0</v>
      </c>
      <c r="AG8" s="86" t="s">
        <v>318</v>
      </c>
      <c r="AH8" s="86"/>
      <c r="AI8" s="92" t="s">
        <v>311</v>
      </c>
      <c r="AJ8" s="86" t="b">
        <v>0</v>
      </c>
      <c r="AK8" s="86">
        <v>0</v>
      </c>
      <c r="AL8" s="92" t="s">
        <v>311</v>
      </c>
      <c r="AM8" s="86" t="s">
        <v>324</v>
      </c>
      <c r="AN8" s="86" t="b">
        <v>0</v>
      </c>
      <c r="AO8" s="92" t="s">
        <v>293</v>
      </c>
      <c r="AP8" s="86" t="s">
        <v>176</v>
      </c>
      <c r="AQ8" s="86">
        <v>0</v>
      </c>
      <c r="AR8" s="86">
        <v>0</v>
      </c>
      <c r="AS8" s="86"/>
      <c r="AT8" s="86"/>
      <c r="AU8" s="86"/>
      <c r="AV8" s="86"/>
      <c r="AW8" s="86"/>
      <c r="AX8" s="86"/>
      <c r="AY8" s="86"/>
      <c r="AZ8" s="86"/>
      <c r="BA8">
        <v>1</v>
      </c>
      <c r="BB8" s="85" t="str">
        <f>REPLACE(INDEX(GroupVertices[Group],MATCH(Edges25[[#This Row],[Vertex 1]],GroupVertices[Vertex],0)),1,1,"")</f>
        <v>3</v>
      </c>
      <c r="BC8" s="85" t="str">
        <f>REPLACE(INDEX(GroupVertices[Group],MATCH(Edges25[[#This Row],[Vertex 2]],GroupVertices[Vertex],0)),1,1,"")</f>
        <v>3</v>
      </c>
      <c r="BD8" s="51">
        <v>0</v>
      </c>
      <c r="BE8" s="52">
        <v>0</v>
      </c>
      <c r="BF8" s="51">
        <v>0</v>
      </c>
      <c r="BG8" s="52">
        <v>0</v>
      </c>
      <c r="BH8" s="51">
        <v>0</v>
      </c>
      <c r="BI8" s="52">
        <v>0</v>
      </c>
      <c r="BJ8" s="51">
        <v>1</v>
      </c>
      <c r="BK8" s="52">
        <v>100</v>
      </c>
      <c r="BL8" s="51">
        <v>1</v>
      </c>
    </row>
    <row r="9" spans="1:64" ht="15">
      <c r="A9" s="84" t="s">
        <v>218</v>
      </c>
      <c r="B9" s="84" t="s">
        <v>223</v>
      </c>
      <c r="C9" s="53"/>
      <c r="D9" s="54"/>
      <c r="E9" s="65"/>
      <c r="F9" s="55"/>
      <c r="G9" s="53"/>
      <c r="H9" s="57"/>
      <c r="I9" s="56"/>
      <c r="J9" s="56"/>
      <c r="K9" s="36" t="s">
        <v>65</v>
      </c>
      <c r="L9" s="83">
        <v>9</v>
      </c>
      <c r="M9" s="83"/>
      <c r="N9" s="63"/>
      <c r="O9" s="86" t="s">
        <v>234</v>
      </c>
      <c r="P9" s="88">
        <v>43703.253067129626</v>
      </c>
      <c r="Q9" s="86" t="s">
        <v>240</v>
      </c>
      <c r="R9" s="86"/>
      <c r="S9" s="86"/>
      <c r="T9" s="86" t="s">
        <v>255</v>
      </c>
      <c r="U9" s="86"/>
      <c r="V9" s="89" t="s">
        <v>261</v>
      </c>
      <c r="W9" s="88">
        <v>43703.253067129626</v>
      </c>
      <c r="X9" s="89" t="s">
        <v>276</v>
      </c>
      <c r="Y9" s="86"/>
      <c r="Z9" s="86"/>
      <c r="AA9" s="92" t="s">
        <v>294</v>
      </c>
      <c r="AB9" s="86"/>
      <c r="AC9" s="86" t="b">
        <v>0</v>
      </c>
      <c r="AD9" s="86">
        <v>0</v>
      </c>
      <c r="AE9" s="92" t="s">
        <v>311</v>
      </c>
      <c r="AF9" s="86" t="b">
        <v>0</v>
      </c>
      <c r="AG9" s="86" t="s">
        <v>317</v>
      </c>
      <c r="AH9" s="86"/>
      <c r="AI9" s="92" t="s">
        <v>311</v>
      </c>
      <c r="AJ9" s="86" t="b">
        <v>0</v>
      </c>
      <c r="AK9" s="86">
        <v>1</v>
      </c>
      <c r="AL9" s="92" t="s">
        <v>300</v>
      </c>
      <c r="AM9" s="86" t="s">
        <v>321</v>
      </c>
      <c r="AN9" s="86" t="b">
        <v>0</v>
      </c>
      <c r="AO9" s="92" t="s">
        <v>300</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2</v>
      </c>
      <c r="BE9" s="52">
        <v>8.695652173913043</v>
      </c>
      <c r="BF9" s="51">
        <v>0</v>
      </c>
      <c r="BG9" s="52">
        <v>0</v>
      </c>
      <c r="BH9" s="51">
        <v>0</v>
      </c>
      <c r="BI9" s="52">
        <v>0</v>
      </c>
      <c r="BJ9" s="51">
        <v>21</v>
      </c>
      <c r="BK9" s="52">
        <v>91.30434782608695</v>
      </c>
      <c r="BL9" s="51">
        <v>23</v>
      </c>
    </row>
    <row r="10" spans="1:64" ht="15">
      <c r="A10" s="84" t="s">
        <v>219</v>
      </c>
      <c r="B10" s="84" t="s">
        <v>223</v>
      </c>
      <c r="C10" s="53"/>
      <c r="D10" s="54"/>
      <c r="E10" s="65"/>
      <c r="F10" s="55"/>
      <c r="G10" s="53"/>
      <c r="H10" s="57"/>
      <c r="I10" s="56"/>
      <c r="J10" s="56"/>
      <c r="K10" s="36" t="s">
        <v>65</v>
      </c>
      <c r="L10" s="83">
        <v>10</v>
      </c>
      <c r="M10" s="83"/>
      <c r="N10" s="63"/>
      <c r="O10" s="86" t="s">
        <v>234</v>
      </c>
      <c r="P10" s="88">
        <v>43703.976631944446</v>
      </c>
      <c r="Q10" s="86" t="s">
        <v>240</v>
      </c>
      <c r="R10" s="86"/>
      <c r="S10" s="86"/>
      <c r="T10" s="86" t="s">
        <v>255</v>
      </c>
      <c r="U10" s="86"/>
      <c r="V10" s="89" t="s">
        <v>262</v>
      </c>
      <c r="W10" s="88">
        <v>43703.976631944446</v>
      </c>
      <c r="X10" s="89" t="s">
        <v>277</v>
      </c>
      <c r="Y10" s="86"/>
      <c r="Z10" s="86"/>
      <c r="AA10" s="92" t="s">
        <v>295</v>
      </c>
      <c r="AB10" s="86"/>
      <c r="AC10" s="86" t="b">
        <v>0</v>
      </c>
      <c r="AD10" s="86">
        <v>0</v>
      </c>
      <c r="AE10" s="92" t="s">
        <v>311</v>
      </c>
      <c r="AF10" s="86" t="b">
        <v>0</v>
      </c>
      <c r="AG10" s="86" t="s">
        <v>317</v>
      </c>
      <c r="AH10" s="86"/>
      <c r="AI10" s="92" t="s">
        <v>311</v>
      </c>
      <c r="AJ10" s="86" t="b">
        <v>0</v>
      </c>
      <c r="AK10" s="86">
        <v>2</v>
      </c>
      <c r="AL10" s="92" t="s">
        <v>300</v>
      </c>
      <c r="AM10" s="86" t="s">
        <v>325</v>
      </c>
      <c r="AN10" s="86" t="b">
        <v>0</v>
      </c>
      <c r="AO10" s="92" t="s">
        <v>300</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2</v>
      </c>
      <c r="BE10" s="52">
        <v>8.695652173913043</v>
      </c>
      <c r="BF10" s="51">
        <v>0</v>
      </c>
      <c r="BG10" s="52">
        <v>0</v>
      </c>
      <c r="BH10" s="51">
        <v>0</v>
      </c>
      <c r="BI10" s="52">
        <v>0</v>
      </c>
      <c r="BJ10" s="51">
        <v>21</v>
      </c>
      <c r="BK10" s="52">
        <v>91.30434782608695</v>
      </c>
      <c r="BL10" s="51">
        <v>23</v>
      </c>
    </row>
    <row r="11" spans="1:64" ht="15">
      <c r="A11" s="84" t="s">
        <v>220</v>
      </c>
      <c r="B11" s="84" t="s">
        <v>220</v>
      </c>
      <c r="C11" s="53"/>
      <c r="D11" s="54"/>
      <c r="E11" s="65"/>
      <c r="F11" s="55"/>
      <c r="G11" s="53"/>
      <c r="H11" s="57"/>
      <c r="I11" s="56"/>
      <c r="J11" s="56"/>
      <c r="K11" s="36" t="s">
        <v>65</v>
      </c>
      <c r="L11" s="83">
        <v>11</v>
      </c>
      <c r="M11" s="83"/>
      <c r="N11" s="63"/>
      <c r="O11" s="86" t="s">
        <v>176</v>
      </c>
      <c r="P11" s="88">
        <v>43704.71319444444</v>
      </c>
      <c r="Q11" s="86" t="s">
        <v>241</v>
      </c>
      <c r="R11" s="89" t="s">
        <v>250</v>
      </c>
      <c r="S11" s="86" t="s">
        <v>253</v>
      </c>
      <c r="T11" s="86"/>
      <c r="U11" s="86"/>
      <c r="V11" s="89" t="s">
        <v>263</v>
      </c>
      <c r="W11" s="88">
        <v>43704.71319444444</v>
      </c>
      <c r="X11" s="89" t="s">
        <v>278</v>
      </c>
      <c r="Y11" s="86"/>
      <c r="Z11" s="86"/>
      <c r="AA11" s="92" t="s">
        <v>296</v>
      </c>
      <c r="AB11" s="86"/>
      <c r="AC11" s="86" t="b">
        <v>0</v>
      </c>
      <c r="AD11" s="86">
        <v>0</v>
      </c>
      <c r="AE11" s="92" t="s">
        <v>311</v>
      </c>
      <c r="AF11" s="86" t="b">
        <v>0</v>
      </c>
      <c r="AG11" s="86" t="s">
        <v>317</v>
      </c>
      <c r="AH11" s="86"/>
      <c r="AI11" s="92" t="s">
        <v>311</v>
      </c>
      <c r="AJ11" s="86" t="b">
        <v>0</v>
      </c>
      <c r="AK11" s="86">
        <v>0</v>
      </c>
      <c r="AL11" s="92" t="s">
        <v>311</v>
      </c>
      <c r="AM11" s="86" t="s">
        <v>326</v>
      </c>
      <c r="AN11" s="86" t="b">
        <v>0</v>
      </c>
      <c r="AO11" s="92" t="s">
        <v>296</v>
      </c>
      <c r="AP11" s="86" t="s">
        <v>176</v>
      </c>
      <c r="AQ11" s="86">
        <v>0</v>
      </c>
      <c r="AR11" s="86">
        <v>0</v>
      </c>
      <c r="AS11" s="86"/>
      <c r="AT11" s="86"/>
      <c r="AU11" s="86"/>
      <c r="AV11" s="86"/>
      <c r="AW11" s="86"/>
      <c r="AX11" s="86"/>
      <c r="AY11" s="86"/>
      <c r="AZ11" s="86"/>
      <c r="BA11">
        <v>1</v>
      </c>
      <c r="BB11" s="85" t="str">
        <f>REPLACE(INDEX(GroupVertices[Group],MATCH(Edges25[[#This Row],[Vertex 1]],GroupVertices[Vertex],0)),1,1,"")</f>
        <v>3</v>
      </c>
      <c r="BC11" s="85" t="str">
        <f>REPLACE(INDEX(GroupVertices[Group],MATCH(Edges25[[#This Row],[Vertex 2]],GroupVertices[Vertex],0)),1,1,"")</f>
        <v>3</v>
      </c>
      <c r="BD11" s="51">
        <v>0</v>
      </c>
      <c r="BE11" s="52">
        <v>0</v>
      </c>
      <c r="BF11" s="51">
        <v>0</v>
      </c>
      <c r="BG11" s="52">
        <v>0</v>
      </c>
      <c r="BH11" s="51">
        <v>0</v>
      </c>
      <c r="BI11" s="52">
        <v>0</v>
      </c>
      <c r="BJ11" s="51">
        <v>13</v>
      </c>
      <c r="BK11" s="52">
        <v>100</v>
      </c>
      <c r="BL11" s="51">
        <v>13</v>
      </c>
    </row>
    <row r="12" spans="1:64" ht="15">
      <c r="A12" s="84" t="s">
        <v>221</v>
      </c>
      <c r="B12" s="84" t="s">
        <v>228</v>
      </c>
      <c r="C12" s="53"/>
      <c r="D12" s="54"/>
      <c r="E12" s="65"/>
      <c r="F12" s="55"/>
      <c r="G12" s="53"/>
      <c r="H12" s="57"/>
      <c r="I12" s="56"/>
      <c r="J12" s="56"/>
      <c r="K12" s="36" t="s">
        <v>65</v>
      </c>
      <c r="L12" s="83">
        <v>12</v>
      </c>
      <c r="M12" s="83"/>
      <c r="N12" s="63"/>
      <c r="O12" s="86" t="s">
        <v>234</v>
      </c>
      <c r="P12" s="88">
        <v>43700.90336805556</v>
      </c>
      <c r="Q12" s="86" t="s">
        <v>242</v>
      </c>
      <c r="R12" s="86"/>
      <c r="S12" s="86"/>
      <c r="T12" s="86"/>
      <c r="U12" s="86"/>
      <c r="V12" s="89" t="s">
        <v>264</v>
      </c>
      <c r="W12" s="88">
        <v>43700.90336805556</v>
      </c>
      <c r="X12" s="89" t="s">
        <v>279</v>
      </c>
      <c r="Y12" s="86"/>
      <c r="Z12" s="86"/>
      <c r="AA12" s="92" t="s">
        <v>297</v>
      </c>
      <c r="AB12" s="92" t="s">
        <v>307</v>
      </c>
      <c r="AC12" s="86" t="b">
        <v>0</v>
      </c>
      <c r="AD12" s="86">
        <v>0</v>
      </c>
      <c r="AE12" s="92" t="s">
        <v>312</v>
      </c>
      <c r="AF12" s="86" t="b">
        <v>0</v>
      </c>
      <c r="AG12" s="86" t="s">
        <v>319</v>
      </c>
      <c r="AH12" s="86"/>
      <c r="AI12" s="92" t="s">
        <v>311</v>
      </c>
      <c r="AJ12" s="86" t="b">
        <v>0</v>
      </c>
      <c r="AK12" s="86">
        <v>0</v>
      </c>
      <c r="AL12" s="92" t="s">
        <v>311</v>
      </c>
      <c r="AM12" s="86" t="s">
        <v>321</v>
      </c>
      <c r="AN12" s="86" t="b">
        <v>0</v>
      </c>
      <c r="AO12" s="92" t="s">
        <v>307</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c r="BE12" s="52"/>
      <c r="BF12" s="51"/>
      <c r="BG12" s="52"/>
      <c r="BH12" s="51"/>
      <c r="BI12" s="52"/>
      <c r="BJ12" s="51"/>
      <c r="BK12" s="52"/>
      <c r="BL12" s="51"/>
    </row>
    <row r="13" spans="1:64" ht="15">
      <c r="A13" s="84" t="s">
        <v>221</v>
      </c>
      <c r="B13" s="84" t="s">
        <v>230</v>
      </c>
      <c r="C13" s="53"/>
      <c r="D13" s="54"/>
      <c r="E13" s="65"/>
      <c r="F13" s="55"/>
      <c r="G13" s="53"/>
      <c r="H13" s="57"/>
      <c r="I13" s="56"/>
      <c r="J13" s="56"/>
      <c r="K13" s="36" t="s">
        <v>65</v>
      </c>
      <c r="L13" s="83">
        <v>14</v>
      </c>
      <c r="M13" s="83"/>
      <c r="N13" s="63"/>
      <c r="O13" s="86" t="s">
        <v>234</v>
      </c>
      <c r="P13" s="88">
        <v>43704.82365740741</v>
      </c>
      <c r="Q13" s="86" t="s">
        <v>243</v>
      </c>
      <c r="R13" s="86"/>
      <c r="S13" s="86"/>
      <c r="T13" s="86"/>
      <c r="U13" s="86"/>
      <c r="V13" s="89" t="s">
        <v>264</v>
      </c>
      <c r="W13" s="88">
        <v>43704.82365740741</v>
      </c>
      <c r="X13" s="89" t="s">
        <v>280</v>
      </c>
      <c r="Y13" s="86"/>
      <c r="Z13" s="86"/>
      <c r="AA13" s="92" t="s">
        <v>298</v>
      </c>
      <c r="AB13" s="92" t="s">
        <v>308</v>
      </c>
      <c r="AC13" s="86" t="b">
        <v>0</v>
      </c>
      <c r="AD13" s="86">
        <v>2</v>
      </c>
      <c r="AE13" s="92" t="s">
        <v>313</v>
      </c>
      <c r="AF13" s="86" t="b">
        <v>0</v>
      </c>
      <c r="AG13" s="86" t="s">
        <v>320</v>
      </c>
      <c r="AH13" s="86"/>
      <c r="AI13" s="92" t="s">
        <v>311</v>
      </c>
      <c r="AJ13" s="86" t="b">
        <v>0</v>
      </c>
      <c r="AK13" s="86">
        <v>0</v>
      </c>
      <c r="AL13" s="92" t="s">
        <v>311</v>
      </c>
      <c r="AM13" s="86" t="s">
        <v>321</v>
      </c>
      <c r="AN13" s="86" t="b">
        <v>0</v>
      </c>
      <c r="AO13" s="92" t="s">
        <v>308</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c r="BE13" s="52"/>
      <c r="BF13" s="51"/>
      <c r="BG13" s="52"/>
      <c r="BH13" s="51"/>
      <c r="BI13" s="52"/>
      <c r="BJ13" s="51"/>
      <c r="BK13" s="52"/>
      <c r="BL13" s="51"/>
    </row>
    <row r="14" spans="1:64" ht="15">
      <c r="A14" s="84" t="s">
        <v>222</v>
      </c>
      <c r="B14" s="84" t="s">
        <v>223</v>
      </c>
      <c r="C14" s="53"/>
      <c r="D14" s="54"/>
      <c r="E14" s="65"/>
      <c r="F14" s="55"/>
      <c r="G14" s="53"/>
      <c r="H14" s="57"/>
      <c r="I14" s="56"/>
      <c r="J14" s="56"/>
      <c r="K14" s="36" t="s">
        <v>65</v>
      </c>
      <c r="L14" s="83">
        <v>16</v>
      </c>
      <c r="M14" s="83"/>
      <c r="N14" s="63"/>
      <c r="O14" s="86" t="s">
        <v>234</v>
      </c>
      <c r="P14" s="88">
        <v>43705.3380787037</v>
      </c>
      <c r="Q14" s="86" t="s">
        <v>244</v>
      </c>
      <c r="R14" s="86"/>
      <c r="S14" s="86"/>
      <c r="T14" s="86"/>
      <c r="U14" s="86"/>
      <c r="V14" s="89" t="s">
        <v>265</v>
      </c>
      <c r="W14" s="88">
        <v>43705.3380787037</v>
      </c>
      <c r="X14" s="89" t="s">
        <v>281</v>
      </c>
      <c r="Y14" s="86"/>
      <c r="Z14" s="86"/>
      <c r="AA14" s="92" t="s">
        <v>299</v>
      </c>
      <c r="AB14" s="86"/>
      <c r="AC14" s="86" t="b">
        <v>0</v>
      </c>
      <c r="AD14" s="86">
        <v>0</v>
      </c>
      <c r="AE14" s="92" t="s">
        <v>311</v>
      </c>
      <c r="AF14" s="86" t="b">
        <v>0</v>
      </c>
      <c r="AG14" s="86" t="s">
        <v>317</v>
      </c>
      <c r="AH14" s="86"/>
      <c r="AI14" s="92" t="s">
        <v>311</v>
      </c>
      <c r="AJ14" s="86" t="b">
        <v>0</v>
      </c>
      <c r="AK14" s="86">
        <v>4</v>
      </c>
      <c r="AL14" s="92" t="s">
        <v>301</v>
      </c>
      <c r="AM14" s="86" t="s">
        <v>322</v>
      </c>
      <c r="AN14" s="86" t="b">
        <v>0</v>
      </c>
      <c r="AO14" s="92" t="s">
        <v>301</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223</v>
      </c>
      <c r="B15" s="84" t="s">
        <v>232</v>
      </c>
      <c r="C15" s="53"/>
      <c r="D15" s="54"/>
      <c r="E15" s="65"/>
      <c r="F15" s="55"/>
      <c r="G15" s="53"/>
      <c r="H15" s="57"/>
      <c r="I15" s="56"/>
      <c r="J15" s="56"/>
      <c r="K15" s="36" t="s">
        <v>65</v>
      </c>
      <c r="L15" s="83">
        <v>18</v>
      </c>
      <c r="M15" s="83"/>
      <c r="N15" s="63"/>
      <c r="O15" s="86" t="s">
        <v>234</v>
      </c>
      <c r="P15" s="88">
        <v>43702.53659722222</v>
      </c>
      <c r="Q15" s="86" t="s">
        <v>245</v>
      </c>
      <c r="R15" s="89" t="s">
        <v>250</v>
      </c>
      <c r="S15" s="86" t="s">
        <v>253</v>
      </c>
      <c r="T15" s="86" t="s">
        <v>255</v>
      </c>
      <c r="U15" s="86"/>
      <c r="V15" s="89" t="s">
        <v>266</v>
      </c>
      <c r="W15" s="88">
        <v>43702.53659722222</v>
      </c>
      <c r="X15" s="89" t="s">
        <v>282</v>
      </c>
      <c r="Y15" s="86"/>
      <c r="Z15" s="86"/>
      <c r="AA15" s="92" t="s">
        <v>300</v>
      </c>
      <c r="AB15" s="92" t="s">
        <v>309</v>
      </c>
      <c r="AC15" s="86" t="b">
        <v>0</v>
      </c>
      <c r="AD15" s="86">
        <v>3</v>
      </c>
      <c r="AE15" s="92" t="s">
        <v>314</v>
      </c>
      <c r="AF15" s="86" t="b">
        <v>0</v>
      </c>
      <c r="AG15" s="86" t="s">
        <v>317</v>
      </c>
      <c r="AH15" s="86"/>
      <c r="AI15" s="92" t="s">
        <v>311</v>
      </c>
      <c r="AJ15" s="86" t="b">
        <v>0</v>
      </c>
      <c r="AK15" s="86">
        <v>1</v>
      </c>
      <c r="AL15" s="92" t="s">
        <v>311</v>
      </c>
      <c r="AM15" s="86" t="s">
        <v>322</v>
      </c>
      <c r="AN15" s="86" t="b">
        <v>0</v>
      </c>
      <c r="AO15" s="92" t="s">
        <v>309</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4</v>
      </c>
      <c r="BE15" s="52">
        <v>9.30232558139535</v>
      </c>
      <c r="BF15" s="51">
        <v>0</v>
      </c>
      <c r="BG15" s="52">
        <v>0</v>
      </c>
      <c r="BH15" s="51">
        <v>0</v>
      </c>
      <c r="BI15" s="52">
        <v>0</v>
      </c>
      <c r="BJ15" s="51">
        <v>39</v>
      </c>
      <c r="BK15" s="52">
        <v>90.69767441860465</v>
      </c>
      <c r="BL15" s="51">
        <v>43</v>
      </c>
    </row>
    <row r="16" spans="1:64" ht="15">
      <c r="A16" s="84" t="s">
        <v>224</v>
      </c>
      <c r="B16" s="84" t="s">
        <v>223</v>
      </c>
      <c r="C16" s="53"/>
      <c r="D16" s="54"/>
      <c r="E16" s="65"/>
      <c r="F16" s="55"/>
      <c r="G16" s="53"/>
      <c r="H16" s="57"/>
      <c r="I16" s="56"/>
      <c r="J16" s="56"/>
      <c r="K16" s="36" t="s">
        <v>66</v>
      </c>
      <c r="L16" s="83">
        <v>19</v>
      </c>
      <c r="M16" s="83"/>
      <c r="N16" s="63"/>
      <c r="O16" s="86" t="s">
        <v>234</v>
      </c>
      <c r="P16" s="88">
        <v>43705.333333333336</v>
      </c>
      <c r="Q16" s="86" t="s">
        <v>246</v>
      </c>
      <c r="R16" s="89" t="s">
        <v>250</v>
      </c>
      <c r="S16" s="86" t="s">
        <v>253</v>
      </c>
      <c r="T16" s="86"/>
      <c r="U16" s="86"/>
      <c r="V16" s="89" t="s">
        <v>267</v>
      </c>
      <c r="W16" s="88">
        <v>43705.333333333336</v>
      </c>
      <c r="X16" s="89" t="s">
        <v>283</v>
      </c>
      <c r="Y16" s="86"/>
      <c r="Z16" s="86"/>
      <c r="AA16" s="92" t="s">
        <v>301</v>
      </c>
      <c r="AB16" s="86"/>
      <c r="AC16" s="86" t="b">
        <v>0</v>
      </c>
      <c r="AD16" s="86">
        <v>6</v>
      </c>
      <c r="AE16" s="92" t="s">
        <v>311</v>
      </c>
      <c r="AF16" s="86" t="b">
        <v>0</v>
      </c>
      <c r="AG16" s="86" t="s">
        <v>317</v>
      </c>
      <c r="AH16" s="86"/>
      <c r="AI16" s="92" t="s">
        <v>311</v>
      </c>
      <c r="AJ16" s="86" t="b">
        <v>0</v>
      </c>
      <c r="AK16" s="86">
        <v>4</v>
      </c>
      <c r="AL16" s="92" t="s">
        <v>311</v>
      </c>
      <c r="AM16" s="86" t="s">
        <v>327</v>
      </c>
      <c r="AN16" s="86" t="b">
        <v>0</v>
      </c>
      <c r="AO16" s="92" t="s">
        <v>301</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1</v>
      </c>
      <c r="BE16" s="52">
        <v>5.2631578947368425</v>
      </c>
      <c r="BF16" s="51">
        <v>0</v>
      </c>
      <c r="BG16" s="52">
        <v>0</v>
      </c>
      <c r="BH16" s="51">
        <v>0</v>
      </c>
      <c r="BI16" s="52">
        <v>0</v>
      </c>
      <c r="BJ16" s="51">
        <v>18</v>
      </c>
      <c r="BK16" s="52">
        <v>94.73684210526316</v>
      </c>
      <c r="BL16" s="51">
        <v>19</v>
      </c>
    </row>
    <row r="17" spans="1:64" ht="15">
      <c r="A17" s="84" t="s">
        <v>223</v>
      </c>
      <c r="B17" s="84" t="s">
        <v>223</v>
      </c>
      <c r="C17" s="53"/>
      <c r="D17" s="54"/>
      <c r="E17" s="65"/>
      <c r="F17" s="55"/>
      <c r="G17" s="53"/>
      <c r="H17" s="57"/>
      <c r="I17" s="56"/>
      <c r="J17" s="56"/>
      <c r="K17" s="36" t="s">
        <v>65</v>
      </c>
      <c r="L17" s="83">
        <v>20</v>
      </c>
      <c r="M17" s="83"/>
      <c r="N17" s="63"/>
      <c r="O17" s="86" t="s">
        <v>176</v>
      </c>
      <c r="P17" s="88">
        <v>43702.177453703705</v>
      </c>
      <c r="Q17" s="86" t="s">
        <v>247</v>
      </c>
      <c r="R17" s="89" t="s">
        <v>250</v>
      </c>
      <c r="S17" s="86" t="s">
        <v>253</v>
      </c>
      <c r="T17" s="86"/>
      <c r="U17" s="89" t="s">
        <v>256</v>
      </c>
      <c r="V17" s="89" t="s">
        <v>256</v>
      </c>
      <c r="W17" s="88">
        <v>43702.177453703705</v>
      </c>
      <c r="X17" s="89" t="s">
        <v>284</v>
      </c>
      <c r="Y17" s="86"/>
      <c r="Z17" s="86"/>
      <c r="AA17" s="92" t="s">
        <v>302</v>
      </c>
      <c r="AB17" s="86"/>
      <c r="AC17" s="86" t="b">
        <v>0</v>
      </c>
      <c r="AD17" s="86">
        <v>11</v>
      </c>
      <c r="AE17" s="92" t="s">
        <v>311</v>
      </c>
      <c r="AF17" s="86" t="b">
        <v>0</v>
      </c>
      <c r="AG17" s="86" t="s">
        <v>317</v>
      </c>
      <c r="AH17" s="86"/>
      <c r="AI17" s="92" t="s">
        <v>311</v>
      </c>
      <c r="AJ17" s="86" t="b">
        <v>0</v>
      </c>
      <c r="AK17" s="86">
        <v>1</v>
      </c>
      <c r="AL17" s="92" t="s">
        <v>311</v>
      </c>
      <c r="AM17" s="86" t="s">
        <v>328</v>
      </c>
      <c r="AN17" s="86" t="b">
        <v>0</v>
      </c>
      <c r="AO17" s="92" t="s">
        <v>302</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12</v>
      </c>
      <c r="BK17" s="52">
        <v>100</v>
      </c>
      <c r="BL17" s="51">
        <v>12</v>
      </c>
    </row>
    <row r="18" spans="1:64" ht="15">
      <c r="A18" s="84" t="s">
        <v>223</v>
      </c>
      <c r="B18" s="84" t="s">
        <v>224</v>
      </c>
      <c r="C18" s="53"/>
      <c r="D18" s="54"/>
      <c r="E18" s="65"/>
      <c r="F18" s="55"/>
      <c r="G18" s="53"/>
      <c r="H18" s="57"/>
      <c r="I18" s="56"/>
      <c r="J18" s="56"/>
      <c r="K18" s="36" t="s">
        <v>66</v>
      </c>
      <c r="L18" s="83">
        <v>21</v>
      </c>
      <c r="M18" s="83"/>
      <c r="N18" s="63"/>
      <c r="O18" s="86" t="s">
        <v>234</v>
      </c>
      <c r="P18" s="88">
        <v>43705.356145833335</v>
      </c>
      <c r="Q18" s="86" t="s">
        <v>244</v>
      </c>
      <c r="R18" s="86"/>
      <c r="S18" s="86"/>
      <c r="T18" s="86"/>
      <c r="U18" s="86"/>
      <c r="V18" s="89" t="s">
        <v>266</v>
      </c>
      <c r="W18" s="88">
        <v>43705.356145833335</v>
      </c>
      <c r="X18" s="89" t="s">
        <v>285</v>
      </c>
      <c r="Y18" s="86"/>
      <c r="Z18" s="86"/>
      <c r="AA18" s="92" t="s">
        <v>303</v>
      </c>
      <c r="AB18" s="86"/>
      <c r="AC18" s="86" t="b">
        <v>0</v>
      </c>
      <c r="AD18" s="86">
        <v>0</v>
      </c>
      <c r="AE18" s="92" t="s">
        <v>311</v>
      </c>
      <c r="AF18" s="86" t="b">
        <v>0</v>
      </c>
      <c r="AG18" s="86" t="s">
        <v>317</v>
      </c>
      <c r="AH18" s="86"/>
      <c r="AI18" s="92" t="s">
        <v>311</v>
      </c>
      <c r="AJ18" s="86" t="b">
        <v>0</v>
      </c>
      <c r="AK18" s="86">
        <v>4</v>
      </c>
      <c r="AL18" s="92" t="s">
        <v>301</v>
      </c>
      <c r="AM18" s="86" t="s">
        <v>322</v>
      </c>
      <c r="AN18" s="86" t="b">
        <v>0</v>
      </c>
      <c r="AO18" s="92" t="s">
        <v>301</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1</v>
      </c>
      <c r="BE18" s="52">
        <v>4.545454545454546</v>
      </c>
      <c r="BF18" s="51">
        <v>0</v>
      </c>
      <c r="BG18" s="52">
        <v>0</v>
      </c>
      <c r="BH18" s="51">
        <v>0</v>
      </c>
      <c r="BI18" s="52">
        <v>0</v>
      </c>
      <c r="BJ18" s="51">
        <v>21</v>
      </c>
      <c r="BK18" s="52">
        <v>95.45454545454545</v>
      </c>
      <c r="BL18" s="51">
        <v>22</v>
      </c>
    </row>
    <row r="19" spans="1:64" ht="15">
      <c r="A19" s="84" t="s">
        <v>225</v>
      </c>
      <c r="B19" s="84" t="s">
        <v>223</v>
      </c>
      <c r="C19" s="53"/>
      <c r="D19" s="54"/>
      <c r="E19" s="65"/>
      <c r="F19" s="55"/>
      <c r="G19" s="53"/>
      <c r="H19" s="57"/>
      <c r="I19" s="56"/>
      <c r="J19" s="56"/>
      <c r="K19" s="36" t="s">
        <v>65</v>
      </c>
      <c r="L19" s="83">
        <v>22</v>
      </c>
      <c r="M19" s="83"/>
      <c r="N19" s="63"/>
      <c r="O19" s="86" t="s">
        <v>234</v>
      </c>
      <c r="P19" s="88">
        <v>43705.36131944445</v>
      </c>
      <c r="Q19" s="86" t="s">
        <v>244</v>
      </c>
      <c r="R19" s="86"/>
      <c r="S19" s="86"/>
      <c r="T19" s="86"/>
      <c r="U19" s="86"/>
      <c r="V19" s="89" t="s">
        <v>268</v>
      </c>
      <c r="W19" s="88">
        <v>43705.36131944445</v>
      </c>
      <c r="X19" s="89" t="s">
        <v>286</v>
      </c>
      <c r="Y19" s="86"/>
      <c r="Z19" s="86"/>
      <c r="AA19" s="92" t="s">
        <v>304</v>
      </c>
      <c r="AB19" s="86"/>
      <c r="AC19" s="86" t="b">
        <v>0</v>
      </c>
      <c r="AD19" s="86">
        <v>0</v>
      </c>
      <c r="AE19" s="92" t="s">
        <v>311</v>
      </c>
      <c r="AF19" s="86" t="b">
        <v>0</v>
      </c>
      <c r="AG19" s="86" t="s">
        <v>317</v>
      </c>
      <c r="AH19" s="86"/>
      <c r="AI19" s="92" t="s">
        <v>311</v>
      </c>
      <c r="AJ19" s="86" t="b">
        <v>0</v>
      </c>
      <c r="AK19" s="86">
        <v>4</v>
      </c>
      <c r="AL19" s="92" t="s">
        <v>301</v>
      </c>
      <c r="AM19" s="86" t="s">
        <v>322</v>
      </c>
      <c r="AN19" s="86" t="b">
        <v>0</v>
      </c>
      <c r="AO19" s="92" t="s">
        <v>301</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c r="BE19" s="52"/>
      <c r="BF19" s="51"/>
      <c r="BG19" s="52"/>
      <c r="BH19" s="51"/>
      <c r="BI19" s="52"/>
      <c r="BJ19" s="51"/>
      <c r="BK19" s="52"/>
      <c r="BL19" s="51"/>
    </row>
    <row r="20" spans="1:64" ht="15">
      <c r="A20" s="84" t="s">
        <v>226</v>
      </c>
      <c r="B20" s="84" t="s">
        <v>226</v>
      </c>
      <c r="C20" s="53"/>
      <c r="D20" s="54"/>
      <c r="E20" s="65"/>
      <c r="F20" s="55"/>
      <c r="G20" s="53"/>
      <c r="H20" s="57"/>
      <c r="I20" s="56"/>
      <c r="J20" s="56"/>
      <c r="K20" s="36" t="s">
        <v>65</v>
      </c>
      <c r="L20" s="83">
        <v>24</v>
      </c>
      <c r="M20" s="83"/>
      <c r="N20" s="63"/>
      <c r="O20" s="86" t="s">
        <v>176</v>
      </c>
      <c r="P20" s="88">
        <v>43705.5255787037</v>
      </c>
      <c r="Q20" s="89" t="s">
        <v>248</v>
      </c>
      <c r="R20" s="89" t="s">
        <v>251</v>
      </c>
      <c r="S20" s="86" t="s">
        <v>253</v>
      </c>
      <c r="T20" s="86"/>
      <c r="U20" s="86"/>
      <c r="V20" s="89" t="s">
        <v>269</v>
      </c>
      <c r="W20" s="88">
        <v>43705.5255787037</v>
      </c>
      <c r="X20" s="89" t="s">
        <v>287</v>
      </c>
      <c r="Y20" s="86"/>
      <c r="Z20" s="86"/>
      <c r="AA20" s="92" t="s">
        <v>305</v>
      </c>
      <c r="AB20" s="86"/>
      <c r="AC20" s="86" t="b">
        <v>0</v>
      </c>
      <c r="AD20" s="86">
        <v>1</v>
      </c>
      <c r="AE20" s="92" t="s">
        <v>311</v>
      </c>
      <c r="AF20" s="86" t="b">
        <v>0</v>
      </c>
      <c r="AG20" s="86" t="s">
        <v>318</v>
      </c>
      <c r="AH20" s="86"/>
      <c r="AI20" s="92" t="s">
        <v>311</v>
      </c>
      <c r="AJ20" s="86" t="b">
        <v>0</v>
      </c>
      <c r="AK20" s="86">
        <v>0</v>
      </c>
      <c r="AL20" s="92" t="s">
        <v>311</v>
      </c>
      <c r="AM20" s="86" t="s">
        <v>321</v>
      </c>
      <c r="AN20" s="86" t="b">
        <v>0</v>
      </c>
      <c r="AO20" s="92" t="s">
        <v>305</v>
      </c>
      <c r="AP20" s="86" t="s">
        <v>176</v>
      </c>
      <c r="AQ20" s="86">
        <v>0</v>
      </c>
      <c r="AR20" s="86">
        <v>0</v>
      </c>
      <c r="AS20" s="86"/>
      <c r="AT20" s="86"/>
      <c r="AU20" s="86"/>
      <c r="AV20" s="86"/>
      <c r="AW20" s="86"/>
      <c r="AX20" s="86"/>
      <c r="AY20" s="86"/>
      <c r="AZ20" s="86"/>
      <c r="BA20">
        <v>1</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0</v>
      </c>
      <c r="BK20" s="52">
        <v>0</v>
      </c>
      <c r="BL20" s="51">
        <v>0</v>
      </c>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hyperlinks>
    <hyperlink ref="Q20" r:id="rId1" display="https://t.co/J7TjNeEFFD"/>
    <hyperlink ref="R4" r:id="rId2" display="https://www.ngmisr.com/tech/saha-channel-frequency"/>
    <hyperlink ref="R5" r:id="rId3" display="https://arablit.org/2019/08/25/classics-revisited-pre-release-excerpt-of-sahar-khalifehs-bab-al-saha/"/>
    <hyperlink ref="R6" r:id="rId4" display="https://arablit.org/2019/08/25/classics-revisited-pre-release-excerpt-of-sahar-khalifehs-bab-al-saha/"/>
    <hyperlink ref="R7" r:id="rId5" display="https://arablit.org/2019/08/25/classics-revisited-pre-release-excerpt-of-sahar-khalifehs-bab-al-saha/"/>
    <hyperlink ref="R8" r:id="rId6" display="https://arablit.org/2019/08/25/classics-revisited-pre-release-excerpt-of-sahar-khalifehs-bab-al-saha/"/>
    <hyperlink ref="R11" r:id="rId7" display="https://arablit.org/2019/08/25/classics-revisited-pre-release-excerpt-of-sahar-khalifehs-bab-al-saha/"/>
    <hyperlink ref="R15" r:id="rId8" display="https://arablit.org/2019/08/25/classics-revisited-pre-release-excerpt-of-sahar-khalifehs-bab-al-saha/"/>
    <hyperlink ref="R16" r:id="rId9" display="https://arablit.org/2019/08/25/classics-revisited-pre-release-excerpt-of-sahar-khalifehs-bab-al-saha/"/>
    <hyperlink ref="R17" r:id="rId10" display="https://arablit.org/2019/08/25/classics-revisited-pre-release-excerpt-of-sahar-khalifehs-bab-al-saha/"/>
    <hyperlink ref="R20" r:id="rId11" display="https://arablit.org/2019/08/25/classics-revisited-pre-release-excerpt-of-sahar-khalifehs-bab-al-saha/amp/?__twitter_impression=true"/>
    <hyperlink ref="U5" r:id="rId12" display="https://pbs.twimg.com/media/ECyb3ojWsAAwd-v.jpg"/>
    <hyperlink ref="U6" r:id="rId13" display="https://pbs.twimg.com/media/ECyb3ojWsAAwd-v.jpg"/>
    <hyperlink ref="U7" r:id="rId14" display="https://pbs.twimg.com/media/ECzvgOEWkAAq1Xv.png"/>
    <hyperlink ref="U17" r:id="rId15" display="https://pbs.twimg.com/media/ECyb3ojWsAAwd-v.jpg"/>
    <hyperlink ref="V3" r:id="rId16" display="http://pbs.twimg.com/profile_images/1752415651/14769_1172379789284_1221714711_30509657_6567_n_normal.jpg"/>
    <hyperlink ref="V4" r:id="rId17" display="http://pbs.twimg.com/profile_images/582108096350302208/AvTNhW8P_normal.png"/>
    <hyperlink ref="V5" r:id="rId18" display="https://pbs.twimg.com/media/ECyb3ojWsAAwd-v.jpg"/>
    <hyperlink ref="V6" r:id="rId19" display="https://pbs.twimg.com/media/ECyb3ojWsAAwd-v.jpg"/>
    <hyperlink ref="V7" r:id="rId20" display="https://pbs.twimg.com/media/ECzvgOEWkAAq1Xv.png"/>
    <hyperlink ref="V8" r:id="rId21" display="http://pbs.twimg.com/profile_images/566266921843052545/wq8NAf6P_normal.png"/>
    <hyperlink ref="V9" r:id="rId22" display="http://pbs.twimg.com/profile_images/1064652623310020608/BGfTOxCP_normal.jpg"/>
    <hyperlink ref="V10" r:id="rId23" display="http://pbs.twimg.com/profile_images/1159259262134210561/5p0Y7gV4_normal.jpg"/>
    <hyperlink ref="V11" r:id="rId24" display="http://pbs.twimg.com/profile_images/892434557366132736/Of52bcA-_normal.jpg"/>
    <hyperlink ref="V12" r:id="rId25" display="http://pbs.twimg.com/profile_images/1160533753955082240/JGWyKHyH_normal.jpg"/>
    <hyperlink ref="V13" r:id="rId26" display="http://pbs.twimg.com/profile_images/1160533753955082240/JGWyKHyH_normal.jpg"/>
    <hyperlink ref="V14" r:id="rId27" display="http://pbs.twimg.com/profile_images/1158467204196814848/cf4E2isE_normal.jpg"/>
    <hyperlink ref="V15" r:id="rId28" display="http://pbs.twimg.com/profile_images/1139454541655629824/3FAsZhg6_normal.png"/>
    <hyperlink ref="V16" r:id="rId29" display="http://pbs.twimg.com/profile_images/301498099/weblogo_normal.jpg"/>
    <hyperlink ref="V17" r:id="rId30" display="https://pbs.twimg.com/media/ECyb3ojWsAAwd-v.jpg"/>
    <hyperlink ref="V18" r:id="rId31" display="http://pbs.twimg.com/profile_images/1139454541655629824/3FAsZhg6_normal.png"/>
    <hyperlink ref="V19" r:id="rId32" display="http://pbs.twimg.com/profile_images/908767881822957569/CzPTdYYY_normal.jpg"/>
    <hyperlink ref="V20" r:id="rId33" display="http://pbs.twimg.com/profile_images/725115924244733952/tgaIxwOa_normal.jpg"/>
    <hyperlink ref="X3" r:id="rId34" display="https://twitter.com/#!/akyolycel/status/1163385098793885696"/>
    <hyperlink ref="X4" r:id="rId35" display="https://twitter.com/#!/misrstars/status/1164968916017451009"/>
    <hyperlink ref="X5" r:id="rId36" display="https://twitter.com/#!/juan_asis_/status/1165537818304831489"/>
    <hyperlink ref="X6" r:id="rId37" display="https://twitter.com/#!/fatmaaou/status/1165544971837067265"/>
    <hyperlink ref="X7" r:id="rId38" display="https://twitter.com/#!/arabyorg/status/1165569743287398401"/>
    <hyperlink ref="X8" r:id="rId39" display="https://twitter.com/#!/sshingavi/status/1165585326095470592"/>
    <hyperlink ref="X9" r:id="rId40" display="https://twitter.com/#!/machaneyazid/status/1165867574480912384"/>
    <hyperlink ref="X10" r:id="rId41" display="https://twitter.com/#!/pocolcmoore/status/1166129785086644224"/>
    <hyperlink ref="X11" r:id="rId42" display="https://twitter.com/#!/mydekel469/status/1166396709263544320"/>
    <hyperlink ref="X12" r:id="rId43" display="https://twitter.com/#!/arezkiath/status/1165016073894322177"/>
    <hyperlink ref="X13" r:id="rId44" display="https://twitter.com/#!/arezkiath/status/1166436736970493953"/>
    <hyperlink ref="X14" r:id="rId45" display="https://twitter.com/#!/yrheartsfriend/status/1166623159073804288"/>
    <hyperlink ref="X15" r:id="rId46" display="https://twitter.com/#!/arablit/status/1165607936992956418"/>
    <hyperlink ref="X16" r:id="rId47" display="https://twitter.com/#!/palfest/status/1166621438595538946"/>
    <hyperlink ref="X17" r:id="rId48" display="https://twitter.com/#!/arablit/status/1165477785047109632"/>
    <hyperlink ref="X18" r:id="rId49" display="https://twitter.com/#!/arablit/status/1166629705510006785"/>
    <hyperlink ref="X19" r:id="rId50" display="https://twitter.com/#!/thenewpubstd/status/1166631578837168129"/>
    <hyperlink ref="X20" r:id="rId51" display="https://twitter.com/#!/njoseph4/status/1166691105389391873"/>
  </hyperlinks>
  <printOptions/>
  <pageMargins left="0.7" right="0.7" top="0.75" bottom="0.75" header="0.3" footer="0.3"/>
  <pageSetup horizontalDpi="600" verticalDpi="600" orientation="portrait" r:id="rId55"/>
  <legacyDrawing r:id="rId53"/>
  <tableParts>
    <tablePart r:id="rId5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743</v>
      </c>
      <c r="B1" s="13" t="s">
        <v>34</v>
      </c>
    </row>
    <row r="2" spans="1:2" ht="15">
      <c r="A2" s="124" t="s">
        <v>223</v>
      </c>
      <c r="B2" s="85">
        <v>67</v>
      </c>
    </row>
    <row r="3" spans="1:2" ht="15">
      <c r="A3" s="124" t="s">
        <v>221</v>
      </c>
      <c r="B3" s="85">
        <v>12</v>
      </c>
    </row>
    <row r="4" spans="1:2" ht="15">
      <c r="A4" s="124" t="s">
        <v>224</v>
      </c>
      <c r="B4" s="85">
        <v>1</v>
      </c>
    </row>
    <row r="5" spans="1:2" ht="15">
      <c r="A5" s="124" t="s">
        <v>229</v>
      </c>
      <c r="B5" s="85">
        <v>0</v>
      </c>
    </row>
    <row r="6" spans="1:2" ht="15">
      <c r="A6" s="124" t="s">
        <v>230</v>
      </c>
      <c r="B6" s="85">
        <v>0</v>
      </c>
    </row>
    <row r="7" spans="1:2" ht="15">
      <c r="A7" s="124" t="s">
        <v>228</v>
      </c>
      <c r="B7" s="85">
        <v>0</v>
      </c>
    </row>
    <row r="8" spans="1:2" ht="15">
      <c r="A8" s="124" t="s">
        <v>226</v>
      </c>
      <c r="B8" s="85">
        <v>0</v>
      </c>
    </row>
    <row r="9" spans="1:2" ht="15">
      <c r="A9" s="124" t="s">
        <v>232</v>
      </c>
      <c r="B9" s="85">
        <v>0</v>
      </c>
    </row>
    <row r="10" spans="1:2" ht="15">
      <c r="A10" s="124" t="s">
        <v>225</v>
      </c>
      <c r="B10" s="85">
        <v>0</v>
      </c>
    </row>
    <row r="11" spans="1:2" ht="15">
      <c r="A11" s="124" t="s">
        <v>231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745</v>
      </c>
      <c r="B25" t="s">
        <v>744</v>
      </c>
    </row>
    <row r="26" spans="1:2" ht="15">
      <c r="A26" s="136">
        <v>43696.40273148148</v>
      </c>
      <c r="B26" s="3">
        <v>1</v>
      </c>
    </row>
    <row r="27" spans="1:2" ht="15">
      <c r="A27" s="136">
        <v>43700.77324074074</v>
      </c>
      <c r="B27" s="3">
        <v>1</v>
      </c>
    </row>
    <row r="28" spans="1:2" ht="15">
      <c r="A28" s="136">
        <v>43700.90336805556</v>
      </c>
      <c r="B28" s="3">
        <v>1</v>
      </c>
    </row>
    <row r="29" spans="1:2" ht="15">
      <c r="A29" s="136">
        <v>43702.177453703705</v>
      </c>
      <c r="B29" s="3">
        <v>1</v>
      </c>
    </row>
    <row r="30" spans="1:2" ht="15">
      <c r="A30" s="136">
        <v>43702.34311342592</v>
      </c>
      <c r="B30" s="3">
        <v>1</v>
      </c>
    </row>
    <row r="31" spans="1:2" ht="15">
      <c r="A31" s="136">
        <v>43702.36284722222</v>
      </c>
      <c r="B31" s="3">
        <v>1</v>
      </c>
    </row>
    <row r="32" spans="1:2" ht="15">
      <c r="A32" s="136">
        <v>43702.4312037037</v>
      </c>
      <c r="B32" s="3">
        <v>1</v>
      </c>
    </row>
    <row r="33" spans="1:2" ht="15">
      <c r="A33" s="136">
        <v>43702.47420138889</v>
      </c>
      <c r="B33" s="3">
        <v>1</v>
      </c>
    </row>
    <row r="34" spans="1:2" ht="15">
      <c r="A34" s="136">
        <v>43702.53659722222</v>
      </c>
      <c r="B34" s="3">
        <v>1</v>
      </c>
    </row>
    <row r="35" spans="1:2" ht="15">
      <c r="A35" s="136">
        <v>43703.253067129626</v>
      </c>
      <c r="B35" s="3">
        <v>1</v>
      </c>
    </row>
    <row r="36" spans="1:2" ht="15">
      <c r="A36" s="136">
        <v>43703.976631944446</v>
      </c>
      <c r="B36" s="3">
        <v>1</v>
      </c>
    </row>
    <row r="37" spans="1:2" ht="15">
      <c r="A37" s="136">
        <v>43704.71319444444</v>
      </c>
      <c r="B37" s="3">
        <v>1</v>
      </c>
    </row>
    <row r="38" spans="1:2" ht="15">
      <c r="A38" s="136">
        <v>43704.82365740741</v>
      </c>
      <c r="B38" s="3">
        <v>1</v>
      </c>
    </row>
    <row r="39" spans="1:2" ht="15">
      <c r="A39" s="136">
        <v>43705.333333333336</v>
      </c>
      <c r="B39" s="3">
        <v>1</v>
      </c>
    </row>
    <row r="40" spans="1:2" ht="15">
      <c r="A40" s="136">
        <v>43705.3380787037</v>
      </c>
      <c r="B40" s="3">
        <v>1</v>
      </c>
    </row>
    <row r="41" spans="1:2" ht="15">
      <c r="A41" s="136">
        <v>43705.356145833335</v>
      </c>
      <c r="B41" s="3">
        <v>1</v>
      </c>
    </row>
    <row r="42" spans="1:2" ht="15">
      <c r="A42" s="136">
        <v>43705.36131944445</v>
      </c>
      <c r="B42" s="3">
        <v>1</v>
      </c>
    </row>
    <row r="43" spans="1:2" ht="15">
      <c r="A43" s="136">
        <v>43705.5255787037</v>
      </c>
      <c r="B43" s="3">
        <v>1</v>
      </c>
    </row>
    <row r="44" spans="1:2" ht="15">
      <c r="A44" s="136" t="s">
        <v>746</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329</v>
      </c>
      <c r="AE2" s="13" t="s">
        <v>330</v>
      </c>
      <c r="AF2" s="13" t="s">
        <v>331</v>
      </c>
      <c r="AG2" s="13" t="s">
        <v>332</v>
      </c>
      <c r="AH2" s="13" t="s">
        <v>333</v>
      </c>
      <c r="AI2" s="13" t="s">
        <v>334</v>
      </c>
      <c r="AJ2" s="13" t="s">
        <v>335</v>
      </c>
      <c r="AK2" s="13" t="s">
        <v>336</v>
      </c>
      <c r="AL2" s="13" t="s">
        <v>337</v>
      </c>
      <c r="AM2" s="13" t="s">
        <v>338</v>
      </c>
      <c r="AN2" s="13" t="s">
        <v>339</v>
      </c>
      <c r="AO2" s="13" t="s">
        <v>340</v>
      </c>
      <c r="AP2" s="13" t="s">
        <v>341</v>
      </c>
      <c r="AQ2" s="13" t="s">
        <v>342</v>
      </c>
      <c r="AR2" s="13" t="s">
        <v>343</v>
      </c>
      <c r="AS2" s="13" t="s">
        <v>192</v>
      </c>
      <c r="AT2" s="13" t="s">
        <v>344</v>
      </c>
      <c r="AU2" s="13" t="s">
        <v>345</v>
      </c>
      <c r="AV2" s="13" t="s">
        <v>346</v>
      </c>
      <c r="AW2" s="13" t="s">
        <v>347</v>
      </c>
      <c r="AX2" s="13" t="s">
        <v>348</v>
      </c>
      <c r="AY2" s="13" t="s">
        <v>349</v>
      </c>
      <c r="AZ2" s="13" t="s">
        <v>540</v>
      </c>
      <c r="BA2" s="127" t="s">
        <v>644</v>
      </c>
      <c r="BB2" s="127" t="s">
        <v>645</v>
      </c>
      <c r="BC2" s="127" t="s">
        <v>646</v>
      </c>
      <c r="BD2" s="127" t="s">
        <v>647</v>
      </c>
      <c r="BE2" s="127" t="s">
        <v>648</v>
      </c>
      <c r="BF2" s="127" t="s">
        <v>649</v>
      </c>
      <c r="BG2" s="127" t="s">
        <v>650</v>
      </c>
      <c r="BH2" s="127" t="s">
        <v>661</v>
      </c>
      <c r="BI2" s="127" t="s">
        <v>664</v>
      </c>
      <c r="BJ2" s="127" t="s">
        <v>674</v>
      </c>
      <c r="BK2" s="127" t="s">
        <v>712</v>
      </c>
      <c r="BL2" s="127" t="s">
        <v>713</v>
      </c>
      <c r="BM2" s="127" t="s">
        <v>714</v>
      </c>
      <c r="BN2" s="127" t="s">
        <v>715</v>
      </c>
      <c r="BO2" s="127" t="s">
        <v>716</v>
      </c>
      <c r="BP2" s="127" t="s">
        <v>717</v>
      </c>
      <c r="BQ2" s="127" t="s">
        <v>718</v>
      </c>
      <c r="BR2" s="127" t="s">
        <v>719</v>
      </c>
      <c r="BS2" s="127" t="s">
        <v>721</v>
      </c>
      <c r="BT2" s="3"/>
      <c r="BU2" s="3"/>
    </row>
    <row r="3" spans="1:73" ht="15" customHeight="1">
      <c r="A3" s="50" t="s">
        <v>212</v>
      </c>
      <c r="B3" s="53"/>
      <c r="C3" s="53" t="s">
        <v>64</v>
      </c>
      <c r="D3" s="54">
        <v>360.0516486050265</v>
      </c>
      <c r="E3" s="55"/>
      <c r="F3" s="112" t="s">
        <v>258</v>
      </c>
      <c r="G3" s="53"/>
      <c r="H3" s="57" t="s">
        <v>212</v>
      </c>
      <c r="I3" s="56"/>
      <c r="J3" s="56"/>
      <c r="K3" s="114" t="s">
        <v>472</v>
      </c>
      <c r="L3" s="59">
        <v>1</v>
      </c>
      <c r="M3" s="60">
        <v>7335.19873046875</v>
      </c>
      <c r="N3" s="60">
        <v>1052.8359375</v>
      </c>
      <c r="O3" s="58"/>
      <c r="P3" s="61"/>
      <c r="Q3" s="61"/>
      <c r="R3" s="51"/>
      <c r="S3" s="51">
        <v>0</v>
      </c>
      <c r="T3" s="51">
        <v>1</v>
      </c>
      <c r="U3" s="52">
        <v>0</v>
      </c>
      <c r="V3" s="52">
        <v>1</v>
      </c>
      <c r="W3" s="52">
        <v>0</v>
      </c>
      <c r="X3" s="52">
        <v>0.999975</v>
      </c>
      <c r="Y3" s="52">
        <v>0</v>
      </c>
      <c r="Z3" s="52">
        <v>0</v>
      </c>
      <c r="AA3" s="62">
        <v>3</v>
      </c>
      <c r="AB3" s="62"/>
      <c r="AC3" s="63"/>
      <c r="AD3" s="85" t="s">
        <v>350</v>
      </c>
      <c r="AE3" s="85">
        <v>310</v>
      </c>
      <c r="AF3" s="85">
        <v>3079</v>
      </c>
      <c r="AG3" s="85">
        <v>17081</v>
      </c>
      <c r="AH3" s="85">
        <v>8531</v>
      </c>
      <c r="AI3" s="85"/>
      <c r="AJ3" s="85"/>
      <c r="AK3" s="85" t="s">
        <v>390</v>
      </c>
      <c r="AL3" s="85"/>
      <c r="AM3" s="85"/>
      <c r="AN3" s="87">
        <v>40695.63994212963</v>
      </c>
      <c r="AO3" s="90" t="s">
        <v>416</v>
      </c>
      <c r="AP3" s="85" t="b">
        <v>0</v>
      </c>
      <c r="AQ3" s="85" t="b">
        <v>0</v>
      </c>
      <c r="AR3" s="85" t="b">
        <v>1</v>
      </c>
      <c r="AS3" s="85"/>
      <c r="AT3" s="85">
        <v>3</v>
      </c>
      <c r="AU3" s="90" t="s">
        <v>434</v>
      </c>
      <c r="AV3" s="85" t="b">
        <v>0</v>
      </c>
      <c r="AW3" s="85" t="s">
        <v>450</v>
      </c>
      <c r="AX3" s="90" t="s">
        <v>451</v>
      </c>
      <c r="AY3" s="85" t="s">
        <v>66</v>
      </c>
      <c r="AZ3" s="85" t="str">
        <f>REPLACE(INDEX(GroupVertices[Group],MATCH(Vertices[[#This Row],[Vertex]],GroupVertices[Vertex],0)),1,1,"")</f>
        <v>4</v>
      </c>
      <c r="BA3" s="51"/>
      <c r="BB3" s="51"/>
      <c r="BC3" s="51"/>
      <c r="BD3" s="51"/>
      <c r="BE3" s="51"/>
      <c r="BF3" s="51"/>
      <c r="BG3" s="128" t="s">
        <v>651</v>
      </c>
      <c r="BH3" s="128" t="s">
        <v>651</v>
      </c>
      <c r="BI3" s="128" t="s">
        <v>665</v>
      </c>
      <c r="BJ3" s="128" t="s">
        <v>665</v>
      </c>
      <c r="BK3" s="128">
        <v>0</v>
      </c>
      <c r="BL3" s="131">
        <v>0</v>
      </c>
      <c r="BM3" s="128">
        <v>0</v>
      </c>
      <c r="BN3" s="131">
        <v>0</v>
      </c>
      <c r="BO3" s="128">
        <v>0</v>
      </c>
      <c r="BP3" s="131">
        <v>0</v>
      </c>
      <c r="BQ3" s="128">
        <v>37</v>
      </c>
      <c r="BR3" s="131">
        <v>100</v>
      </c>
      <c r="BS3" s="128">
        <v>37</v>
      </c>
      <c r="BT3" s="3"/>
      <c r="BU3" s="3"/>
    </row>
    <row r="4" spans="1:76" ht="15">
      <c r="A4" s="14" t="s">
        <v>227</v>
      </c>
      <c r="B4" s="15"/>
      <c r="C4" s="15" t="s">
        <v>64</v>
      </c>
      <c r="D4" s="93">
        <v>412.0281300438091</v>
      </c>
      <c r="E4" s="81"/>
      <c r="F4" s="112" t="s">
        <v>441</v>
      </c>
      <c r="G4" s="15"/>
      <c r="H4" s="16" t="s">
        <v>227</v>
      </c>
      <c r="I4" s="66"/>
      <c r="J4" s="66"/>
      <c r="K4" s="114" t="s">
        <v>473</v>
      </c>
      <c r="L4" s="94">
        <v>1</v>
      </c>
      <c r="M4" s="95">
        <v>5689.27294921875</v>
      </c>
      <c r="N4" s="95">
        <v>1052.8359375</v>
      </c>
      <c r="O4" s="77"/>
      <c r="P4" s="96"/>
      <c r="Q4" s="96"/>
      <c r="R4" s="97"/>
      <c r="S4" s="51">
        <v>1</v>
      </c>
      <c r="T4" s="51">
        <v>0</v>
      </c>
      <c r="U4" s="52">
        <v>0</v>
      </c>
      <c r="V4" s="52">
        <v>1</v>
      </c>
      <c r="W4" s="52">
        <v>0</v>
      </c>
      <c r="X4" s="52">
        <v>0.999975</v>
      </c>
      <c r="Y4" s="52">
        <v>0</v>
      </c>
      <c r="Z4" s="52">
        <v>0</v>
      </c>
      <c r="AA4" s="82">
        <v>4</v>
      </c>
      <c r="AB4" s="82"/>
      <c r="AC4" s="98"/>
      <c r="AD4" s="85" t="s">
        <v>351</v>
      </c>
      <c r="AE4" s="85">
        <v>2534</v>
      </c>
      <c r="AF4" s="85">
        <v>3886</v>
      </c>
      <c r="AG4" s="85">
        <v>1314</v>
      </c>
      <c r="AH4" s="85">
        <v>1346</v>
      </c>
      <c r="AI4" s="85"/>
      <c r="AJ4" s="85" t="s">
        <v>371</v>
      </c>
      <c r="AK4" s="85"/>
      <c r="AL4" s="85"/>
      <c r="AM4" s="85"/>
      <c r="AN4" s="87">
        <v>42930.693090277775</v>
      </c>
      <c r="AO4" s="90" t="s">
        <v>417</v>
      </c>
      <c r="AP4" s="85" t="b">
        <v>1</v>
      </c>
      <c r="AQ4" s="85" t="b">
        <v>0</v>
      </c>
      <c r="AR4" s="85" t="b">
        <v>0</v>
      </c>
      <c r="AS4" s="85"/>
      <c r="AT4" s="85">
        <v>2</v>
      </c>
      <c r="AU4" s="85"/>
      <c r="AV4" s="85" t="b">
        <v>0</v>
      </c>
      <c r="AW4" s="85" t="s">
        <v>450</v>
      </c>
      <c r="AX4" s="90" t="s">
        <v>452</v>
      </c>
      <c r="AY4" s="85" t="s">
        <v>65</v>
      </c>
      <c r="AZ4" s="85" t="str">
        <f>REPLACE(INDEX(GroupVertices[Group],MATCH(Vertices[[#This Row],[Vertex]],GroupVertices[Vertex],0)),1,1,"")</f>
        <v>4</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259</v>
      </c>
      <c r="G5" s="15"/>
      <c r="H5" s="16" t="s">
        <v>213</v>
      </c>
      <c r="I5" s="66"/>
      <c r="J5" s="66"/>
      <c r="K5" s="114" t="s">
        <v>474</v>
      </c>
      <c r="L5" s="94">
        <v>1</v>
      </c>
      <c r="M5" s="95">
        <v>8239.9169921875</v>
      </c>
      <c r="N5" s="95">
        <v>3990.77734375</v>
      </c>
      <c r="O5" s="77"/>
      <c r="P5" s="96"/>
      <c r="Q5" s="96"/>
      <c r="R5" s="97"/>
      <c r="S5" s="51">
        <v>1</v>
      </c>
      <c r="T5" s="51">
        <v>1</v>
      </c>
      <c r="U5" s="52">
        <v>0</v>
      </c>
      <c r="V5" s="52">
        <v>0</v>
      </c>
      <c r="W5" s="52">
        <v>0</v>
      </c>
      <c r="X5" s="52">
        <v>0.999975</v>
      </c>
      <c r="Y5" s="52">
        <v>0</v>
      </c>
      <c r="Z5" s="52" t="s">
        <v>543</v>
      </c>
      <c r="AA5" s="82">
        <v>5</v>
      </c>
      <c r="AB5" s="82"/>
      <c r="AC5" s="98"/>
      <c r="AD5" s="85" t="s">
        <v>352</v>
      </c>
      <c r="AE5" s="85">
        <v>976</v>
      </c>
      <c r="AF5" s="85">
        <v>52752</v>
      </c>
      <c r="AG5" s="85">
        <v>472880</v>
      </c>
      <c r="AH5" s="85">
        <v>1104</v>
      </c>
      <c r="AI5" s="85"/>
      <c r="AJ5" s="85" t="s">
        <v>372</v>
      </c>
      <c r="AK5" s="85" t="s">
        <v>391</v>
      </c>
      <c r="AL5" s="90" t="s">
        <v>407</v>
      </c>
      <c r="AM5" s="85"/>
      <c r="AN5" s="87">
        <v>40105.955613425926</v>
      </c>
      <c r="AO5" s="90" t="s">
        <v>418</v>
      </c>
      <c r="AP5" s="85" t="b">
        <v>0</v>
      </c>
      <c r="AQ5" s="85" t="b">
        <v>0</v>
      </c>
      <c r="AR5" s="85" t="b">
        <v>1</v>
      </c>
      <c r="AS5" s="85"/>
      <c r="AT5" s="85">
        <v>155</v>
      </c>
      <c r="AU5" s="90" t="s">
        <v>435</v>
      </c>
      <c r="AV5" s="85" t="b">
        <v>1</v>
      </c>
      <c r="AW5" s="85" t="s">
        <v>450</v>
      </c>
      <c r="AX5" s="90" t="s">
        <v>453</v>
      </c>
      <c r="AY5" s="85" t="s">
        <v>66</v>
      </c>
      <c r="AZ5" s="85" t="str">
        <f>REPLACE(INDEX(GroupVertices[Group],MATCH(Vertices[[#This Row],[Vertex]],GroupVertices[Vertex],0)),1,1,"")</f>
        <v>3</v>
      </c>
      <c r="BA5" s="51" t="s">
        <v>249</v>
      </c>
      <c r="BB5" s="51" t="s">
        <v>249</v>
      </c>
      <c r="BC5" s="51" t="s">
        <v>252</v>
      </c>
      <c r="BD5" s="51" t="s">
        <v>252</v>
      </c>
      <c r="BE5" s="51"/>
      <c r="BF5" s="51"/>
      <c r="BG5" s="128" t="s">
        <v>652</v>
      </c>
      <c r="BH5" s="128" t="s">
        <v>652</v>
      </c>
      <c r="BI5" s="128" t="s">
        <v>666</v>
      </c>
      <c r="BJ5" s="128" t="s">
        <v>666</v>
      </c>
      <c r="BK5" s="128">
        <v>0</v>
      </c>
      <c r="BL5" s="131">
        <v>0</v>
      </c>
      <c r="BM5" s="128">
        <v>0</v>
      </c>
      <c r="BN5" s="131">
        <v>0</v>
      </c>
      <c r="BO5" s="128">
        <v>0</v>
      </c>
      <c r="BP5" s="131">
        <v>0</v>
      </c>
      <c r="BQ5" s="128">
        <v>10</v>
      </c>
      <c r="BR5" s="131">
        <v>100</v>
      </c>
      <c r="BS5" s="128">
        <v>10</v>
      </c>
      <c r="BT5" s="2"/>
      <c r="BU5" s="3"/>
      <c r="BV5" s="3"/>
      <c r="BW5" s="3"/>
      <c r="BX5" s="3"/>
    </row>
    <row r="6" spans="1:76" ht="15">
      <c r="A6" s="14" t="s">
        <v>214</v>
      </c>
      <c r="B6" s="15"/>
      <c r="C6" s="15" t="s">
        <v>64</v>
      </c>
      <c r="D6" s="93">
        <v>204.05779724848205</v>
      </c>
      <c r="E6" s="81"/>
      <c r="F6" s="112" t="s">
        <v>442</v>
      </c>
      <c r="G6" s="15"/>
      <c r="H6" s="16" t="s">
        <v>214</v>
      </c>
      <c r="I6" s="66"/>
      <c r="J6" s="66"/>
      <c r="K6" s="114" t="s">
        <v>475</v>
      </c>
      <c r="L6" s="94">
        <v>1</v>
      </c>
      <c r="M6" s="95">
        <v>460.6745910644531</v>
      </c>
      <c r="N6" s="95">
        <v>7688.384765625</v>
      </c>
      <c r="O6" s="77"/>
      <c r="P6" s="96"/>
      <c r="Q6" s="96"/>
      <c r="R6" s="97"/>
      <c r="S6" s="51">
        <v>0</v>
      </c>
      <c r="T6" s="51">
        <v>1</v>
      </c>
      <c r="U6" s="52">
        <v>0</v>
      </c>
      <c r="V6" s="52">
        <v>0.058824</v>
      </c>
      <c r="W6" s="52">
        <v>0.068934</v>
      </c>
      <c r="X6" s="52">
        <v>0.498864</v>
      </c>
      <c r="Y6" s="52">
        <v>0</v>
      </c>
      <c r="Z6" s="52">
        <v>0</v>
      </c>
      <c r="AA6" s="82">
        <v>6</v>
      </c>
      <c r="AB6" s="82"/>
      <c r="AC6" s="98"/>
      <c r="AD6" s="85" t="s">
        <v>353</v>
      </c>
      <c r="AE6" s="85">
        <v>101</v>
      </c>
      <c r="AF6" s="85">
        <v>657</v>
      </c>
      <c r="AG6" s="85">
        <v>34748</v>
      </c>
      <c r="AH6" s="85">
        <v>29230</v>
      </c>
      <c r="AI6" s="85"/>
      <c r="AJ6" s="85" t="s">
        <v>373</v>
      </c>
      <c r="AK6" s="85" t="s">
        <v>392</v>
      </c>
      <c r="AL6" s="85"/>
      <c r="AM6" s="85"/>
      <c r="AN6" s="87">
        <v>41628.9715625</v>
      </c>
      <c r="AO6" s="90" t="s">
        <v>419</v>
      </c>
      <c r="AP6" s="85" t="b">
        <v>0</v>
      </c>
      <c r="AQ6" s="85" t="b">
        <v>0</v>
      </c>
      <c r="AR6" s="85" t="b">
        <v>0</v>
      </c>
      <c r="AS6" s="85"/>
      <c r="AT6" s="85">
        <v>28</v>
      </c>
      <c r="AU6" s="90" t="s">
        <v>436</v>
      </c>
      <c r="AV6" s="85" t="b">
        <v>0</v>
      </c>
      <c r="AW6" s="85" t="s">
        <v>450</v>
      </c>
      <c r="AX6" s="90" t="s">
        <v>454</v>
      </c>
      <c r="AY6" s="85" t="s">
        <v>66</v>
      </c>
      <c r="AZ6" s="85" t="str">
        <f>REPLACE(INDEX(GroupVertices[Group],MATCH(Vertices[[#This Row],[Vertex]],GroupVertices[Vertex],0)),1,1,"")</f>
        <v>1</v>
      </c>
      <c r="BA6" s="51" t="s">
        <v>250</v>
      </c>
      <c r="BB6" s="51" t="s">
        <v>250</v>
      </c>
      <c r="BC6" s="51" t="s">
        <v>253</v>
      </c>
      <c r="BD6" s="51" t="s">
        <v>253</v>
      </c>
      <c r="BE6" s="51"/>
      <c r="BF6" s="51"/>
      <c r="BG6" s="128" t="s">
        <v>653</v>
      </c>
      <c r="BH6" s="128" t="s">
        <v>653</v>
      </c>
      <c r="BI6" s="128" t="s">
        <v>667</v>
      </c>
      <c r="BJ6" s="128" t="s">
        <v>667</v>
      </c>
      <c r="BK6" s="128">
        <v>0</v>
      </c>
      <c r="BL6" s="131">
        <v>0</v>
      </c>
      <c r="BM6" s="128">
        <v>0</v>
      </c>
      <c r="BN6" s="131">
        <v>0</v>
      </c>
      <c r="BO6" s="128">
        <v>0</v>
      </c>
      <c r="BP6" s="131">
        <v>0</v>
      </c>
      <c r="BQ6" s="128">
        <v>14</v>
      </c>
      <c r="BR6" s="131">
        <v>100</v>
      </c>
      <c r="BS6" s="128">
        <v>14</v>
      </c>
      <c r="BT6" s="2"/>
      <c r="BU6" s="3"/>
      <c r="BV6" s="3"/>
      <c r="BW6" s="3"/>
      <c r="BX6" s="3"/>
    </row>
    <row r="7" spans="1:76" ht="15">
      <c r="A7" s="14" t="s">
        <v>223</v>
      </c>
      <c r="B7" s="15"/>
      <c r="C7" s="15" t="s">
        <v>64</v>
      </c>
      <c r="D7" s="93">
        <v>900.8131580969948</v>
      </c>
      <c r="E7" s="81"/>
      <c r="F7" s="112" t="s">
        <v>266</v>
      </c>
      <c r="G7" s="15"/>
      <c r="H7" s="16" t="s">
        <v>223</v>
      </c>
      <c r="I7" s="66"/>
      <c r="J7" s="66"/>
      <c r="K7" s="114" t="s">
        <v>476</v>
      </c>
      <c r="L7" s="94">
        <v>9999</v>
      </c>
      <c r="M7" s="95">
        <v>2396.097900390625</v>
      </c>
      <c r="N7" s="95">
        <v>5044.8251953125</v>
      </c>
      <c r="O7" s="77"/>
      <c r="P7" s="96"/>
      <c r="Q7" s="96"/>
      <c r="R7" s="97"/>
      <c r="S7" s="51">
        <v>9</v>
      </c>
      <c r="T7" s="51">
        <v>3</v>
      </c>
      <c r="U7" s="52">
        <v>67</v>
      </c>
      <c r="V7" s="52">
        <v>0.111111</v>
      </c>
      <c r="W7" s="52">
        <v>0.262553</v>
      </c>
      <c r="X7" s="52">
        <v>4.104301</v>
      </c>
      <c r="Y7" s="52">
        <v>0.027777777777777776</v>
      </c>
      <c r="Z7" s="52">
        <v>0.1111111111111111</v>
      </c>
      <c r="AA7" s="82">
        <v>7</v>
      </c>
      <c r="AB7" s="82"/>
      <c r="AC7" s="98"/>
      <c r="AD7" s="85" t="s">
        <v>354</v>
      </c>
      <c r="AE7" s="85">
        <v>963</v>
      </c>
      <c r="AF7" s="85">
        <v>11475</v>
      </c>
      <c r="AG7" s="85">
        <v>62125</v>
      </c>
      <c r="AH7" s="85">
        <v>71074</v>
      </c>
      <c r="AI7" s="85"/>
      <c r="AJ7" s="85" t="s">
        <v>374</v>
      </c>
      <c r="AK7" s="85" t="s">
        <v>393</v>
      </c>
      <c r="AL7" s="90" t="s">
        <v>408</v>
      </c>
      <c r="AM7" s="85"/>
      <c r="AN7" s="87">
        <v>40267.40530092592</v>
      </c>
      <c r="AO7" s="90" t="s">
        <v>420</v>
      </c>
      <c r="AP7" s="85" t="b">
        <v>0</v>
      </c>
      <c r="AQ7" s="85" t="b">
        <v>0</v>
      </c>
      <c r="AR7" s="85" t="b">
        <v>0</v>
      </c>
      <c r="AS7" s="85"/>
      <c r="AT7" s="85">
        <v>374</v>
      </c>
      <c r="AU7" s="90" t="s">
        <v>436</v>
      </c>
      <c r="AV7" s="85" t="b">
        <v>0</v>
      </c>
      <c r="AW7" s="85" t="s">
        <v>450</v>
      </c>
      <c r="AX7" s="90" t="s">
        <v>455</v>
      </c>
      <c r="AY7" s="85" t="s">
        <v>66</v>
      </c>
      <c r="AZ7" s="85" t="str">
        <f>REPLACE(INDEX(GroupVertices[Group],MATCH(Vertices[[#This Row],[Vertex]],GroupVertices[Vertex],0)),1,1,"")</f>
        <v>1</v>
      </c>
      <c r="BA7" s="51" t="s">
        <v>250</v>
      </c>
      <c r="BB7" s="51" t="s">
        <v>250</v>
      </c>
      <c r="BC7" s="51" t="s">
        <v>253</v>
      </c>
      <c r="BD7" s="51" t="s">
        <v>253</v>
      </c>
      <c r="BE7" s="51" t="s">
        <v>255</v>
      </c>
      <c r="BF7" s="51" t="s">
        <v>255</v>
      </c>
      <c r="BG7" s="128" t="s">
        <v>654</v>
      </c>
      <c r="BH7" s="128" t="s">
        <v>662</v>
      </c>
      <c r="BI7" s="128" t="s">
        <v>668</v>
      </c>
      <c r="BJ7" s="128" t="s">
        <v>675</v>
      </c>
      <c r="BK7" s="128">
        <v>5</v>
      </c>
      <c r="BL7" s="131">
        <v>6.4935064935064934</v>
      </c>
      <c r="BM7" s="128">
        <v>0</v>
      </c>
      <c r="BN7" s="131">
        <v>0</v>
      </c>
      <c r="BO7" s="128">
        <v>0</v>
      </c>
      <c r="BP7" s="131">
        <v>0</v>
      </c>
      <c r="BQ7" s="128">
        <v>72</v>
      </c>
      <c r="BR7" s="131">
        <v>93.50649350649351</v>
      </c>
      <c r="BS7" s="128">
        <v>77</v>
      </c>
      <c r="BT7" s="2"/>
      <c r="BU7" s="3"/>
      <c r="BV7" s="3"/>
      <c r="BW7" s="3"/>
      <c r="BX7" s="3"/>
    </row>
    <row r="8" spans="1:76" ht="15">
      <c r="A8" s="14" t="s">
        <v>215</v>
      </c>
      <c r="B8" s="15"/>
      <c r="C8" s="15" t="s">
        <v>64</v>
      </c>
      <c r="D8" s="93">
        <v>178.35938820997617</v>
      </c>
      <c r="E8" s="81"/>
      <c r="F8" s="112" t="s">
        <v>443</v>
      </c>
      <c r="G8" s="15"/>
      <c r="H8" s="16" t="s">
        <v>215</v>
      </c>
      <c r="I8" s="66"/>
      <c r="J8" s="66"/>
      <c r="K8" s="114" t="s">
        <v>477</v>
      </c>
      <c r="L8" s="94">
        <v>1</v>
      </c>
      <c r="M8" s="95">
        <v>2401.744873046875</v>
      </c>
      <c r="N8" s="95">
        <v>428.78082275390625</v>
      </c>
      <c r="O8" s="77"/>
      <c r="P8" s="96"/>
      <c r="Q8" s="96"/>
      <c r="R8" s="97"/>
      <c r="S8" s="51">
        <v>0</v>
      </c>
      <c r="T8" s="51">
        <v>1</v>
      </c>
      <c r="U8" s="52">
        <v>0</v>
      </c>
      <c r="V8" s="52">
        <v>0.058824</v>
      </c>
      <c r="W8" s="52">
        <v>0.068934</v>
      </c>
      <c r="X8" s="52">
        <v>0.498864</v>
      </c>
      <c r="Y8" s="52">
        <v>0</v>
      </c>
      <c r="Z8" s="52">
        <v>0</v>
      </c>
      <c r="AA8" s="82">
        <v>8</v>
      </c>
      <c r="AB8" s="82"/>
      <c r="AC8" s="98"/>
      <c r="AD8" s="85" t="s">
        <v>355</v>
      </c>
      <c r="AE8" s="85">
        <v>1076</v>
      </c>
      <c r="AF8" s="85">
        <v>258</v>
      </c>
      <c r="AG8" s="85">
        <v>1168</v>
      </c>
      <c r="AH8" s="85">
        <v>4193</v>
      </c>
      <c r="AI8" s="85"/>
      <c r="AJ8" s="85" t="s">
        <v>375</v>
      </c>
      <c r="AK8" s="85" t="s">
        <v>394</v>
      </c>
      <c r="AL8" s="85"/>
      <c r="AM8" s="85"/>
      <c r="AN8" s="87">
        <v>43204.533483796295</v>
      </c>
      <c r="AO8" s="90" t="s">
        <v>421</v>
      </c>
      <c r="AP8" s="85" t="b">
        <v>1</v>
      </c>
      <c r="AQ8" s="85" t="b">
        <v>0</v>
      </c>
      <c r="AR8" s="85" t="b">
        <v>0</v>
      </c>
      <c r="AS8" s="85"/>
      <c r="AT8" s="85">
        <v>0</v>
      </c>
      <c r="AU8" s="85"/>
      <c r="AV8" s="85" t="b">
        <v>0</v>
      </c>
      <c r="AW8" s="85" t="s">
        <v>450</v>
      </c>
      <c r="AX8" s="90" t="s">
        <v>456</v>
      </c>
      <c r="AY8" s="85" t="s">
        <v>66</v>
      </c>
      <c r="AZ8" s="85" t="str">
        <f>REPLACE(INDEX(GroupVertices[Group],MATCH(Vertices[[#This Row],[Vertex]],GroupVertices[Vertex],0)),1,1,"")</f>
        <v>1</v>
      </c>
      <c r="BA8" s="51" t="s">
        <v>250</v>
      </c>
      <c r="BB8" s="51" t="s">
        <v>250</v>
      </c>
      <c r="BC8" s="51" t="s">
        <v>253</v>
      </c>
      <c r="BD8" s="51" t="s">
        <v>253</v>
      </c>
      <c r="BE8" s="51"/>
      <c r="BF8" s="51"/>
      <c r="BG8" s="128" t="s">
        <v>653</v>
      </c>
      <c r="BH8" s="128" t="s">
        <v>653</v>
      </c>
      <c r="BI8" s="128" t="s">
        <v>667</v>
      </c>
      <c r="BJ8" s="128" t="s">
        <v>667</v>
      </c>
      <c r="BK8" s="128">
        <v>0</v>
      </c>
      <c r="BL8" s="131">
        <v>0</v>
      </c>
      <c r="BM8" s="128">
        <v>0</v>
      </c>
      <c r="BN8" s="131">
        <v>0</v>
      </c>
      <c r="BO8" s="128">
        <v>0</v>
      </c>
      <c r="BP8" s="131">
        <v>0</v>
      </c>
      <c r="BQ8" s="128">
        <v>14</v>
      </c>
      <c r="BR8" s="131">
        <v>100</v>
      </c>
      <c r="BS8" s="128">
        <v>14</v>
      </c>
      <c r="BT8" s="2"/>
      <c r="BU8" s="3"/>
      <c r="BV8" s="3"/>
      <c r="BW8" s="3"/>
      <c r="BX8" s="3"/>
    </row>
    <row r="9" spans="1:76" ht="15">
      <c r="A9" s="14" t="s">
        <v>216</v>
      </c>
      <c r="B9" s="15"/>
      <c r="C9" s="15" t="s">
        <v>64</v>
      </c>
      <c r="D9" s="93">
        <v>194.0747060179848</v>
      </c>
      <c r="E9" s="81"/>
      <c r="F9" s="112" t="s">
        <v>444</v>
      </c>
      <c r="G9" s="15"/>
      <c r="H9" s="16" t="s">
        <v>216</v>
      </c>
      <c r="I9" s="66"/>
      <c r="J9" s="66"/>
      <c r="K9" s="114" t="s">
        <v>478</v>
      </c>
      <c r="L9" s="94">
        <v>1</v>
      </c>
      <c r="M9" s="95">
        <v>243.15306091308594</v>
      </c>
      <c r="N9" s="95">
        <v>4397.0849609375</v>
      </c>
      <c r="O9" s="77"/>
      <c r="P9" s="96"/>
      <c r="Q9" s="96"/>
      <c r="R9" s="97"/>
      <c r="S9" s="51">
        <v>0</v>
      </c>
      <c r="T9" s="51">
        <v>1</v>
      </c>
      <c r="U9" s="52">
        <v>0</v>
      </c>
      <c r="V9" s="52">
        <v>0.058824</v>
      </c>
      <c r="W9" s="52">
        <v>0.068934</v>
      </c>
      <c r="X9" s="52">
        <v>0.498864</v>
      </c>
      <c r="Y9" s="52">
        <v>0</v>
      </c>
      <c r="Z9" s="52">
        <v>0</v>
      </c>
      <c r="AA9" s="82">
        <v>9</v>
      </c>
      <c r="AB9" s="82"/>
      <c r="AC9" s="98"/>
      <c r="AD9" s="85" t="s">
        <v>356</v>
      </c>
      <c r="AE9" s="85">
        <v>559</v>
      </c>
      <c r="AF9" s="85">
        <v>502</v>
      </c>
      <c r="AG9" s="85">
        <v>25280</v>
      </c>
      <c r="AH9" s="85">
        <v>960</v>
      </c>
      <c r="AI9" s="85"/>
      <c r="AJ9" s="85" t="s">
        <v>376</v>
      </c>
      <c r="AK9" s="85" t="s">
        <v>395</v>
      </c>
      <c r="AL9" s="90" t="s">
        <v>409</v>
      </c>
      <c r="AM9" s="85"/>
      <c r="AN9" s="87">
        <v>41049.70379629629</v>
      </c>
      <c r="AO9" s="90" t="s">
        <v>422</v>
      </c>
      <c r="AP9" s="85" t="b">
        <v>0</v>
      </c>
      <c r="AQ9" s="85" t="b">
        <v>0</v>
      </c>
      <c r="AR9" s="85" t="b">
        <v>1</v>
      </c>
      <c r="AS9" s="85"/>
      <c r="AT9" s="85">
        <v>21</v>
      </c>
      <c r="AU9" s="90" t="s">
        <v>436</v>
      </c>
      <c r="AV9" s="85" t="b">
        <v>0</v>
      </c>
      <c r="AW9" s="85" t="s">
        <v>450</v>
      </c>
      <c r="AX9" s="90" t="s">
        <v>457</v>
      </c>
      <c r="AY9" s="85" t="s">
        <v>66</v>
      </c>
      <c r="AZ9" s="85" t="str">
        <f>REPLACE(INDEX(GroupVertices[Group],MATCH(Vertices[[#This Row],[Vertex]],GroupVertices[Vertex],0)),1,1,"")</f>
        <v>1</v>
      </c>
      <c r="BA9" s="51" t="s">
        <v>250</v>
      </c>
      <c r="BB9" s="51" t="s">
        <v>250</v>
      </c>
      <c r="BC9" s="51" t="s">
        <v>253</v>
      </c>
      <c r="BD9" s="51" t="s">
        <v>253</v>
      </c>
      <c r="BE9" s="51"/>
      <c r="BF9" s="51"/>
      <c r="BG9" s="128" t="s">
        <v>655</v>
      </c>
      <c r="BH9" s="128" t="s">
        <v>655</v>
      </c>
      <c r="BI9" s="128" t="s">
        <v>669</v>
      </c>
      <c r="BJ9" s="128" t="s">
        <v>669</v>
      </c>
      <c r="BK9" s="128">
        <v>0</v>
      </c>
      <c r="BL9" s="131">
        <v>0</v>
      </c>
      <c r="BM9" s="128">
        <v>0</v>
      </c>
      <c r="BN9" s="131">
        <v>0</v>
      </c>
      <c r="BO9" s="128">
        <v>0</v>
      </c>
      <c r="BP9" s="131">
        <v>0</v>
      </c>
      <c r="BQ9" s="128">
        <v>14</v>
      </c>
      <c r="BR9" s="131">
        <v>100</v>
      </c>
      <c r="BS9" s="128">
        <v>14</v>
      </c>
      <c r="BT9" s="2"/>
      <c r="BU9" s="3"/>
      <c r="BV9" s="3"/>
      <c r="BW9" s="3"/>
      <c r="BX9" s="3"/>
    </row>
    <row r="10" spans="1:76" ht="15">
      <c r="A10" s="14" t="s">
        <v>217</v>
      </c>
      <c r="B10" s="15"/>
      <c r="C10" s="15" t="s">
        <v>64</v>
      </c>
      <c r="D10" s="93">
        <v>275.0987625855046</v>
      </c>
      <c r="E10" s="81"/>
      <c r="F10" s="112" t="s">
        <v>260</v>
      </c>
      <c r="G10" s="15"/>
      <c r="H10" s="16" t="s">
        <v>217</v>
      </c>
      <c r="I10" s="66"/>
      <c r="J10" s="66"/>
      <c r="K10" s="114" t="s">
        <v>479</v>
      </c>
      <c r="L10" s="94">
        <v>1</v>
      </c>
      <c r="M10" s="95">
        <v>9282.697265625</v>
      </c>
      <c r="N10" s="95">
        <v>3990.77734375</v>
      </c>
      <c r="O10" s="77"/>
      <c r="P10" s="96"/>
      <c r="Q10" s="96"/>
      <c r="R10" s="97"/>
      <c r="S10" s="51">
        <v>1</v>
      </c>
      <c r="T10" s="51">
        <v>1</v>
      </c>
      <c r="U10" s="52">
        <v>0</v>
      </c>
      <c r="V10" s="52">
        <v>0</v>
      </c>
      <c r="W10" s="52">
        <v>0</v>
      </c>
      <c r="X10" s="52">
        <v>0.999975</v>
      </c>
      <c r="Y10" s="52">
        <v>0</v>
      </c>
      <c r="Z10" s="52" t="s">
        <v>543</v>
      </c>
      <c r="AA10" s="82">
        <v>10</v>
      </c>
      <c r="AB10" s="82"/>
      <c r="AC10" s="98"/>
      <c r="AD10" s="85" t="s">
        <v>357</v>
      </c>
      <c r="AE10" s="85">
        <v>2724</v>
      </c>
      <c r="AF10" s="85">
        <v>1760</v>
      </c>
      <c r="AG10" s="85">
        <v>21633</v>
      </c>
      <c r="AH10" s="85">
        <v>1724</v>
      </c>
      <c r="AI10" s="85"/>
      <c r="AJ10" s="85" t="s">
        <v>377</v>
      </c>
      <c r="AK10" s="85" t="s">
        <v>396</v>
      </c>
      <c r="AL10" s="90" t="s">
        <v>410</v>
      </c>
      <c r="AM10" s="85"/>
      <c r="AN10" s="87">
        <v>39854.01826388889</v>
      </c>
      <c r="AO10" s="90" t="s">
        <v>423</v>
      </c>
      <c r="AP10" s="85" t="b">
        <v>0</v>
      </c>
      <c r="AQ10" s="85" t="b">
        <v>0</v>
      </c>
      <c r="AR10" s="85" t="b">
        <v>1</v>
      </c>
      <c r="AS10" s="85"/>
      <c r="AT10" s="85">
        <v>51</v>
      </c>
      <c r="AU10" s="90" t="s">
        <v>437</v>
      </c>
      <c r="AV10" s="85" t="b">
        <v>0</v>
      </c>
      <c r="AW10" s="85" t="s">
        <v>450</v>
      </c>
      <c r="AX10" s="90" t="s">
        <v>458</v>
      </c>
      <c r="AY10" s="85" t="s">
        <v>66</v>
      </c>
      <c r="AZ10" s="85" t="str">
        <f>REPLACE(INDEX(GroupVertices[Group],MATCH(Vertices[[#This Row],[Vertex]],GroupVertices[Vertex],0)),1,1,"")</f>
        <v>3</v>
      </c>
      <c r="BA10" s="51" t="s">
        <v>250</v>
      </c>
      <c r="BB10" s="51" t="s">
        <v>250</v>
      </c>
      <c r="BC10" s="51" t="s">
        <v>253</v>
      </c>
      <c r="BD10" s="51" t="s">
        <v>253</v>
      </c>
      <c r="BE10" s="51" t="s">
        <v>254</v>
      </c>
      <c r="BF10" s="51" t="s">
        <v>254</v>
      </c>
      <c r="BG10" s="128" t="s">
        <v>656</v>
      </c>
      <c r="BH10" s="128" t="s">
        <v>656</v>
      </c>
      <c r="BI10" s="128" t="s">
        <v>311</v>
      </c>
      <c r="BJ10" s="128" t="s">
        <v>311</v>
      </c>
      <c r="BK10" s="128">
        <v>0</v>
      </c>
      <c r="BL10" s="131">
        <v>0</v>
      </c>
      <c r="BM10" s="128">
        <v>0</v>
      </c>
      <c r="BN10" s="131">
        <v>0</v>
      </c>
      <c r="BO10" s="128">
        <v>0</v>
      </c>
      <c r="BP10" s="131">
        <v>0</v>
      </c>
      <c r="BQ10" s="128">
        <v>1</v>
      </c>
      <c r="BR10" s="131">
        <v>100</v>
      </c>
      <c r="BS10" s="128">
        <v>1</v>
      </c>
      <c r="BT10" s="2"/>
      <c r="BU10" s="3"/>
      <c r="BV10" s="3"/>
      <c r="BW10" s="3"/>
      <c r="BX10" s="3"/>
    </row>
    <row r="11" spans="1:76" ht="15">
      <c r="A11" s="14" t="s">
        <v>218</v>
      </c>
      <c r="B11" s="15"/>
      <c r="C11" s="15" t="s">
        <v>64</v>
      </c>
      <c r="D11" s="93">
        <v>164.76950272846054</v>
      </c>
      <c r="E11" s="81"/>
      <c r="F11" s="112" t="s">
        <v>261</v>
      </c>
      <c r="G11" s="15"/>
      <c r="H11" s="16" t="s">
        <v>218</v>
      </c>
      <c r="I11" s="66"/>
      <c r="J11" s="66"/>
      <c r="K11" s="114" t="s">
        <v>480</v>
      </c>
      <c r="L11" s="94">
        <v>1</v>
      </c>
      <c r="M11" s="95">
        <v>946.5897216796875</v>
      </c>
      <c r="N11" s="95">
        <v>1510.876220703125</v>
      </c>
      <c r="O11" s="77"/>
      <c r="P11" s="96"/>
      <c r="Q11" s="96"/>
      <c r="R11" s="97"/>
      <c r="S11" s="51">
        <v>0</v>
      </c>
      <c r="T11" s="51">
        <v>1</v>
      </c>
      <c r="U11" s="52">
        <v>0</v>
      </c>
      <c r="V11" s="52">
        <v>0.058824</v>
      </c>
      <c r="W11" s="52">
        <v>0.068934</v>
      </c>
      <c r="X11" s="52">
        <v>0.498864</v>
      </c>
      <c r="Y11" s="52">
        <v>0</v>
      </c>
      <c r="Z11" s="52">
        <v>0</v>
      </c>
      <c r="AA11" s="82">
        <v>11</v>
      </c>
      <c r="AB11" s="82"/>
      <c r="AC11" s="98"/>
      <c r="AD11" s="85" t="s">
        <v>358</v>
      </c>
      <c r="AE11" s="85">
        <v>385</v>
      </c>
      <c r="AF11" s="85">
        <v>47</v>
      </c>
      <c r="AG11" s="85">
        <v>14404</v>
      </c>
      <c r="AH11" s="85">
        <v>2497</v>
      </c>
      <c r="AI11" s="85"/>
      <c r="AJ11" s="85" t="s">
        <v>378</v>
      </c>
      <c r="AK11" s="85" t="s">
        <v>397</v>
      </c>
      <c r="AL11" s="85"/>
      <c r="AM11" s="85"/>
      <c r="AN11" s="87">
        <v>43417.49209490741</v>
      </c>
      <c r="AO11" s="85"/>
      <c r="AP11" s="85" t="b">
        <v>1</v>
      </c>
      <c r="AQ11" s="85" t="b">
        <v>0</v>
      </c>
      <c r="AR11" s="85" t="b">
        <v>1</v>
      </c>
      <c r="AS11" s="85"/>
      <c r="AT11" s="85">
        <v>2</v>
      </c>
      <c r="AU11" s="85"/>
      <c r="AV11" s="85" t="b">
        <v>0</v>
      </c>
      <c r="AW11" s="85" t="s">
        <v>450</v>
      </c>
      <c r="AX11" s="90" t="s">
        <v>459</v>
      </c>
      <c r="AY11" s="85" t="s">
        <v>66</v>
      </c>
      <c r="AZ11" s="85" t="str">
        <f>REPLACE(INDEX(GroupVertices[Group],MATCH(Vertices[[#This Row],[Vertex]],GroupVertices[Vertex],0)),1,1,"")</f>
        <v>1</v>
      </c>
      <c r="BA11" s="51"/>
      <c r="BB11" s="51"/>
      <c r="BC11" s="51"/>
      <c r="BD11" s="51"/>
      <c r="BE11" s="51" t="s">
        <v>255</v>
      </c>
      <c r="BF11" s="51" t="s">
        <v>255</v>
      </c>
      <c r="BG11" s="128" t="s">
        <v>657</v>
      </c>
      <c r="BH11" s="128" t="s">
        <v>657</v>
      </c>
      <c r="BI11" s="128" t="s">
        <v>670</v>
      </c>
      <c r="BJ11" s="128" t="s">
        <v>670</v>
      </c>
      <c r="BK11" s="128">
        <v>2</v>
      </c>
      <c r="BL11" s="131">
        <v>8.695652173913043</v>
      </c>
      <c r="BM11" s="128">
        <v>0</v>
      </c>
      <c r="BN11" s="131">
        <v>0</v>
      </c>
      <c r="BO11" s="128">
        <v>0</v>
      </c>
      <c r="BP11" s="131">
        <v>0</v>
      </c>
      <c r="BQ11" s="128">
        <v>21</v>
      </c>
      <c r="BR11" s="131">
        <v>91.30434782608695</v>
      </c>
      <c r="BS11" s="128">
        <v>23</v>
      </c>
      <c r="BT11" s="2"/>
      <c r="BU11" s="3"/>
      <c r="BV11" s="3"/>
      <c r="BW11" s="3"/>
      <c r="BX11" s="3"/>
    </row>
    <row r="12" spans="1:76" ht="15">
      <c r="A12" s="14" t="s">
        <v>219</v>
      </c>
      <c r="B12" s="15"/>
      <c r="C12" s="15" t="s">
        <v>64</v>
      </c>
      <c r="D12" s="93">
        <v>223.37990930750902</v>
      </c>
      <c r="E12" s="81"/>
      <c r="F12" s="112" t="s">
        <v>262</v>
      </c>
      <c r="G12" s="15"/>
      <c r="H12" s="16" t="s">
        <v>219</v>
      </c>
      <c r="I12" s="66"/>
      <c r="J12" s="66"/>
      <c r="K12" s="114" t="s">
        <v>481</v>
      </c>
      <c r="L12" s="94">
        <v>1</v>
      </c>
      <c r="M12" s="95">
        <v>3858.20263671875</v>
      </c>
      <c r="N12" s="95">
        <v>1481.9110107421875</v>
      </c>
      <c r="O12" s="77"/>
      <c r="P12" s="96"/>
      <c r="Q12" s="96"/>
      <c r="R12" s="97"/>
      <c r="S12" s="51">
        <v>0</v>
      </c>
      <c r="T12" s="51">
        <v>1</v>
      </c>
      <c r="U12" s="52">
        <v>0</v>
      </c>
      <c r="V12" s="52">
        <v>0.058824</v>
      </c>
      <c r="W12" s="52">
        <v>0.068934</v>
      </c>
      <c r="X12" s="52">
        <v>0.498864</v>
      </c>
      <c r="Y12" s="52">
        <v>0</v>
      </c>
      <c r="Z12" s="52">
        <v>0</v>
      </c>
      <c r="AA12" s="82">
        <v>12</v>
      </c>
      <c r="AB12" s="82"/>
      <c r="AC12" s="98"/>
      <c r="AD12" s="85" t="s">
        <v>359</v>
      </c>
      <c r="AE12" s="85">
        <v>1525</v>
      </c>
      <c r="AF12" s="85">
        <v>957</v>
      </c>
      <c r="AG12" s="85">
        <v>3661</v>
      </c>
      <c r="AH12" s="85">
        <v>9428</v>
      </c>
      <c r="AI12" s="85"/>
      <c r="AJ12" s="85" t="s">
        <v>379</v>
      </c>
      <c r="AK12" s="85" t="s">
        <v>398</v>
      </c>
      <c r="AL12" s="85"/>
      <c r="AM12" s="85"/>
      <c r="AN12" s="87">
        <v>42112.76395833334</v>
      </c>
      <c r="AO12" s="90" t="s">
        <v>424</v>
      </c>
      <c r="AP12" s="85" t="b">
        <v>0</v>
      </c>
      <c r="AQ12" s="85" t="b">
        <v>0</v>
      </c>
      <c r="AR12" s="85" t="b">
        <v>0</v>
      </c>
      <c r="AS12" s="85"/>
      <c r="AT12" s="85">
        <v>5</v>
      </c>
      <c r="AU12" s="90" t="s">
        <v>438</v>
      </c>
      <c r="AV12" s="85" t="b">
        <v>0</v>
      </c>
      <c r="AW12" s="85" t="s">
        <v>450</v>
      </c>
      <c r="AX12" s="90" t="s">
        <v>460</v>
      </c>
      <c r="AY12" s="85" t="s">
        <v>66</v>
      </c>
      <c r="AZ12" s="85" t="str">
        <f>REPLACE(INDEX(GroupVertices[Group],MATCH(Vertices[[#This Row],[Vertex]],GroupVertices[Vertex],0)),1,1,"")</f>
        <v>1</v>
      </c>
      <c r="BA12" s="51"/>
      <c r="BB12" s="51"/>
      <c r="BC12" s="51"/>
      <c r="BD12" s="51"/>
      <c r="BE12" s="51" t="s">
        <v>255</v>
      </c>
      <c r="BF12" s="51" t="s">
        <v>255</v>
      </c>
      <c r="BG12" s="128" t="s">
        <v>657</v>
      </c>
      <c r="BH12" s="128" t="s">
        <v>657</v>
      </c>
      <c r="BI12" s="128" t="s">
        <v>670</v>
      </c>
      <c r="BJ12" s="128" t="s">
        <v>670</v>
      </c>
      <c r="BK12" s="128">
        <v>2</v>
      </c>
      <c r="BL12" s="131">
        <v>8.695652173913043</v>
      </c>
      <c r="BM12" s="128">
        <v>0</v>
      </c>
      <c r="BN12" s="131">
        <v>0</v>
      </c>
      <c r="BO12" s="128">
        <v>0</v>
      </c>
      <c r="BP12" s="131">
        <v>0</v>
      </c>
      <c r="BQ12" s="128">
        <v>21</v>
      </c>
      <c r="BR12" s="131">
        <v>91.30434782608695</v>
      </c>
      <c r="BS12" s="128">
        <v>23</v>
      </c>
      <c r="BT12" s="2"/>
      <c r="BU12" s="3"/>
      <c r="BV12" s="3"/>
      <c r="BW12" s="3"/>
      <c r="BX12" s="3"/>
    </row>
    <row r="13" spans="1:76" ht="15">
      <c r="A13" s="14" t="s">
        <v>220</v>
      </c>
      <c r="B13" s="15"/>
      <c r="C13" s="15" t="s">
        <v>64</v>
      </c>
      <c r="D13" s="93">
        <v>1000</v>
      </c>
      <c r="E13" s="81"/>
      <c r="F13" s="112" t="s">
        <v>263</v>
      </c>
      <c r="G13" s="15"/>
      <c r="H13" s="16" t="s">
        <v>220</v>
      </c>
      <c r="I13" s="66"/>
      <c r="J13" s="66"/>
      <c r="K13" s="114" t="s">
        <v>482</v>
      </c>
      <c r="L13" s="94">
        <v>1</v>
      </c>
      <c r="M13" s="95">
        <v>8239.9169921875</v>
      </c>
      <c r="N13" s="95">
        <v>7760.98828125</v>
      </c>
      <c r="O13" s="77"/>
      <c r="P13" s="96"/>
      <c r="Q13" s="96"/>
      <c r="R13" s="97"/>
      <c r="S13" s="51">
        <v>1</v>
      </c>
      <c r="T13" s="51">
        <v>1</v>
      </c>
      <c r="U13" s="52">
        <v>0</v>
      </c>
      <c r="V13" s="52">
        <v>0</v>
      </c>
      <c r="W13" s="52">
        <v>0</v>
      </c>
      <c r="X13" s="52">
        <v>0.999975</v>
      </c>
      <c r="Y13" s="52">
        <v>0</v>
      </c>
      <c r="Z13" s="52" t="s">
        <v>543</v>
      </c>
      <c r="AA13" s="82">
        <v>13</v>
      </c>
      <c r="AB13" s="82"/>
      <c r="AC13" s="98"/>
      <c r="AD13" s="85" t="s">
        <v>360</v>
      </c>
      <c r="AE13" s="85">
        <v>13576</v>
      </c>
      <c r="AF13" s="85">
        <v>13015</v>
      </c>
      <c r="AG13" s="85">
        <v>204913</v>
      </c>
      <c r="AH13" s="85">
        <v>48343</v>
      </c>
      <c r="AI13" s="85"/>
      <c r="AJ13" s="85" t="s">
        <v>380</v>
      </c>
      <c r="AK13" s="85" t="s">
        <v>399</v>
      </c>
      <c r="AL13" s="90" t="s">
        <v>411</v>
      </c>
      <c r="AM13" s="85"/>
      <c r="AN13" s="87">
        <v>41389.778958333336</v>
      </c>
      <c r="AO13" s="90" t="s">
        <v>425</v>
      </c>
      <c r="AP13" s="85" t="b">
        <v>0</v>
      </c>
      <c r="AQ13" s="85" t="b">
        <v>0</v>
      </c>
      <c r="AR13" s="85" t="b">
        <v>1</v>
      </c>
      <c r="AS13" s="85"/>
      <c r="AT13" s="85">
        <v>776</v>
      </c>
      <c r="AU13" s="90" t="s">
        <v>439</v>
      </c>
      <c r="AV13" s="85" t="b">
        <v>0</v>
      </c>
      <c r="AW13" s="85" t="s">
        <v>450</v>
      </c>
      <c r="AX13" s="90" t="s">
        <v>461</v>
      </c>
      <c r="AY13" s="85" t="s">
        <v>66</v>
      </c>
      <c r="AZ13" s="85" t="str">
        <f>REPLACE(INDEX(GroupVertices[Group],MATCH(Vertices[[#This Row],[Vertex]],GroupVertices[Vertex],0)),1,1,"")</f>
        <v>3</v>
      </c>
      <c r="BA13" s="51" t="s">
        <v>250</v>
      </c>
      <c r="BB13" s="51" t="s">
        <v>250</v>
      </c>
      <c r="BC13" s="51" t="s">
        <v>253</v>
      </c>
      <c r="BD13" s="51" t="s">
        <v>253</v>
      </c>
      <c r="BE13" s="51"/>
      <c r="BF13" s="51"/>
      <c r="BG13" s="128" t="s">
        <v>655</v>
      </c>
      <c r="BH13" s="128" t="s">
        <v>655</v>
      </c>
      <c r="BI13" s="128" t="s">
        <v>669</v>
      </c>
      <c r="BJ13" s="128" t="s">
        <v>669</v>
      </c>
      <c r="BK13" s="128">
        <v>0</v>
      </c>
      <c r="BL13" s="131">
        <v>0</v>
      </c>
      <c r="BM13" s="128">
        <v>0</v>
      </c>
      <c r="BN13" s="131">
        <v>0</v>
      </c>
      <c r="BO13" s="128">
        <v>0</v>
      </c>
      <c r="BP13" s="131">
        <v>0</v>
      </c>
      <c r="BQ13" s="128">
        <v>13</v>
      </c>
      <c r="BR13" s="131">
        <v>100</v>
      </c>
      <c r="BS13" s="128">
        <v>13</v>
      </c>
      <c r="BT13" s="2"/>
      <c r="BU13" s="3"/>
      <c r="BV13" s="3"/>
      <c r="BW13" s="3"/>
      <c r="BX13" s="3"/>
    </row>
    <row r="14" spans="1:76" ht="15">
      <c r="A14" s="14" t="s">
        <v>221</v>
      </c>
      <c r="B14" s="15"/>
      <c r="C14" s="15" t="s">
        <v>64</v>
      </c>
      <c r="D14" s="93">
        <v>165.5423872108216</v>
      </c>
      <c r="E14" s="81"/>
      <c r="F14" s="112" t="s">
        <v>264</v>
      </c>
      <c r="G14" s="15"/>
      <c r="H14" s="16" t="s">
        <v>221</v>
      </c>
      <c r="I14" s="66"/>
      <c r="J14" s="66"/>
      <c r="K14" s="114" t="s">
        <v>483</v>
      </c>
      <c r="L14" s="94">
        <v>1791.686567164179</v>
      </c>
      <c r="M14" s="95">
        <v>6994.974609375</v>
      </c>
      <c r="N14" s="95">
        <v>5051.71337890625</v>
      </c>
      <c r="O14" s="77"/>
      <c r="P14" s="96"/>
      <c r="Q14" s="96"/>
      <c r="R14" s="97"/>
      <c r="S14" s="51">
        <v>0</v>
      </c>
      <c r="T14" s="51">
        <v>4</v>
      </c>
      <c r="U14" s="52">
        <v>12</v>
      </c>
      <c r="V14" s="52">
        <v>0.25</v>
      </c>
      <c r="W14" s="52">
        <v>0</v>
      </c>
      <c r="X14" s="52">
        <v>2.378316</v>
      </c>
      <c r="Y14" s="52">
        <v>0</v>
      </c>
      <c r="Z14" s="52">
        <v>0</v>
      </c>
      <c r="AA14" s="82">
        <v>14</v>
      </c>
      <c r="AB14" s="82"/>
      <c r="AC14" s="98"/>
      <c r="AD14" s="85" t="s">
        <v>361</v>
      </c>
      <c r="AE14" s="85">
        <v>204</v>
      </c>
      <c r="AF14" s="85">
        <v>59</v>
      </c>
      <c r="AG14" s="85">
        <v>2981</v>
      </c>
      <c r="AH14" s="85">
        <v>3191</v>
      </c>
      <c r="AI14" s="85"/>
      <c r="AJ14" s="85" t="s">
        <v>381</v>
      </c>
      <c r="AK14" s="85"/>
      <c r="AL14" s="85"/>
      <c r="AM14" s="85"/>
      <c r="AN14" s="87">
        <v>43530.927708333336</v>
      </c>
      <c r="AO14" s="85"/>
      <c r="AP14" s="85" t="b">
        <v>1</v>
      </c>
      <c r="AQ14" s="85" t="b">
        <v>0</v>
      </c>
      <c r="AR14" s="85" t="b">
        <v>0</v>
      </c>
      <c r="AS14" s="85"/>
      <c r="AT14" s="85">
        <v>0</v>
      </c>
      <c r="AU14" s="85"/>
      <c r="AV14" s="85" t="b">
        <v>0</v>
      </c>
      <c r="AW14" s="85" t="s">
        <v>450</v>
      </c>
      <c r="AX14" s="90" t="s">
        <v>462</v>
      </c>
      <c r="AY14" s="85" t="s">
        <v>66</v>
      </c>
      <c r="AZ14" s="85" t="str">
        <f>REPLACE(INDEX(GroupVertices[Group],MATCH(Vertices[[#This Row],[Vertex]],GroupVertices[Vertex],0)),1,1,"")</f>
        <v>2</v>
      </c>
      <c r="BA14" s="51"/>
      <c r="BB14" s="51"/>
      <c r="BC14" s="51"/>
      <c r="BD14" s="51"/>
      <c r="BE14" s="51"/>
      <c r="BF14" s="51"/>
      <c r="BG14" s="128" t="s">
        <v>658</v>
      </c>
      <c r="BH14" s="128" t="s">
        <v>663</v>
      </c>
      <c r="BI14" s="128" t="s">
        <v>671</v>
      </c>
      <c r="BJ14" s="128" t="s">
        <v>676</v>
      </c>
      <c r="BK14" s="128">
        <v>0</v>
      </c>
      <c r="BL14" s="131">
        <v>0</v>
      </c>
      <c r="BM14" s="128">
        <v>0</v>
      </c>
      <c r="BN14" s="131">
        <v>0</v>
      </c>
      <c r="BO14" s="128">
        <v>0</v>
      </c>
      <c r="BP14" s="131">
        <v>0</v>
      </c>
      <c r="BQ14" s="128">
        <v>21</v>
      </c>
      <c r="BR14" s="131">
        <v>100</v>
      </c>
      <c r="BS14" s="128">
        <v>21</v>
      </c>
      <c r="BT14" s="2"/>
      <c r="BU14" s="3"/>
      <c r="BV14" s="3"/>
      <c r="BW14" s="3"/>
      <c r="BX14" s="3"/>
    </row>
    <row r="15" spans="1:76" ht="15">
      <c r="A15" s="14" t="s">
        <v>228</v>
      </c>
      <c r="B15" s="15"/>
      <c r="C15" s="15" t="s">
        <v>64</v>
      </c>
      <c r="D15" s="93">
        <v>1000</v>
      </c>
      <c r="E15" s="81"/>
      <c r="F15" s="112" t="s">
        <v>445</v>
      </c>
      <c r="G15" s="15"/>
      <c r="H15" s="16" t="s">
        <v>228</v>
      </c>
      <c r="I15" s="66"/>
      <c r="J15" s="66"/>
      <c r="K15" s="114" t="s">
        <v>484</v>
      </c>
      <c r="L15" s="94">
        <v>1</v>
      </c>
      <c r="M15" s="95">
        <v>5781.10400390625</v>
      </c>
      <c r="N15" s="95">
        <v>3809.509765625</v>
      </c>
      <c r="O15" s="77"/>
      <c r="P15" s="96"/>
      <c r="Q15" s="96"/>
      <c r="R15" s="97"/>
      <c r="S15" s="51">
        <v>1</v>
      </c>
      <c r="T15" s="51">
        <v>0</v>
      </c>
      <c r="U15" s="52">
        <v>0</v>
      </c>
      <c r="V15" s="52">
        <v>0.142857</v>
      </c>
      <c r="W15" s="52">
        <v>0</v>
      </c>
      <c r="X15" s="52">
        <v>0.65539</v>
      </c>
      <c r="Y15" s="52">
        <v>0</v>
      </c>
      <c r="Z15" s="52">
        <v>0</v>
      </c>
      <c r="AA15" s="82">
        <v>15</v>
      </c>
      <c r="AB15" s="82"/>
      <c r="AC15" s="98"/>
      <c r="AD15" s="85" t="s">
        <v>362</v>
      </c>
      <c r="AE15" s="85">
        <v>1756</v>
      </c>
      <c r="AF15" s="85">
        <v>28441</v>
      </c>
      <c r="AG15" s="85">
        <v>21765</v>
      </c>
      <c r="AH15" s="85">
        <v>20127</v>
      </c>
      <c r="AI15" s="85"/>
      <c r="AJ15" s="85" t="s">
        <v>382</v>
      </c>
      <c r="AK15" s="85" t="s">
        <v>400</v>
      </c>
      <c r="AL15" s="90" t="s">
        <v>412</v>
      </c>
      <c r="AM15" s="85"/>
      <c r="AN15" s="87">
        <v>39448.52328703704</v>
      </c>
      <c r="AO15" s="90" t="s">
        <v>426</v>
      </c>
      <c r="AP15" s="85" t="b">
        <v>0</v>
      </c>
      <c r="AQ15" s="85" t="b">
        <v>0</v>
      </c>
      <c r="AR15" s="85" t="b">
        <v>1</v>
      </c>
      <c r="AS15" s="85" t="s">
        <v>319</v>
      </c>
      <c r="AT15" s="85">
        <v>264</v>
      </c>
      <c r="AU15" s="90" t="s">
        <v>440</v>
      </c>
      <c r="AV15" s="85" t="b">
        <v>0</v>
      </c>
      <c r="AW15" s="85" t="s">
        <v>450</v>
      </c>
      <c r="AX15" s="90" t="s">
        <v>463</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229</v>
      </c>
      <c r="B16" s="15"/>
      <c r="C16" s="15" t="s">
        <v>64</v>
      </c>
      <c r="D16" s="93">
        <v>261.31565598339864</v>
      </c>
      <c r="E16" s="81"/>
      <c r="F16" s="112" t="s">
        <v>446</v>
      </c>
      <c r="G16" s="15"/>
      <c r="H16" s="16" t="s">
        <v>229</v>
      </c>
      <c r="I16" s="66"/>
      <c r="J16" s="66"/>
      <c r="K16" s="114" t="s">
        <v>485</v>
      </c>
      <c r="L16" s="94">
        <v>1</v>
      </c>
      <c r="M16" s="95">
        <v>7523.6142578125</v>
      </c>
      <c r="N16" s="95">
        <v>9516.6953125</v>
      </c>
      <c r="O16" s="77"/>
      <c r="P16" s="96"/>
      <c r="Q16" s="96"/>
      <c r="R16" s="97"/>
      <c r="S16" s="51">
        <v>1</v>
      </c>
      <c r="T16" s="51">
        <v>0</v>
      </c>
      <c r="U16" s="52">
        <v>0</v>
      </c>
      <c r="V16" s="52">
        <v>0.142857</v>
      </c>
      <c r="W16" s="52">
        <v>0</v>
      </c>
      <c r="X16" s="52">
        <v>0.65539</v>
      </c>
      <c r="Y16" s="52">
        <v>0</v>
      </c>
      <c r="Z16" s="52">
        <v>0</v>
      </c>
      <c r="AA16" s="82">
        <v>16</v>
      </c>
      <c r="AB16" s="82"/>
      <c r="AC16" s="98"/>
      <c r="AD16" s="85" t="s">
        <v>363</v>
      </c>
      <c r="AE16" s="85">
        <v>419</v>
      </c>
      <c r="AF16" s="85">
        <v>1546</v>
      </c>
      <c r="AG16" s="85">
        <v>48766</v>
      </c>
      <c r="AH16" s="85">
        <v>37692</v>
      </c>
      <c r="AI16" s="85"/>
      <c r="AJ16" s="85" t="s">
        <v>383</v>
      </c>
      <c r="AK16" s="85" t="s">
        <v>401</v>
      </c>
      <c r="AL16" s="90" t="s">
        <v>413</v>
      </c>
      <c r="AM16" s="85"/>
      <c r="AN16" s="87">
        <v>41744.25550925926</v>
      </c>
      <c r="AO16" s="90" t="s">
        <v>427</v>
      </c>
      <c r="AP16" s="85" t="b">
        <v>1</v>
      </c>
      <c r="AQ16" s="85" t="b">
        <v>0</v>
      </c>
      <c r="AR16" s="85" t="b">
        <v>1</v>
      </c>
      <c r="AS16" s="85"/>
      <c r="AT16" s="85">
        <v>85</v>
      </c>
      <c r="AU16" s="90" t="s">
        <v>436</v>
      </c>
      <c r="AV16" s="85" t="b">
        <v>0</v>
      </c>
      <c r="AW16" s="85" t="s">
        <v>450</v>
      </c>
      <c r="AX16" s="90" t="s">
        <v>464</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230</v>
      </c>
      <c r="B17" s="15"/>
      <c r="C17" s="15" t="s">
        <v>64</v>
      </c>
      <c r="D17" s="93">
        <v>162</v>
      </c>
      <c r="E17" s="81"/>
      <c r="F17" s="112" t="s">
        <v>447</v>
      </c>
      <c r="G17" s="15"/>
      <c r="H17" s="16" t="s">
        <v>230</v>
      </c>
      <c r="I17" s="66"/>
      <c r="J17" s="66"/>
      <c r="K17" s="114" t="s">
        <v>486</v>
      </c>
      <c r="L17" s="94">
        <v>1</v>
      </c>
      <c r="M17" s="95">
        <v>4866.31005859375</v>
      </c>
      <c r="N17" s="95">
        <v>2105.671875</v>
      </c>
      <c r="O17" s="77"/>
      <c r="P17" s="96"/>
      <c r="Q17" s="96"/>
      <c r="R17" s="97"/>
      <c r="S17" s="51">
        <v>1</v>
      </c>
      <c r="T17" s="51">
        <v>0</v>
      </c>
      <c r="U17" s="52">
        <v>0</v>
      </c>
      <c r="V17" s="52">
        <v>0.142857</v>
      </c>
      <c r="W17" s="52">
        <v>0</v>
      </c>
      <c r="X17" s="52">
        <v>0.65539</v>
      </c>
      <c r="Y17" s="52">
        <v>0</v>
      </c>
      <c r="Z17" s="52">
        <v>0</v>
      </c>
      <c r="AA17" s="82">
        <v>17</v>
      </c>
      <c r="AB17" s="82"/>
      <c r="AC17" s="98"/>
      <c r="AD17" s="85" t="s">
        <v>364</v>
      </c>
      <c r="AE17" s="85">
        <v>11</v>
      </c>
      <c r="AF17" s="85">
        <v>4</v>
      </c>
      <c r="AG17" s="85">
        <v>22</v>
      </c>
      <c r="AH17" s="85">
        <v>80</v>
      </c>
      <c r="AI17" s="85"/>
      <c r="AJ17" s="85"/>
      <c r="AK17" s="85" t="s">
        <v>402</v>
      </c>
      <c r="AL17" s="85"/>
      <c r="AM17" s="85"/>
      <c r="AN17" s="87">
        <v>43000.67177083333</v>
      </c>
      <c r="AO17" s="90" t="s">
        <v>428</v>
      </c>
      <c r="AP17" s="85" t="b">
        <v>1</v>
      </c>
      <c r="AQ17" s="85" t="b">
        <v>0</v>
      </c>
      <c r="AR17" s="85" t="b">
        <v>0</v>
      </c>
      <c r="AS17" s="85" t="s">
        <v>319</v>
      </c>
      <c r="AT17" s="85">
        <v>0</v>
      </c>
      <c r="AU17" s="85"/>
      <c r="AV17" s="85" t="b">
        <v>0</v>
      </c>
      <c r="AW17" s="85" t="s">
        <v>450</v>
      </c>
      <c r="AX17" s="90" t="s">
        <v>465</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231</v>
      </c>
      <c r="B18" s="15"/>
      <c r="C18" s="15" t="s">
        <v>64</v>
      </c>
      <c r="D18" s="93">
        <v>199.2272692337253</v>
      </c>
      <c r="E18" s="81"/>
      <c r="F18" s="112" t="s">
        <v>448</v>
      </c>
      <c r="G18" s="15"/>
      <c r="H18" s="16" t="s">
        <v>231</v>
      </c>
      <c r="I18" s="66"/>
      <c r="J18" s="66"/>
      <c r="K18" s="114" t="s">
        <v>487</v>
      </c>
      <c r="L18" s="94">
        <v>1</v>
      </c>
      <c r="M18" s="95">
        <v>7070.0546875</v>
      </c>
      <c r="N18" s="95">
        <v>7467.08154296875</v>
      </c>
      <c r="O18" s="77"/>
      <c r="P18" s="96"/>
      <c r="Q18" s="96"/>
      <c r="R18" s="97"/>
      <c r="S18" s="51">
        <v>1</v>
      </c>
      <c r="T18" s="51">
        <v>0</v>
      </c>
      <c r="U18" s="52">
        <v>0</v>
      </c>
      <c r="V18" s="52">
        <v>0.142857</v>
      </c>
      <c r="W18" s="52">
        <v>0</v>
      </c>
      <c r="X18" s="52">
        <v>0.65539</v>
      </c>
      <c r="Y18" s="52">
        <v>0</v>
      </c>
      <c r="Z18" s="52">
        <v>0</v>
      </c>
      <c r="AA18" s="82">
        <v>18</v>
      </c>
      <c r="AB18" s="82"/>
      <c r="AC18" s="98"/>
      <c r="AD18" s="85" t="s">
        <v>365</v>
      </c>
      <c r="AE18" s="85">
        <v>1138</v>
      </c>
      <c r="AF18" s="85">
        <v>582</v>
      </c>
      <c r="AG18" s="85">
        <v>7868</v>
      </c>
      <c r="AH18" s="85">
        <v>22253</v>
      </c>
      <c r="AI18" s="85"/>
      <c r="AJ18" s="85" t="s">
        <v>384</v>
      </c>
      <c r="AK18" s="85" t="s">
        <v>403</v>
      </c>
      <c r="AL18" s="85"/>
      <c r="AM18" s="85"/>
      <c r="AN18" s="87">
        <v>41801.33091435185</v>
      </c>
      <c r="AO18" s="85"/>
      <c r="AP18" s="85" t="b">
        <v>1</v>
      </c>
      <c r="AQ18" s="85" t="b">
        <v>0</v>
      </c>
      <c r="AR18" s="85" t="b">
        <v>1</v>
      </c>
      <c r="AS18" s="85"/>
      <c r="AT18" s="85">
        <v>0</v>
      </c>
      <c r="AU18" s="90" t="s">
        <v>436</v>
      </c>
      <c r="AV18" s="85" t="b">
        <v>0</v>
      </c>
      <c r="AW18" s="85" t="s">
        <v>450</v>
      </c>
      <c r="AX18" s="90" t="s">
        <v>466</v>
      </c>
      <c r="AY18" s="85" t="s">
        <v>65</v>
      </c>
      <c r="AZ18" s="85" t="str">
        <f>REPLACE(INDEX(GroupVertices[Group],MATCH(Vertices[[#This Row],[Vertex]],GroupVertices[Vertex],0)),1,1,"")</f>
        <v>2</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222</v>
      </c>
      <c r="B19" s="15"/>
      <c r="C19" s="15" t="s">
        <v>64</v>
      </c>
      <c r="D19" s="93">
        <v>165.60679425101836</v>
      </c>
      <c r="E19" s="81"/>
      <c r="F19" s="112" t="s">
        <v>265</v>
      </c>
      <c r="G19" s="15"/>
      <c r="H19" s="16" t="s">
        <v>222</v>
      </c>
      <c r="I19" s="66"/>
      <c r="J19" s="66"/>
      <c r="K19" s="114" t="s">
        <v>488</v>
      </c>
      <c r="L19" s="94">
        <v>1</v>
      </c>
      <c r="M19" s="95">
        <v>4158.73876953125</v>
      </c>
      <c r="N19" s="95">
        <v>7879.38037109375</v>
      </c>
      <c r="O19" s="77"/>
      <c r="P19" s="96"/>
      <c r="Q19" s="96"/>
      <c r="R19" s="97"/>
      <c r="S19" s="51">
        <v>0</v>
      </c>
      <c r="T19" s="51">
        <v>2</v>
      </c>
      <c r="U19" s="52">
        <v>0</v>
      </c>
      <c r="V19" s="52">
        <v>0.0625</v>
      </c>
      <c r="W19" s="52">
        <v>0.10095</v>
      </c>
      <c r="X19" s="52">
        <v>0.843301</v>
      </c>
      <c r="Y19" s="52">
        <v>1</v>
      </c>
      <c r="Z19" s="52">
        <v>0</v>
      </c>
      <c r="AA19" s="82">
        <v>19</v>
      </c>
      <c r="AB19" s="82"/>
      <c r="AC19" s="98"/>
      <c r="AD19" s="85" t="s">
        <v>366</v>
      </c>
      <c r="AE19" s="85">
        <v>141</v>
      </c>
      <c r="AF19" s="85">
        <v>60</v>
      </c>
      <c r="AG19" s="85">
        <v>517</v>
      </c>
      <c r="AH19" s="85">
        <v>1544</v>
      </c>
      <c r="AI19" s="85"/>
      <c r="AJ19" s="85" t="s">
        <v>385</v>
      </c>
      <c r="AK19" s="85" t="s">
        <v>404</v>
      </c>
      <c r="AL19" s="85"/>
      <c r="AM19" s="85"/>
      <c r="AN19" s="87">
        <v>43114.94652777778</v>
      </c>
      <c r="AO19" s="90" t="s">
        <v>429</v>
      </c>
      <c r="AP19" s="85" t="b">
        <v>0</v>
      </c>
      <c r="AQ19" s="85" t="b">
        <v>0</v>
      </c>
      <c r="AR19" s="85" t="b">
        <v>0</v>
      </c>
      <c r="AS19" s="85"/>
      <c r="AT19" s="85">
        <v>1</v>
      </c>
      <c r="AU19" s="90" t="s">
        <v>436</v>
      </c>
      <c r="AV19" s="85" t="b">
        <v>0</v>
      </c>
      <c r="AW19" s="85" t="s">
        <v>450</v>
      </c>
      <c r="AX19" s="90" t="s">
        <v>467</v>
      </c>
      <c r="AY19" s="85" t="s">
        <v>66</v>
      </c>
      <c r="AZ19" s="85" t="str">
        <f>REPLACE(INDEX(GroupVertices[Group],MATCH(Vertices[[#This Row],[Vertex]],GroupVertices[Vertex],0)),1,1,"")</f>
        <v>1</v>
      </c>
      <c r="BA19" s="51"/>
      <c r="BB19" s="51"/>
      <c r="BC19" s="51"/>
      <c r="BD19" s="51"/>
      <c r="BE19" s="51"/>
      <c r="BF19" s="51"/>
      <c r="BG19" s="128" t="s">
        <v>659</v>
      </c>
      <c r="BH19" s="128" t="s">
        <v>659</v>
      </c>
      <c r="BI19" s="128" t="s">
        <v>672</v>
      </c>
      <c r="BJ19" s="128" t="s">
        <v>672</v>
      </c>
      <c r="BK19" s="128">
        <v>1</v>
      </c>
      <c r="BL19" s="131">
        <v>4.545454545454546</v>
      </c>
      <c r="BM19" s="128">
        <v>0</v>
      </c>
      <c r="BN19" s="131">
        <v>0</v>
      </c>
      <c r="BO19" s="128">
        <v>0</v>
      </c>
      <c r="BP19" s="131">
        <v>0</v>
      </c>
      <c r="BQ19" s="128">
        <v>21</v>
      </c>
      <c r="BR19" s="131">
        <v>95.45454545454545</v>
      </c>
      <c r="BS19" s="128">
        <v>22</v>
      </c>
      <c r="BT19" s="2"/>
      <c r="BU19" s="3"/>
      <c r="BV19" s="3"/>
      <c r="BW19" s="3"/>
      <c r="BX19" s="3"/>
    </row>
    <row r="20" spans="1:76" ht="15">
      <c r="A20" s="14" t="s">
        <v>224</v>
      </c>
      <c r="B20" s="15"/>
      <c r="C20" s="15" t="s">
        <v>64</v>
      </c>
      <c r="D20" s="93">
        <v>873.2469448927831</v>
      </c>
      <c r="E20" s="81"/>
      <c r="F20" s="112" t="s">
        <v>267</v>
      </c>
      <c r="G20" s="15"/>
      <c r="H20" s="16" t="s">
        <v>224</v>
      </c>
      <c r="I20" s="66"/>
      <c r="J20" s="66"/>
      <c r="K20" s="114" t="s">
        <v>489</v>
      </c>
      <c r="L20" s="94">
        <v>150.22388059701493</v>
      </c>
      <c r="M20" s="95">
        <v>3119.552734375</v>
      </c>
      <c r="N20" s="95">
        <v>9166.470703125</v>
      </c>
      <c r="O20" s="77"/>
      <c r="P20" s="96"/>
      <c r="Q20" s="96"/>
      <c r="R20" s="97"/>
      <c r="S20" s="51">
        <v>3</v>
      </c>
      <c r="T20" s="51">
        <v>1</v>
      </c>
      <c r="U20" s="52">
        <v>1</v>
      </c>
      <c r="V20" s="52">
        <v>0.066667</v>
      </c>
      <c r="W20" s="52">
        <v>0.121943</v>
      </c>
      <c r="X20" s="52">
        <v>1.215667</v>
      </c>
      <c r="Y20" s="52">
        <v>0.3333333333333333</v>
      </c>
      <c r="Z20" s="52">
        <v>0.3333333333333333</v>
      </c>
      <c r="AA20" s="82">
        <v>20</v>
      </c>
      <c r="AB20" s="82"/>
      <c r="AC20" s="98"/>
      <c r="AD20" s="85" t="s">
        <v>367</v>
      </c>
      <c r="AE20" s="85">
        <v>655</v>
      </c>
      <c r="AF20" s="85">
        <v>11047</v>
      </c>
      <c r="AG20" s="85">
        <v>10787</v>
      </c>
      <c r="AH20" s="85">
        <v>224</v>
      </c>
      <c r="AI20" s="85"/>
      <c r="AJ20" s="85" t="s">
        <v>386</v>
      </c>
      <c r="AK20" s="85" t="s">
        <v>405</v>
      </c>
      <c r="AL20" s="90" t="s">
        <v>414</v>
      </c>
      <c r="AM20" s="85"/>
      <c r="AN20" s="87">
        <v>39908.70990740741</v>
      </c>
      <c r="AO20" s="90" t="s">
        <v>430</v>
      </c>
      <c r="AP20" s="85" t="b">
        <v>0</v>
      </c>
      <c r="AQ20" s="85" t="b">
        <v>0</v>
      </c>
      <c r="AR20" s="85" t="b">
        <v>1</v>
      </c>
      <c r="AS20" s="85"/>
      <c r="AT20" s="85">
        <v>384</v>
      </c>
      <c r="AU20" s="90" t="s">
        <v>434</v>
      </c>
      <c r="AV20" s="85" t="b">
        <v>0</v>
      </c>
      <c r="AW20" s="85" t="s">
        <v>450</v>
      </c>
      <c r="AX20" s="90" t="s">
        <v>468</v>
      </c>
      <c r="AY20" s="85" t="s">
        <v>66</v>
      </c>
      <c r="AZ20" s="85" t="str">
        <f>REPLACE(INDEX(GroupVertices[Group],MATCH(Vertices[[#This Row],[Vertex]],GroupVertices[Vertex],0)),1,1,"")</f>
        <v>1</v>
      </c>
      <c r="BA20" s="51" t="s">
        <v>250</v>
      </c>
      <c r="BB20" s="51" t="s">
        <v>250</v>
      </c>
      <c r="BC20" s="51" t="s">
        <v>253</v>
      </c>
      <c r="BD20" s="51" t="s">
        <v>253</v>
      </c>
      <c r="BE20" s="51"/>
      <c r="BF20" s="51"/>
      <c r="BG20" s="128" t="s">
        <v>660</v>
      </c>
      <c r="BH20" s="128" t="s">
        <v>660</v>
      </c>
      <c r="BI20" s="128" t="s">
        <v>673</v>
      </c>
      <c r="BJ20" s="128" t="s">
        <v>673</v>
      </c>
      <c r="BK20" s="128">
        <v>1</v>
      </c>
      <c r="BL20" s="131">
        <v>5.2631578947368425</v>
      </c>
      <c r="BM20" s="128">
        <v>0</v>
      </c>
      <c r="BN20" s="131">
        <v>0</v>
      </c>
      <c r="BO20" s="128">
        <v>0</v>
      </c>
      <c r="BP20" s="131">
        <v>0</v>
      </c>
      <c r="BQ20" s="128">
        <v>18</v>
      </c>
      <c r="BR20" s="131">
        <v>94.73684210526316</v>
      </c>
      <c r="BS20" s="128">
        <v>19</v>
      </c>
      <c r="BT20" s="2"/>
      <c r="BU20" s="3"/>
      <c r="BV20" s="3"/>
      <c r="BW20" s="3"/>
      <c r="BX20" s="3"/>
    </row>
    <row r="21" spans="1:76" ht="15">
      <c r="A21" s="14" t="s">
        <v>232</v>
      </c>
      <c r="B21" s="15"/>
      <c r="C21" s="15" t="s">
        <v>64</v>
      </c>
      <c r="D21" s="93">
        <v>213.52563215740525</v>
      </c>
      <c r="E21" s="81"/>
      <c r="F21" s="112" t="s">
        <v>449</v>
      </c>
      <c r="G21" s="15"/>
      <c r="H21" s="16" t="s">
        <v>232</v>
      </c>
      <c r="I21" s="66"/>
      <c r="J21" s="66"/>
      <c r="K21" s="114" t="s">
        <v>490</v>
      </c>
      <c r="L21" s="94">
        <v>1</v>
      </c>
      <c r="M21" s="95">
        <v>4671.3974609375</v>
      </c>
      <c r="N21" s="95">
        <v>4337.60107421875</v>
      </c>
      <c r="O21" s="77"/>
      <c r="P21" s="96"/>
      <c r="Q21" s="96"/>
      <c r="R21" s="97"/>
      <c r="S21" s="51">
        <v>1</v>
      </c>
      <c r="T21" s="51">
        <v>0</v>
      </c>
      <c r="U21" s="52">
        <v>0</v>
      </c>
      <c r="V21" s="52">
        <v>0.058824</v>
      </c>
      <c r="W21" s="52">
        <v>0.068934</v>
      </c>
      <c r="X21" s="52">
        <v>0.498864</v>
      </c>
      <c r="Y21" s="52">
        <v>0</v>
      </c>
      <c r="Z21" s="52">
        <v>0</v>
      </c>
      <c r="AA21" s="82">
        <v>21</v>
      </c>
      <c r="AB21" s="82"/>
      <c r="AC21" s="98"/>
      <c r="AD21" s="85" t="s">
        <v>368</v>
      </c>
      <c r="AE21" s="85">
        <v>703</v>
      </c>
      <c r="AF21" s="85">
        <v>804</v>
      </c>
      <c r="AG21" s="85">
        <v>3262</v>
      </c>
      <c r="AH21" s="85">
        <v>8689</v>
      </c>
      <c r="AI21" s="85"/>
      <c r="AJ21" s="85" t="s">
        <v>387</v>
      </c>
      <c r="AK21" s="85"/>
      <c r="AL21" s="85"/>
      <c r="AM21" s="85"/>
      <c r="AN21" s="87">
        <v>41674.65806712963</v>
      </c>
      <c r="AO21" s="90" t="s">
        <v>431</v>
      </c>
      <c r="AP21" s="85" t="b">
        <v>0</v>
      </c>
      <c r="AQ21" s="85" t="b">
        <v>0</v>
      </c>
      <c r="AR21" s="85" t="b">
        <v>0</v>
      </c>
      <c r="AS21" s="85"/>
      <c r="AT21" s="85">
        <v>14</v>
      </c>
      <c r="AU21" s="90" t="s">
        <v>436</v>
      </c>
      <c r="AV21" s="85" t="b">
        <v>0</v>
      </c>
      <c r="AW21" s="85" t="s">
        <v>450</v>
      </c>
      <c r="AX21" s="90" t="s">
        <v>469</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225</v>
      </c>
      <c r="B22" s="15"/>
      <c r="C22" s="15" t="s">
        <v>64</v>
      </c>
      <c r="D22" s="93">
        <v>185.25094151102914</v>
      </c>
      <c r="E22" s="81"/>
      <c r="F22" s="112" t="s">
        <v>268</v>
      </c>
      <c r="G22" s="15"/>
      <c r="H22" s="16" t="s">
        <v>225</v>
      </c>
      <c r="I22" s="66"/>
      <c r="J22" s="66"/>
      <c r="K22" s="114" t="s">
        <v>491</v>
      </c>
      <c r="L22" s="94">
        <v>1</v>
      </c>
      <c r="M22" s="95">
        <v>1938.635986328125</v>
      </c>
      <c r="N22" s="95">
        <v>9562.5732421875</v>
      </c>
      <c r="O22" s="77"/>
      <c r="P22" s="96"/>
      <c r="Q22" s="96"/>
      <c r="R22" s="97"/>
      <c r="S22" s="51">
        <v>0</v>
      </c>
      <c r="T22" s="51">
        <v>2</v>
      </c>
      <c r="U22" s="52">
        <v>0</v>
      </c>
      <c r="V22" s="52">
        <v>0.0625</v>
      </c>
      <c r="W22" s="52">
        <v>0.10095</v>
      </c>
      <c r="X22" s="52">
        <v>0.843301</v>
      </c>
      <c r="Y22" s="52">
        <v>1</v>
      </c>
      <c r="Z22" s="52">
        <v>0</v>
      </c>
      <c r="AA22" s="82">
        <v>22</v>
      </c>
      <c r="AB22" s="82"/>
      <c r="AC22" s="98"/>
      <c r="AD22" s="85" t="s">
        <v>369</v>
      </c>
      <c r="AE22" s="85">
        <v>1202</v>
      </c>
      <c r="AF22" s="85">
        <v>365</v>
      </c>
      <c r="AG22" s="85">
        <v>6521</v>
      </c>
      <c r="AH22" s="85">
        <v>2284</v>
      </c>
      <c r="AI22" s="85"/>
      <c r="AJ22" s="85" t="s">
        <v>388</v>
      </c>
      <c r="AK22" s="85"/>
      <c r="AL22" s="90" t="s">
        <v>415</v>
      </c>
      <c r="AM22" s="85"/>
      <c r="AN22" s="87">
        <v>42993.77400462963</v>
      </c>
      <c r="AO22" s="90" t="s">
        <v>432</v>
      </c>
      <c r="AP22" s="85" t="b">
        <v>1</v>
      </c>
      <c r="AQ22" s="85" t="b">
        <v>0</v>
      </c>
      <c r="AR22" s="85" t="b">
        <v>0</v>
      </c>
      <c r="AS22" s="85"/>
      <c r="AT22" s="85">
        <v>14</v>
      </c>
      <c r="AU22" s="85"/>
      <c r="AV22" s="85" t="b">
        <v>0</v>
      </c>
      <c r="AW22" s="85" t="s">
        <v>450</v>
      </c>
      <c r="AX22" s="90" t="s">
        <v>470</v>
      </c>
      <c r="AY22" s="85" t="s">
        <v>66</v>
      </c>
      <c r="AZ22" s="85" t="str">
        <f>REPLACE(INDEX(GroupVertices[Group],MATCH(Vertices[[#This Row],[Vertex]],GroupVertices[Vertex],0)),1,1,"")</f>
        <v>1</v>
      </c>
      <c r="BA22" s="51"/>
      <c r="BB22" s="51"/>
      <c r="BC22" s="51"/>
      <c r="BD22" s="51"/>
      <c r="BE22" s="51"/>
      <c r="BF22" s="51"/>
      <c r="BG22" s="128" t="s">
        <v>659</v>
      </c>
      <c r="BH22" s="128" t="s">
        <v>659</v>
      </c>
      <c r="BI22" s="128" t="s">
        <v>672</v>
      </c>
      <c r="BJ22" s="128" t="s">
        <v>672</v>
      </c>
      <c r="BK22" s="128">
        <v>1</v>
      </c>
      <c r="BL22" s="131">
        <v>4.545454545454546</v>
      </c>
      <c r="BM22" s="128">
        <v>0</v>
      </c>
      <c r="BN22" s="131">
        <v>0</v>
      </c>
      <c r="BO22" s="128">
        <v>0</v>
      </c>
      <c r="BP22" s="131">
        <v>0</v>
      </c>
      <c r="BQ22" s="128">
        <v>21</v>
      </c>
      <c r="BR22" s="131">
        <v>95.45454545454545</v>
      </c>
      <c r="BS22" s="128">
        <v>22</v>
      </c>
      <c r="BT22" s="2"/>
      <c r="BU22" s="3"/>
      <c r="BV22" s="3"/>
      <c r="BW22" s="3"/>
      <c r="BX22" s="3"/>
    </row>
    <row r="23" spans="1:76" ht="15">
      <c r="A23" s="99" t="s">
        <v>226</v>
      </c>
      <c r="B23" s="100"/>
      <c r="C23" s="100" t="s">
        <v>64</v>
      </c>
      <c r="D23" s="101">
        <v>264.7936361540235</v>
      </c>
      <c r="E23" s="102"/>
      <c r="F23" s="113" t="s">
        <v>269</v>
      </c>
      <c r="G23" s="100"/>
      <c r="H23" s="103" t="s">
        <v>226</v>
      </c>
      <c r="I23" s="104"/>
      <c r="J23" s="104"/>
      <c r="K23" s="115" t="s">
        <v>492</v>
      </c>
      <c r="L23" s="105">
        <v>1</v>
      </c>
      <c r="M23" s="106">
        <v>9282.697265625</v>
      </c>
      <c r="N23" s="106">
        <v>7760.98828125</v>
      </c>
      <c r="O23" s="107"/>
      <c r="P23" s="108"/>
      <c r="Q23" s="108"/>
      <c r="R23" s="109"/>
      <c r="S23" s="51">
        <v>1</v>
      </c>
      <c r="T23" s="51">
        <v>1</v>
      </c>
      <c r="U23" s="52">
        <v>0</v>
      </c>
      <c r="V23" s="52">
        <v>0</v>
      </c>
      <c r="W23" s="52">
        <v>0</v>
      </c>
      <c r="X23" s="52">
        <v>0.999975</v>
      </c>
      <c r="Y23" s="52">
        <v>0</v>
      </c>
      <c r="Z23" s="52" t="s">
        <v>543</v>
      </c>
      <c r="AA23" s="110">
        <v>23</v>
      </c>
      <c r="AB23" s="110"/>
      <c r="AC23" s="111"/>
      <c r="AD23" s="85" t="s">
        <v>370</v>
      </c>
      <c r="AE23" s="85">
        <v>2022</v>
      </c>
      <c r="AF23" s="85">
        <v>1600</v>
      </c>
      <c r="AG23" s="85">
        <v>90544</v>
      </c>
      <c r="AH23" s="85">
        <v>31269</v>
      </c>
      <c r="AI23" s="85"/>
      <c r="AJ23" s="85" t="s">
        <v>389</v>
      </c>
      <c r="AK23" s="85" t="s">
        <v>406</v>
      </c>
      <c r="AL23" s="85"/>
      <c r="AM23" s="85"/>
      <c r="AN23" s="87">
        <v>40986.00121527778</v>
      </c>
      <c r="AO23" s="90" t="s">
        <v>433</v>
      </c>
      <c r="AP23" s="85" t="b">
        <v>0</v>
      </c>
      <c r="AQ23" s="85" t="b">
        <v>0</v>
      </c>
      <c r="AR23" s="85" t="b">
        <v>1</v>
      </c>
      <c r="AS23" s="85"/>
      <c r="AT23" s="85">
        <v>63</v>
      </c>
      <c r="AU23" s="90" t="s">
        <v>437</v>
      </c>
      <c r="AV23" s="85" t="b">
        <v>0</v>
      </c>
      <c r="AW23" s="85" t="s">
        <v>450</v>
      </c>
      <c r="AX23" s="90" t="s">
        <v>471</v>
      </c>
      <c r="AY23" s="85" t="s">
        <v>66</v>
      </c>
      <c r="AZ23" s="85" t="str">
        <f>REPLACE(INDEX(GroupVertices[Group],MATCH(Vertices[[#This Row],[Vertex]],GroupVertices[Vertex],0)),1,1,"")</f>
        <v>3</v>
      </c>
      <c r="BA23" s="51" t="s">
        <v>251</v>
      </c>
      <c r="BB23" s="51" t="s">
        <v>251</v>
      </c>
      <c r="BC23" s="51" t="s">
        <v>253</v>
      </c>
      <c r="BD23" s="51" t="s">
        <v>253</v>
      </c>
      <c r="BE23" s="51"/>
      <c r="BF23" s="51"/>
      <c r="BG23" s="128" t="s">
        <v>311</v>
      </c>
      <c r="BH23" s="128" t="s">
        <v>311</v>
      </c>
      <c r="BI23" s="128" t="s">
        <v>311</v>
      </c>
      <c r="BJ23" s="128" t="s">
        <v>311</v>
      </c>
      <c r="BK23" s="128">
        <v>0</v>
      </c>
      <c r="BL23" s="131">
        <v>0</v>
      </c>
      <c r="BM23" s="128">
        <v>0</v>
      </c>
      <c r="BN23" s="131">
        <v>0</v>
      </c>
      <c r="BO23" s="128">
        <v>0</v>
      </c>
      <c r="BP23" s="131">
        <v>0</v>
      </c>
      <c r="BQ23" s="128">
        <v>0</v>
      </c>
      <c r="BR23" s="131">
        <v>0</v>
      </c>
      <c r="BS23" s="128">
        <v>0</v>
      </c>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5" r:id="rId1" display="http://www.ngmisr.com/"/>
    <hyperlink ref="AL7" r:id="rId2" display="https://t.co/X4IbHjBNmy"/>
    <hyperlink ref="AL9" r:id="rId3" display="http://t.co/dM5s3LczXj"/>
    <hyperlink ref="AL10" r:id="rId4" display="http://newredindian.wordpress.com/"/>
    <hyperlink ref="AL13" r:id="rId5" display="https://t.co/79qodopan1"/>
    <hyperlink ref="AL15" r:id="rId6" display="https://t.co/WQg073buXN"/>
    <hyperlink ref="AL16" r:id="rId7" display="https://t.co/9jf0P1jOpY"/>
    <hyperlink ref="AL20" r:id="rId8" display="https://t.co/fNvG7EVzsd"/>
    <hyperlink ref="AL22" r:id="rId9" display="https://t.co/w5xDy3C1aE"/>
    <hyperlink ref="AO3" r:id="rId10" display="https://pbs.twimg.com/profile_banners/309118812/1357339166"/>
    <hyperlink ref="AO4" r:id="rId11" display="https://pbs.twimg.com/profile_banners/885901213111341058/1544621047"/>
    <hyperlink ref="AO5" r:id="rId12" display="https://pbs.twimg.com/profile_banners/83710870/1422554628"/>
    <hyperlink ref="AO6" r:id="rId13" display="https://pbs.twimg.com/profile_banners/2255645737/1502205412"/>
    <hyperlink ref="AO7" r:id="rId14" display="https://pbs.twimg.com/profile_banners/127817292/1554292815"/>
    <hyperlink ref="AO8" r:id="rId15" display="https://pbs.twimg.com/profile_banners/985137651304030208/1528880549"/>
    <hyperlink ref="AO9" r:id="rId16" display="https://pbs.twimg.com/profile_banners/585813313/1448156076"/>
    <hyperlink ref="AO10" r:id="rId17" display="https://pbs.twimg.com/profile_banners/20480760/1534438110"/>
    <hyperlink ref="AO12" r:id="rId18" display="https://pbs.twimg.com/profile_banners/3180232757/1565225685"/>
    <hyperlink ref="AO13" r:id="rId19" display="https://pbs.twimg.com/profile_banners/1380128028/1398852235"/>
    <hyperlink ref="AO15" r:id="rId20" display="https://pbs.twimg.com/profile_banners/11714622/1552591633"/>
    <hyperlink ref="AO16" r:id="rId21" display="https://pbs.twimg.com/profile_banners/2485837547/1501619095"/>
    <hyperlink ref="AO17" r:id="rId22" display="https://pbs.twimg.com/profile_banners/911260639657590785/1506103348"/>
    <hyperlink ref="AO19" r:id="rId23" display="https://pbs.twimg.com/profile_banners/952672421961662466/1545030726"/>
    <hyperlink ref="AO20" r:id="rId24" display="https://pbs.twimg.com/profile_banners/29018752/1553756946"/>
    <hyperlink ref="AO21" r:id="rId25" display="https://pbs.twimg.com/profile_banners/2327327083/1487526137"/>
    <hyperlink ref="AO22" r:id="rId26" display="https://pbs.twimg.com/profile_banners/908760971925127169/1505502037"/>
    <hyperlink ref="AO23" r:id="rId27" display="https://pbs.twimg.com/profile_banners/527959315/1546479552"/>
    <hyperlink ref="AU3" r:id="rId28" display="http://abs.twimg.com/images/themes/theme16/bg.gif"/>
    <hyperlink ref="AU5" r:id="rId29" display="http://abs.twimg.com/images/themes/theme19/bg.gif"/>
    <hyperlink ref="AU6" r:id="rId30" display="http://abs.twimg.com/images/themes/theme1/bg.png"/>
    <hyperlink ref="AU7" r:id="rId31" display="http://abs.twimg.com/images/themes/theme1/bg.png"/>
    <hyperlink ref="AU9" r:id="rId32" display="http://abs.twimg.com/images/themes/theme1/bg.png"/>
    <hyperlink ref="AU10" r:id="rId33" display="http://abs.twimg.com/images/themes/theme14/bg.gif"/>
    <hyperlink ref="AU12" r:id="rId34" display="http://abs.twimg.com/images/themes/theme6/bg.gif"/>
    <hyperlink ref="AU13" r:id="rId35" display="http://abs.twimg.com/images/themes/theme18/bg.gif"/>
    <hyperlink ref="AU15" r:id="rId36" display="http://abs.twimg.com/images/themes/theme5/bg.gif"/>
    <hyperlink ref="AU16" r:id="rId37" display="http://abs.twimg.com/images/themes/theme1/bg.png"/>
    <hyperlink ref="AU18" r:id="rId38" display="http://abs.twimg.com/images/themes/theme1/bg.png"/>
    <hyperlink ref="AU19" r:id="rId39" display="http://abs.twimg.com/images/themes/theme1/bg.png"/>
    <hyperlink ref="AU20" r:id="rId40" display="http://abs.twimg.com/images/themes/theme16/bg.gif"/>
    <hyperlink ref="AU21" r:id="rId41" display="http://abs.twimg.com/images/themes/theme1/bg.png"/>
    <hyperlink ref="AU23" r:id="rId42" display="http://abs.twimg.com/images/themes/theme14/bg.gif"/>
    <hyperlink ref="F3" r:id="rId43" display="http://pbs.twimg.com/profile_images/1752415651/14769_1172379789284_1221714711_30509657_6567_n_normal.jpg"/>
    <hyperlink ref="F4" r:id="rId44" display="http://pbs.twimg.com/profile_images/1146520137824112640/egWO-zji_normal.jpg"/>
    <hyperlink ref="F5" r:id="rId45" display="http://pbs.twimg.com/profile_images/582108096350302208/AvTNhW8P_normal.png"/>
    <hyperlink ref="F6" r:id="rId46" display="http://pbs.twimg.com/profile_images/414176850538004480/W9bhXb-s_normal.jpeg"/>
    <hyperlink ref="F7" r:id="rId47" display="http://pbs.twimg.com/profile_images/1139454541655629824/3FAsZhg6_normal.png"/>
    <hyperlink ref="F8" r:id="rId48" display="http://pbs.twimg.com/profile_images/1040583847883288577/cRCzHu5N_normal.jpg"/>
    <hyperlink ref="F9" r:id="rId49" display="http://pbs.twimg.com/profile_images/616780110323163136/M749L1W3_normal.png"/>
    <hyperlink ref="F10" r:id="rId50" display="http://pbs.twimg.com/profile_images/566266921843052545/wq8NAf6P_normal.png"/>
    <hyperlink ref="F11" r:id="rId51" display="http://pbs.twimg.com/profile_images/1064652623310020608/BGfTOxCP_normal.jpg"/>
    <hyperlink ref="F12" r:id="rId52" display="http://pbs.twimg.com/profile_images/1159259262134210561/5p0Y7gV4_normal.jpg"/>
    <hyperlink ref="F13" r:id="rId53" display="http://pbs.twimg.com/profile_images/892434557366132736/Of52bcA-_normal.jpg"/>
    <hyperlink ref="F14" r:id="rId54" display="http://pbs.twimg.com/profile_images/1160533753955082240/JGWyKHyH_normal.jpg"/>
    <hyperlink ref="F15" r:id="rId55" display="http://pbs.twimg.com/profile_images/1123283297075908608/hNtSIzuy_normal.png"/>
    <hyperlink ref="F16" r:id="rId56" display="http://pbs.twimg.com/profile_images/1141760154679091200/bXURqid5_normal.jpg"/>
    <hyperlink ref="F17" r:id="rId57" display="http://pbs.twimg.com/profile_images/911280162779615232/WTBJF714_normal.jpg"/>
    <hyperlink ref="F18" r:id="rId58" display="http://pbs.twimg.com/profile_images/654584163207614464/_yrzjYEc_normal.jpg"/>
    <hyperlink ref="F19" r:id="rId59" display="http://pbs.twimg.com/profile_images/1158467204196814848/cf4E2isE_normal.jpg"/>
    <hyperlink ref="F20" r:id="rId60" display="http://pbs.twimg.com/profile_images/301498099/weblogo_normal.jpg"/>
    <hyperlink ref="F21" r:id="rId61" display="http://pbs.twimg.com/profile_images/794917071981334528/xbxKPFTR_normal.jpg"/>
    <hyperlink ref="F22" r:id="rId62" display="http://pbs.twimg.com/profile_images/908767881822957569/CzPTdYYY_normal.jpg"/>
    <hyperlink ref="F23" r:id="rId63" display="http://pbs.twimg.com/profile_images/725115924244733952/tgaIxwOa_normal.jpg"/>
    <hyperlink ref="AX3" r:id="rId64" display="https://twitter.com/akyolycel"/>
    <hyperlink ref="AX4" r:id="rId65" display="https://twitter.com/mufessire_672"/>
    <hyperlink ref="AX5" r:id="rId66" display="https://twitter.com/misrstars"/>
    <hyperlink ref="AX6" r:id="rId67" display="https://twitter.com/juan_asis_"/>
    <hyperlink ref="AX7" r:id="rId68" display="https://twitter.com/arablit"/>
    <hyperlink ref="AX8" r:id="rId69" display="https://twitter.com/fatmaaou"/>
    <hyperlink ref="AX9" r:id="rId70" display="https://twitter.com/arabyorg"/>
    <hyperlink ref="AX10" r:id="rId71" display="https://twitter.com/sshingavi"/>
    <hyperlink ref="AX11" r:id="rId72" display="https://twitter.com/machaneyazid"/>
    <hyperlink ref="AX12" r:id="rId73" display="https://twitter.com/pocolcmoore"/>
    <hyperlink ref="AX13" r:id="rId74" display="https://twitter.com/mydekel469"/>
    <hyperlink ref="AX14" r:id="rId75" display="https://twitter.com/arezkiath"/>
    <hyperlink ref="AX15" r:id="rId76" display="https://twitter.com/adlenmeddi"/>
    <hyperlink ref="AX16" r:id="rId77" display="https://twitter.com/sucette__"/>
    <hyperlink ref="AX17" r:id="rId78" display="https://twitter.com/douniel74"/>
    <hyperlink ref="AX18" r:id="rId79" display="https://twitter.com/benclamine"/>
    <hyperlink ref="AX19" r:id="rId80" display="https://twitter.com/yrheartsfriend"/>
    <hyperlink ref="AX20" r:id="rId81" display="https://twitter.com/palfest"/>
    <hyperlink ref="AX21" r:id="rId82" display="https://twitter.com/sawadhussain"/>
    <hyperlink ref="AX22" r:id="rId83" display="https://twitter.com/thenewpubstd"/>
    <hyperlink ref="AX23" r:id="rId84" display="https://twitter.com/njoseph4"/>
  </hyperlinks>
  <printOptions/>
  <pageMargins left="0.7" right="0.7" top="0.75" bottom="0.75" header="0.3" footer="0.3"/>
  <pageSetup horizontalDpi="600" verticalDpi="600" orientation="portrait" r:id="rId88"/>
  <legacyDrawing r:id="rId86"/>
  <tableParts>
    <tablePart r:id="rId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554</v>
      </c>
      <c r="Z2" s="13" t="s">
        <v>561</v>
      </c>
      <c r="AA2" s="13" t="s">
        <v>568</v>
      </c>
      <c r="AB2" s="13" t="s">
        <v>592</v>
      </c>
      <c r="AC2" s="13" t="s">
        <v>617</v>
      </c>
      <c r="AD2" s="13" t="s">
        <v>629</v>
      </c>
      <c r="AE2" s="13" t="s">
        <v>631</v>
      </c>
      <c r="AF2" s="13" t="s">
        <v>639</v>
      </c>
      <c r="AG2" s="67" t="s">
        <v>712</v>
      </c>
      <c r="AH2" s="67" t="s">
        <v>713</v>
      </c>
      <c r="AI2" s="67" t="s">
        <v>714</v>
      </c>
      <c r="AJ2" s="67" t="s">
        <v>715</v>
      </c>
      <c r="AK2" s="67" t="s">
        <v>716</v>
      </c>
      <c r="AL2" s="67" t="s">
        <v>717</v>
      </c>
      <c r="AM2" s="67" t="s">
        <v>718</v>
      </c>
      <c r="AN2" s="67" t="s">
        <v>719</v>
      </c>
      <c r="AO2" s="67" t="s">
        <v>722</v>
      </c>
    </row>
    <row r="3" spans="1:41" ht="15">
      <c r="A3" s="125" t="s">
        <v>532</v>
      </c>
      <c r="B3" s="126" t="s">
        <v>536</v>
      </c>
      <c r="C3" s="126" t="s">
        <v>56</v>
      </c>
      <c r="D3" s="117"/>
      <c r="E3" s="116"/>
      <c r="F3" s="118" t="s">
        <v>748</v>
      </c>
      <c r="G3" s="119"/>
      <c r="H3" s="119"/>
      <c r="I3" s="120">
        <v>3</v>
      </c>
      <c r="J3" s="121"/>
      <c r="K3" s="51">
        <v>10</v>
      </c>
      <c r="L3" s="51">
        <v>13</v>
      </c>
      <c r="M3" s="51">
        <v>0</v>
      </c>
      <c r="N3" s="51">
        <v>13</v>
      </c>
      <c r="O3" s="51">
        <v>1</v>
      </c>
      <c r="P3" s="52">
        <v>0.09090909090909091</v>
      </c>
      <c r="Q3" s="52">
        <v>0.16666666666666666</v>
      </c>
      <c r="R3" s="51">
        <v>1</v>
      </c>
      <c r="S3" s="51">
        <v>0</v>
      </c>
      <c r="T3" s="51">
        <v>10</v>
      </c>
      <c r="U3" s="51">
        <v>13</v>
      </c>
      <c r="V3" s="51">
        <v>2</v>
      </c>
      <c r="W3" s="52">
        <v>1.58</v>
      </c>
      <c r="X3" s="52">
        <v>0.13333333333333333</v>
      </c>
      <c r="Y3" s="85" t="s">
        <v>250</v>
      </c>
      <c r="Z3" s="85" t="s">
        <v>253</v>
      </c>
      <c r="AA3" s="85" t="s">
        <v>255</v>
      </c>
      <c r="AB3" s="91" t="s">
        <v>593</v>
      </c>
      <c r="AC3" s="91" t="s">
        <v>618</v>
      </c>
      <c r="AD3" s="91"/>
      <c r="AE3" s="91" t="s">
        <v>632</v>
      </c>
      <c r="AF3" s="91" t="s">
        <v>640</v>
      </c>
      <c r="AG3" s="128">
        <v>12</v>
      </c>
      <c r="AH3" s="131">
        <v>5.2631578947368425</v>
      </c>
      <c r="AI3" s="128">
        <v>0</v>
      </c>
      <c r="AJ3" s="131">
        <v>0</v>
      </c>
      <c r="AK3" s="128">
        <v>0</v>
      </c>
      <c r="AL3" s="131">
        <v>0</v>
      </c>
      <c r="AM3" s="128">
        <v>216</v>
      </c>
      <c r="AN3" s="131">
        <v>94.73684210526316</v>
      </c>
      <c r="AO3" s="128">
        <v>228</v>
      </c>
    </row>
    <row r="4" spans="1:41" ht="15">
      <c r="A4" s="125" t="s">
        <v>533</v>
      </c>
      <c r="B4" s="126" t="s">
        <v>537</v>
      </c>
      <c r="C4" s="126" t="s">
        <v>56</v>
      </c>
      <c r="D4" s="122"/>
      <c r="E4" s="100"/>
      <c r="F4" s="103" t="s">
        <v>749</v>
      </c>
      <c r="G4" s="107"/>
      <c r="H4" s="107"/>
      <c r="I4" s="123">
        <v>4</v>
      </c>
      <c r="J4" s="110"/>
      <c r="K4" s="51">
        <v>5</v>
      </c>
      <c r="L4" s="51">
        <v>4</v>
      </c>
      <c r="M4" s="51">
        <v>0</v>
      </c>
      <c r="N4" s="51">
        <v>4</v>
      </c>
      <c r="O4" s="51">
        <v>0</v>
      </c>
      <c r="P4" s="52">
        <v>0</v>
      </c>
      <c r="Q4" s="52">
        <v>0</v>
      </c>
      <c r="R4" s="51">
        <v>1</v>
      </c>
      <c r="S4" s="51">
        <v>0</v>
      </c>
      <c r="T4" s="51">
        <v>5</v>
      </c>
      <c r="U4" s="51">
        <v>4</v>
      </c>
      <c r="V4" s="51">
        <v>2</v>
      </c>
      <c r="W4" s="52">
        <v>1.28</v>
      </c>
      <c r="X4" s="52">
        <v>0.2</v>
      </c>
      <c r="Y4" s="85"/>
      <c r="Z4" s="85"/>
      <c r="AA4" s="85"/>
      <c r="AB4" s="91" t="s">
        <v>594</v>
      </c>
      <c r="AC4" s="91" t="s">
        <v>614</v>
      </c>
      <c r="AD4" s="91" t="s">
        <v>630</v>
      </c>
      <c r="AE4" s="91" t="s">
        <v>633</v>
      </c>
      <c r="AF4" s="91" t="s">
        <v>641</v>
      </c>
      <c r="AG4" s="128">
        <v>0</v>
      </c>
      <c r="AH4" s="131">
        <v>0</v>
      </c>
      <c r="AI4" s="128">
        <v>0</v>
      </c>
      <c r="AJ4" s="131">
        <v>0</v>
      </c>
      <c r="AK4" s="128">
        <v>0</v>
      </c>
      <c r="AL4" s="131">
        <v>0</v>
      </c>
      <c r="AM4" s="128">
        <v>21</v>
      </c>
      <c r="AN4" s="131">
        <v>100</v>
      </c>
      <c r="AO4" s="128">
        <v>21</v>
      </c>
    </row>
    <row r="5" spans="1:41" ht="15">
      <c r="A5" s="125" t="s">
        <v>534</v>
      </c>
      <c r="B5" s="126" t="s">
        <v>538</v>
      </c>
      <c r="C5" s="126" t="s">
        <v>56</v>
      </c>
      <c r="D5" s="122"/>
      <c r="E5" s="100"/>
      <c r="F5" s="103" t="s">
        <v>750</v>
      </c>
      <c r="G5" s="107"/>
      <c r="H5" s="107"/>
      <c r="I5" s="123">
        <v>5</v>
      </c>
      <c r="J5" s="110"/>
      <c r="K5" s="51">
        <v>4</v>
      </c>
      <c r="L5" s="51">
        <v>4</v>
      </c>
      <c r="M5" s="51">
        <v>0</v>
      </c>
      <c r="N5" s="51">
        <v>4</v>
      </c>
      <c r="O5" s="51">
        <v>4</v>
      </c>
      <c r="P5" s="52" t="s">
        <v>543</v>
      </c>
      <c r="Q5" s="52" t="s">
        <v>543</v>
      </c>
      <c r="R5" s="51">
        <v>4</v>
      </c>
      <c r="S5" s="51">
        <v>4</v>
      </c>
      <c r="T5" s="51">
        <v>1</v>
      </c>
      <c r="U5" s="51">
        <v>1</v>
      </c>
      <c r="V5" s="51">
        <v>0</v>
      </c>
      <c r="W5" s="52">
        <v>0</v>
      </c>
      <c r="X5" s="52">
        <v>0</v>
      </c>
      <c r="Y5" s="85" t="s">
        <v>555</v>
      </c>
      <c r="Z5" s="85" t="s">
        <v>562</v>
      </c>
      <c r="AA5" s="85" t="s">
        <v>254</v>
      </c>
      <c r="AB5" s="91" t="s">
        <v>575</v>
      </c>
      <c r="AC5" s="91" t="s">
        <v>311</v>
      </c>
      <c r="AD5" s="91"/>
      <c r="AE5" s="91"/>
      <c r="AF5" s="91" t="s">
        <v>642</v>
      </c>
      <c r="AG5" s="128">
        <v>0</v>
      </c>
      <c r="AH5" s="131">
        <v>0</v>
      </c>
      <c r="AI5" s="128">
        <v>0</v>
      </c>
      <c r="AJ5" s="131">
        <v>0</v>
      </c>
      <c r="AK5" s="128">
        <v>0</v>
      </c>
      <c r="AL5" s="131">
        <v>0</v>
      </c>
      <c r="AM5" s="128">
        <v>24</v>
      </c>
      <c r="AN5" s="131">
        <v>100</v>
      </c>
      <c r="AO5" s="128">
        <v>24</v>
      </c>
    </row>
    <row r="6" spans="1:41" ht="15">
      <c r="A6" s="125" t="s">
        <v>535</v>
      </c>
      <c r="B6" s="126" t="s">
        <v>539</v>
      </c>
      <c r="C6" s="126" t="s">
        <v>56</v>
      </c>
      <c r="D6" s="122"/>
      <c r="E6" s="100"/>
      <c r="F6" s="103" t="s">
        <v>751</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c r="Z6" s="85"/>
      <c r="AA6" s="85"/>
      <c r="AB6" s="91" t="s">
        <v>595</v>
      </c>
      <c r="AC6" s="91" t="s">
        <v>311</v>
      </c>
      <c r="AD6" s="91" t="s">
        <v>227</v>
      </c>
      <c r="AE6" s="91"/>
      <c r="AF6" s="91" t="s">
        <v>643</v>
      </c>
      <c r="AG6" s="128">
        <v>0</v>
      </c>
      <c r="AH6" s="131">
        <v>0</v>
      </c>
      <c r="AI6" s="128">
        <v>0</v>
      </c>
      <c r="AJ6" s="131">
        <v>0</v>
      </c>
      <c r="AK6" s="128">
        <v>0</v>
      </c>
      <c r="AL6" s="131">
        <v>0</v>
      </c>
      <c r="AM6" s="128">
        <v>37</v>
      </c>
      <c r="AN6" s="131">
        <v>100</v>
      </c>
      <c r="AO6" s="128">
        <v>37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532</v>
      </c>
      <c r="B2" s="91" t="s">
        <v>225</v>
      </c>
      <c r="C2" s="85">
        <f>VLOOKUP(GroupVertices[[#This Row],[Vertex]],Vertices[],MATCH("ID",Vertices[[#Headers],[Vertex]:[Vertex Content Word Count]],0),FALSE)</f>
        <v>22</v>
      </c>
    </row>
    <row r="3" spans="1:3" ht="15">
      <c r="A3" s="85" t="s">
        <v>532</v>
      </c>
      <c r="B3" s="91" t="s">
        <v>224</v>
      </c>
      <c r="C3" s="85">
        <f>VLOOKUP(GroupVertices[[#This Row],[Vertex]],Vertices[],MATCH("ID",Vertices[[#Headers],[Vertex]:[Vertex Content Word Count]],0),FALSE)</f>
        <v>20</v>
      </c>
    </row>
    <row r="4" spans="1:3" ht="15">
      <c r="A4" s="85" t="s">
        <v>532</v>
      </c>
      <c r="B4" s="91" t="s">
        <v>223</v>
      </c>
      <c r="C4" s="85">
        <f>VLOOKUP(GroupVertices[[#This Row],[Vertex]],Vertices[],MATCH("ID",Vertices[[#Headers],[Vertex]:[Vertex Content Word Count]],0),FALSE)</f>
        <v>7</v>
      </c>
    </row>
    <row r="5" spans="1:3" ht="15">
      <c r="A5" s="85" t="s">
        <v>532</v>
      </c>
      <c r="B5" s="91" t="s">
        <v>232</v>
      </c>
      <c r="C5" s="85">
        <f>VLOOKUP(GroupVertices[[#This Row],[Vertex]],Vertices[],MATCH("ID",Vertices[[#Headers],[Vertex]:[Vertex Content Word Count]],0),FALSE)</f>
        <v>21</v>
      </c>
    </row>
    <row r="6" spans="1:3" ht="15">
      <c r="A6" s="85" t="s">
        <v>532</v>
      </c>
      <c r="B6" s="91" t="s">
        <v>222</v>
      </c>
      <c r="C6" s="85">
        <f>VLOOKUP(GroupVertices[[#This Row],[Vertex]],Vertices[],MATCH("ID",Vertices[[#Headers],[Vertex]:[Vertex Content Word Count]],0),FALSE)</f>
        <v>19</v>
      </c>
    </row>
    <row r="7" spans="1:3" ht="15">
      <c r="A7" s="85" t="s">
        <v>532</v>
      </c>
      <c r="B7" s="91" t="s">
        <v>219</v>
      </c>
      <c r="C7" s="85">
        <f>VLOOKUP(GroupVertices[[#This Row],[Vertex]],Vertices[],MATCH("ID",Vertices[[#Headers],[Vertex]:[Vertex Content Word Count]],0),FALSE)</f>
        <v>12</v>
      </c>
    </row>
    <row r="8" spans="1:3" ht="15">
      <c r="A8" s="85" t="s">
        <v>532</v>
      </c>
      <c r="B8" s="91" t="s">
        <v>218</v>
      </c>
      <c r="C8" s="85">
        <f>VLOOKUP(GroupVertices[[#This Row],[Vertex]],Vertices[],MATCH("ID",Vertices[[#Headers],[Vertex]:[Vertex Content Word Count]],0),FALSE)</f>
        <v>11</v>
      </c>
    </row>
    <row r="9" spans="1:3" ht="15">
      <c r="A9" s="85" t="s">
        <v>532</v>
      </c>
      <c r="B9" s="91" t="s">
        <v>216</v>
      </c>
      <c r="C9" s="85">
        <f>VLOOKUP(GroupVertices[[#This Row],[Vertex]],Vertices[],MATCH("ID",Vertices[[#Headers],[Vertex]:[Vertex Content Word Count]],0),FALSE)</f>
        <v>9</v>
      </c>
    </row>
    <row r="10" spans="1:3" ht="15">
      <c r="A10" s="85" t="s">
        <v>532</v>
      </c>
      <c r="B10" s="91" t="s">
        <v>215</v>
      </c>
      <c r="C10" s="85">
        <f>VLOOKUP(GroupVertices[[#This Row],[Vertex]],Vertices[],MATCH("ID",Vertices[[#Headers],[Vertex]:[Vertex Content Word Count]],0),FALSE)</f>
        <v>8</v>
      </c>
    </row>
    <row r="11" spans="1:3" ht="15">
      <c r="A11" s="85" t="s">
        <v>532</v>
      </c>
      <c r="B11" s="91" t="s">
        <v>214</v>
      </c>
      <c r="C11" s="85">
        <f>VLOOKUP(GroupVertices[[#This Row],[Vertex]],Vertices[],MATCH("ID",Vertices[[#Headers],[Vertex]:[Vertex Content Word Count]],0),FALSE)</f>
        <v>6</v>
      </c>
    </row>
    <row r="12" spans="1:3" ht="15">
      <c r="A12" s="85" t="s">
        <v>533</v>
      </c>
      <c r="B12" s="91" t="s">
        <v>221</v>
      </c>
      <c r="C12" s="85">
        <f>VLOOKUP(GroupVertices[[#This Row],[Vertex]],Vertices[],MATCH("ID",Vertices[[#Headers],[Vertex]:[Vertex Content Word Count]],0),FALSE)</f>
        <v>14</v>
      </c>
    </row>
    <row r="13" spans="1:3" ht="15">
      <c r="A13" s="85" t="s">
        <v>533</v>
      </c>
      <c r="B13" s="91" t="s">
        <v>231</v>
      </c>
      <c r="C13" s="85">
        <f>VLOOKUP(GroupVertices[[#This Row],[Vertex]],Vertices[],MATCH("ID",Vertices[[#Headers],[Vertex]:[Vertex Content Word Count]],0),FALSE)</f>
        <v>18</v>
      </c>
    </row>
    <row r="14" spans="1:3" ht="15">
      <c r="A14" s="85" t="s">
        <v>533</v>
      </c>
      <c r="B14" s="91" t="s">
        <v>230</v>
      </c>
      <c r="C14" s="85">
        <f>VLOOKUP(GroupVertices[[#This Row],[Vertex]],Vertices[],MATCH("ID",Vertices[[#Headers],[Vertex]:[Vertex Content Word Count]],0),FALSE)</f>
        <v>17</v>
      </c>
    </row>
    <row r="15" spans="1:3" ht="15">
      <c r="A15" s="85" t="s">
        <v>533</v>
      </c>
      <c r="B15" s="91" t="s">
        <v>229</v>
      </c>
      <c r="C15" s="85">
        <f>VLOOKUP(GroupVertices[[#This Row],[Vertex]],Vertices[],MATCH("ID",Vertices[[#Headers],[Vertex]:[Vertex Content Word Count]],0),FALSE)</f>
        <v>16</v>
      </c>
    </row>
    <row r="16" spans="1:3" ht="15">
      <c r="A16" s="85" t="s">
        <v>533</v>
      </c>
      <c r="B16" s="91" t="s">
        <v>228</v>
      </c>
      <c r="C16" s="85">
        <f>VLOOKUP(GroupVertices[[#This Row],[Vertex]],Vertices[],MATCH("ID",Vertices[[#Headers],[Vertex]:[Vertex Content Word Count]],0),FALSE)</f>
        <v>15</v>
      </c>
    </row>
    <row r="17" spans="1:3" ht="15">
      <c r="A17" s="85" t="s">
        <v>534</v>
      </c>
      <c r="B17" s="91" t="s">
        <v>213</v>
      </c>
      <c r="C17" s="85">
        <f>VLOOKUP(GroupVertices[[#This Row],[Vertex]],Vertices[],MATCH("ID",Vertices[[#Headers],[Vertex]:[Vertex Content Word Count]],0),FALSE)</f>
        <v>5</v>
      </c>
    </row>
    <row r="18" spans="1:3" ht="15">
      <c r="A18" s="85" t="s">
        <v>534</v>
      </c>
      <c r="B18" s="91" t="s">
        <v>217</v>
      </c>
      <c r="C18" s="85">
        <f>VLOOKUP(GroupVertices[[#This Row],[Vertex]],Vertices[],MATCH("ID",Vertices[[#Headers],[Vertex]:[Vertex Content Word Count]],0),FALSE)</f>
        <v>10</v>
      </c>
    </row>
    <row r="19" spans="1:3" ht="15">
      <c r="A19" s="85" t="s">
        <v>534</v>
      </c>
      <c r="B19" s="91" t="s">
        <v>220</v>
      </c>
      <c r="C19" s="85">
        <f>VLOOKUP(GroupVertices[[#This Row],[Vertex]],Vertices[],MATCH("ID",Vertices[[#Headers],[Vertex]:[Vertex Content Word Count]],0),FALSE)</f>
        <v>13</v>
      </c>
    </row>
    <row r="20" spans="1:3" ht="15">
      <c r="A20" s="85" t="s">
        <v>534</v>
      </c>
      <c r="B20" s="91" t="s">
        <v>226</v>
      </c>
      <c r="C20" s="85">
        <f>VLOOKUP(GroupVertices[[#This Row],[Vertex]],Vertices[],MATCH("ID",Vertices[[#Headers],[Vertex]:[Vertex Content Word Count]],0),FALSE)</f>
        <v>23</v>
      </c>
    </row>
    <row r="21" spans="1:3" ht="15">
      <c r="A21" s="85" t="s">
        <v>535</v>
      </c>
      <c r="B21" s="91" t="s">
        <v>212</v>
      </c>
      <c r="C21" s="85">
        <f>VLOOKUP(GroupVertices[[#This Row],[Vertex]],Vertices[],MATCH("ID",Vertices[[#Headers],[Vertex]:[Vertex Content Word Count]],0),FALSE)</f>
        <v>3</v>
      </c>
    </row>
    <row r="22" spans="1:3" ht="15">
      <c r="A22" s="85" t="s">
        <v>535</v>
      </c>
      <c r="B22" s="91" t="s">
        <v>227</v>
      </c>
      <c r="C22"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726</v>
      </c>
      <c r="B2" s="36" t="s">
        <v>493</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11</v>
      </c>
      <c r="P2" s="39">
        <f>MIN(Vertices[PageRank])</f>
        <v>0.498864</v>
      </c>
      <c r="Q2" s="40">
        <f>COUNTIF(Vertices[PageRank],"&gt;= "&amp;P2)-COUNTIF(Vertices[PageRank],"&gt;="&amp;P3)</f>
        <v>6</v>
      </c>
      <c r="R2" s="39">
        <f>MIN(Vertices[Clustering Coefficient])</f>
        <v>0</v>
      </c>
      <c r="S2" s="45">
        <f>COUNTIF(Vertices[Clustering Coefficient],"&gt;= "&amp;R2)-COUNTIF(Vertices[Clustering Coefficient],"&gt;="&amp;R3)</f>
        <v>17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1.2181818181818183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0.004773690909090909</v>
      </c>
      <c r="O3" s="42">
        <f>COUNTIF(Vertices[Eigenvector Centrality],"&gt;= "&amp;N3)-COUNTIF(Vertices[Eigenvector Centrality],"&gt;="&amp;N4)</f>
        <v>0</v>
      </c>
      <c r="P3" s="41">
        <f aca="true" t="shared" si="7" ref="P3:P26">P2+($P$57-$P$2)/BinDivisor</f>
        <v>0.5644174</v>
      </c>
      <c r="Q3" s="42">
        <f>COUNTIF(Vertices[PageRank],"&gt;= "&amp;P3)-COUNTIF(Vertices[PageRank],"&gt;="&amp;P4)</f>
        <v>0</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0.32727272727272727</v>
      </c>
      <c r="G4" s="40">
        <f>COUNTIF(Vertices[In-Degree],"&gt;= "&amp;F4)-COUNTIF(Vertices[In-Degree],"&gt;="&amp;F5)</f>
        <v>0</v>
      </c>
      <c r="H4" s="39">
        <f t="shared" si="3"/>
        <v>0.14545454545454545</v>
      </c>
      <c r="I4" s="40">
        <f>COUNTIF(Vertices[Out-Degree],"&gt;= "&amp;H4)-COUNTIF(Vertices[Out-Degree],"&gt;="&amp;H5)</f>
        <v>0</v>
      </c>
      <c r="J4" s="39">
        <f t="shared" si="4"/>
        <v>2.4363636363636365</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0.009547381818181818</v>
      </c>
      <c r="O4" s="40">
        <f>COUNTIF(Vertices[Eigenvector Centrality],"&gt;= "&amp;N4)-COUNTIF(Vertices[Eigenvector Centrality],"&gt;="&amp;N5)</f>
        <v>0</v>
      </c>
      <c r="P4" s="39">
        <f t="shared" si="7"/>
        <v>0.6299707999999999</v>
      </c>
      <c r="Q4" s="40">
        <f>COUNTIF(Vertices[PageRank],"&gt;= "&amp;P4)-COUNTIF(Vertices[PageRank],"&gt;="&amp;P5)</f>
        <v>4</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0.4909090909090909</v>
      </c>
      <c r="G5" s="42">
        <f>COUNTIF(Vertices[In-Degree],"&gt;= "&amp;F5)-COUNTIF(Vertices[In-Degree],"&gt;="&amp;F6)</f>
        <v>0</v>
      </c>
      <c r="H5" s="41">
        <f t="shared" si="3"/>
        <v>0.21818181818181817</v>
      </c>
      <c r="I5" s="42">
        <f>COUNTIF(Vertices[Out-Degree],"&gt;= "&amp;H5)-COUNTIF(Vertices[Out-Degree],"&gt;="&amp;H6)</f>
        <v>0</v>
      </c>
      <c r="J5" s="41">
        <f t="shared" si="4"/>
        <v>3.6545454545454548</v>
      </c>
      <c r="K5" s="42">
        <f>COUNTIF(Vertices[Betweenness Centrality],"&gt;= "&amp;J5)-COUNTIF(Vertices[Betweenness Centrality],"&gt;="&amp;J6)</f>
        <v>0</v>
      </c>
      <c r="L5" s="41">
        <f t="shared" si="5"/>
        <v>0.05454545454545454</v>
      </c>
      <c r="M5" s="42">
        <f>COUNTIF(Vertices[Closeness Centrality],"&gt;= "&amp;L5)-COUNTIF(Vertices[Closeness Centrality],"&gt;="&amp;L6)</f>
        <v>9</v>
      </c>
      <c r="N5" s="41">
        <f t="shared" si="6"/>
        <v>0.014321072727272727</v>
      </c>
      <c r="O5" s="42">
        <f>COUNTIF(Vertices[Eigenvector Centrality],"&gt;= "&amp;N5)-COUNTIF(Vertices[Eigenvector Centrality],"&gt;="&amp;N6)</f>
        <v>0</v>
      </c>
      <c r="P5" s="41">
        <f t="shared" si="7"/>
        <v>0.6955241999999999</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0.6545454545454545</v>
      </c>
      <c r="G6" s="40">
        <f>COUNTIF(Vertices[In-Degree],"&gt;= "&amp;F6)-COUNTIF(Vertices[In-Degree],"&gt;="&amp;F7)</f>
        <v>0</v>
      </c>
      <c r="H6" s="39">
        <f t="shared" si="3"/>
        <v>0.2909090909090909</v>
      </c>
      <c r="I6" s="40">
        <f>COUNTIF(Vertices[Out-Degree],"&gt;= "&amp;H6)-COUNTIF(Vertices[Out-Degree],"&gt;="&amp;H7)</f>
        <v>0</v>
      </c>
      <c r="J6" s="39">
        <f t="shared" si="4"/>
        <v>4.872727272727273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0.019094763636363636</v>
      </c>
      <c r="O6" s="40">
        <f>COUNTIF(Vertices[Eigenvector Centrality],"&gt;= "&amp;N6)-COUNTIF(Vertices[Eigenvector Centrality],"&gt;="&amp;N7)</f>
        <v>0</v>
      </c>
      <c r="P6" s="39">
        <f t="shared" si="7"/>
        <v>0.7610775999999999</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0.8181818181818181</v>
      </c>
      <c r="G7" s="42">
        <f>COUNTIF(Vertices[In-Degree],"&gt;= "&amp;F7)-COUNTIF(Vertices[In-Degree],"&gt;="&amp;F8)</f>
        <v>0</v>
      </c>
      <c r="H7" s="41">
        <f t="shared" si="3"/>
        <v>0.36363636363636365</v>
      </c>
      <c r="I7" s="42">
        <f>COUNTIF(Vertices[Out-Degree],"&gt;= "&amp;H7)-COUNTIF(Vertices[Out-Degree],"&gt;="&amp;H8)</f>
        <v>0</v>
      </c>
      <c r="J7" s="41">
        <f t="shared" si="4"/>
        <v>6.090909090909092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0.023868454545454547</v>
      </c>
      <c r="O7" s="42">
        <f>COUNTIF(Vertices[Eigenvector Centrality],"&gt;= "&amp;N7)-COUNTIF(Vertices[Eigenvector Centrality],"&gt;="&amp;N8)</f>
        <v>0</v>
      </c>
      <c r="P7" s="41">
        <f t="shared" si="7"/>
        <v>0.8266309999999999</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0.9818181818181817</v>
      </c>
      <c r="G8" s="40">
        <f>COUNTIF(Vertices[In-Degree],"&gt;= "&amp;F8)-COUNTIF(Vertices[In-Degree],"&gt;="&amp;F9)</f>
        <v>10</v>
      </c>
      <c r="H8" s="39">
        <f t="shared" si="3"/>
        <v>0.4363636363636364</v>
      </c>
      <c r="I8" s="40">
        <f>COUNTIF(Vertices[Out-Degree],"&gt;= "&amp;H8)-COUNTIF(Vertices[Out-Degree],"&gt;="&amp;H9)</f>
        <v>0</v>
      </c>
      <c r="J8" s="39">
        <f t="shared" si="4"/>
        <v>7.30909090909091</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0.028642145454545458</v>
      </c>
      <c r="O8" s="40">
        <f>COUNTIF(Vertices[Eigenvector Centrality],"&gt;= "&amp;N8)-COUNTIF(Vertices[Eigenvector Centrality],"&gt;="&amp;N9)</f>
        <v>0</v>
      </c>
      <c r="P8" s="39">
        <f t="shared" si="7"/>
        <v>0.8921843999999999</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1.1454545454545453</v>
      </c>
      <c r="G9" s="42">
        <f>COUNTIF(Vertices[In-Degree],"&gt;= "&amp;F9)-COUNTIF(Vertices[In-Degree],"&gt;="&amp;F10)</f>
        <v>0</v>
      </c>
      <c r="H9" s="41">
        <f t="shared" si="3"/>
        <v>0.5090909090909091</v>
      </c>
      <c r="I9" s="42">
        <f>COUNTIF(Vertices[Out-Degree],"&gt;= "&amp;H9)-COUNTIF(Vertices[Out-Degree],"&gt;="&amp;H10)</f>
        <v>0</v>
      </c>
      <c r="J9" s="41">
        <f t="shared" si="4"/>
        <v>8.52727272727273</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0.03341583636363637</v>
      </c>
      <c r="O9" s="42">
        <f>COUNTIF(Vertices[Eigenvector Centrality],"&gt;= "&amp;N9)-COUNTIF(Vertices[Eigenvector Centrality],"&gt;="&amp;N10)</f>
        <v>0</v>
      </c>
      <c r="P9" s="41">
        <f t="shared" si="7"/>
        <v>0.9577377999999999</v>
      </c>
      <c r="Q9" s="42">
        <f>COUNTIF(Vertices[PageRank],"&gt;= "&amp;P9)-COUNTIF(Vertices[PageRank],"&gt;="&amp;P10)</f>
        <v>6</v>
      </c>
      <c r="R9" s="41">
        <f t="shared" si="8"/>
        <v>0.1272727272727273</v>
      </c>
      <c r="S9" s="46">
        <f>COUNTIF(Vertices[Clustering Coefficient],"&gt;= "&amp;R9)-COUNTIF(Vertices[Clustering Coefficient],"&gt;="&amp;R10)</f>
        <v>0</v>
      </c>
      <c r="T9" s="41" t="e">
        <f ca="1" t="shared" si="9"/>
        <v>#REF!</v>
      </c>
      <c r="U9" s="42" t="e">
        <f ca="1" t="shared" si="0"/>
        <v>#REF!</v>
      </c>
    </row>
    <row r="10" spans="1:21" ht="15">
      <c r="A10" s="36" t="s">
        <v>727</v>
      </c>
      <c r="B10" s="36">
        <v>3</v>
      </c>
      <c r="D10" s="34">
        <f t="shared" si="1"/>
        <v>0</v>
      </c>
      <c r="E10" s="3">
        <f>COUNTIF(Vertices[Degree],"&gt;= "&amp;D10)-COUNTIF(Vertices[Degree],"&gt;="&amp;D11)</f>
        <v>0</v>
      </c>
      <c r="F10" s="39">
        <f t="shared" si="2"/>
        <v>1.3090909090909089</v>
      </c>
      <c r="G10" s="40">
        <f>COUNTIF(Vertices[In-Degree],"&gt;= "&amp;F10)-COUNTIF(Vertices[In-Degree],"&gt;="&amp;F11)</f>
        <v>0</v>
      </c>
      <c r="H10" s="39">
        <f t="shared" si="3"/>
        <v>0.5818181818181819</v>
      </c>
      <c r="I10" s="40">
        <f>COUNTIF(Vertices[Out-Degree],"&gt;= "&amp;H10)-COUNTIF(Vertices[Out-Degree],"&gt;="&amp;H11)</f>
        <v>0</v>
      </c>
      <c r="J10" s="39">
        <f t="shared" si="4"/>
        <v>9.745454545454548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0.03818952727272728</v>
      </c>
      <c r="O10" s="40">
        <f>COUNTIF(Vertices[Eigenvector Centrality],"&gt;= "&amp;N10)-COUNTIF(Vertices[Eigenvector Centrality],"&gt;="&amp;N11)</f>
        <v>0</v>
      </c>
      <c r="P10" s="39">
        <f t="shared" si="7"/>
        <v>1.0232911999999998</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1.4727272727272724</v>
      </c>
      <c r="G11" s="42">
        <f>COUNTIF(Vertices[In-Degree],"&gt;= "&amp;F11)-COUNTIF(Vertices[In-Degree],"&gt;="&amp;F12)</f>
        <v>0</v>
      </c>
      <c r="H11" s="41">
        <f t="shared" si="3"/>
        <v>0.6545454545454547</v>
      </c>
      <c r="I11" s="42">
        <f>COUNTIF(Vertices[Out-Degree],"&gt;= "&amp;H11)-COUNTIF(Vertices[Out-Degree],"&gt;="&amp;H12)</f>
        <v>0</v>
      </c>
      <c r="J11" s="41">
        <f t="shared" si="4"/>
        <v>10.963636363636367</v>
      </c>
      <c r="K11" s="42">
        <f>COUNTIF(Vertices[Betweenness Centrality],"&gt;= "&amp;J11)-COUNTIF(Vertices[Betweenness Centrality],"&gt;="&amp;J12)</f>
        <v>1</v>
      </c>
      <c r="L11" s="41">
        <f t="shared" si="5"/>
        <v>0.16363636363636366</v>
      </c>
      <c r="M11" s="42">
        <f>COUNTIF(Vertices[Closeness Centrality],"&gt;= "&amp;L11)-COUNTIF(Vertices[Closeness Centrality],"&gt;="&amp;L12)</f>
        <v>0</v>
      </c>
      <c r="N11" s="41">
        <f t="shared" si="6"/>
        <v>0.04296321818181819</v>
      </c>
      <c r="O11" s="42">
        <f>COUNTIF(Vertices[Eigenvector Centrality],"&gt;= "&amp;N11)-COUNTIF(Vertices[Eigenvector Centrality],"&gt;="&amp;N12)</f>
        <v>0</v>
      </c>
      <c r="P11" s="41">
        <f t="shared" si="7"/>
        <v>1.0888445999999998</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1.636363636363636</v>
      </c>
      <c r="G12" s="40">
        <f>COUNTIF(Vertices[In-Degree],"&gt;= "&amp;F12)-COUNTIF(Vertices[In-Degree],"&gt;="&amp;F13)</f>
        <v>0</v>
      </c>
      <c r="H12" s="39">
        <f t="shared" si="3"/>
        <v>0.7272727272727274</v>
      </c>
      <c r="I12" s="40">
        <f>COUNTIF(Vertices[Out-Degree],"&gt;= "&amp;H12)-COUNTIF(Vertices[Out-Degree],"&gt;="&amp;H13)</f>
        <v>0</v>
      </c>
      <c r="J12" s="39">
        <f t="shared" si="4"/>
        <v>12.181818181818185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0.0477369090909091</v>
      </c>
      <c r="O12" s="40">
        <f>COUNTIF(Vertices[Eigenvector Centrality],"&gt;= "&amp;N12)-COUNTIF(Vertices[Eigenvector Centrality],"&gt;="&amp;N13)</f>
        <v>0</v>
      </c>
      <c r="P12" s="39">
        <f t="shared" si="7"/>
        <v>1.1543979999999998</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234</v>
      </c>
      <c r="B13" s="36">
        <v>14</v>
      </c>
      <c r="D13" s="34">
        <f t="shared" si="1"/>
        <v>0</v>
      </c>
      <c r="E13" s="3">
        <f>COUNTIF(Vertices[Degree],"&gt;= "&amp;D13)-COUNTIF(Vertices[Degree],"&gt;="&amp;D14)</f>
        <v>0</v>
      </c>
      <c r="F13" s="41">
        <f t="shared" si="2"/>
        <v>1.7999999999999996</v>
      </c>
      <c r="G13" s="42">
        <f>COUNTIF(Vertices[In-Degree],"&gt;= "&amp;F13)-COUNTIF(Vertices[In-Degree],"&gt;="&amp;F14)</f>
        <v>0</v>
      </c>
      <c r="H13" s="41">
        <f t="shared" si="3"/>
        <v>0.8000000000000002</v>
      </c>
      <c r="I13" s="42">
        <f>COUNTIF(Vertices[Out-Degree],"&gt;= "&amp;H13)-COUNTIF(Vertices[Out-Degree],"&gt;="&amp;H14)</f>
        <v>0</v>
      </c>
      <c r="J13" s="41">
        <f t="shared" si="4"/>
        <v>13.400000000000004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0.05251060000000001</v>
      </c>
      <c r="O13" s="42">
        <f>COUNTIF(Vertices[Eigenvector Centrality],"&gt;= "&amp;N13)-COUNTIF(Vertices[Eigenvector Centrality],"&gt;="&amp;N14)</f>
        <v>0</v>
      </c>
      <c r="P13" s="41">
        <f t="shared" si="7"/>
        <v>1.2199513999999998</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233</v>
      </c>
      <c r="B14" s="36">
        <v>3</v>
      </c>
      <c r="D14" s="34">
        <f t="shared" si="1"/>
        <v>0</v>
      </c>
      <c r="E14" s="3">
        <f>COUNTIF(Vertices[Degree],"&gt;= "&amp;D14)-COUNTIF(Vertices[Degree],"&gt;="&amp;D15)</f>
        <v>0</v>
      </c>
      <c r="F14" s="39">
        <f t="shared" si="2"/>
        <v>1.9636363636363632</v>
      </c>
      <c r="G14" s="40">
        <f>COUNTIF(Vertices[In-Degree],"&gt;= "&amp;F14)-COUNTIF(Vertices[In-Degree],"&gt;="&amp;F15)</f>
        <v>0</v>
      </c>
      <c r="H14" s="39">
        <f t="shared" si="3"/>
        <v>0.8727272727272729</v>
      </c>
      <c r="I14" s="40">
        <f>COUNTIF(Vertices[Out-Degree],"&gt;= "&amp;H14)-COUNTIF(Vertices[Out-Degree],"&gt;="&amp;H15)</f>
        <v>0</v>
      </c>
      <c r="J14" s="39">
        <f t="shared" si="4"/>
        <v>14.618181818181823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0.05728429090909092</v>
      </c>
      <c r="O14" s="40">
        <f>COUNTIF(Vertices[Eigenvector Centrality],"&gt;= "&amp;N14)-COUNTIF(Vertices[Eigenvector Centrality],"&gt;="&amp;N15)</f>
        <v>0</v>
      </c>
      <c r="P14" s="39">
        <f t="shared" si="7"/>
        <v>1.2855047999999998</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2.127272727272727</v>
      </c>
      <c r="G15" s="42">
        <f>COUNTIF(Vertices[In-Degree],"&gt;= "&amp;F15)-COUNTIF(Vertices[In-Degree],"&gt;="&amp;F16)</f>
        <v>0</v>
      </c>
      <c r="H15" s="41">
        <f t="shared" si="3"/>
        <v>0.9454545454545457</v>
      </c>
      <c r="I15" s="42">
        <f>COUNTIF(Vertices[Out-Degree],"&gt;= "&amp;H15)-COUNTIF(Vertices[Out-Degree],"&gt;="&amp;H16)</f>
        <v>11</v>
      </c>
      <c r="J15" s="41">
        <f t="shared" si="4"/>
        <v>15.836363636363641</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0.06205798181818183</v>
      </c>
      <c r="O15" s="42">
        <f>COUNTIF(Vertices[Eigenvector Centrality],"&gt;= "&amp;N15)-COUNTIF(Vertices[Eigenvector Centrality],"&gt;="&amp;N16)</f>
        <v>0</v>
      </c>
      <c r="P15" s="41">
        <f t="shared" si="7"/>
        <v>1.3510581999999998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2.2909090909090906</v>
      </c>
      <c r="G16" s="40">
        <f>COUNTIF(Vertices[In-Degree],"&gt;= "&amp;F16)-COUNTIF(Vertices[In-Degree],"&gt;="&amp;F17)</f>
        <v>0</v>
      </c>
      <c r="H16" s="39">
        <f t="shared" si="3"/>
        <v>1.0181818181818183</v>
      </c>
      <c r="I16" s="40">
        <f>COUNTIF(Vertices[Out-Degree],"&gt;= "&amp;H16)-COUNTIF(Vertices[Out-Degree],"&gt;="&amp;H17)</f>
        <v>0</v>
      </c>
      <c r="J16" s="39">
        <f t="shared" si="4"/>
        <v>17.05454545454546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0.06683167272727274</v>
      </c>
      <c r="O16" s="40">
        <f>COUNTIF(Vertices[Eigenvector Centrality],"&gt;= "&amp;N16)-COUNTIF(Vertices[Eigenvector Centrality],"&gt;="&amp;N17)</f>
        <v>6</v>
      </c>
      <c r="P16" s="39">
        <f t="shared" si="7"/>
        <v>1.4166115999999997</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2.454545454545454</v>
      </c>
      <c r="G17" s="42">
        <f>COUNTIF(Vertices[In-Degree],"&gt;= "&amp;F17)-COUNTIF(Vertices[In-Degree],"&gt;="&amp;F18)</f>
        <v>0</v>
      </c>
      <c r="H17" s="41">
        <f t="shared" si="3"/>
        <v>1.090909090909091</v>
      </c>
      <c r="I17" s="42">
        <f>COUNTIF(Vertices[Out-Degree],"&gt;= "&amp;H17)-COUNTIF(Vertices[Out-Degree],"&gt;="&amp;H18)</f>
        <v>0</v>
      </c>
      <c r="J17" s="41">
        <f t="shared" si="4"/>
        <v>18.272727272727277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0.07160536363636365</v>
      </c>
      <c r="O17" s="42">
        <f>COUNTIF(Vertices[Eigenvector Centrality],"&gt;= "&amp;N17)-COUNTIF(Vertices[Eigenvector Centrality],"&gt;="&amp;N18)</f>
        <v>0</v>
      </c>
      <c r="P17" s="41">
        <f t="shared" si="7"/>
        <v>1.4821649999999997</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0.0625</v>
      </c>
      <c r="D18" s="34">
        <f t="shared" si="1"/>
        <v>0</v>
      </c>
      <c r="E18" s="3">
        <f>COUNTIF(Vertices[Degree],"&gt;= "&amp;D18)-COUNTIF(Vertices[Degree],"&gt;="&amp;D19)</f>
        <v>0</v>
      </c>
      <c r="F18" s="39">
        <f t="shared" si="2"/>
        <v>2.6181818181818177</v>
      </c>
      <c r="G18" s="40">
        <f>COUNTIF(Vertices[In-Degree],"&gt;= "&amp;F18)-COUNTIF(Vertices[In-Degree],"&gt;="&amp;F19)</f>
        <v>0</v>
      </c>
      <c r="H18" s="39">
        <f t="shared" si="3"/>
        <v>1.1636363636363638</v>
      </c>
      <c r="I18" s="40">
        <f>COUNTIF(Vertices[Out-Degree],"&gt;= "&amp;H18)-COUNTIF(Vertices[Out-Degree],"&gt;="&amp;H19)</f>
        <v>0</v>
      </c>
      <c r="J18" s="39">
        <f t="shared" si="4"/>
        <v>19.490909090909096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0.07637905454545456</v>
      </c>
      <c r="O18" s="40">
        <f>COUNTIF(Vertices[Eigenvector Centrality],"&gt;= "&amp;N18)-COUNTIF(Vertices[Eigenvector Centrality],"&gt;="&amp;N19)</f>
        <v>0</v>
      </c>
      <c r="P18" s="39">
        <f t="shared" si="7"/>
        <v>1.5477183999999997</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0.11764705882352941</v>
      </c>
      <c r="D19" s="34">
        <f t="shared" si="1"/>
        <v>0</v>
      </c>
      <c r="E19" s="3">
        <f>COUNTIF(Vertices[Degree],"&gt;= "&amp;D19)-COUNTIF(Vertices[Degree],"&gt;="&amp;D20)</f>
        <v>0</v>
      </c>
      <c r="F19" s="41">
        <f t="shared" si="2"/>
        <v>2.7818181818181813</v>
      </c>
      <c r="G19" s="42">
        <f>COUNTIF(Vertices[In-Degree],"&gt;= "&amp;F19)-COUNTIF(Vertices[In-Degree],"&gt;="&amp;F20)</f>
        <v>0</v>
      </c>
      <c r="H19" s="41">
        <f t="shared" si="3"/>
        <v>1.2363636363636366</v>
      </c>
      <c r="I19" s="42">
        <f>COUNTIF(Vertices[Out-Degree],"&gt;= "&amp;H19)-COUNTIF(Vertices[Out-Degree],"&gt;="&amp;H20)</f>
        <v>0</v>
      </c>
      <c r="J19" s="41">
        <f t="shared" si="4"/>
        <v>20.709090909090914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0.08115274545454547</v>
      </c>
      <c r="O19" s="42">
        <f>COUNTIF(Vertices[Eigenvector Centrality],"&gt;= "&amp;N19)-COUNTIF(Vertices[Eigenvector Centrality],"&gt;="&amp;N20)</f>
        <v>0</v>
      </c>
      <c r="P19" s="41">
        <f t="shared" si="7"/>
        <v>1.6132717999999997</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2.945454545454545</v>
      </c>
      <c r="G20" s="40">
        <f>COUNTIF(Vertices[In-Degree],"&gt;= "&amp;F20)-COUNTIF(Vertices[In-Degree],"&gt;="&amp;F21)</f>
        <v>1</v>
      </c>
      <c r="H20" s="39">
        <f t="shared" si="3"/>
        <v>1.3090909090909093</v>
      </c>
      <c r="I20" s="40">
        <f>COUNTIF(Vertices[Out-Degree],"&gt;= "&amp;H20)-COUNTIF(Vertices[Out-Degree],"&gt;="&amp;H21)</f>
        <v>0</v>
      </c>
      <c r="J20" s="39">
        <f t="shared" si="4"/>
        <v>21.927272727272733</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0.08592643636363638</v>
      </c>
      <c r="O20" s="40">
        <f>COUNTIF(Vertices[Eigenvector Centrality],"&gt;= "&amp;N20)-COUNTIF(Vertices[Eigenvector Centrality],"&gt;="&amp;N21)</f>
        <v>0</v>
      </c>
      <c r="P20" s="39">
        <f t="shared" si="7"/>
        <v>1.6788251999999997</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152</v>
      </c>
      <c r="B21" s="36">
        <v>7</v>
      </c>
      <c r="D21" s="34">
        <f t="shared" si="1"/>
        <v>0</v>
      </c>
      <c r="E21" s="3">
        <f>COUNTIF(Vertices[Degree],"&gt;= "&amp;D21)-COUNTIF(Vertices[Degree],"&gt;="&amp;D22)</f>
        <v>0</v>
      </c>
      <c r="F21" s="41">
        <f t="shared" si="2"/>
        <v>3.1090909090909085</v>
      </c>
      <c r="G21" s="42">
        <f>COUNTIF(Vertices[In-Degree],"&gt;= "&amp;F21)-COUNTIF(Vertices[In-Degree],"&gt;="&amp;F22)</f>
        <v>0</v>
      </c>
      <c r="H21" s="41">
        <f t="shared" si="3"/>
        <v>1.381818181818182</v>
      </c>
      <c r="I21" s="42">
        <f>COUNTIF(Vertices[Out-Degree],"&gt;= "&amp;H21)-COUNTIF(Vertices[Out-Degree],"&gt;="&amp;H22)</f>
        <v>0</v>
      </c>
      <c r="J21" s="41">
        <f t="shared" si="4"/>
        <v>23.14545454545455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0.09070012727272729</v>
      </c>
      <c r="O21" s="42">
        <f>COUNTIF(Vertices[Eigenvector Centrality],"&gt;= "&amp;N21)-COUNTIF(Vertices[Eigenvector Centrality],"&gt;="&amp;N22)</f>
        <v>0</v>
      </c>
      <c r="P21" s="41">
        <f t="shared" si="7"/>
        <v>1.7443785999999997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3.272727272727272</v>
      </c>
      <c r="G22" s="40">
        <f>COUNTIF(Vertices[In-Degree],"&gt;= "&amp;F22)-COUNTIF(Vertices[In-Degree],"&gt;="&amp;F23)</f>
        <v>0</v>
      </c>
      <c r="H22" s="39">
        <f t="shared" si="3"/>
        <v>1.4545454545454548</v>
      </c>
      <c r="I22" s="40">
        <f>COUNTIF(Vertices[Out-Degree],"&gt;= "&amp;H22)-COUNTIF(Vertices[Out-Degree],"&gt;="&amp;H23)</f>
        <v>0</v>
      </c>
      <c r="J22" s="39">
        <f t="shared" si="4"/>
        <v>24.36363636363637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0.0954738181818182</v>
      </c>
      <c r="O22" s="40">
        <f>COUNTIF(Vertices[Eigenvector Centrality],"&gt;= "&amp;N22)-COUNTIF(Vertices[Eigenvector Centrality],"&gt;="&amp;N23)</f>
        <v>0</v>
      </c>
      <c r="P22" s="39">
        <f t="shared" si="7"/>
        <v>1.8099319999999997</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3.4363636363636356</v>
      </c>
      <c r="G23" s="42">
        <f>COUNTIF(Vertices[In-Degree],"&gt;= "&amp;F23)-COUNTIF(Vertices[In-Degree],"&gt;="&amp;F24)</f>
        <v>0</v>
      </c>
      <c r="H23" s="41">
        <f t="shared" si="3"/>
        <v>1.5272727272727276</v>
      </c>
      <c r="I23" s="42">
        <f>COUNTIF(Vertices[Out-Degree],"&gt;= "&amp;H23)-COUNTIF(Vertices[Out-Degree],"&gt;="&amp;H24)</f>
        <v>0</v>
      </c>
      <c r="J23" s="41">
        <f t="shared" si="4"/>
        <v>25.58181818181819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0.10024750909090911</v>
      </c>
      <c r="O23" s="42">
        <f>COUNTIF(Vertices[Eigenvector Centrality],"&gt;= "&amp;N23)-COUNTIF(Vertices[Eigenvector Centrality],"&gt;="&amp;N24)</f>
        <v>2</v>
      </c>
      <c r="P23" s="41">
        <f t="shared" si="7"/>
        <v>1.8754853999999996</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3.599999999999999</v>
      </c>
      <c r="G24" s="40">
        <f>COUNTIF(Vertices[In-Degree],"&gt;= "&amp;F24)-COUNTIF(Vertices[In-Degree],"&gt;="&amp;F25)</f>
        <v>0</v>
      </c>
      <c r="H24" s="39">
        <f t="shared" si="3"/>
        <v>1.6000000000000003</v>
      </c>
      <c r="I24" s="40">
        <f>COUNTIF(Vertices[Out-Degree],"&gt;= "&amp;H24)-COUNTIF(Vertices[Out-Degree],"&gt;="&amp;H25)</f>
        <v>0</v>
      </c>
      <c r="J24" s="39">
        <f t="shared" si="4"/>
        <v>26.800000000000008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0.10502120000000002</v>
      </c>
      <c r="O24" s="40">
        <f>COUNTIF(Vertices[Eigenvector Centrality],"&gt;= "&amp;N24)-COUNTIF(Vertices[Eigenvector Centrality],"&gt;="&amp;N25)</f>
        <v>0</v>
      </c>
      <c r="P24" s="39">
        <f t="shared" si="7"/>
        <v>1.9410387999999996</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3.763636363636363</v>
      </c>
      <c r="G25" s="42">
        <f>COUNTIF(Vertices[In-Degree],"&gt;= "&amp;F25)-COUNTIF(Vertices[In-Degree],"&gt;="&amp;F26)</f>
        <v>0</v>
      </c>
      <c r="H25" s="41">
        <f t="shared" si="3"/>
        <v>1.672727272727273</v>
      </c>
      <c r="I25" s="42">
        <f>COUNTIF(Vertices[Out-Degree],"&gt;= "&amp;H25)-COUNTIF(Vertices[Out-Degree],"&gt;="&amp;H26)</f>
        <v>0</v>
      </c>
      <c r="J25" s="41">
        <f t="shared" si="4"/>
        <v>28.018181818181827</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0.10979489090909093</v>
      </c>
      <c r="O25" s="42">
        <f>COUNTIF(Vertices[Eigenvector Centrality],"&gt;= "&amp;N25)-COUNTIF(Vertices[Eigenvector Centrality],"&gt;="&amp;N26)</f>
        <v>0</v>
      </c>
      <c r="P25" s="41">
        <f t="shared" si="7"/>
        <v>2.0065921999999996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3.9272727272727264</v>
      </c>
      <c r="G26" s="40">
        <f>COUNTIF(Vertices[In-Degree],"&gt;= "&amp;F26)-COUNTIF(Vertices[In-Degree],"&gt;="&amp;F28)</f>
        <v>0</v>
      </c>
      <c r="H26" s="39">
        <f t="shared" si="3"/>
        <v>1.7454545454545458</v>
      </c>
      <c r="I26" s="40">
        <f>COUNTIF(Vertices[Out-Degree],"&gt;= "&amp;H26)-COUNTIF(Vertices[Out-Degree],"&gt;="&amp;H28)</f>
        <v>0</v>
      </c>
      <c r="J26" s="39">
        <f t="shared" si="4"/>
        <v>29.236363636363645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0.11456858181818184</v>
      </c>
      <c r="O26" s="40">
        <f>COUNTIF(Vertices[Eigenvector Centrality],"&gt;= "&amp;N26)-COUNTIF(Vertices[Eigenvector Centrality],"&gt;="&amp;N28)</f>
        <v>0</v>
      </c>
      <c r="P26" s="39">
        <f t="shared" si="7"/>
        <v>2.0721456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1.443609</v>
      </c>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1.8181818181818186</v>
      </c>
      <c r="I28" s="42">
        <f>COUNTIF(Vertices[Out-Degree],"&gt;= "&amp;H28)-COUNTIF(Vertices[Out-Degree],"&gt;="&amp;H40)</f>
        <v>0</v>
      </c>
      <c r="J28" s="41">
        <f>J26+($J$57-$J$2)/BinDivisor</f>
        <v>30.454545454545464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0.11934227272727276</v>
      </c>
      <c r="O28" s="42">
        <f>COUNTIF(Vertices[Eigenvector Centrality],"&gt;= "&amp;N28)-COUNTIF(Vertices[Eigenvector Centrality],"&gt;="&amp;N40)</f>
        <v>1</v>
      </c>
      <c r="P28" s="41">
        <f>P26+($P$57-$P$2)/BinDivisor</f>
        <v>2.137699</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0.04047619047619048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728</v>
      </c>
      <c r="B30" s="36">
        <v>0.524277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729</v>
      </c>
      <c r="B32" s="36" t="s">
        <v>730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1.8909090909090913</v>
      </c>
      <c r="I40" s="40">
        <f>COUNTIF(Vertices[Out-Degree],"&gt;= "&amp;H40)-COUNTIF(Vertices[Out-Degree],"&gt;="&amp;H41)</f>
        <v>0</v>
      </c>
      <c r="J40" s="39">
        <f>J28+($J$57-$J$2)/BinDivisor</f>
        <v>31.672727272727283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0.12411596363636367</v>
      </c>
      <c r="O40" s="40">
        <f>COUNTIF(Vertices[Eigenvector Centrality],"&gt;= "&amp;N40)-COUNTIF(Vertices[Eigenvector Centrality],"&gt;="&amp;N41)</f>
        <v>0</v>
      </c>
      <c r="P40" s="39">
        <f>P28+($P$57-$P$2)/BinDivisor</f>
        <v>2.2032524</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1.963636363636364</v>
      </c>
      <c r="I41" s="42">
        <f>COUNTIF(Vertices[Out-Degree],"&gt;= "&amp;H41)-COUNTIF(Vertices[Out-Degree],"&gt;="&amp;H42)</f>
        <v>2</v>
      </c>
      <c r="J41" s="41">
        <f aca="true" t="shared" si="13" ref="J41:J56">J40+($J$57-$J$2)/BinDivisor</f>
        <v>32.8909090909091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0.12888965454545456</v>
      </c>
      <c r="O41" s="42">
        <f>COUNTIF(Vertices[Eigenvector Centrality],"&gt;= "&amp;N41)-COUNTIF(Vertices[Eigenvector Centrality],"&gt;="&amp;N42)</f>
        <v>0</v>
      </c>
      <c r="P41" s="41">
        <f aca="true" t="shared" si="16" ref="P41:P56">P40+($P$57-$P$2)/BinDivisor</f>
        <v>2.2688058000000004</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4.581818181818182</v>
      </c>
      <c r="G42" s="40">
        <f>COUNTIF(Vertices[In-Degree],"&gt;= "&amp;F42)-COUNTIF(Vertices[In-Degree],"&gt;="&amp;F43)</f>
        <v>0</v>
      </c>
      <c r="H42" s="39">
        <f t="shared" si="12"/>
        <v>2.0363636363636366</v>
      </c>
      <c r="I42" s="40">
        <f>COUNTIF(Vertices[Out-Degree],"&gt;= "&amp;H42)-COUNTIF(Vertices[Out-Degree],"&gt;="&amp;H43)</f>
        <v>0</v>
      </c>
      <c r="J42" s="39">
        <f t="shared" si="13"/>
        <v>34.10909090909092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0.13366334545454547</v>
      </c>
      <c r="O42" s="40">
        <f>COUNTIF(Vertices[Eigenvector Centrality],"&gt;= "&amp;N42)-COUNTIF(Vertices[Eigenvector Centrality],"&gt;="&amp;N43)</f>
        <v>0</v>
      </c>
      <c r="P42" s="39">
        <f t="shared" si="16"/>
        <v>2.3343592000000006</v>
      </c>
      <c r="Q42" s="40">
        <f>COUNTIF(Vertices[PageRank],"&gt;= "&amp;P42)-COUNTIF(Vertices[PageRank],"&gt;="&amp;P43)</f>
        <v>1</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4.745454545454546</v>
      </c>
      <c r="G43" s="42">
        <f>COUNTIF(Vertices[In-Degree],"&gt;= "&amp;F43)-COUNTIF(Vertices[In-Degree],"&gt;="&amp;F44)</f>
        <v>0</v>
      </c>
      <c r="H43" s="41">
        <f t="shared" si="12"/>
        <v>2.1090909090909093</v>
      </c>
      <c r="I43" s="42">
        <f>COUNTIF(Vertices[Out-Degree],"&gt;= "&amp;H43)-COUNTIF(Vertices[Out-Degree],"&gt;="&amp;H44)</f>
        <v>0</v>
      </c>
      <c r="J43" s="41">
        <f t="shared" si="13"/>
        <v>35.327272727272735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0.13843703636363638</v>
      </c>
      <c r="O43" s="42">
        <f>COUNTIF(Vertices[Eigenvector Centrality],"&gt;= "&amp;N43)-COUNTIF(Vertices[Eigenvector Centrality],"&gt;="&amp;N44)</f>
        <v>0</v>
      </c>
      <c r="P43" s="41">
        <f t="shared" si="16"/>
        <v>2.399912600000001</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4.90909090909091</v>
      </c>
      <c r="G44" s="40">
        <f>COUNTIF(Vertices[In-Degree],"&gt;= "&amp;F44)-COUNTIF(Vertices[In-Degree],"&gt;="&amp;F45)</f>
        <v>0</v>
      </c>
      <c r="H44" s="39">
        <f t="shared" si="12"/>
        <v>2.181818181818182</v>
      </c>
      <c r="I44" s="40">
        <f>COUNTIF(Vertices[Out-Degree],"&gt;= "&amp;H44)-COUNTIF(Vertices[Out-Degree],"&gt;="&amp;H45)</f>
        <v>0</v>
      </c>
      <c r="J44" s="39">
        <f t="shared" si="13"/>
        <v>36.545454545454554</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0.1432107272727273</v>
      </c>
      <c r="O44" s="40">
        <f>COUNTIF(Vertices[Eigenvector Centrality],"&gt;= "&amp;N44)-COUNTIF(Vertices[Eigenvector Centrality],"&gt;="&amp;N45)</f>
        <v>0</v>
      </c>
      <c r="P44" s="39">
        <f t="shared" si="16"/>
        <v>2.465466000000001</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5.072727272727274</v>
      </c>
      <c r="G45" s="42">
        <f>COUNTIF(Vertices[In-Degree],"&gt;= "&amp;F45)-COUNTIF(Vertices[In-Degree],"&gt;="&amp;F46)</f>
        <v>0</v>
      </c>
      <c r="H45" s="41">
        <f t="shared" si="12"/>
        <v>2.254545454545455</v>
      </c>
      <c r="I45" s="42">
        <f>COUNTIF(Vertices[Out-Degree],"&gt;= "&amp;H45)-COUNTIF(Vertices[Out-Degree],"&gt;="&amp;H46)</f>
        <v>0</v>
      </c>
      <c r="J45" s="41">
        <f t="shared" si="13"/>
        <v>37.76363636363637</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0.1479844181818182</v>
      </c>
      <c r="O45" s="42">
        <f>COUNTIF(Vertices[Eigenvector Centrality],"&gt;= "&amp;N45)-COUNTIF(Vertices[Eigenvector Centrality],"&gt;="&amp;N46)</f>
        <v>0</v>
      </c>
      <c r="P45" s="41">
        <f t="shared" si="16"/>
        <v>2.5310194000000013</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5.236363636363638</v>
      </c>
      <c r="G46" s="40">
        <f>COUNTIF(Vertices[In-Degree],"&gt;= "&amp;F46)-COUNTIF(Vertices[In-Degree],"&gt;="&amp;F47)</f>
        <v>0</v>
      </c>
      <c r="H46" s="39">
        <f t="shared" si="12"/>
        <v>2.3272727272727276</v>
      </c>
      <c r="I46" s="40">
        <f>COUNTIF(Vertices[Out-Degree],"&gt;= "&amp;H46)-COUNTIF(Vertices[Out-Degree],"&gt;="&amp;H47)</f>
        <v>0</v>
      </c>
      <c r="J46" s="39">
        <f t="shared" si="13"/>
        <v>38.98181818181819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0.15275810909090912</v>
      </c>
      <c r="O46" s="40">
        <f>COUNTIF(Vertices[Eigenvector Centrality],"&gt;= "&amp;N46)-COUNTIF(Vertices[Eigenvector Centrality],"&gt;="&amp;N47)</f>
        <v>0</v>
      </c>
      <c r="P46" s="39">
        <f t="shared" si="16"/>
        <v>2.5965728000000015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2.4000000000000004</v>
      </c>
      <c r="I47" s="42">
        <f>COUNTIF(Vertices[Out-Degree],"&gt;= "&amp;H47)-COUNTIF(Vertices[Out-Degree],"&gt;="&amp;H48)</f>
        <v>0</v>
      </c>
      <c r="J47" s="41">
        <f t="shared" si="13"/>
        <v>40.20000000000001</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0.15753180000000003</v>
      </c>
      <c r="O47" s="42">
        <f>COUNTIF(Vertices[Eigenvector Centrality],"&gt;= "&amp;N47)-COUNTIF(Vertices[Eigenvector Centrality],"&gt;="&amp;N48)</f>
        <v>0</v>
      </c>
      <c r="P47" s="41">
        <f t="shared" si="16"/>
        <v>2.6621262000000017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2.472727272727273</v>
      </c>
      <c r="I48" s="40">
        <f>COUNTIF(Vertices[Out-Degree],"&gt;= "&amp;H48)-COUNTIF(Vertices[Out-Degree],"&gt;="&amp;H49)</f>
        <v>0</v>
      </c>
      <c r="J48" s="39">
        <f t="shared" si="13"/>
        <v>41.41818181818183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0.16230549090909094</v>
      </c>
      <c r="O48" s="40">
        <f>COUNTIF(Vertices[Eigenvector Centrality],"&gt;= "&amp;N48)-COUNTIF(Vertices[Eigenvector Centrality],"&gt;="&amp;N49)</f>
        <v>0</v>
      </c>
      <c r="P48" s="39">
        <f t="shared" si="16"/>
        <v>2.727679600000002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2.545454545454546</v>
      </c>
      <c r="I49" s="42">
        <f>COUNTIF(Vertices[Out-Degree],"&gt;= "&amp;H49)-COUNTIF(Vertices[Out-Degree],"&gt;="&amp;H50)</f>
        <v>0</v>
      </c>
      <c r="J49" s="41">
        <f t="shared" si="13"/>
        <v>42.63636363636365</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0.16707918181818185</v>
      </c>
      <c r="O49" s="42">
        <f>COUNTIF(Vertices[Eigenvector Centrality],"&gt;= "&amp;N49)-COUNTIF(Vertices[Eigenvector Centrality],"&gt;="&amp;N50)</f>
        <v>0</v>
      </c>
      <c r="P49" s="41">
        <f t="shared" si="16"/>
        <v>2.793233000000002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0</v>
      </c>
      <c r="H50" s="39">
        <f t="shared" si="12"/>
        <v>2.6181818181818186</v>
      </c>
      <c r="I50" s="40">
        <f>COUNTIF(Vertices[Out-Degree],"&gt;= "&amp;H50)-COUNTIF(Vertices[Out-Degree],"&gt;="&amp;H51)</f>
        <v>0</v>
      </c>
      <c r="J50" s="39">
        <f t="shared" si="13"/>
        <v>43.854545454545466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0.17185287272727276</v>
      </c>
      <c r="O50" s="40">
        <f>COUNTIF(Vertices[Eigenvector Centrality],"&gt;= "&amp;N50)-COUNTIF(Vertices[Eigenvector Centrality],"&gt;="&amp;N51)</f>
        <v>0</v>
      </c>
      <c r="P50" s="39">
        <f t="shared" si="16"/>
        <v>2.8587864000000023</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2.6909090909090914</v>
      </c>
      <c r="I51" s="42">
        <f>COUNTIF(Vertices[Out-Degree],"&gt;= "&amp;H51)-COUNTIF(Vertices[Out-Degree],"&gt;="&amp;H52)</f>
        <v>0</v>
      </c>
      <c r="J51" s="41">
        <f t="shared" si="13"/>
        <v>45.072727272727285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0.17662656363636367</v>
      </c>
      <c r="O51" s="42">
        <f>COUNTIF(Vertices[Eigenvector Centrality],"&gt;= "&amp;N51)-COUNTIF(Vertices[Eigenvector Centrality],"&gt;="&amp;N52)</f>
        <v>0</v>
      </c>
      <c r="P51" s="41">
        <f t="shared" si="16"/>
        <v>2.9243398000000025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2.763636363636364</v>
      </c>
      <c r="I52" s="40">
        <f>COUNTIF(Vertices[Out-Degree],"&gt;= "&amp;H52)-COUNTIF(Vertices[Out-Degree],"&gt;="&amp;H53)</f>
        <v>0</v>
      </c>
      <c r="J52" s="39">
        <f t="shared" si="13"/>
        <v>46.2909090909091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0.18140025454545458</v>
      </c>
      <c r="O52" s="40">
        <f>COUNTIF(Vertices[Eigenvector Centrality],"&gt;= "&amp;N52)-COUNTIF(Vertices[Eigenvector Centrality],"&gt;="&amp;N53)</f>
        <v>0</v>
      </c>
      <c r="P52" s="39">
        <f t="shared" si="16"/>
        <v>2.9898932000000027</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2.836363636363637</v>
      </c>
      <c r="I53" s="42">
        <f>COUNTIF(Vertices[Out-Degree],"&gt;= "&amp;H53)-COUNTIF(Vertices[Out-Degree],"&gt;="&amp;H54)</f>
        <v>0</v>
      </c>
      <c r="J53" s="41">
        <f t="shared" si="13"/>
        <v>47.50909090909092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0.1861739454545455</v>
      </c>
      <c r="O53" s="42">
        <f>COUNTIF(Vertices[Eigenvector Centrality],"&gt;= "&amp;N53)-COUNTIF(Vertices[Eigenvector Centrality],"&gt;="&amp;N54)</f>
        <v>0</v>
      </c>
      <c r="P53" s="41">
        <f t="shared" si="16"/>
        <v>3.055446600000003</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2.9090909090909096</v>
      </c>
      <c r="I54" s="40">
        <f>COUNTIF(Vertices[Out-Degree],"&gt;= "&amp;H54)-COUNTIF(Vertices[Out-Degree],"&gt;="&amp;H55)</f>
        <v>0</v>
      </c>
      <c r="J54" s="39">
        <f t="shared" si="13"/>
        <v>48.72727272727274</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0.1909476363636364</v>
      </c>
      <c r="O54" s="40">
        <f>COUNTIF(Vertices[Eigenvector Centrality],"&gt;= "&amp;N54)-COUNTIF(Vertices[Eigenvector Centrality],"&gt;="&amp;N55)</f>
        <v>0</v>
      </c>
      <c r="P54" s="39">
        <f t="shared" si="16"/>
        <v>3.121000000000003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6.709090909090914</v>
      </c>
      <c r="G55" s="42">
        <f>COUNTIF(Vertices[In-Degree],"&gt;= "&amp;F55)-COUNTIF(Vertices[In-Degree],"&gt;="&amp;F56)</f>
        <v>0</v>
      </c>
      <c r="H55" s="41">
        <f t="shared" si="12"/>
        <v>2.9818181818181824</v>
      </c>
      <c r="I55" s="42">
        <f>COUNTIF(Vertices[Out-Degree],"&gt;= "&amp;H55)-COUNTIF(Vertices[Out-Degree],"&gt;="&amp;H56)</f>
        <v>1</v>
      </c>
      <c r="J55" s="41">
        <f t="shared" si="13"/>
        <v>49.94545454545456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0.1957213272727273</v>
      </c>
      <c r="O55" s="42">
        <f>COUNTIF(Vertices[Eigenvector Centrality],"&gt;= "&amp;N55)-COUNTIF(Vertices[Eigenvector Centrality],"&gt;="&amp;N56)</f>
        <v>0</v>
      </c>
      <c r="P55" s="41">
        <f t="shared" si="16"/>
        <v>3.1865534000000033</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6.872727272727278</v>
      </c>
      <c r="G56" s="40">
        <f>COUNTIF(Vertices[In-Degree],"&gt;= "&amp;F56)-COUNTIF(Vertices[In-Degree],"&gt;="&amp;F57)</f>
        <v>0</v>
      </c>
      <c r="H56" s="39">
        <f t="shared" si="12"/>
        <v>3.054545454545455</v>
      </c>
      <c r="I56" s="40">
        <f>COUNTIF(Vertices[Out-Degree],"&gt;= "&amp;H56)-COUNTIF(Vertices[Out-Degree],"&gt;="&amp;H57)</f>
        <v>0</v>
      </c>
      <c r="J56" s="39">
        <f t="shared" si="13"/>
        <v>51.16363636363638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0.20049501818181822</v>
      </c>
      <c r="O56" s="40">
        <f>COUNTIF(Vertices[Eigenvector Centrality],"&gt;= "&amp;N56)-COUNTIF(Vertices[Eigenvector Centrality],"&gt;="&amp;N57)</f>
        <v>0</v>
      </c>
      <c r="P56" s="39">
        <f t="shared" si="16"/>
        <v>3.2521068000000035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4</v>
      </c>
      <c r="I57" s="44">
        <f>COUNTIF(Vertices[Out-Degree],"&gt;= "&amp;H57)-COUNTIF(Vertices[Out-Degree],"&gt;="&amp;H58)</f>
        <v>1</v>
      </c>
      <c r="J57" s="43">
        <f>MAX(Vertices[Betweenness Centrality])</f>
        <v>67</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0.262553</v>
      </c>
      <c r="O57" s="44">
        <f>COUNTIF(Vertices[Eigenvector Centrality],"&gt;= "&amp;N57)-COUNTIF(Vertices[Eigenvector Centrality],"&gt;="&amp;N58)</f>
        <v>1</v>
      </c>
      <c r="P57" s="43">
        <f>MAX(Vertices[PageRank])</f>
        <v>4.104301</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9</v>
      </c>
    </row>
    <row r="71" spans="1:2" ht="15">
      <c r="A71" s="35" t="s">
        <v>90</v>
      </c>
      <c r="B71" s="49">
        <f>_xlfn.IFERROR(AVERAGE(Vertices[In-Degree]),NoMetricMessage)</f>
        <v>1.0476190476190477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1.0476190476190477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67</v>
      </c>
    </row>
    <row r="99" spans="1:2" ht="15">
      <c r="A99" s="35" t="s">
        <v>102</v>
      </c>
      <c r="B99" s="49">
        <f>_xlfn.IFERROR(AVERAGE(Vertices[Betweenness Centrality]),NoMetricMessage)</f>
        <v>3.8095238095238093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0.16557857142857144</v>
      </c>
    </row>
    <row r="114" spans="1:2" ht="15">
      <c r="A114" s="35" t="s">
        <v>109</v>
      </c>
      <c r="B114" s="49">
        <f>_xlfn.IFERROR(MEDIAN(Vertices[Closeness Centrality]),NoMetricMessage)</f>
        <v>0.0625</v>
      </c>
    </row>
    <row r="125" spans="1:2" ht="15">
      <c r="A125" s="35" t="s">
        <v>112</v>
      </c>
      <c r="B125" s="49">
        <f>IF(COUNT(Vertices[Eigenvector Centrality])&gt;0,N2,NoMetricMessage)</f>
        <v>0</v>
      </c>
    </row>
    <row r="126" spans="1:2" ht="15">
      <c r="A126" s="35" t="s">
        <v>113</v>
      </c>
      <c r="B126" s="49">
        <f>IF(COUNT(Vertices[Eigenvector Centrality])&gt;0,N57,NoMetricMessage)</f>
        <v>0.262553</v>
      </c>
    </row>
    <row r="127" spans="1:2" ht="15">
      <c r="A127" s="35" t="s">
        <v>114</v>
      </c>
      <c r="B127" s="49">
        <f>_xlfn.IFERROR(AVERAGE(Vertices[Eigenvector Centrality]),NoMetricMessage)</f>
        <v>0.04761904761904763</v>
      </c>
    </row>
    <row r="128" spans="1:2" ht="15">
      <c r="A128" s="35" t="s">
        <v>115</v>
      </c>
      <c r="B128" s="49">
        <f>_xlfn.IFERROR(MEDIAN(Vertices[Eigenvector Centrality]),NoMetricMessage)</f>
        <v>0</v>
      </c>
    </row>
    <row r="139" spans="1:2" ht="15">
      <c r="A139" s="35" t="s">
        <v>140</v>
      </c>
      <c r="B139" s="49">
        <f>IF(COUNT(Vertices[PageRank])&gt;0,P2,NoMetricMessage)</f>
        <v>0.498864</v>
      </c>
    </row>
    <row r="140" spans="1:2" ht="15">
      <c r="A140" s="35" t="s">
        <v>141</v>
      </c>
      <c r="B140" s="49">
        <f>IF(COUNT(Vertices[PageRank])&gt;0,P57,NoMetricMessage)</f>
        <v>4.104301</v>
      </c>
    </row>
    <row r="141" spans="1:2" ht="15">
      <c r="A141" s="35" t="s">
        <v>142</v>
      </c>
      <c r="B141" s="49">
        <f>_xlfn.IFERROR(AVERAGE(Vertices[PageRank]),NoMetricMessage)</f>
        <v>0.999975238095238</v>
      </c>
    </row>
    <row r="142" spans="1:2" ht="15">
      <c r="A142" s="35" t="s">
        <v>143</v>
      </c>
      <c r="B142" s="49">
        <f>_xlfn.IFERROR(MEDIAN(Vertices[PageRank]),NoMetricMessage)</f>
        <v>0.843301</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0.11243386243386241</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495</v>
      </c>
      <c r="K7" s="13" t="s">
        <v>496</v>
      </c>
    </row>
    <row r="8" spans="1:11" ht="409.5">
      <c r="A8"/>
      <c r="B8">
        <v>2</v>
      </c>
      <c r="C8">
        <v>2</v>
      </c>
      <c r="D8" t="s">
        <v>61</v>
      </c>
      <c r="E8" t="s">
        <v>61</v>
      </c>
      <c r="H8" t="s">
        <v>73</v>
      </c>
      <c r="J8" t="s">
        <v>497</v>
      </c>
      <c r="K8" s="13" t="s">
        <v>498</v>
      </c>
    </row>
    <row r="9" spans="1:11" ht="409.5">
      <c r="A9"/>
      <c r="B9">
        <v>3</v>
      </c>
      <c r="C9">
        <v>4</v>
      </c>
      <c r="D9" t="s">
        <v>62</v>
      </c>
      <c r="E9" t="s">
        <v>62</v>
      </c>
      <c r="H9" t="s">
        <v>74</v>
      </c>
      <c r="J9" t="s">
        <v>499</v>
      </c>
      <c r="K9" s="13" t="s">
        <v>500</v>
      </c>
    </row>
    <row r="10" spans="1:11" ht="409.5">
      <c r="A10"/>
      <c r="B10">
        <v>4</v>
      </c>
      <c r="D10" t="s">
        <v>63</v>
      </c>
      <c r="E10" t="s">
        <v>63</v>
      </c>
      <c r="H10" t="s">
        <v>75</v>
      </c>
      <c r="J10" t="s">
        <v>501</v>
      </c>
      <c r="K10" s="13" t="s">
        <v>502</v>
      </c>
    </row>
    <row r="11" spans="1:11" ht="15">
      <c r="A11"/>
      <c r="B11">
        <v>5</v>
      </c>
      <c r="D11" t="s">
        <v>46</v>
      </c>
      <c r="E11">
        <v>1</v>
      </c>
      <c r="H11" t="s">
        <v>76</v>
      </c>
      <c r="J11" t="s">
        <v>503</v>
      </c>
      <c r="K11" t="s">
        <v>504</v>
      </c>
    </row>
    <row r="12" spans="1:11" ht="15">
      <c r="A12"/>
      <c r="B12"/>
      <c r="D12" t="s">
        <v>64</v>
      </c>
      <c r="E12">
        <v>2</v>
      </c>
      <c r="H12">
        <v>0</v>
      </c>
      <c r="J12" t="s">
        <v>505</v>
      </c>
      <c r="K12" t="s">
        <v>506</v>
      </c>
    </row>
    <row r="13" spans="1:11" ht="15">
      <c r="A13"/>
      <c r="B13"/>
      <c r="D13">
        <v>1</v>
      </c>
      <c r="E13">
        <v>3</v>
      </c>
      <c r="H13">
        <v>1</v>
      </c>
      <c r="J13" t="s">
        <v>507</v>
      </c>
      <c r="K13" t="s">
        <v>508</v>
      </c>
    </row>
    <row r="14" spans="4:11" ht="15">
      <c r="D14">
        <v>2</v>
      </c>
      <c r="E14">
        <v>4</v>
      </c>
      <c r="H14">
        <v>2</v>
      </c>
      <c r="J14" t="s">
        <v>509</v>
      </c>
      <c r="K14" t="s">
        <v>510</v>
      </c>
    </row>
    <row r="15" spans="4:11" ht="15">
      <c r="D15">
        <v>3</v>
      </c>
      <c r="E15">
        <v>5</v>
      </c>
      <c r="H15">
        <v>3</v>
      </c>
      <c r="J15" t="s">
        <v>511</v>
      </c>
      <c r="K15" t="s">
        <v>512</v>
      </c>
    </row>
    <row r="16" spans="4:11" ht="15">
      <c r="D16">
        <v>4</v>
      </c>
      <c r="E16">
        <v>6</v>
      </c>
      <c r="H16">
        <v>4</v>
      </c>
      <c r="J16" t="s">
        <v>513</v>
      </c>
      <c r="K16" t="s">
        <v>514</v>
      </c>
    </row>
    <row r="17" spans="4:11" ht="15">
      <c r="D17">
        <v>5</v>
      </c>
      <c r="E17">
        <v>7</v>
      </c>
      <c r="H17">
        <v>5</v>
      </c>
      <c r="J17" t="s">
        <v>515</v>
      </c>
      <c r="K17" t="s">
        <v>516</v>
      </c>
    </row>
    <row r="18" spans="4:11" ht="15">
      <c r="D18">
        <v>6</v>
      </c>
      <c r="E18">
        <v>8</v>
      </c>
      <c r="H18">
        <v>6</v>
      </c>
      <c r="J18" t="s">
        <v>517</v>
      </c>
      <c r="K18" t="s">
        <v>518</v>
      </c>
    </row>
    <row r="19" spans="4:11" ht="15">
      <c r="D19">
        <v>7</v>
      </c>
      <c r="E19">
        <v>9</v>
      </c>
      <c r="H19">
        <v>7</v>
      </c>
      <c r="J19" t="s">
        <v>519</v>
      </c>
      <c r="K19" t="s">
        <v>520</v>
      </c>
    </row>
    <row r="20" spans="4:11" ht="15">
      <c r="D20">
        <v>8</v>
      </c>
      <c r="H20">
        <v>8</v>
      </c>
      <c r="J20" t="s">
        <v>521</v>
      </c>
      <c r="K20" t="s">
        <v>522</v>
      </c>
    </row>
    <row r="21" spans="4:11" ht="409.5">
      <c r="D21">
        <v>9</v>
      </c>
      <c r="H21">
        <v>9</v>
      </c>
      <c r="J21" t="s">
        <v>523</v>
      </c>
      <c r="K21" s="13" t="s">
        <v>524</v>
      </c>
    </row>
    <row r="22" spans="4:11" ht="409.5">
      <c r="D22">
        <v>10</v>
      </c>
      <c r="J22" t="s">
        <v>525</v>
      </c>
      <c r="K22" s="13" t="s">
        <v>526</v>
      </c>
    </row>
    <row r="23" spans="4:11" ht="409.5">
      <c r="D23">
        <v>11</v>
      </c>
      <c r="J23" t="s">
        <v>527</v>
      </c>
      <c r="K23" s="13" t="s">
        <v>528</v>
      </c>
    </row>
    <row r="24" spans="10:11" ht="409.5">
      <c r="J24" t="s">
        <v>529</v>
      </c>
      <c r="K24" s="13" t="s">
        <v>754</v>
      </c>
    </row>
    <row r="25" spans="10:11" ht="15">
      <c r="J25" t="s">
        <v>530</v>
      </c>
      <c r="K25" t="b">
        <v>0</v>
      </c>
    </row>
    <row r="26" spans="10:11" ht="15">
      <c r="J26" t="s">
        <v>752</v>
      </c>
      <c r="K26" t="s">
        <v>753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544</v>
      </c>
      <c r="B1" s="13" t="s">
        <v>545</v>
      </c>
      <c r="C1" s="13" t="s">
        <v>546</v>
      </c>
      <c r="D1" s="13" t="s">
        <v>548</v>
      </c>
      <c r="E1" s="85" t="s">
        <v>547</v>
      </c>
      <c r="F1" s="85" t="s">
        <v>550</v>
      </c>
      <c r="G1" s="13" t="s">
        <v>549</v>
      </c>
      <c r="H1" s="13" t="s">
        <v>552</v>
      </c>
      <c r="I1" s="85" t="s">
        <v>551</v>
      </c>
      <c r="J1" s="85" t="s">
        <v>553</v>
      </c>
    </row>
    <row r="2" spans="1:10" ht="15">
      <c r="A2" s="90" t="s">
        <v>250</v>
      </c>
      <c r="B2" s="85">
        <v>8</v>
      </c>
      <c r="C2" s="90" t="s">
        <v>250</v>
      </c>
      <c r="D2" s="85">
        <v>6</v>
      </c>
      <c r="E2" s="85"/>
      <c r="F2" s="85"/>
      <c r="G2" s="90" t="s">
        <v>250</v>
      </c>
      <c r="H2" s="85">
        <v>2</v>
      </c>
      <c r="I2" s="85"/>
      <c r="J2" s="85"/>
    </row>
    <row r="3" spans="1:10" ht="15">
      <c r="A3" s="90" t="s">
        <v>251</v>
      </c>
      <c r="B3" s="85">
        <v>1</v>
      </c>
      <c r="C3" s="85"/>
      <c r="D3" s="85"/>
      <c r="E3" s="85"/>
      <c r="F3" s="85"/>
      <c r="G3" s="90" t="s">
        <v>249</v>
      </c>
      <c r="H3" s="85">
        <v>1</v>
      </c>
      <c r="I3" s="85"/>
      <c r="J3" s="85"/>
    </row>
    <row r="4" spans="1:10" ht="15">
      <c r="A4" s="90" t="s">
        <v>249</v>
      </c>
      <c r="B4" s="85">
        <v>1</v>
      </c>
      <c r="C4" s="85"/>
      <c r="D4" s="85"/>
      <c r="E4" s="85"/>
      <c r="F4" s="85"/>
      <c r="G4" s="90" t="s">
        <v>251</v>
      </c>
      <c r="H4" s="85">
        <v>1</v>
      </c>
      <c r="I4" s="85"/>
      <c r="J4" s="85"/>
    </row>
    <row r="7" spans="1:10" ht="15" customHeight="1">
      <c r="A7" s="13" t="s">
        <v>556</v>
      </c>
      <c r="B7" s="13" t="s">
        <v>545</v>
      </c>
      <c r="C7" s="13" t="s">
        <v>557</v>
      </c>
      <c r="D7" s="13" t="s">
        <v>548</v>
      </c>
      <c r="E7" s="85" t="s">
        <v>558</v>
      </c>
      <c r="F7" s="85" t="s">
        <v>550</v>
      </c>
      <c r="G7" s="13" t="s">
        <v>559</v>
      </c>
      <c r="H7" s="13" t="s">
        <v>552</v>
      </c>
      <c r="I7" s="85" t="s">
        <v>560</v>
      </c>
      <c r="J7" s="85" t="s">
        <v>553</v>
      </c>
    </row>
    <row r="8" spans="1:10" ht="15">
      <c r="A8" s="85" t="s">
        <v>253</v>
      </c>
      <c r="B8" s="85">
        <v>9</v>
      </c>
      <c r="C8" s="85" t="s">
        <v>253</v>
      </c>
      <c r="D8" s="85">
        <v>6</v>
      </c>
      <c r="E8" s="85"/>
      <c r="F8" s="85"/>
      <c r="G8" s="85" t="s">
        <v>253</v>
      </c>
      <c r="H8" s="85">
        <v>3</v>
      </c>
      <c r="I8" s="85"/>
      <c r="J8" s="85"/>
    </row>
    <row r="9" spans="1:10" ht="15">
      <c r="A9" s="85" t="s">
        <v>252</v>
      </c>
      <c r="B9" s="85">
        <v>1</v>
      </c>
      <c r="C9" s="85"/>
      <c r="D9" s="85"/>
      <c r="E9" s="85"/>
      <c r="F9" s="85"/>
      <c r="G9" s="85" t="s">
        <v>252</v>
      </c>
      <c r="H9" s="85">
        <v>1</v>
      </c>
      <c r="I9" s="85"/>
      <c r="J9" s="85"/>
    </row>
    <row r="12" spans="1:10" ht="15" customHeight="1">
      <c r="A12" s="13" t="s">
        <v>563</v>
      </c>
      <c r="B12" s="13" t="s">
        <v>545</v>
      </c>
      <c r="C12" s="13" t="s">
        <v>564</v>
      </c>
      <c r="D12" s="13" t="s">
        <v>548</v>
      </c>
      <c r="E12" s="85" t="s">
        <v>565</v>
      </c>
      <c r="F12" s="85" t="s">
        <v>550</v>
      </c>
      <c r="G12" s="13" t="s">
        <v>566</v>
      </c>
      <c r="H12" s="13" t="s">
        <v>552</v>
      </c>
      <c r="I12" s="85" t="s">
        <v>567</v>
      </c>
      <c r="J12" s="85" t="s">
        <v>553</v>
      </c>
    </row>
    <row r="13" spans="1:10" ht="15">
      <c r="A13" s="85" t="s">
        <v>255</v>
      </c>
      <c r="B13" s="85">
        <v>3</v>
      </c>
      <c r="C13" s="85" t="s">
        <v>255</v>
      </c>
      <c r="D13" s="85">
        <v>3</v>
      </c>
      <c r="E13" s="85"/>
      <c r="F13" s="85"/>
      <c r="G13" s="85" t="s">
        <v>254</v>
      </c>
      <c r="H13" s="85">
        <v>1</v>
      </c>
      <c r="I13" s="85"/>
      <c r="J13" s="85"/>
    </row>
    <row r="14" spans="1:10" ht="15">
      <c r="A14" s="85" t="s">
        <v>254</v>
      </c>
      <c r="B14" s="85">
        <v>1</v>
      </c>
      <c r="C14" s="85"/>
      <c r="D14" s="85"/>
      <c r="E14" s="85"/>
      <c r="F14" s="85"/>
      <c r="G14" s="85"/>
      <c r="H14" s="85"/>
      <c r="I14" s="85"/>
      <c r="J14" s="85"/>
    </row>
    <row r="17" spans="1:10" ht="15" customHeight="1">
      <c r="A17" s="13" t="s">
        <v>569</v>
      </c>
      <c r="B17" s="13" t="s">
        <v>545</v>
      </c>
      <c r="C17" s="13" t="s">
        <v>579</v>
      </c>
      <c r="D17" s="13" t="s">
        <v>548</v>
      </c>
      <c r="E17" s="13" t="s">
        <v>585</v>
      </c>
      <c r="F17" s="13" t="s">
        <v>550</v>
      </c>
      <c r="G17" s="13" t="s">
        <v>587</v>
      </c>
      <c r="H17" s="13" t="s">
        <v>552</v>
      </c>
      <c r="I17" s="13" t="s">
        <v>588</v>
      </c>
      <c r="J17" s="13" t="s">
        <v>553</v>
      </c>
    </row>
    <row r="18" spans="1:10" ht="15">
      <c r="A18" s="91" t="s">
        <v>570</v>
      </c>
      <c r="B18" s="91">
        <v>12</v>
      </c>
      <c r="C18" s="91" t="s">
        <v>576</v>
      </c>
      <c r="D18" s="91">
        <v>11</v>
      </c>
      <c r="E18" s="91" t="s">
        <v>586</v>
      </c>
      <c r="F18" s="91">
        <v>2</v>
      </c>
      <c r="G18" s="91" t="s">
        <v>575</v>
      </c>
      <c r="H18" s="91">
        <v>2</v>
      </c>
      <c r="I18" s="91" t="s">
        <v>589</v>
      </c>
      <c r="J18" s="91">
        <v>3</v>
      </c>
    </row>
    <row r="19" spans="1:10" ht="15">
      <c r="A19" s="91" t="s">
        <v>571</v>
      </c>
      <c r="B19" s="91">
        <v>0</v>
      </c>
      <c r="C19" s="91" t="s">
        <v>577</v>
      </c>
      <c r="D19" s="91">
        <v>11</v>
      </c>
      <c r="E19" s="91" t="s">
        <v>575</v>
      </c>
      <c r="F19" s="91">
        <v>2</v>
      </c>
      <c r="G19" s="91"/>
      <c r="H19" s="91"/>
      <c r="I19" s="91" t="s">
        <v>590</v>
      </c>
      <c r="J19" s="91">
        <v>2</v>
      </c>
    </row>
    <row r="20" spans="1:10" ht="15">
      <c r="A20" s="91" t="s">
        <v>572</v>
      </c>
      <c r="B20" s="91">
        <v>0</v>
      </c>
      <c r="C20" s="91" t="s">
        <v>578</v>
      </c>
      <c r="D20" s="91">
        <v>11</v>
      </c>
      <c r="E20" s="91"/>
      <c r="F20" s="91"/>
      <c r="G20" s="91"/>
      <c r="H20" s="91"/>
      <c r="I20" s="91" t="s">
        <v>591</v>
      </c>
      <c r="J20" s="91">
        <v>2</v>
      </c>
    </row>
    <row r="21" spans="1:10" ht="15">
      <c r="A21" s="91" t="s">
        <v>573</v>
      </c>
      <c r="B21" s="91">
        <v>298</v>
      </c>
      <c r="C21" s="91" t="s">
        <v>575</v>
      </c>
      <c r="D21" s="91">
        <v>9</v>
      </c>
      <c r="E21" s="91"/>
      <c r="F21" s="91"/>
      <c r="G21" s="91"/>
      <c r="H21" s="91"/>
      <c r="I21" s="91"/>
      <c r="J21" s="91"/>
    </row>
    <row r="22" spans="1:10" ht="15">
      <c r="A22" s="91" t="s">
        <v>574</v>
      </c>
      <c r="B22" s="91">
        <v>310</v>
      </c>
      <c r="C22" s="91" t="s">
        <v>223</v>
      </c>
      <c r="D22" s="91">
        <v>9</v>
      </c>
      <c r="E22" s="91"/>
      <c r="F22" s="91"/>
      <c r="G22" s="91"/>
      <c r="H22" s="91"/>
      <c r="I22" s="91"/>
      <c r="J22" s="91"/>
    </row>
    <row r="23" spans="1:10" ht="15">
      <c r="A23" s="91" t="s">
        <v>575</v>
      </c>
      <c r="B23" s="91">
        <v>14</v>
      </c>
      <c r="C23" s="91" t="s">
        <v>580</v>
      </c>
      <c r="D23" s="91">
        <v>7</v>
      </c>
      <c r="E23" s="91"/>
      <c r="F23" s="91"/>
      <c r="G23" s="91"/>
      <c r="H23" s="91"/>
      <c r="I23" s="91"/>
      <c r="J23" s="91"/>
    </row>
    <row r="24" spans="1:10" ht="15">
      <c r="A24" s="91" t="s">
        <v>576</v>
      </c>
      <c r="B24" s="91">
        <v>12</v>
      </c>
      <c r="C24" s="91" t="s">
        <v>581</v>
      </c>
      <c r="D24" s="91">
        <v>7</v>
      </c>
      <c r="E24" s="91"/>
      <c r="F24" s="91"/>
      <c r="G24" s="91"/>
      <c r="H24" s="91"/>
      <c r="I24" s="91"/>
      <c r="J24" s="91"/>
    </row>
    <row r="25" spans="1:10" ht="15">
      <c r="A25" s="91" t="s">
        <v>577</v>
      </c>
      <c r="B25" s="91">
        <v>12</v>
      </c>
      <c r="C25" s="91" t="s">
        <v>582</v>
      </c>
      <c r="D25" s="91">
        <v>7</v>
      </c>
      <c r="E25" s="91"/>
      <c r="F25" s="91"/>
      <c r="G25" s="91"/>
      <c r="H25" s="91"/>
      <c r="I25" s="91"/>
      <c r="J25" s="91"/>
    </row>
    <row r="26" spans="1:10" ht="15">
      <c r="A26" s="91" t="s">
        <v>578</v>
      </c>
      <c r="B26" s="91">
        <v>12</v>
      </c>
      <c r="C26" s="91" t="s">
        <v>583</v>
      </c>
      <c r="D26" s="91">
        <v>4</v>
      </c>
      <c r="E26" s="91"/>
      <c r="F26" s="91"/>
      <c r="G26" s="91"/>
      <c r="H26" s="91"/>
      <c r="I26" s="91"/>
      <c r="J26" s="91"/>
    </row>
    <row r="27" spans="1:10" ht="15">
      <c r="A27" s="91" t="s">
        <v>223</v>
      </c>
      <c r="B27" s="91">
        <v>10</v>
      </c>
      <c r="C27" s="91" t="s">
        <v>584</v>
      </c>
      <c r="D27" s="91">
        <v>4</v>
      </c>
      <c r="E27" s="91"/>
      <c r="F27" s="91"/>
      <c r="G27" s="91"/>
      <c r="H27" s="91"/>
      <c r="I27" s="91"/>
      <c r="J27" s="91"/>
    </row>
    <row r="30" spans="1:10" ht="15" customHeight="1">
      <c r="A30" s="13" t="s">
        <v>596</v>
      </c>
      <c r="B30" s="13" t="s">
        <v>545</v>
      </c>
      <c r="C30" s="13" t="s">
        <v>607</v>
      </c>
      <c r="D30" s="13" t="s">
        <v>548</v>
      </c>
      <c r="E30" s="13" t="s">
        <v>613</v>
      </c>
      <c r="F30" s="13" t="s">
        <v>550</v>
      </c>
      <c r="G30" s="85" t="s">
        <v>615</v>
      </c>
      <c r="H30" s="85" t="s">
        <v>552</v>
      </c>
      <c r="I30" s="85" t="s">
        <v>616</v>
      </c>
      <c r="J30" s="85" t="s">
        <v>553</v>
      </c>
    </row>
    <row r="31" spans="1:10" ht="15">
      <c r="A31" s="91" t="s">
        <v>597</v>
      </c>
      <c r="B31" s="91">
        <v>10</v>
      </c>
      <c r="C31" s="91" t="s">
        <v>597</v>
      </c>
      <c r="D31" s="91">
        <v>9</v>
      </c>
      <c r="E31" s="91" t="s">
        <v>614</v>
      </c>
      <c r="F31" s="91">
        <v>2</v>
      </c>
      <c r="G31" s="91"/>
      <c r="H31" s="91"/>
      <c r="I31" s="91"/>
      <c r="J31" s="91"/>
    </row>
    <row r="32" spans="1:10" ht="15">
      <c r="A32" s="91" t="s">
        <v>598</v>
      </c>
      <c r="B32" s="91">
        <v>8</v>
      </c>
      <c r="C32" s="91" t="s">
        <v>598</v>
      </c>
      <c r="D32" s="91">
        <v>7</v>
      </c>
      <c r="E32" s="91"/>
      <c r="F32" s="91"/>
      <c r="G32" s="91"/>
      <c r="H32" s="91"/>
      <c r="I32" s="91"/>
      <c r="J32" s="91"/>
    </row>
    <row r="33" spans="1:10" ht="15">
      <c r="A33" s="91" t="s">
        <v>599</v>
      </c>
      <c r="B33" s="91">
        <v>8</v>
      </c>
      <c r="C33" s="91" t="s">
        <v>599</v>
      </c>
      <c r="D33" s="91">
        <v>7</v>
      </c>
      <c r="E33" s="91"/>
      <c r="F33" s="91"/>
      <c r="G33" s="91"/>
      <c r="H33" s="91"/>
      <c r="I33" s="91"/>
      <c r="J33" s="91"/>
    </row>
    <row r="34" spans="1:10" ht="15">
      <c r="A34" s="91" t="s">
        <v>600</v>
      </c>
      <c r="B34" s="91">
        <v>8</v>
      </c>
      <c r="C34" s="91" t="s">
        <v>600</v>
      </c>
      <c r="D34" s="91">
        <v>7</v>
      </c>
      <c r="E34" s="91"/>
      <c r="F34" s="91"/>
      <c r="G34" s="91"/>
      <c r="H34" s="91"/>
      <c r="I34" s="91"/>
      <c r="J34" s="91"/>
    </row>
    <row r="35" spans="1:10" ht="15">
      <c r="A35" s="91" t="s">
        <v>601</v>
      </c>
      <c r="B35" s="91">
        <v>5</v>
      </c>
      <c r="C35" s="91" t="s">
        <v>606</v>
      </c>
      <c r="D35" s="91">
        <v>4</v>
      </c>
      <c r="E35" s="91"/>
      <c r="F35" s="91"/>
      <c r="G35" s="91"/>
      <c r="H35" s="91"/>
      <c r="I35" s="91"/>
      <c r="J35" s="91"/>
    </row>
    <row r="36" spans="1:10" ht="15">
      <c r="A36" s="91" t="s">
        <v>602</v>
      </c>
      <c r="B36" s="91">
        <v>5</v>
      </c>
      <c r="C36" s="91" t="s">
        <v>608</v>
      </c>
      <c r="D36" s="91">
        <v>4</v>
      </c>
      <c r="E36" s="91"/>
      <c r="F36" s="91"/>
      <c r="G36" s="91"/>
      <c r="H36" s="91"/>
      <c r="I36" s="91"/>
      <c r="J36" s="91"/>
    </row>
    <row r="37" spans="1:10" ht="15">
      <c r="A37" s="91" t="s">
        <v>603</v>
      </c>
      <c r="B37" s="91">
        <v>5</v>
      </c>
      <c r="C37" s="91" t="s">
        <v>609</v>
      </c>
      <c r="D37" s="91">
        <v>4</v>
      </c>
      <c r="E37" s="91"/>
      <c r="F37" s="91"/>
      <c r="G37" s="91"/>
      <c r="H37" s="91"/>
      <c r="I37" s="91"/>
      <c r="J37" s="91"/>
    </row>
    <row r="38" spans="1:10" ht="15">
      <c r="A38" s="91" t="s">
        <v>604</v>
      </c>
      <c r="B38" s="91">
        <v>5</v>
      </c>
      <c r="C38" s="91" t="s">
        <v>610</v>
      </c>
      <c r="D38" s="91">
        <v>4</v>
      </c>
      <c r="E38" s="91"/>
      <c r="F38" s="91"/>
      <c r="G38" s="91"/>
      <c r="H38" s="91"/>
      <c r="I38" s="91"/>
      <c r="J38" s="91"/>
    </row>
    <row r="39" spans="1:10" ht="15">
      <c r="A39" s="91" t="s">
        <v>605</v>
      </c>
      <c r="B39" s="91">
        <v>5</v>
      </c>
      <c r="C39" s="91" t="s">
        <v>611</v>
      </c>
      <c r="D39" s="91">
        <v>4</v>
      </c>
      <c r="E39" s="91"/>
      <c r="F39" s="91"/>
      <c r="G39" s="91"/>
      <c r="H39" s="91"/>
      <c r="I39" s="91"/>
      <c r="J39" s="91"/>
    </row>
    <row r="40" spans="1:10" ht="15">
      <c r="A40" s="91" t="s">
        <v>606</v>
      </c>
      <c r="B40" s="91">
        <v>4</v>
      </c>
      <c r="C40" s="91" t="s">
        <v>612</v>
      </c>
      <c r="D40" s="91">
        <v>4</v>
      </c>
      <c r="E40" s="91"/>
      <c r="F40" s="91"/>
      <c r="G40" s="91"/>
      <c r="H40" s="91"/>
      <c r="I40" s="91"/>
      <c r="J40" s="91"/>
    </row>
    <row r="43" spans="1:10" ht="15" customHeight="1">
      <c r="A43" s="13" t="s">
        <v>619</v>
      </c>
      <c r="B43" s="13" t="s">
        <v>545</v>
      </c>
      <c r="C43" s="85" t="s">
        <v>621</v>
      </c>
      <c r="D43" s="85" t="s">
        <v>548</v>
      </c>
      <c r="E43" s="13" t="s">
        <v>622</v>
      </c>
      <c r="F43" s="13" t="s">
        <v>550</v>
      </c>
      <c r="G43" s="85" t="s">
        <v>625</v>
      </c>
      <c r="H43" s="85" t="s">
        <v>552</v>
      </c>
      <c r="I43" s="13" t="s">
        <v>627</v>
      </c>
      <c r="J43" s="13" t="s">
        <v>553</v>
      </c>
    </row>
    <row r="44" spans="1:10" ht="15">
      <c r="A44" s="85" t="s">
        <v>231</v>
      </c>
      <c r="B44" s="85">
        <v>1</v>
      </c>
      <c r="C44" s="85"/>
      <c r="D44" s="85"/>
      <c r="E44" s="85" t="s">
        <v>231</v>
      </c>
      <c r="F44" s="85">
        <v>1</v>
      </c>
      <c r="G44" s="85"/>
      <c r="H44" s="85"/>
      <c r="I44" s="85" t="s">
        <v>227</v>
      </c>
      <c r="J44" s="85">
        <v>1</v>
      </c>
    </row>
    <row r="45" spans="1:10" ht="15">
      <c r="A45" s="85" t="s">
        <v>229</v>
      </c>
      <c r="B45" s="85">
        <v>1</v>
      </c>
      <c r="C45" s="85"/>
      <c r="D45" s="85"/>
      <c r="E45" s="85" t="s">
        <v>229</v>
      </c>
      <c r="F45" s="85">
        <v>1</v>
      </c>
      <c r="G45" s="85"/>
      <c r="H45" s="85"/>
      <c r="I45" s="85"/>
      <c r="J45" s="85"/>
    </row>
    <row r="46" spans="1:10" ht="15">
      <c r="A46" s="85" t="s">
        <v>227</v>
      </c>
      <c r="B46" s="85">
        <v>1</v>
      </c>
      <c r="C46" s="85"/>
      <c r="D46" s="85"/>
      <c r="E46" s="85"/>
      <c r="F46" s="85"/>
      <c r="G46" s="85"/>
      <c r="H46" s="85"/>
      <c r="I46" s="85"/>
      <c r="J46" s="85"/>
    </row>
    <row r="49" spans="1:10" ht="15" customHeight="1">
      <c r="A49" s="13" t="s">
        <v>620</v>
      </c>
      <c r="B49" s="13" t="s">
        <v>545</v>
      </c>
      <c r="C49" s="13" t="s">
        <v>623</v>
      </c>
      <c r="D49" s="13" t="s">
        <v>548</v>
      </c>
      <c r="E49" s="13" t="s">
        <v>624</v>
      </c>
      <c r="F49" s="13" t="s">
        <v>550</v>
      </c>
      <c r="G49" s="85" t="s">
        <v>626</v>
      </c>
      <c r="H49" s="85" t="s">
        <v>552</v>
      </c>
      <c r="I49" s="85" t="s">
        <v>628</v>
      </c>
      <c r="J49" s="85" t="s">
        <v>553</v>
      </c>
    </row>
    <row r="50" spans="1:10" ht="15">
      <c r="A50" s="85" t="s">
        <v>223</v>
      </c>
      <c r="B50" s="85">
        <v>9</v>
      </c>
      <c r="C50" s="85" t="s">
        <v>223</v>
      </c>
      <c r="D50" s="85">
        <v>9</v>
      </c>
      <c r="E50" s="85" t="s">
        <v>230</v>
      </c>
      <c r="F50" s="85">
        <v>1</v>
      </c>
      <c r="G50" s="85"/>
      <c r="H50" s="85"/>
      <c r="I50" s="85"/>
      <c r="J50" s="85"/>
    </row>
    <row r="51" spans="1:10" ht="15">
      <c r="A51" s="85" t="s">
        <v>224</v>
      </c>
      <c r="B51" s="85">
        <v>3</v>
      </c>
      <c r="C51" s="85" t="s">
        <v>224</v>
      </c>
      <c r="D51" s="85">
        <v>3</v>
      </c>
      <c r="E51" s="85" t="s">
        <v>228</v>
      </c>
      <c r="F51" s="85">
        <v>1</v>
      </c>
      <c r="G51" s="85"/>
      <c r="H51" s="85"/>
      <c r="I51" s="85"/>
      <c r="J51" s="85"/>
    </row>
    <row r="52" spans="1:10" ht="15">
      <c r="A52" s="85" t="s">
        <v>232</v>
      </c>
      <c r="B52" s="85">
        <v>1</v>
      </c>
      <c r="C52" s="85" t="s">
        <v>232</v>
      </c>
      <c r="D52" s="85">
        <v>1</v>
      </c>
      <c r="E52" s="85"/>
      <c r="F52" s="85"/>
      <c r="G52" s="85"/>
      <c r="H52" s="85"/>
      <c r="I52" s="85"/>
      <c r="J52" s="85"/>
    </row>
    <row r="53" spans="1:10" ht="15">
      <c r="A53" s="85" t="s">
        <v>230</v>
      </c>
      <c r="B53" s="85">
        <v>1</v>
      </c>
      <c r="C53" s="85"/>
      <c r="D53" s="85"/>
      <c r="E53" s="85"/>
      <c r="F53" s="85"/>
      <c r="G53" s="85"/>
      <c r="H53" s="85"/>
      <c r="I53" s="85"/>
      <c r="J53" s="85"/>
    </row>
    <row r="54" spans="1:10" ht="15">
      <c r="A54" s="85" t="s">
        <v>228</v>
      </c>
      <c r="B54" s="85">
        <v>1</v>
      </c>
      <c r="C54" s="85"/>
      <c r="D54" s="85"/>
      <c r="E54" s="85"/>
      <c r="F54" s="85"/>
      <c r="G54" s="85"/>
      <c r="H54" s="85"/>
      <c r="I54" s="85"/>
      <c r="J54" s="85"/>
    </row>
    <row r="57" spans="1:10" ht="15" customHeight="1">
      <c r="A57" s="13" t="s">
        <v>634</v>
      </c>
      <c r="B57" s="13" t="s">
        <v>545</v>
      </c>
      <c r="C57" s="13" t="s">
        <v>635</v>
      </c>
      <c r="D57" s="13" t="s">
        <v>548</v>
      </c>
      <c r="E57" s="13" t="s">
        <v>636</v>
      </c>
      <c r="F57" s="13" t="s">
        <v>550</v>
      </c>
      <c r="G57" s="13" t="s">
        <v>637</v>
      </c>
      <c r="H57" s="13" t="s">
        <v>552</v>
      </c>
      <c r="I57" s="13" t="s">
        <v>638</v>
      </c>
      <c r="J57" s="13" t="s">
        <v>553</v>
      </c>
    </row>
    <row r="58" spans="1:10" ht="15">
      <c r="A58" s="124" t="s">
        <v>213</v>
      </c>
      <c r="B58" s="85">
        <v>472880</v>
      </c>
      <c r="C58" s="124" t="s">
        <v>223</v>
      </c>
      <c r="D58" s="85">
        <v>62125</v>
      </c>
      <c r="E58" s="124" t="s">
        <v>229</v>
      </c>
      <c r="F58" s="85">
        <v>48766</v>
      </c>
      <c r="G58" s="124" t="s">
        <v>213</v>
      </c>
      <c r="H58" s="85">
        <v>472880</v>
      </c>
      <c r="I58" s="124" t="s">
        <v>212</v>
      </c>
      <c r="J58" s="85">
        <v>17081</v>
      </c>
    </row>
    <row r="59" spans="1:10" ht="15">
      <c r="A59" s="124" t="s">
        <v>220</v>
      </c>
      <c r="B59" s="85">
        <v>204913</v>
      </c>
      <c r="C59" s="124" t="s">
        <v>214</v>
      </c>
      <c r="D59" s="85">
        <v>34748</v>
      </c>
      <c r="E59" s="124" t="s">
        <v>228</v>
      </c>
      <c r="F59" s="85">
        <v>21765</v>
      </c>
      <c r="G59" s="124" t="s">
        <v>220</v>
      </c>
      <c r="H59" s="85">
        <v>204913</v>
      </c>
      <c r="I59" s="124" t="s">
        <v>227</v>
      </c>
      <c r="J59" s="85">
        <v>1314</v>
      </c>
    </row>
    <row r="60" spans="1:10" ht="15">
      <c r="A60" s="124" t="s">
        <v>226</v>
      </c>
      <c r="B60" s="85">
        <v>90544</v>
      </c>
      <c r="C60" s="124" t="s">
        <v>216</v>
      </c>
      <c r="D60" s="85">
        <v>25280</v>
      </c>
      <c r="E60" s="124" t="s">
        <v>231</v>
      </c>
      <c r="F60" s="85">
        <v>7868</v>
      </c>
      <c r="G60" s="124" t="s">
        <v>226</v>
      </c>
      <c r="H60" s="85">
        <v>90544</v>
      </c>
      <c r="I60" s="124"/>
      <c r="J60" s="85"/>
    </row>
    <row r="61" spans="1:10" ht="15">
      <c r="A61" s="124" t="s">
        <v>223</v>
      </c>
      <c r="B61" s="85">
        <v>62125</v>
      </c>
      <c r="C61" s="124" t="s">
        <v>218</v>
      </c>
      <c r="D61" s="85">
        <v>14404</v>
      </c>
      <c r="E61" s="124" t="s">
        <v>221</v>
      </c>
      <c r="F61" s="85">
        <v>2981</v>
      </c>
      <c r="G61" s="124" t="s">
        <v>217</v>
      </c>
      <c r="H61" s="85">
        <v>21633</v>
      </c>
      <c r="I61" s="124"/>
      <c r="J61" s="85"/>
    </row>
    <row r="62" spans="1:10" ht="15">
      <c r="A62" s="124" t="s">
        <v>229</v>
      </c>
      <c r="B62" s="85">
        <v>48766</v>
      </c>
      <c r="C62" s="124" t="s">
        <v>224</v>
      </c>
      <c r="D62" s="85">
        <v>10787</v>
      </c>
      <c r="E62" s="124" t="s">
        <v>230</v>
      </c>
      <c r="F62" s="85">
        <v>22</v>
      </c>
      <c r="G62" s="124"/>
      <c r="H62" s="85"/>
      <c r="I62" s="124"/>
      <c r="J62" s="85"/>
    </row>
    <row r="63" spans="1:10" ht="15">
      <c r="A63" s="124" t="s">
        <v>214</v>
      </c>
      <c r="B63" s="85">
        <v>34748</v>
      </c>
      <c r="C63" s="124" t="s">
        <v>225</v>
      </c>
      <c r="D63" s="85">
        <v>6521</v>
      </c>
      <c r="E63" s="124"/>
      <c r="F63" s="85"/>
      <c r="G63" s="124"/>
      <c r="H63" s="85"/>
      <c r="I63" s="124"/>
      <c r="J63" s="85"/>
    </row>
    <row r="64" spans="1:10" ht="15">
      <c r="A64" s="124" t="s">
        <v>216</v>
      </c>
      <c r="B64" s="85">
        <v>25280</v>
      </c>
      <c r="C64" s="124" t="s">
        <v>219</v>
      </c>
      <c r="D64" s="85">
        <v>3661</v>
      </c>
      <c r="E64" s="124"/>
      <c r="F64" s="85"/>
      <c r="G64" s="124"/>
      <c r="H64" s="85"/>
      <c r="I64" s="124"/>
      <c r="J64" s="85"/>
    </row>
    <row r="65" spans="1:10" ht="15">
      <c r="A65" s="124" t="s">
        <v>228</v>
      </c>
      <c r="B65" s="85">
        <v>21765</v>
      </c>
      <c r="C65" s="124" t="s">
        <v>232</v>
      </c>
      <c r="D65" s="85">
        <v>3262</v>
      </c>
      <c r="E65" s="124"/>
      <c r="F65" s="85"/>
      <c r="G65" s="124"/>
      <c r="H65" s="85"/>
      <c r="I65" s="124"/>
      <c r="J65" s="85"/>
    </row>
    <row r="66" spans="1:10" ht="15">
      <c r="A66" s="124" t="s">
        <v>217</v>
      </c>
      <c r="B66" s="85">
        <v>21633</v>
      </c>
      <c r="C66" s="124" t="s">
        <v>215</v>
      </c>
      <c r="D66" s="85">
        <v>1168</v>
      </c>
      <c r="E66" s="124"/>
      <c r="F66" s="85"/>
      <c r="G66" s="124"/>
      <c r="H66" s="85"/>
      <c r="I66" s="124"/>
      <c r="J66" s="85"/>
    </row>
    <row r="67" spans="1:10" ht="15">
      <c r="A67" s="124" t="s">
        <v>212</v>
      </c>
      <c r="B67" s="85">
        <v>17081</v>
      </c>
      <c r="C67" s="124" t="s">
        <v>222</v>
      </c>
      <c r="D67" s="85">
        <v>517</v>
      </c>
      <c r="E67" s="124"/>
      <c r="F67" s="85"/>
      <c r="G67" s="124"/>
      <c r="H67" s="85"/>
      <c r="I67" s="124"/>
      <c r="J67" s="85"/>
    </row>
  </sheetData>
  <hyperlinks>
    <hyperlink ref="A2" r:id="rId1" display="https://arablit.org/2019/08/25/classics-revisited-pre-release-excerpt-of-sahar-khalifehs-bab-al-saha/"/>
    <hyperlink ref="A3" r:id="rId2" display="https://arablit.org/2019/08/25/classics-revisited-pre-release-excerpt-of-sahar-khalifehs-bab-al-saha/amp/?__twitter_impression=true"/>
    <hyperlink ref="A4" r:id="rId3" display="https://www.ngmisr.com/tech/saha-channel-frequency"/>
    <hyperlink ref="C2" r:id="rId4" display="https://arablit.org/2019/08/25/classics-revisited-pre-release-excerpt-of-sahar-khalifehs-bab-al-saha/"/>
    <hyperlink ref="G2" r:id="rId5" display="https://arablit.org/2019/08/25/classics-revisited-pre-release-excerpt-of-sahar-khalifehs-bab-al-saha/"/>
    <hyperlink ref="G3" r:id="rId6" display="https://www.ngmisr.com/tech/saha-channel-frequency"/>
    <hyperlink ref="G4" r:id="rId7" display="https://arablit.org/2019/08/25/classics-revisited-pre-release-excerpt-of-sahar-khalifehs-bab-al-saha/amp/?__twitter_impression=true"/>
  </hyperlinks>
  <printOptions/>
  <pageMargins left="0.7" right="0.7" top="0.75" bottom="0.75" header="0.3" footer="0.3"/>
  <pageSetup orientation="portrait" paperSize="9"/>
  <tableParts>
    <tablePart r:id="rId12"/>
    <tablePart r:id="rId10"/>
    <tablePart r:id="rId9"/>
    <tablePart r:id="rId13"/>
    <tablePart r:id="rId8"/>
    <tablePart r:id="rId11"/>
    <tablePart r:id="rId15"/>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677</v>
      </c>
      <c r="B1" s="13" t="s">
        <v>697</v>
      </c>
      <c r="C1" s="13" t="s">
        <v>698</v>
      </c>
      <c r="D1" s="13" t="s">
        <v>144</v>
      </c>
      <c r="E1" s="13" t="s">
        <v>700</v>
      </c>
      <c r="F1" s="13" t="s">
        <v>701</v>
      </c>
      <c r="G1" s="13" t="s">
        <v>702</v>
      </c>
    </row>
    <row r="2" spans="1:7" ht="15">
      <c r="A2" s="85" t="s">
        <v>570</v>
      </c>
      <c r="B2" s="85">
        <v>12</v>
      </c>
      <c r="C2" s="129">
        <v>0.03870967741935484</v>
      </c>
      <c r="D2" s="85" t="s">
        <v>699</v>
      </c>
      <c r="E2" s="85"/>
      <c r="F2" s="85"/>
      <c r="G2" s="85"/>
    </row>
    <row r="3" spans="1:7" ht="15">
      <c r="A3" s="85" t="s">
        <v>571</v>
      </c>
      <c r="B3" s="85">
        <v>0</v>
      </c>
      <c r="C3" s="129">
        <v>0</v>
      </c>
      <c r="D3" s="85" t="s">
        <v>699</v>
      </c>
      <c r="E3" s="85"/>
      <c r="F3" s="85"/>
      <c r="G3" s="85"/>
    </row>
    <row r="4" spans="1:7" ht="15">
      <c r="A4" s="85" t="s">
        <v>572</v>
      </c>
      <c r="B4" s="85">
        <v>0</v>
      </c>
      <c r="C4" s="129">
        <v>0</v>
      </c>
      <c r="D4" s="85" t="s">
        <v>699</v>
      </c>
      <c r="E4" s="85"/>
      <c r="F4" s="85"/>
      <c r="G4" s="85"/>
    </row>
    <row r="5" spans="1:7" ht="15">
      <c r="A5" s="85" t="s">
        <v>573</v>
      </c>
      <c r="B5" s="85">
        <v>298</v>
      </c>
      <c r="C5" s="129">
        <v>0.9612903225806452</v>
      </c>
      <c r="D5" s="85" t="s">
        <v>699</v>
      </c>
      <c r="E5" s="85"/>
      <c r="F5" s="85"/>
      <c r="G5" s="85"/>
    </row>
    <row r="6" spans="1:7" ht="15">
      <c r="A6" s="85" t="s">
        <v>574</v>
      </c>
      <c r="B6" s="85">
        <v>310</v>
      </c>
      <c r="C6" s="129">
        <v>1</v>
      </c>
      <c r="D6" s="85" t="s">
        <v>699</v>
      </c>
      <c r="E6" s="85"/>
      <c r="F6" s="85"/>
      <c r="G6" s="85"/>
    </row>
    <row r="7" spans="1:7" ht="15">
      <c r="A7" s="91" t="s">
        <v>575</v>
      </c>
      <c r="B7" s="91">
        <v>14</v>
      </c>
      <c r="C7" s="130">
        <v>0.006586304189443763</v>
      </c>
      <c r="D7" s="91" t="s">
        <v>699</v>
      </c>
      <c r="E7" s="91" t="b">
        <v>0</v>
      </c>
      <c r="F7" s="91" t="b">
        <v>0</v>
      </c>
      <c r="G7" s="91" t="b">
        <v>0</v>
      </c>
    </row>
    <row r="8" spans="1:7" ht="15">
      <c r="A8" s="91" t="s">
        <v>576</v>
      </c>
      <c r="B8" s="91">
        <v>12</v>
      </c>
      <c r="C8" s="130">
        <v>0.009108168571845581</v>
      </c>
      <c r="D8" s="91" t="s">
        <v>699</v>
      </c>
      <c r="E8" s="91" t="b">
        <v>0</v>
      </c>
      <c r="F8" s="91" t="b">
        <v>0</v>
      </c>
      <c r="G8" s="91" t="b">
        <v>0</v>
      </c>
    </row>
    <row r="9" spans="1:7" ht="15">
      <c r="A9" s="91" t="s">
        <v>577</v>
      </c>
      <c r="B9" s="91">
        <v>12</v>
      </c>
      <c r="C9" s="130">
        <v>0.009108168571845581</v>
      </c>
      <c r="D9" s="91" t="s">
        <v>699</v>
      </c>
      <c r="E9" s="91" t="b">
        <v>0</v>
      </c>
      <c r="F9" s="91" t="b">
        <v>0</v>
      </c>
      <c r="G9" s="91" t="b">
        <v>0</v>
      </c>
    </row>
    <row r="10" spans="1:7" ht="15">
      <c r="A10" s="91" t="s">
        <v>578</v>
      </c>
      <c r="B10" s="91">
        <v>12</v>
      </c>
      <c r="C10" s="130">
        <v>0.009108168571845581</v>
      </c>
      <c r="D10" s="91" t="s">
        <v>699</v>
      </c>
      <c r="E10" s="91" t="b">
        <v>0</v>
      </c>
      <c r="F10" s="91" t="b">
        <v>0</v>
      </c>
      <c r="G10" s="91" t="b">
        <v>0</v>
      </c>
    </row>
    <row r="11" spans="1:7" ht="15">
      <c r="A11" s="91" t="s">
        <v>223</v>
      </c>
      <c r="B11" s="91">
        <v>10</v>
      </c>
      <c r="C11" s="130">
        <v>0.01100312521997009</v>
      </c>
      <c r="D11" s="91" t="s">
        <v>699</v>
      </c>
      <c r="E11" s="91" t="b">
        <v>0</v>
      </c>
      <c r="F11" s="91" t="b">
        <v>0</v>
      </c>
      <c r="G11" s="91" t="b">
        <v>0</v>
      </c>
    </row>
    <row r="12" spans="1:7" ht="15">
      <c r="A12" s="91" t="s">
        <v>581</v>
      </c>
      <c r="B12" s="91">
        <v>8</v>
      </c>
      <c r="C12" s="130">
        <v>0.012144224762460775</v>
      </c>
      <c r="D12" s="91" t="s">
        <v>699</v>
      </c>
      <c r="E12" s="91" t="b">
        <v>0</v>
      </c>
      <c r="F12" s="91" t="b">
        <v>0</v>
      </c>
      <c r="G12" s="91" t="b">
        <v>0</v>
      </c>
    </row>
    <row r="13" spans="1:7" ht="15">
      <c r="A13" s="91" t="s">
        <v>582</v>
      </c>
      <c r="B13" s="91">
        <v>8</v>
      </c>
      <c r="C13" s="130">
        <v>0.012144224762460775</v>
      </c>
      <c r="D13" s="91" t="s">
        <v>699</v>
      </c>
      <c r="E13" s="91" t="b">
        <v>0</v>
      </c>
      <c r="F13" s="91" t="b">
        <v>0</v>
      </c>
      <c r="G13" s="91" t="b">
        <v>0</v>
      </c>
    </row>
    <row r="14" spans="1:7" ht="15">
      <c r="A14" s="91" t="s">
        <v>580</v>
      </c>
      <c r="B14" s="91">
        <v>7</v>
      </c>
      <c r="C14" s="130">
        <v>0.01237595368803166</v>
      </c>
      <c r="D14" s="91" t="s">
        <v>699</v>
      </c>
      <c r="E14" s="91" t="b">
        <v>0</v>
      </c>
      <c r="F14" s="91" t="b">
        <v>0</v>
      </c>
      <c r="G14" s="91" t="b">
        <v>0</v>
      </c>
    </row>
    <row r="15" spans="1:7" ht="15">
      <c r="A15" s="91" t="s">
        <v>678</v>
      </c>
      <c r="B15" s="91">
        <v>5</v>
      </c>
      <c r="C15" s="130">
        <v>0.011989278033777744</v>
      </c>
      <c r="D15" s="91" t="s">
        <v>699</v>
      </c>
      <c r="E15" s="91" t="b">
        <v>0</v>
      </c>
      <c r="F15" s="91" t="b">
        <v>0</v>
      </c>
      <c r="G15" s="91" t="b">
        <v>0</v>
      </c>
    </row>
    <row r="16" spans="1:7" ht="15">
      <c r="A16" s="91" t="s">
        <v>679</v>
      </c>
      <c r="B16" s="91">
        <v>5</v>
      </c>
      <c r="C16" s="130">
        <v>0.011989278033777744</v>
      </c>
      <c r="D16" s="91" t="s">
        <v>699</v>
      </c>
      <c r="E16" s="91" t="b">
        <v>0</v>
      </c>
      <c r="F16" s="91" t="b">
        <v>0</v>
      </c>
      <c r="G16" s="91" t="b">
        <v>0</v>
      </c>
    </row>
    <row r="17" spans="1:7" ht="15">
      <c r="A17" s="91" t="s">
        <v>680</v>
      </c>
      <c r="B17" s="91">
        <v>5</v>
      </c>
      <c r="C17" s="130">
        <v>0.011989278033777744</v>
      </c>
      <c r="D17" s="91" t="s">
        <v>699</v>
      </c>
      <c r="E17" s="91" t="b">
        <v>0</v>
      </c>
      <c r="F17" s="91" t="b">
        <v>0</v>
      </c>
      <c r="G17" s="91" t="b">
        <v>0</v>
      </c>
    </row>
    <row r="18" spans="1:7" ht="15">
      <c r="A18" s="91" t="s">
        <v>681</v>
      </c>
      <c r="B18" s="91">
        <v>5</v>
      </c>
      <c r="C18" s="130">
        <v>0.011989278033777744</v>
      </c>
      <c r="D18" s="91" t="s">
        <v>699</v>
      </c>
      <c r="E18" s="91" t="b">
        <v>0</v>
      </c>
      <c r="F18" s="91" t="b">
        <v>0</v>
      </c>
      <c r="G18" s="91" t="b">
        <v>0</v>
      </c>
    </row>
    <row r="19" spans="1:7" ht="15">
      <c r="A19" s="91" t="s">
        <v>583</v>
      </c>
      <c r="B19" s="91">
        <v>4</v>
      </c>
      <c r="C19" s="130">
        <v>0.011262284720264547</v>
      </c>
      <c r="D19" s="91" t="s">
        <v>699</v>
      </c>
      <c r="E19" s="91" t="b">
        <v>1</v>
      </c>
      <c r="F19" s="91" t="b">
        <v>0</v>
      </c>
      <c r="G19" s="91" t="b">
        <v>0</v>
      </c>
    </row>
    <row r="20" spans="1:7" ht="15">
      <c r="A20" s="91" t="s">
        <v>584</v>
      </c>
      <c r="B20" s="91">
        <v>4</v>
      </c>
      <c r="C20" s="130">
        <v>0.011262284720264547</v>
      </c>
      <c r="D20" s="91" t="s">
        <v>699</v>
      </c>
      <c r="E20" s="91" t="b">
        <v>0</v>
      </c>
      <c r="F20" s="91" t="b">
        <v>0</v>
      </c>
      <c r="G20" s="91" t="b">
        <v>0</v>
      </c>
    </row>
    <row r="21" spans="1:7" ht="15">
      <c r="A21" s="91" t="s">
        <v>682</v>
      </c>
      <c r="B21" s="91">
        <v>4</v>
      </c>
      <c r="C21" s="130">
        <v>0.011262284720264547</v>
      </c>
      <c r="D21" s="91" t="s">
        <v>699</v>
      </c>
      <c r="E21" s="91" t="b">
        <v>0</v>
      </c>
      <c r="F21" s="91" t="b">
        <v>0</v>
      </c>
      <c r="G21" s="91" t="b">
        <v>0</v>
      </c>
    </row>
    <row r="22" spans="1:7" ht="15">
      <c r="A22" s="91" t="s">
        <v>683</v>
      </c>
      <c r="B22" s="91">
        <v>4</v>
      </c>
      <c r="C22" s="130">
        <v>0.011262284720264547</v>
      </c>
      <c r="D22" s="91" t="s">
        <v>699</v>
      </c>
      <c r="E22" s="91" t="b">
        <v>0</v>
      </c>
      <c r="F22" s="91" t="b">
        <v>0</v>
      </c>
      <c r="G22" s="91" t="b">
        <v>0</v>
      </c>
    </row>
    <row r="23" spans="1:7" ht="15">
      <c r="A23" s="91" t="s">
        <v>684</v>
      </c>
      <c r="B23" s="91">
        <v>4</v>
      </c>
      <c r="C23" s="130">
        <v>0.011262284720264547</v>
      </c>
      <c r="D23" s="91" t="s">
        <v>699</v>
      </c>
      <c r="E23" s="91" t="b">
        <v>0</v>
      </c>
      <c r="F23" s="91" t="b">
        <v>0</v>
      </c>
      <c r="G23" s="91" t="b">
        <v>0</v>
      </c>
    </row>
    <row r="24" spans="1:7" ht="15">
      <c r="A24" s="91" t="s">
        <v>685</v>
      </c>
      <c r="B24" s="91">
        <v>4</v>
      </c>
      <c r="C24" s="130">
        <v>0.011262284720264547</v>
      </c>
      <c r="D24" s="91" t="s">
        <v>699</v>
      </c>
      <c r="E24" s="91" t="b">
        <v>0</v>
      </c>
      <c r="F24" s="91" t="b">
        <v>0</v>
      </c>
      <c r="G24" s="91" t="b">
        <v>0</v>
      </c>
    </row>
    <row r="25" spans="1:7" ht="15">
      <c r="A25" s="91" t="s">
        <v>224</v>
      </c>
      <c r="B25" s="91">
        <v>3</v>
      </c>
      <c r="C25" s="130">
        <v>0.010062300651512633</v>
      </c>
      <c r="D25" s="91" t="s">
        <v>699</v>
      </c>
      <c r="E25" s="91" t="b">
        <v>0</v>
      </c>
      <c r="F25" s="91" t="b">
        <v>0</v>
      </c>
      <c r="G25" s="91" t="b">
        <v>0</v>
      </c>
    </row>
    <row r="26" spans="1:7" ht="15">
      <c r="A26" s="91" t="s">
        <v>686</v>
      </c>
      <c r="B26" s="91">
        <v>3</v>
      </c>
      <c r="C26" s="130">
        <v>0.010062300651512633</v>
      </c>
      <c r="D26" s="91" t="s">
        <v>699</v>
      </c>
      <c r="E26" s="91" t="b">
        <v>0</v>
      </c>
      <c r="F26" s="91" t="b">
        <v>0</v>
      </c>
      <c r="G26" s="91" t="b">
        <v>0</v>
      </c>
    </row>
    <row r="27" spans="1:7" ht="15">
      <c r="A27" s="91" t="s">
        <v>687</v>
      </c>
      <c r="B27" s="91">
        <v>3</v>
      </c>
      <c r="C27" s="130">
        <v>0.010062300651512633</v>
      </c>
      <c r="D27" s="91" t="s">
        <v>699</v>
      </c>
      <c r="E27" s="91" t="b">
        <v>0</v>
      </c>
      <c r="F27" s="91" t="b">
        <v>0</v>
      </c>
      <c r="G27" s="91" t="b">
        <v>0</v>
      </c>
    </row>
    <row r="28" spans="1:7" ht="15">
      <c r="A28" s="91" t="s">
        <v>688</v>
      </c>
      <c r="B28" s="91">
        <v>3</v>
      </c>
      <c r="C28" s="130">
        <v>0.010062300651512633</v>
      </c>
      <c r="D28" s="91" t="s">
        <v>699</v>
      </c>
      <c r="E28" s="91" t="b">
        <v>0</v>
      </c>
      <c r="F28" s="91" t="b">
        <v>0</v>
      </c>
      <c r="G28" s="91" t="b">
        <v>0</v>
      </c>
    </row>
    <row r="29" spans="1:7" ht="15">
      <c r="A29" s="91" t="s">
        <v>689</v>
      </c>
      <c r="B29" s="91">
        <v>3</v>
      </c>
      <c r="C29" s="130">
        <v>0.010062300651512633</v>
      </c>
      <c r="D29" s="91" t="s">
        <v>699</v>
      </c>
      <c r="E29" s="91" t="b">
        <v>0</v>
      </c>
      <c r="F29" s="91" t="b">
        <v>0</v>
      </c>
      <c r="G29" s="91" t="b">
        <v>0</v>
      </c>
    </row>
    <row r="30" spans="1:7" ht="15">
      <c r="A30" s="91" t="s">
        <v>690</v>
      </c>
      <c r="B30" s="91">
        <v>3</v>
      </c>
      <c r="C30" s="130">
        <v>0.010062300651512633</v>
      </c>
      <c r="D30" s="91" t="s">
        <v>699</v>
      </c>
      <c r="E30" s="91" t="b">
        <v>0</v>
      </c>
      <c r="F30" s="91" t="b">
        <v>0</v>
      </c>
      <c r="G30" s="91" t="b">
        <v>0</v>
      </c>
    </row>
    <row r="31" spans="1:7" ht="15">
      <c r="A31" s="91" t="s">
        <v>691</v>
      </c>
      <c r="B31" s="91">
        <v>3</v>
      </c>
      <c r="C31" s="130">
        <v>0.010062300651512633</v>
      </c>
      <c r="D31" s="91" t="s">
        <v>699</v>
      </c>
      <c r="E31" s="91" t="b">
        <v>0</v>
      </c>
      <c r="F31" s="91" t="b">
        <v>0</v>
      </c>
      <c r="G31" s="91" t="b">
        <v>0</v>
      </c>
    </row>
    <row r="32" spans="1:7" ht="15">
      <c r="A32" s="91" t="s">
        <v>692</v>
      </c>
      <c r="B32" s="91">
        <v>3</v>
      </c>
      <c r="C32" s="130">
        <v>0.010062300651512633</v>
      </c>
      <c r="D32" s="91" t="s">
        <v>699</v>
      </c>
      <c r="E32" s="91" t="b">
        <v>0</v>
      </c>
      <c r="F32" s="91" t="b">
        <v>0</v>
      </c>
      <c r="G32" s="91" t="b">
        <v>0</v>
      </c>
    </row>
    <row r="33" spans="1:7" ht="15">
      <c r="A33" s="91" t="s">
        <v>693</v>
      </c>
      <c r="B33" s="91">
        <v>3</v>
      </c>
      <c r="C33" s="130">
        <v>0.010062300651512633</v>
      </c>
      <c r="D33" s="91" t="s">
        <v>699</v>
      </c>
      <c r="E33" s="91" t="b">
        <v>1</v>
      </c>
      <c r="F33" s="91" t="b">
        <v>0</v>
      </c>
      <c r="G33" s="91" t="b">
        <v>0</v>
      </c>
    </row>
    <row r="34" spans="1:7" ht="15">
      <c r="A34" s="91" t="s">
        <v>694</v>
      </c>
      <c r="B34" s="91">
        <v>3</v>
      </c>
      <c r="C34" s="130">
        <v>0.010062300651512633</v>
      </c>
      <c r="D34" s="91" t="s">
        <v>699</v>
      </c>
      <c r="E34" s="91" t="b">
        <v>0</v>
      </c>
      <c r="F34" s="91" t="b">
        <v>0</v>
      </c>
      <c r="G34" s="91" t="b">
        <v>0</v>
      </c>
    </row>
    <row r="35" spans="1:7" ht="15">
      <c r="A35" s="91" t="s">
        <v>695</v>
      </c>
      <c r="B35" s="91">
        <v>3</v>
      </c>
      <c r="C35" s="130">
        <v>0.010062300651512633</v>
      </c>
      <c r="D35" s="91" t="s">
        <v>699</v>
      </c>
      <c r="E35" s="91" t="b">
        <v>1</v>
      </c>
      <c r="F35" s="91" t="b">
        <v>0</v>
      </c>
      <c r="G35" s="91" t="b">
        <v>0</v>
      </c>
    </row>
    <row r="36" spans="1:7" ht="15">
      <c r="A36" s="91" t="s">
        <v>589</v>
      </c>
      <c r="B36" s="91">
        <v>3</v>
      </c>
      <c r="C36" s="130">
        <v>0.016231972048749647</v>
      </c>
      <c r="D36" s="91" t="s">
        <v>699</v>
      </c>
      <c r="E36" s="91" t="b">
        <v>0</v>
      </c>
      <c r="F36" s="91" t="b">
        <v>0</v>
      </c>
      <c r="G36" s="91" t="b">
        <v>0</v>
      </c>
    </row>
    <row r="37" spans="1:7" ht="15">
      <c r="A37" s="91" t="s">
        <v>696</v>
      </c>
      <c r="B37" s="91">
        <v>2</v>
      </c>
      <c r="C37" s="130">
        <v>0.010821314699166432</v>
      </c>
      <c r="D37" s="91" t="s">
        <v>699</v>
      </c>
      <c r="E37" s="91" t="b">
        <v>0</v>
      </c>
      <c r="F37" s="91" t="b">
        <v>0</v>
      </c>
      <c r="G37" s="91" t="b">
        <v>0</v>
      </c>
    </row>
    <row r="38" spans="1:7" ht="15">
      <c r="A38" s="91" t="s">
        <v>586</v>
      </c>
      <c r="B38" s="91">
        <v>2</v>
      </c>
      <c r="C38" s="130">
        <v>0.008226228529649353</v>
      </c>
      <c r="D38" s="91" t="s">
        <v>699</v>
      </c>
      <c r="E38" s="91" t="b">
        <v>0</v>
      </c>
      <c r="F38" s="91" t="b">
        <v>0</v>
      </c>
      <c r="G38" s="91" t="b">
        <v>0</v>
      </c>
    </row>
    <row r="39" spans="1:7" ht="15">
      <c r="A39" s="91" t="s">
        <v>590</v>
      </c>
      <c r="B39" s="91">
        <v>2</v>
      </c>
      <c r="C39" s="130">
        <v>0.010821314699166432</v>
      </c>
      <c r="D39" s="91" t="s">
        <v>699</v>
      </c>
      <c r="E39" s="91" t="b">
        <v>0</v>
      </c>
      <c r="F39" s="91" t="b">
        <v>0</v>
      </c>
      <c r="G39" s="91" t="b">
        <v>0</v>
      </c>
    </row>
    <row r="40" spans="1:7" ht="15">
      <c r="A40" s="91" t="s">
        <v>591</v>
      </c>
      <c r="B40" s="91">
        <v>2</v>
      </c>
      <c r="C40" s="130">
        <v>0.010821314699166432</v>
      </c>
      <c r="D40" s="91" t="s">
        <v>699</v>
      </c>
      <c r="E40" s="91" t="b">
        <v>0</v>
      </c>
      <c r="F40" s="91" t="b">
        <v>0</v>
      </c>
      <c r="G40" s="91" t="b">
        <v>0</v>
      </c>
    </row>
    <row r="41" spans="1:7" ht="15">
      <c r="A41" s="91" t="s">
        <v>576</v>
      </c>
      <c r="B41" s="91">
        <v>11</v>
      </c>
      <c r="C41" s="130">
        <v>0</v>
      </c>
      <c r="D41" s="91" t="s">
        <v>532</v>
      </c>
      <c r="E41" s="91" t="b">
        <v>0</v>
      </c>
      <c r="F41" s="91" t="b">
        <v>0</v>
      </c>
      <c r="G41" s="91" t="b">
        <v>0</v>
      </c>
    </row>
    <row r="42" spans="1:7" ht="15">
      <c r="A42" s="91" t="s">
        <v>577</v>
      </c>
      <c r="B42" s="91">
        <v>11</v>
      </c>
      <c r="C42" s="130">
        <v>0</v>
      </c>
      <c r="D42" s="91" t="s">
        <v>532</v>
      </c>
      <c r="E42" s="91" t="b">
        <v>0</v>
      </c>
      <c r="F42" s="91" t="b">
        <v>0</v>
      </c>
      <c r="G42" s="91" t="b">
        <v>0</v>
      </c>
    </row>
    <row r="43" spans="1:7" ht="15">
      <c r="A43" s="91" t="s">
        <v>578</v>
      </c>
      <c r="B43" s="91">
        <v>11</v>
      </c>
      <c r="C43" s="130">
        <v>0</v>
      </c>
      <c r="D43" s="91" t="s">
        <v>532</v>
      </c>
      <c r="E43" s="91" t="b">
        <v>0</v>
      </c>
      <c r="F43" s="91" t="b">
        <v>0</v>
      </c>
      <c r="G43" s="91" t="b">
        <v>0</v>
      </c>
    </row>
    <row r="44" spans="1:7" ht="15">
      <c r="A44" s="91" t="s">
        <v>575</v>
      </c>
      <c r="B44" s="91">
        <v>9</v>
      </c>
      <c r="C44" s="130">
        <v>0.00493302881427737</v>
      </c>
      <c r="D44" s="91" t="s">
        <v>532</v>
      </c>
      <c r="E44" s="91" t="b">
        <v>0</v>
      </c>
      <c r="F44" s="91" t="b">
        <v>0</v>
      </c>
      <c r="G44" s="91" t="b">
        <v>0</v>
      </c>
    </row>
    <row r="45" spans="1:7" ht="15">
      <c r="A45" s="91" t="s">
        <v>223</v>
      </c>
      <c r="B45" s="91">
        <v>9</v>
      </c>
      <c r="C45" s="130">
        <v>0.00493302881427737</v>
      </c>
      <c r="D45" s="91" t="s">
        <v>532</v>
      </c>
      <c r="E45" s="91" t="b">
        <v>0</v>
      </c>
      <c r="F45" s="91" t="b">
        <v>0</v>
      </c>
      <c r="G45" s="91" t="b">
        <v>0</v>
      </c>
    </row>
    <row r="46" spans="1:7" ht="15">
      <c r="A46" s="91" t="s">
        <v>580</v>
      </c>
      <c r="B46" s="91">
        <v>7</v>
      </c>
      <c r="C46" s="130">
        <v>0.008641902616401114</v>
      </c>
      <c r="D46" s="91" t="s">
        <v>532</v>
      </c>
      <c r="E46" s="91" t="b">
        <v>0</v>
      </c>
      <c r="F46" s="91" t="b">
        <v>0</v>
      </c>
      <c r="G46" s="91" t="b">
        <v>0</v>
      </c>
    </row>
    <row r="47" spans="1:7" ht="15">
      <c r="A47" s="91" t="s">
        <v>581</v>
      </c>
      <c r="B47" s="91">
        <v>7</v>
      </c>
      <c r="C47" s="130">
        <v>0.008641902616401114</v>
      </c>
      <c r="D47" s="91" t="s">
        <v>532</v>
      </c>
      <c r="E47" s="91" t="b">
        <v>0</v>
      </c>
      <c r="F47" s="91" t="b">
        <v>0</v>
      </c>
      <c r="G47" s="91" t="b">
        <v>0</v>
      </c>
    </row>
    <row r="48" spans="1:7" ht="15">
      <c r="A48" s="91" t="s">
        <v>582</v>
      </c>
      <c r="B48" s="91">
        <v>7</v>
      </c>
      <c r="C48" s="130">
        <v>0.008641902616401114</v>
      </c>
      <c r="D48" s="91" t="s">
        <v>532</v>
      </c>
      <c r="E48" s="91" t="b">
        <v>0</v>
      </c>
      <c r="F48" s="91" t="b">
        <v>0</v>
      </c>
      <c r="G48" s="91" t="b">
        <v>0</v>
      </c>
    </row>
    <row r="49" spans="1:7" ht="15">
      <c r="A49" s="91" t="s">
        <v>583</v>
      </c>
      <c r="B49" s="91">
        <v>4</v>
      </c>
      <c r="C49" s="130">
        <v>0.01105239481333994</v>
      </c>
      <c r="D49" s="91" t="s">
        <v>532</v>
      </c>
      <c r="E49" s="91" t="b">
        <v>1</v>
      </c>
      <c r="F49" s="91" t="b">
        <v>0</v>
      </c>
      <c r="G49" s="91" t="b">
        <v>0</v>
      </c>
    </row>
    <row r="50" spans="1:7" ht="15">
      <c r="A50" s="91" t="s">
        <v>584</v>
      </c>
      <c r="B50" s="91">
        <v>4</v>
      </c>
      <c r="C50" s="130">
        <v>0.01105239481333994</v>
      </c>
      <c r="D50" s="91" t="s">
        <v>532</v>
      </c>
      <c r="E50" s="91" t="b">
        <v>0</v>
      </c>
      <c r="F50" s="91" t="b">
        <v>0</v>
      </c>
      <c r="G50" s="91" t="b">
        <v>0</v>
      </c>
    </row>
    <row r="51" spans="1:7" ht="15">
      <c r="A51" s="91" t="s">
        <v>682</v>
      </c>
      <c r="B51" s="91">
        <v>4</v>
      </c>
      <c r="C51" s="130">
        <v>0.01105239481333994</v>
      </c>
      <c r="D51" s="91" t="s">
        <v>532</v>
      </c>
      <c r="E51" s="91" t="b">
        <v>0</v>
      </c>
      <c r="F51" s="91" t="b">
        <v>0</v>
      </c>
      <c r="G51" s="91" t="b">
        <v>0</v>
      </c>
    </row>
    <row r="52" spans="1:7" ht="15">
      <c r="A52" s="91" t="s">
        <v>683</v>
      </c>
      <c r="B52" s="91">
        <v>4</v>
      </c>
      <c r="C52" s="130">
        <v>0.01105239481333994</v>
      </c>
      <c r="D52" s="91" t="s">
        <v>532</v>
      </c>
      <c r="E52" s="91" t="b">
        <v>0</v>
      </c>
      <c r="F52" s="91" t="b">
        <v>0</v>
      </c>
      <c r="G52" s="91" t="b">
        <v>0</v>
      </c>
    </row>
    <row r="53" spans="1:7" ht="15">
      <c r="A53" s="91" t="s">
        <v>684</v>
      </c>
      <c r="B53" s="91">
        <v>4</v>
      </c>
      <c r="C53" s="130">
        <v>0.01105239481333994</v>
      </c>
      <c r="D53" s="91" t="s">
        <v>532</v>
      </c>
      <c r="E53" s="91" t="b">
        <v>0</v>
      </c>
      <c r="F53" s="91" t="b">
        <v>0</v>
      </c>
      <c r="G53" s="91" t="b">
        <v>0</v>
      </c>
    </row>
    <row r="54" spans="1:7" ht="15">
      <c r="A54" s="91" t="s">
        <v>685</v>
      </c>
      <c r="B54" s="91">
        <v>4</v>
      </c>
      <c r="C54" s="130">
        <v>0.01105239481333994</v>
      </c>
      <c r="D54" s="91" t="s">
        <v>532</v>
      </c>
      <c r="E54" s="91" t="b">
        <v>0</v>
      </c>
      <c r="F54" s="91" t="b">
        <v>0</v>
      </c>
      <c r="G54" s="91" t="b">
        <v>0</v>
      </c>
    </row>
    <row r="55" spans="1:7" ht="15">
      <c r="A55" s="91" t="s">
        <v>678</v>
      </c>
      <c r="B55" s="91">
        <v>4</v>
      </c>
      <c r="C55" s="130">
        <v>0.01105239481333994</v>
      </c>
      <c r="D55" s="91" t="s">
        <v>532</v>
      </c>
      <c r="E55" s="91" t="b">
        <v>0</v>
      </c>
      <c r="F55" s="91" t="b">
        <v>0</v>
      </c>
      <c r="G55" s="91" t="b">
        <v>0</v>
      </c>
    </row>
    <row r="56" spans="1:7" ht="15">
      <c r="A56" s="91" t="s">
        <v>679</v>
      </c>
      <c r="B56" s="91">
        <v>4</v>
      </c>
      <c r="C56" s="130">
        <v>0.01105239481333994</v>
      </c>
      <c r="D56" s="91" t="s">
        <v>532</v>
      </c>
      <c r="E56" s="91" t="b">
        <v>0</v>
      </c>
      <c r="F56" s="91" t="b">
        <v>0</v>
      </c>
      <c r="G56" s="91" t="b">
        <v>0</v>
      </c>
    </row>
    <row r="57" spans="1:7" ht="15">
      <c r="A57" s="91" t="s">
        <v>680</v>
      </c>
      <c r="B57" s="91">
        <v>4</v>
      </c>
      <c r="C57" s="130">
        <v>0.01105239481333994</v>
      </c>
      <c r="D57" s="91" t="s">
        <v>532</v>
      </c>
      <c r="E57" s="91" t="b">
        <v>0</v>
      </c>
      <c r="F57" s="91" t="b">
        <v>0</v>
      </c>
      <c r="G57" s="91" t="b">
        <v>0</v>
      </c>
    </row>
    <row r="58" spans="1:7" ht="15">
      <c r="A58" s="91" t="s">
        <v>681</v>
      </c>
      <c r="B58" s="91">
        <v>4</v>
      </c>
      <c r="C58" s="130">
        <v>0.01105239481333994</v>
      </c>
      <c r="D58" s="91" t="s">
        <v>532</v>
      </c>
      <c r="E58" s="91" t="b">
        <v>0</v>
      </c>
      <c r="F58" s="91" t="b">
        <v>0</v>
      </c>
      <c r="G58" s="91" t="b">
        <v>0</v>
      </c>
    </row>
    <row r="59" spans="1:7" ht="15">
      <c r="A59" s="91" t="s">
        <v>224</v>
      </c>
      <c r="B59" s="91">
        <v>3</v>
      </c>
      <c r="C59" s="130">
        <v>0.010646630762991745</v>
      </c>
      <c r="D59" s="91" t="s">
        <v>532</v>
      </c>
      <c r="E59" s="91" t="b">
        <v>0</v>
      </c>
      <c r="F59" s="91" t="b">
        <v>0</v>
      </c>
      <c r="G59" s="91" t="b">
        <v>0</v>
      </c>
    </row>
    <row r="60" spans="1:7" ht="15">
      <c r="A60" s="91" t="s">
        <v>686</v>
      </c>
      <c r="B60" s="91">
        <v>3</v>
      </c>
      <c r="C60" s="130">
        <v>0.010646630762991745</v>
      </c>
      <c r="D60" s="91" t="s">
        <v>532</v>
      </c>
      <c r="E60" s="91" t="b">
        <v>0</v>
      </c>
      <c r="F60" s="91" t="b">
        <v>0</v>
      </c>
      <c r="G60" s="91" t="b">
        <v>0</v>
      </c>
    </row>
    <row r="61" spans="1:7" ht="15">
      <c r="A61" s="91" t="s">
        <v>687</v>
      </c>
      <c r="B61" s="91">
        <v>3</v>
      </c>
      <c r="C61" s="130">
        <v>0.010646630762991745</v>
      </c>
      <c r="D61" s="91" t="s">
        <v>532</v>
      </c>
      <c r="E61" s="91" t="b">
        <v>0</v>
      </c>
      <c r="F61" s="91" t="b">
        <v>0</v>
      </c>
      <c r="G61" s="91" t="b">
        <v>0</v>
      </c>
    </row>
    <row r="62" spans="1:7" ht="15">
      <c r="A62" s="91" t="s">
        <v>688</v>
      </c>
      <c r="B62" s="91">
        <v>3</v>
      </c>
      <c r="C62" s="130">
        <v>0.010646630762991745</v>
      </c>
      <c r="D62" s="91" t="s">
        <v>532</v>
      </c>
      <c r="E62" s="91" t="b">
        <v>0</v>
      </c>
      <c r="F62" s="91" t="b">
        <v>0</v>
      </c>
      <c r="G62" s="91" t="b">
        <v>0</v>
      </c>
    </row>
    <row r="63" spans="1:7" ht="15">
      <c r="A63" s="91" t="s">
        <v>689</v>
      </c>
      <c r="B63" s="91">
        <v>3</v>
      </c>
      <c r="C63" s="130">
        <v>0.010646630762991745</v>
      </c>
      <c r="D63" s="91" t="s">
        <v>532</v>
      </c>
      <c r="E63" s="91" t="b">
        <v>0</v>
      </c>
      <c r="F63" s="91" t="b">
        <v>0</v>
      </c>
      <c r="G63" s="91" t="b">
        <v>0</v>
      </c>
    </row>
    <row r="64" spans="1:7" ht="15">
      <c r="A64" s="91" t="s">
        <v>690</v>
      </c>
      <c r="B64" s="91">
        <v>3</v>
      </c>
      <c r="C64" s="130">
        <v>0.010646630762991745</v>
      </c>
      <c r="D64" s="91" t="s">
        <v>532</v>
      </c>
      <c r="E64" s="91" t="b">
        <v>0</v>
      </c>
      <c r="F64" s="91" t="b">
        <v>0</v>
      </c>
      <c r="G64" s="91" t="b">
        <v>0</v>
      </c>
    </row>
    <row r="65" spans="1:7" ht="15">
      <c r="A65" s="91" t="s">
        <v>691</v>
      </c>
      <c r="B65" s="91">
        <v>3</v>
      </c>
      <c r="C65" s="130">
        <v>0.010646630762991745</v>
      </c>
      <c r="D65" s="91" t="s">
        <v>532</v>
      </c>
      <c r="E65" s="91" t="b">
        <v>0</v>
      </c>
      <c r="F65" s="91" t="b">
        <v>0</v>
      </c>
      <c r="G65" s="91" t="b">
        <v>0</v>
      </c>
    </row>
    <row r="66" spans="1:7" ht="15">
      <c r="A66" s="91" t="s">
        <v>692</v>
      </c>
      <c r="B66" s="91">
        <v>3</v>
      </c>
      <c r="C66" s="130">
        <v>0.010646630762991745</v>
      </c>
      <c r="D66" s="91" t="s">
        <v>532</v>
      </c>
      <c r="E66" s="91" t="b">
        <v>0</v>
      </c>
      <c r="F66" s="91" t="b">
        <v>0</v>
      </c>
      <c r="G66" s="91" t="b">
        <v>0</v>
      </c>
    </row>
    <row r="67" spans="1:7" ht="15">
      <c r="A67" s="91" t="s">
        <v>693</v>
      </c>
      <c r="B67" s="91">
        <v>3</v>
      </c>
      <c r="C67" s="130">
        <v>0.010646630762991745</v>
      </c>
      <c r="D67" s="91" t="s">
        <v>532</v>
      </c>
      <c r="E67" s="91" t="b">
        <v>1</v>
      </c>
      <c r="F67" s="91" t="b">
        <v>0</v>
      </c>
      <c r="G67" s="91" t="b">
        <v>0</v>
      </c>
    </row>
    <row r="68" spans="1:7" ht="15">
      <c r="A68" s="91" t="s">
        <v>694</v>
      </c>
      <c r="B68" s="91">
        <v>3</v>
      </c>
      <c r="C68" s="130">
        <v>0.010646630762991745</v>
      </c>
      <c r="D68" s="91" t="s">
        <v>532</v>
      </c>
      <c r="E68" s="91" t="b">
        <v>0</v>
      </c>
      <c r="F68" s="91" t="b">
        <v>0</v>
      </c>
      <c r="G68" s="91" t="b">
        <v>0</v>
      </c>
    </row>
    <row r="69" spans="1:7" ht="15">
      <c r="A69" s="91" t="s">
        <v>695</v>
      </c>
      <c r="B69" s="91">
        <v>3</v>
      </c>
      <c r="C69" s="130">
        <v>0.010646630762991745</v>
      </c>
      <c r="D69" s="91" t="s">
        <v>532</v>
      </c>
      <c r="E69" s="91" t="b">
        <v>1</v>
      </c>
      <c r="F69" s="91" t="b">
        <v>0</v>
      </c>
      <c r="G69" s="91" t="b">
        <v>0</v>
      </c>
    </row>
    <row r="70" spans="1:7" ht="15">
      <c r="A70" s="91" t="s">
        <v>696</v>
      </c>
      <c r="B70" s="91">
        <v>2</v>
      </c>
      <c r="C70" s="130">
        <v>0.013099279058594027</v>
      </c>
      <c r="D70" s="91" t="s">
        <v>532</v>
      </c>
      <c r="E70" s="91" t="b">
        <v>0</v>
      </c>
      <c r="F70" s="91" t="b">
        <v>0</v>
      </c>
      <c r="G70" s="91" t="b">
        <v>0</v>
      </c>
    </row>
    <row r="71" spans="1:7" ht="15">
      <c r="A71" s="91" t="s">
        <v>586</v>
      </c>
      <c r="B71" s="91">
        <v>2</v>
      </c>
      <c r="C71" s="130">
        <v>0</v>
      </c>
      <c r="D71" s="91" t="s">
        <v>533</v>
      </c>
      <c r="E71" s="91" t="b">
        <v>0</v>
      </c>
      <c r="F71" s="91" t="b">
        <v>0</v>
      </c>
      <c r="G71" s="91" t="b">
        <v>0</v>
      </c>
    </row>
    <row r="72" spans="1:7" ht="15">
      <c r="A72" s="91" t="s">
        <v>575</v>
      </c>
      <c r="B72" s="91">
        <v>2</v>
      </c>
      <c r="C72" s="130">
        <v>0</v>
      </c>
      <c r="D72" s="91" t="s">
        <v>533</v>
      </c>
      <c r="E72" s="91" t="b">
        <v>0</v>
      </c>
      <c r="F72" s="91" t="b">
        <v>0</v>
      </c>
      <c r="G72" s="91" t="b">
        <v>0</v>
      </c>
    </row>
    <row r="73" spans="1:7" ht="15">
      <c r="A73" s="91" t="s">
        <v>575</v>
      </c>
      <c r="B73" s="91">
        <v>2</v>
      </c>
      <c r="C73" s="130">
        <v>0.028669523396569637</v>
      </c>
      <c r="D73" s="91" t="s">
        <v>534</v>
      </c>
      <c r="E73" s="91" t="b">
        <v>0</v>
      </c>
      <c r="F73" s="91" t="b">
        <v>0</v>
      </c>
      <c r="G73" s="91" t="b">
        <v>0</v>
      </c>
    </row>
    <row r="74" spans="1:7" ht="15">
      <c r="A74" s="91" t="s">
        <v>589</v>
      </c>
      <c r="B74" s="91">
        <v>3</v>
      </c>
      <c r="C74" s="130">
        <v>0</v>
      </c>
      <c r="D74" s="91" t="s">
        <v>535</v>
      </c>
      <c r="E74" s="91" t="b">
        <v>0</v>
      </c>
      <c r="F74" s="91" t="b">
        <v>0</v>
      </c>
      <c r="G74" s="91" t="b">
        <v>0</v>
      </c>
    </row>
    <row r="75" spans="1:7" ht="15">
      <c r="A75" s="91" t="s">
        <v>590</v>
      </c>
      <c r="B75" s="91">
        <v>2</v>
      </c>
      <c r="C75" s="130">
        <v>0</v>
      </c>
      <c r="D75" s="91" t="s">
        <v>535</v>
      </c>
      <c r="E75" s="91" t="b">
        <v>0</v>
      </c>
      <c r="F75" s="91" t="b">
        <v>0</v>
      </c>
      <c r="G75" s="91" t="b">
        <v>0</v>
      </c>
    </row>
    <row r="76" spans="1:7" ht="15">
      <c r="A76" s="91" t="s">
        <v>591</v>
      </c>
      <c r="B76" s="91">
        <v>2</v>
      </c>
      <c r="C76" s="130">
        <v>0</v>
      </c>
      <c r="D76" s="91" t="s">
        <v>535</v>
      </c>
      <c r="E76" s="91" t="b">
        <v>0</v>
      </c>
      <c r="F76" s="91" t="b">
        <v>0</v>
      </c>
      <c r="G7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2019-09-04T12:08:54Z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