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<sst xmlns="http://schemas.openxmlformats.org/spreadsheetml/2006/main" count="4306" uniqueCount="1106">
  <si>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</si>
  <si>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</si>
  <si>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</si>
  <si>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</si>
  <si>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</si>
  <si>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</si>
  <si>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</si>
  <si>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</si>
  <si>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</si>
  <si>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</si>
  <si>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</si>
  <si>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</si>
  <si>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</si>
  <si>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</si>
  <si>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</si>
  <si>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</si>
  <si>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</si>
  <si>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</si>
  <si>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</si>
  <si>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</si>
  <si>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</si>
  <si>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</si>
  <si>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</si>
  <si>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</si>
  <si>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</si>
  <si>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</si>
  <si>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</si>
  <si>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</si>
  <si>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</si>
  <si>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</si>
  <si>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</si>
  <si>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</si>
  <si>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</si>
  <si>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</si>
  <si>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</si>
  <si>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</si>
  <si>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</si>
  <si>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</si>
  <si>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</si>
  <si>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</si>
  <si>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</si>
  <si>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</si>
  <si>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</si>
  <si>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</si>
  <si>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</si>
  <si>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</si>
  <si>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</si>
  <si>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</si>
  <si>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</si>
  <si>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</si>
  <si>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</si>
  <si>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</si>
  <si>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</si>
  <si>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</si>
  <si>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</si>
  <si>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</si>
  <si>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</si>
  <si>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</si>
  <si>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</si>
  <si>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</si>
  <si>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</si>
  <si>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</si>
  <si>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</si>
  <si>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</si>
  <si>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</si>
  <si>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</si>
  <si>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</si>
  <si>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</si>
  <si>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</si>
  <si>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</si>
  <si>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</si>
  <si>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</si>
  <si>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</si>
  <si>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</si>
  <si>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</si>
  <si>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</si>
  <si>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</si>
  <si>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</si>
  <si>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</si>
  <si>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</si>
  <si>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</si>
  <si>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</si>
  <si>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</si>
  <si>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</si>
  <si>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</si>
  <si>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</si>
  <si>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</si>
  <si>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</si>
  <si>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</si>
  <si>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</si>
  <si>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</si>
  <si>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</si>
  <si>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</si>
  <si>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</si>
  <si>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</si>
  <si>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</si>
  <si>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</si>
  <si>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</si>
  <si>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</si>
  <si>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</si>
  <si>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</si>
  <si>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</si>
  <si>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</si>
  <si>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</si>
  <si>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</si>
  <si>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</si>
  <si>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</si>
  <si>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</si>
  <si>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</si>
  <si>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</si>
  <si>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</si>
  <si>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</si>
  <si>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</si>
  <si>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</si>
  <si>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</si>
  <si>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</si>
  <si>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</si>
  <si>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</si>
  <si>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</si>
  <si>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</si>
  <si>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</si>
  <si>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</si>
  <si>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</si>
  <si>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</si>
  <si>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</si>
  <si>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</si>
  <si>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</si>
  <si>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</si>
  <si>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</si>
  <si>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</si>
  <si>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</si>
  <si>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</si>
  <si>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</si>
  <si>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</si>
  <si>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</si>
  <si>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</si>
  <si>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</si>
  <si>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</si>
  <si>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</si>
  <si>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</si>
  <si>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</si>
  <si>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</si>
  <si>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</si>
  <si>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</si>
  <si>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</si>
  <si>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</si>
  <si>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</si>
  <si>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</si>
  <si>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</si>
  <si>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</si>
  <si>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</si>
  <si>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</si>
  <si>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</si>
  <si>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</si>
  <si>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</si>
  <si>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</si>
  <si>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</si>
  <si>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</si>
  <si>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</si>
  <si>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</si>
  <si>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</si>
  <si>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</si>
  <si>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</si>
  <si>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</si>
  <si>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</si>
  <si>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</si>
  <si>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</si>
  <si>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</si>
  <si>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</si>
  <si>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</si>
  <si>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</si>
  <si>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</si>
  <si>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</si>
  <si>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</si>
  <si>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</si>
  <si>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</si>
  <si>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</si>
  <si>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</si>
  <si>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</si>
  <si>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</si>
  <si>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</si>
  <si>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</si>
  <si>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</si>
  <si>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</si>
  <si>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</si>
  <si>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</si>
  <si>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</si>
  <si>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</si>
  <si>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</si>
  <si>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</si>
  <si>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</si>
  <si>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</si>
  <si>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</si>
  <si>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</si>
  <si>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</si>
  <si>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</si>
  <si>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</si>
  <si>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</si>
  <si>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</si>
  <si>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</si>
  <si>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</si>
  <si>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</si>
  <si>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</si>
  <si>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</si>
  <si>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</si>
  <si>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</si>
  <si>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</si>
  <si>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</si>
  <si>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</si>
  <si>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</si>
  <si>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</si>
  <si>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</si>
  <si>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elagrao1235</t>
  </si>
  <si>
    <t>missisidi</t>
  </si>
  <si>
    <t>khanhilid</t>
  </si>
  <si>
    <t>akhbarnewsma</t>
  </si>
  <si>
    <t>adooon111</t>
  </si>
  <si>
    <t>hanatiah1</t>
  </si>
  <si>
    <t>tarik_bakkary</t>
  </si>
  <si>
    <t>full_gools</t>
  </si>
  <si>
    <t>abbenbihi</t>
  </si>
  <si>
    <t>hassan_rachidi1</t>
  </si>
  <si>
    <t>msawt3</t>
  </si>
  <si>
    <t>alroeyas</t>
  </si>
  <si>
    <t>majed_209</t>
  </si>
  <si>
    <t>kanjaa_fr</t>
  </si>
  <si>
    <t>fatyezgh</t>
  </si>
  <si>
    <t>brim1am</t>
  </si>
  <si>
    <t>alroeya</t>
  </si>
  <si>
    <t>youssef20754125</t>
  </si>
  <si>
    <t>ammaratallah</t>
  </si>
  <si>
    <t>hessah_aljaser</t>
  </si>
  <si>
    <t>fatima1990fati1</t>
  </si>
  <si>
    <t>zlyxiogmkmt9hqv</t>
  </si>
  <si>
    <t>m_highstar</t>
  </si>
  <si>
    <t>lily242824</t>
  </si>
  <si>
    <t>abeerga24379555</t>
  </si>
  <si>
    <t>01200522</t>
  </si>
  <si>
    <t>pflpselma</t>
  </si>
  <si>
    <t>maroc_actualite</t>
  </si>
  <si>
    <t>akalpressma</t>
  </si>
  <si>
    <t>hespress</t>
  </si>
  <si>
    <t>sultanbindulaim</t>
  </si>
  <si>
    <t>b9ina_hna</t>
  </si>
  <si>
    <t>elotmanisaad</t>
  </si>
  <si>
    <t>metha410</t>
  </si>
  <si>
    <t>manospheremania</t>
  </si>
  <si>
    <t>Replies to</t>
  </si>
  <si>
    <t>Mentions</t>
  </si>
  <si>
    <t>@b9ina_hna 80 فتطبيب مدينة الدار البيضاء تقرير اماراتي نشرته هسبريس الإماراتية خخخ 123 فتنمية البشرية _xD83D__xDE02_ تيقتي نتا ه… https://t.co/Uvrrz9iyE3</t>
  </si>
  <si>
    <t>هسبريس</t>
  </si>
  <si>
    <t>نقلت جريدة المساء عن مصادر وصفتها بـ"الموثوقة" أن فرقا برلمانية تمارس ضغوطا وتقود جهودًا مكثفة داخل مجلس المستشارين… https://t.co/F9t5p5YAXp</t>
  </si>
  <si>
    <t>نفس المصادر قالت أن الأمر يتعلق بحزبين واحد ينتمي للمعارضة ويتوفر على نسبة كبيرة من البرلمانيين في الغرفة الثانية،… https://t.co/9uYSCjgjkx</t>
  </si>
  <si>
    <t>#هسبريس : "#السيبة" بالبيضاء.. باعة يشهرون عصيا وسكاكين في وجه #السلطات.
#الدار_البيضاء
https://t.co/l8GZT4zo6v</t>
  </si>
  <si>
    <t>تطوير لقاح جديد ضد عدوى مرض السل القاتل - هسبريس https://t.co/0sAUAtyBlE https://t.co/nPbIIYugE2</t>
  </si>
  <si>
    <t>@hespress جهل هسبريس يدفعها الى نشر أي شيء</t>
  </si>
  <si>
    <t>الأحبة والأصدقاء: 
تجدون في جريدة هسبريس حواري مع الصحفي والصديق ياسين أوشن _xD83C__xDF39_ https://t.co/8cp0GgIdek</t>
  </si>
  <si>
    <t>هسبريس تتوج بجائزة "أوشاكور" للصحافة بتافراوتhttps://t.co/X12DQAuhUt https://t.co/iwvwD7LddN</t>
  </si>
  <si>
    <t>هسبريس تتوج بجائزة "أوشاكور" للصحافة بتافراوت https://t.co/ZhY3Urbrdz</t>
  </si>
  <si>
    <t>هسبريس تتوج بجائزة "أوشاكور" للصحافة بتافراوت https://t.co/eCntrOiOyB</t>
  </si>
  <si>
    <t>@Metha410 @hespress @Elotmanisaad رئيس مركز هسبريس ودكشي دالعدالة والتنمية .</t>
  </si>
  <si>
    <t>RT @Alroeya: نشرت صحيفة هسبريس تفاصيل عن حادثة وفاة 7 مشجعين بالفيضان الذي ضرب ملعب تزيرت بمدينة تارودانت، حيث وُجهت انتقادات لاذعة إلى الس…</t>
  </si>
  <si>
    <t>RT @hespress: أماني الفرق المشاركة وتشجيعات الجماهير تنجرف مع #السيول.. صراخ وعويل وشهادات صادمة.. هسبريس تعيد تركيب تفاصيل #فاجعة السيول ا…</t>
  </si>
  <si>
    <t>نشرت صحيفة هسبريس تفاصيل عن حادثة وفاة 7 مشجعين بالفيضان الذي ضرب ملعب تزيرت بمدينة تارودانت، حيث وُجهت انتقادات لا… https://t.co/sCJUJ16QP0</t>
  </si>
  <si>
    <t>جريدة هسبريس الإلكترونية/ الحرب والفقر يدفعان "شباب غزة" إلى المغامرة بحرا صوب أوروبا #خارج_الحدود - عبر تطبيق نبض… https://t.co/Hz1HCYRm7I</t>
  </si>
  <si>
    <t>جريدة هسبريس الإلكترونية/ أكمير يروي تاريخ الأندلس من دخول المسلمين إلى فقدان "الفردوس" #مجتمع - عبر تطبيق نبض… https://t.co/O9BTQDNiBE</t>
  </si>
  <si>
    <t>@manospheremania احيييه مش اول مرة، متعودة المغرب....
حتى الصحف المطبلة للنظام المغربي مثلي صحيفة المجاري هسبريس تع… https://t.co/Lt0Ct3Mdci</t>
  </si>
  <si>
    <t>RT @PFLPSelma: @manospheremania احيييه مش اول مرة، متعودة المغرب....
حتى الصحف المطبلة للنظام المغربي مثلي صحيفة المجاري هسبريس تعترف بالتط…</t>
  </si>
  <si>
    <t>هسبريس - الإمارات تحرز تقدما جديدا في البرنامج النووي https://t.co/m3zNICDDT5</t>
  </si>
  <si>
    <t>هسبريس - عجز الميزانية الأمريكية يصل إلى تريليون دولار https://t.co/YXO6OiWJdr</t>
  </si>
  <si>
    <t>هسبريس - أوتريخت يكافئ ريان الأزرق على اجتهاده وتطوره https://t.co/yTT4mqAi3c</t>
  </si>
  <si>
    <t>هسبريس - درك بني ملال يحجز كميات من "الشريحة والماحيا" https://t.co/b2S7X89gyh</t>
  </si>
  <si>
    <t>هسبريس - انتخاب مغربيّ رئيسا لغرفة تجارية في ساوباولو https://t.co/upWqvrNFFh</t>
  </si>
  <si>
    <t>هسبريس - "غوغل" تتخلى عن الحلويات في تسمية نظام "أندرويد" https://t.co/GT1H6hkv4E</t>
  </si>
  <si>
    <t>هسبريس - بوردو يكافئ ياسين بن رحو على تألقه المستمر https://t.co/v62pQxNWBp</t>
  </si>
  <si>
    <t>هسبريس - نشطاء حزب "الحب العالمي" ينشدون حل مشاكل المغرب والإنسانية https://t.co/i7HNU6Eup9</t>
  </si>
  <si>
    <t>هسبريس - البرازيل تستنفر الجيش لمكافحة حرائق الأمازون https://t.co/4RM3wger5J</t>
  </si>
  <si>
    <t>هسبريس - الرجاء البيضاوي ينتظر بطاقة الوافد الجديد مالونغو https://t.co/lOl49CNScv</t>
  </si>
  <si>
    <t>هسبريس - سلطات طنجة تجتمع استعداداً للدخول المدرسي https://t.co/ey7aouGQi3</t>
  </si>
  <si>
    <t>هسبريس - الرياض وأبو ظبي: حملات تشويه تستهدف الإمارات https://t.co/m07lkNSpbL</t>
  </si>
  <si>
    <t>هسبريس - الشرطة تفكّ لُغز سرقة محلات ومنازل بطانطان https://t.co/YYOHvIlDdW</t>
  </si>
  <si>
    <t>هسبريس - العيش بالقرب من الحدائق يحسن الصحة العقلية https://t.co/Y3hf3LCgcM</t>
  </si>
  <si>
    <t>هسبريس - الجيش الملكي يستعيد "الفقيه" قبل مواجهة الوداد https://t.co/oYt8V5B3zX</t>
  </si>
  <si>
    <t>هسبريس - رئيس الزمالك المصري يرفض رحيل خالد بوطيب https://t.co/QKMcQfyih5</t>
  </si>
  <si>
    <t>هسبريس - ساكنة مولاي بوعزة تناشد الملك إنقاذها من العطش https://t.co/bsF5lxOQDY</t>
  </si>
  <si>
    <t>هسبريس - أطر صحية في كلميم تحتج ضد "توالي الاعتداءات" https://t.co/cl7KaPTKXq</t>
  </si>
  <si>
    <t>هسبريس - ائتلاف يطلب محاسبة مسؤولين عن "فاجعة تزيرت" https://t.co/EBLthLmEu8</t>
  </si>
  <si>
    <t>بقلم د.الحسين بويقوبي
تابعت بإمعان حوار الجريدة الالكترونية هسبريس مع الباحث الأنثربولوجي المغربي عبد الله حمودي ح… https://t.co/1v0fbxT1Wr</t>
  </si>
  <si>
    <t>هسبريس تتوج بجائزة "أوشاكور" للصحافة بتافراوت https://t.co/KhC2RlpMhS #السلطة_الرابعة</t>
  </si>
  <si>
    <t>أماني الفرق المشاركة وتشجيعات الجماهير تنجرف مع #السيول.. صراخ وعويل وشهادات صادمة.. هسبريس تعيد تركيب تفاصيل… https://t.co/PDZlfBbjfE</t>
  </si>
  <si>
    <t>https://twitter.com/i/web/status/1164289723407450113</t>
  </si>
  <si>
    <t>https://twitter.com/i/web/status/1164826673453256707</t>
  </si>
  <si>
    <t>https://twitter.com/i/web/status/1164827777217884160</t>
  </si>
  <si>
    <t>https://www.hespress.com/regions/442312.html</t>
  </si>
  <si>
    <t>https://www.hespress.com/sciences-nature/442335.html?utm_source=dlvr.it&amp;utm_medium=twitter</t>
  </si>
  <si>
    <t>https://www.hespress.com/art-et-culture/442364.html</t>
  </si>
  <si>
    <t>https://www.hespress.com/medias/442573.html</t>
  </si>
  <si>
    <t>https://m.hespress.com/medias/442573.html</t>
  </si>
  <si>
    <t>https://twitter.com/i/web/status/1167084645680373760</t>
  </si>
  <si>
    <t>https://twitter.com/i/web/status/1167235646257324033</t>
  </si>
  <si>
    <t>https://twitter.com/i/web/status/1167235894593671168</t>
  </si>
  <si>
    <t>https://twitter.com/i/web/status/1167575474832384000</t>
  </si>
  <si>
    <t>https://www.hespress.com/international/442036.html?utm_source=twitter.com&amp;utm_medium=twitter&amp;utm_campaign=news</t>
  </si>
  <si>
    <t>https://www.hespress.com/international/442119.html?utm_source=twitter.com&amp;utm_medium=twitter&amp;utm_campaign=news</t>
  </si>
  <si>
    <t>https://www.hespress.com/sport/442105.html?utm_source=twitter.com&amp;utm_medium=twitter&amp;utm_campaign=news</t>
  </si>
  <si>
    <t>https://www.hespress.com/faits-divers/442140.html?utm_source=twitter.com&amp;utm_medium=twitter&amp;utm_campaign=news</t>
  </si>
  <si>
    <t>https://www.hespress.com/marocains-du-monde/442207.html?utm_source=twitter.com&amp;utm_medium=twitter&amp;utm_campaign=news</t>
  </si>
  <si>
    <t>https://www.hespress.com/hi-tech/442278.html?utm_source=twitter.com&amp;utm_medium=twitter&amp;utm_campaign=news</t>
  </si>
  <si>
    <t>https://www.hespress.com/sport/442304.html?utm_source=twitter.com&amp;utm_medium=twitter&amp;utm_campaign=news</t>
  </si>
  <si>
    <t>https://www.hespress.com/politique/442308.html?utm_source=twitter.com&amp;utm_medium=twitter&amp;utm_campaign=news</t>
  </si>
  <si>
    <t>https://www.hespress.com/international/442393.html?utm_source=twitter.com&amp;utm_medium=twitter&amp;utm_campaign=news</t>
  </si>
  <si>
    <t>https://www.hespress.com/sport/442383.html?utm_source=twitter.com&amp;utm_medium=twitter&amp;utm_campaign=news</t>
  </si>
  <si>
    <t>https://www.hespress.com/regions/442362.html?utm_source=twitter.com&amp;utm_medium=twitter&amp;utm_campaign=news</t>
  </si>
  <si>
    <t>https://www.hespress.com/international/442492.html?utm_source=twitter.com&amp;utm_medium=twitter&amp;utm_campaign=news</t>
  </si>
  <si>
    <t>https://www.hespress.com/faits-divers/442460.html?utm_source=twitter.com&amp;utm_medium=twitter&amp;utm_campaign=news</t>
  </si>
  <si>
    <t>https://www.hespress.com/sciences-nature/442468.html?utm_source=twitter.com&amp;utm_medium=twitter&amp;utm_campaign=news</t>
  </si>
  <si>
    <t>https://www.hespress.com/sport/442538.html?utm_source=twitter.com&amp;utm_medium=twitter&amp;utm_campaign=news</t>
  </si>
  <si>
    <t>https://www.hespress.com/sport/442549.html?utm_source=twitter.com&amp;utm_medium=twitter&amp;utm_campaign=news</t>
  </si>
  <si>
    <t>https://www.hespress.com/regions/442543.html?utm_source=twitter.com&amp;utm_medium=twitter&amp;utm_campaign=news</t>
  </si>
  <si>
    <t>https://www.hespress.com/regions/442862.html?utm_source=twitter.com&amp;utm_medium=twitter&amp;utm_campaign=news</t>
  </si>
  <si>
    <t>https://www.hespress.com/regions/442929.html?utm_source=twitter.com&amp;utm_medium=twitter&amp;utm_campaign=news</t>
  </si>
  <si>
    <t>https://twitter.com/i/web/status/1167722773462081536</t>
  </si>
  <si>
    <t>https://www.hespress.com/medias/442573.html?utm_source=dlvr.it&amp;utm_medium=twitter</t>
  </si>
  <si>
    <t>https://twitter.com/i/web/status/1167089670406230017</t>
  </si>
  <si>
    <t>twitter.com</t>
  </si>
  <si>
    <t>hespress.com</t>
  </si>
  <si>
    <t>هسبريس السيبة السلطات الدار_البيضاء</t>
  </si>
  <si>
    <t>السيول فاجعة</t>
  </si>
  <si>
    <t>خارج_الحدود</t>
  </si>
  <si>
    <t>مجتمع</t>
  </si>
  <si>
    <t>السلطة_الرابعة</t>
  </si>
  <si>
    <t>السيول</t>
  </si>
  <si>
    <t>https://pbs.twimg.com/media/ECzS6txUEAUeXXe.jpg</t>
  </si>
  <si>
    <t>https://pbs.twimg.com/media/EC9-a7qXsAADwbx.jpg</t>
  </si>
  <si>
    <t>http://pbs.twimg.com/profile_images/1161729855337238528/Z2jkTvJ2_normal.jpg</t>
  </si>
  <si>
    <t>http://pbs.twimg.com/profile_images/1163562546017853442/kZvwpDhx_normal.jpg</t>
  </si>
  <si>
    <t>http://pbs.twimg.com/profile_images/1143958231879995399/w1KuZWnV_normal.jpg</t>
  </si>
  <si>
    <t>http://pbs.twimg.com/profile_images/1078581713670938624/ONV49ssE_normal.jpg</t>
  </si>
  <si>
    <t>http://pbs.twimg.com/profile_images/559752209735221248/2dYXpXko_normal.jpeg</t>
  </si>
  <si>
    <t>http://pbs.twimg.com/profile_images/730792062799372288/UgOGeuGq_normal.jpg</t>
  </si>
  <si>
    <t>http://pbs.twimg.com/profile_images/926809610165485570/e92PzvpN_normal.jpg</t>
  </si>
  <si>
    <t>http://pbs.twimg.com/profile_images/1022302039945175040/CMN1o26j_normal.jpg</t>
  </si>
  <si>
    <t>http://pbs.twimg.com/profile_images/1140753072991420423/atJP6JWd_normal.jpg</t>
  </si>
  <si>
    <t>http://pbs.twimg.com/profile_images/1155385022905487361/jxpQbIck_normal.png</t>
  </si>
  <si>
    <t>http://pbs.twimg.com/profile_images/1164096236208762881/oJd1PYGn_normal.jpg</t>
  </si>
  <si>
    <t>http://pbs.twimg.com/profile_images/911960249787207680/3ZSAV72Z_normal.jpg</t>
  </si>
  <si>
    <t>http://pbs.twimg.com/profile_images/1166502557302362119/pBjkl4Fg_normal.jpg</t>
  </si>
  <si>
    <t>http://pbs.twimg.com/profile_images/1089146556886994944/LekRfCIT_normal.jpg</t>
  </si>
  <si>
    <t>http://pbs.twimg.com/profile_images/1100775853435338753/4hhybpcQ_normal.png</t>
  </si>
  <si>
    <t>http://pbs.twimg.com/profile_images/1159177060205678593/OI8Exru3_normal.jpg</t>
  </si>
  <si>
    <t>http://pbs.twimg.com/profile_images/1140677029521760256/j-_U8V6A_normal.jpg</t>
  </si>
  <si>
    <t>http://pbs.twimg.com/profile_images/552777729783775232/IAbwh3v4_normal.jpeg</t>
  </si>
  <si>
    <t>http://pbs.twimg.com/profile_images/1166536234119901190/tiBRzjxA_normal.jpg</t>
  </si>
  <si>
    <t>http://pbs.twimg.com/profile_images/1100623681389244419/vIusdBMX_normal.jpg</t>
  </si>
  <si>
    <t>http://pbs.twimg.com/profile_images/1167304664389308416/qTBCdDps_normal.jpg</t>
  </si>
  <si>
    <t>http://pbs.twimg.com/profile_images/1060604968464461826/vZL2DsZt_normal.jpg</t>
  </si>
  <si>
    <t>http://pbs.twimg.com/profile_images/1086234803723214851/OfN7w64T_normal.jpg</t>
  </si>
  <si>
    <t>http://pbs.twimg.com/profile_images/1122197656644784128/9jGZcIsO_normal.jpg</t>
  </si>
  <si>
    <t>http://pbs.twimg.com/profile_images/1167522685804580864/_MIJ2eQF_normal.jpg</t>
  </si>
  <si>
    <t>http://pbs.twimg.com/profile_images/659867383859810304/MfJ78-7k_normal.jpg</t>
  </si>
  <si>
    <t>http://pbs.twimg.com/profile_images/1139124256577654784/pxvJihcj_normal.png</t>
  </si>
  <si>
    <t>http://pbs.twimg.com/profile_images/770687364901601282/unXUNiex_normal.jpg</t>
  </si>
  <si>
    <t>http://pbs.twimg.com/profile_images/1091692492116905985/FFOO41yE_normal.jpg</t>
  </si>
  <si>
    <t>https://twitter.com/#!/elagrao1235/status/1164289723407450113</t>
  </si>
  <si>
    <t>https://twitter.com/#!/missisidi/status/1164643182275112960</t>
  </si>
  <si>
    <t>https://twitter.com/#!/khanhilid/status/1164826673453256707</t>
  </si>
  <si>
    <t>https://twitter.com/#!/khanhilid/status/1164827777217884160</t>
  </si>
  <si>
    <t>https://twitter.com/#!/akhbarnewsma/status/1165234585233448960</t>
  </si>
  <si>
    <t>https://twitter.com/#!/adooon111/status/1165538311345061888</t>
  </si>
  <si>
    <t>https://twitter.com/#!/hanatiah1/status/1165559088765394944</t>
  </si>
  <si>
    <t>https://twitter.com/#!/tarik_bakkary/status/1165596628385959936</t>
  </si>
  <si>
    <t>https://twitter.com/#!/full_gools/status/1166289830722101248</t>
  </si>
  <si>
    <t>https://twitter.com/#!/abbenbihi/status/1166326672636952578</t>
  </si>
  <si>
    <t>https://twitter.com/#!/hassan_rachidi1/status/1166398741873668097</t>
  </si>
  <si>
    <t>https://twitter.com/#!/msawt3/status/1166794859463761925</t>
  </si>
  <si>
    <t>https://twitter.com/#!/alroeyas/status/1167084908067610625</t>
  </si>
  <si>
    <t>https://twitter.com/#!/majed_209/status/1167086476879958016</t>
  </si>
  <si>
    <t>https://twitter.com/#!/kanjaa_fr/status/1167092175848521729</t>
  </si>
  <si>
    <t>https://twitter.com/#!/fatyezgh/status/1167128001814978560</t>
  </si>
  <si>
    <t>https://twitter.com/#!/brim1am/status/1167186879000797185</t>
  </si>
  <si>
    <t>https://twitter.com/#!/alroeya/status/1167084645680373760</t>
  </si>
  <si>
    <t>https://twitter.com/#!/youssef20754125/status/1167192741299851266</t>
  </si>
  <si>
    <t>https://twitter.com/#!/ammaratallah/status/1167208661602713601</t>
  </si>
  <si>
    <t>https://twitter.com/#!/hessah_aljaser/status/1167235646257324033</t>
  </si>
  <si>
    <t>https://twitter.com/#!/hessah_aljaser/status/1167235894593671168</t>
  </si>
  <si>
    <t>https://twitter.com/#!/fatima1990fati1/status/1167263963916263424</t>
  </si>
  <si>
    <t>https://twitter.com/#!/zlyxiogmkmt9hqv/status/1167279455611576320</t>
  </si>
  <si>
    <t>https://twitter.com/#!/m_highstar/status/1167344298288922624</t>
  </si>
  <si>
    <t>https://twitter.com/#!/lily242824/status/1167388176262082560</t>
  </si>
  <si>
    <t>https://twitter.com/#!/abeerga24379555/status/1167544205553655809</t>
  </si>
  <si>
    <t>https://twitter.com/#!/01200522/status/1167564393908965376</t>
  </si>
  <si>
    <t>https://twitter.com/#!/pflpselma/status/1167575474832384000</t>
  </si>
  <si>
    <t>https://twitter.com/#!/pflpselma/status/1167576003859943425</t>
  </si>
  <si>
    <t>https://twitter.com/#!/maroc_actualite/status/1164073032249303040</t>
  </si>
  <si>
    <t>https://twitter.com/#!/maroc_actualite/status/1164436048832634880</t>
  </si>
  <si>
    <t>https://twitter.com/#!/maroc_actualite/status/1164487765330759681</t>
  </si>
  <si>
    <t>https://twitter.com/#!/maroc_actualite/status/1164487773962661888</t>
  </si>
  <si>
    <t>https://twitter.com/#!/maroc_actualite/status/1164798935933652993</t>
  </si>
  <si>
    <t>https://twitter.com/#!/maroc_actualite/status/1165162082058162176</t>
  </si>
  <si>
    <t>https://twitter.com/#!/maroc_actualite/status/1165214180393115648</t>
  </si>
  <si>
    <t>https://twitter.com/#!/maroc_actualite/status/1165214183203323907</t>
  </si>
  <si>
    <t>https://twitter.com/#!/maroc_actualite/status/1165525099799166976</t>
  </si>
  <si>
    <t>https://twitter.com/#!/maroc_actualite/status/1165577197622423553</t>
  </si>
  <si>
    <t>https://twitter.com/#!/maroc_actualite/status/1165577199568572416</t>
  </si>
  <si>
    <t>https://twitter.com/#!/maroc_actualite/status/1165887989941059589</t>
  </si>
  <si>
    <t>https://twitter.com/#!/maroc_actualite/status/1165940211680862208</t>
  </si>
  <si>
    <t>https://twitter.com/#!/maroc_actualite/status/1165940214197391360</t>
  </si>
  <si>
    <t>https://twitter.com/#!/maroc_actualite/status/1166250886345060353</t>
  </si>
  <si>
    <t>https://twitter.com/#!/maroc_actualite/status/1166302975125422081</t>
  </si>
  <si>
    <t>https://twitter.com/#!/maroc_actualite/status/1166302976769585152</t>
  </si>
  <si>
    <t>https://twitter.com/#!/maroc_actualite/status/1167339309751357441</t>
  </si>
  <si>
    <t>https://twitter.com/#!/maroc_actualite/status/1167702321750372352</t>
  </si>
  <si>
    <t>https://twitter.com/#!/akalpressma/status/1167722773462081536</t>
  </si>
  <si>
    <t>https://twitter.com/#!/hespress/status/1166290782719889409</t>
  </si>
  <si>
    <t>https://twitter.com/#!/hespress/status/1167089670406230017</t>
  </si>
  <si>
    <t>https://twitter.com/#!/sultanbindulaim/status/1167726608112861185</t>
  </si>
  <si>
    <t>1164289723407450113</t>
  </si>
  <si>
    <t>1164643182275112960</t>
  </si>
  <si>
    <t>1164826673453256707</t>
  </si>
  <si>
    <t>1164827777217884160</t>
  </si>
  <si>
    <t>1165234585233448960</t>
  </si>
  <si>
    <t>1165538311345061888</t>
  </si>
  <si>
    <t>1165559088765394944</t>
  </si>
  <si>
    <t>1165596628385959936</t>
  </si>
  <si>
    <t>1166289830722101248</t>
  </si>
  <si>
    <t>1166326672636952578</t>
  </si>
  <si>
    <t>1166398741873668097</t>
  </si>
  <si>
    <t>1166794859463761925</t>
  </si>
  <si>
    <t>1167084908067610625</t>
  </si>
  <si>
    <t>1167086476879958016</t>
  </si>
  <si>
    <t>1167092175848521729</t>
  </si>
  <si>
    <t>1167128001814978560</t>
  </si>
  <si>
    <t>1167186879000797185</t>
  </si>
  <si>
    <t>1167084645680373760</t>
  </si>
  <si>
    <t>1167192741299851266</t>
  </si>
  <si>
    <t>1167208661602713601</t>
  </si>
  <si>
    <t>1167235646257324033</t>
  </si>
  <si>
    <t>1167235894593671168</t>
  </si>
  <si>
    <t>1167263963916263424</t>
  </si>
  <si>
    <t>1167279455611576320</t>
  </si>
  <si>
    <t>1167344298288922624</t>
  </si>
  <si>
    <t>1167388176262082560</t>
  </si>
  <si>
    <t>1167544205553655809</t>
  </si>
  <si>
    <t>1167564393908965376</t>
  </si>
  <si>
    <t>1167575474832384000</t>
  </si>
  <si>
    <t>1167576003859943425</t>
  </si>
  <si>
    <t>1164073032249303040</t>
  </si>
  <si>
    <t>1164436048832634880</t>
  </si>
  <si>
    <t>1164487765330759681</t>
  </si>
  <si>
    <t>1164487773962661888</t>
  </si>
  <si>
    <t>1164798935933652993</t>
  </si>
  <si>
    <t>1165162082058162176</t>
  </si>
  <si>
    <t>1165214180393115648</t>
  </si>
  <si>
    <t>1165214183203323907</t>
  </si>
  <si>
    <t>1165525099799166976</t>
  </si>
  <si>
    <t>1165577197622423553</t>
  </si>
  <si>
    <t>1165577199568572416</t>
  </si>
  <si>
    <t>1165887989941059589</t>
  </si>
  <si>
    <t>1165940211680862208</t>
  </si>
  <si>
    <t>1165940214197391360</t>
  </si>
  <si>
    <t>1166250886345060353</t>
  </si>
  <si>
    <t>1166302975125422081</t>
  </si>
  <si>
    <t>1166302976769585152</t>
  </si>
  <si>
    <t>1167339309751357441</t>
  </si>
  <si>
    <t>1167702321750372352</t>
  </si>
  <si>
    <t>1167722773462081536</t>
  </si>
  <si>
    <t>1166290782719889409</t>
  </si>
  <si>
    <t>1167089670406230017</t>
  </si>
  <si>
    <t>1167726608112861185</t>
  </si>
  <si>
    <t>1164288470950588418</t>
  </si>
  <si>
    <t>1165383440042201094</t>
  </si>
  <si>
    <t>1166793116319395841</t>
  </si>
  <si>
    <t>1166963706242244608</t>
  </si>
  <si>
    <t>1167571087980257280</t>
  </si>
  <si>
    <t>844154731941498880</t>
  </si>
  <si>
    <t/>
  </si>
  <si>
    <t>738610604</t>
  </si>
  <si>
    <t>109556877</t>
  </si>
  <si>
    <t>956612702088163329</t>
  </si>
  <si>
    <t>113091297</t>
  </si>
  <si>
    <t>771651369182765057</t>
  </si>
  <si>
    <t>ar</t>
  </si>
  <si>
    <t>Twitter for Android</t>
  </si>
  <si>
    <t>dlvr.it</t>
  </si>
  <si>
    <t>Twitter for iPhone</t>
  </si>
  <si>
    <t>Facebook</t>
  </si>
  <si>
    <t>Imperial'Share</t>
  </si>
  <si>
    <t>Twitter Web App</t>
  </si>
  <si>
    <t>تطبيق نبض</t>
  </si>
  <si>
    <t>Blog2Social APP</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</si>
  <si>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</si>
  <si>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</si>
  <si>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</si>
  <si>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</si>
  <si>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</si>
  <si>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</si>
  <si>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</si>
  <si>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</si>
  <si>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</si>
  <si>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</si>
  <si>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</si>
  <si>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</si>
  <si>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</si>
  <si>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</si>
  <si>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</si>
  <si>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</si>
  <si>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</si>
  <si>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</si>
  <si>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</si>
  <si>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</si>
  <si>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</si>
  <si>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</si>
  <si>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</si>
  <si>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faįSşeĺ _xD83C__xDDF2__xD83C__xDDE6_</t>
  </si>
  <si>
    <t>التعناق فابور</t>
  </si>
  <si>
    <t>missi sidi</t>
  </si>
  <si>
    <t>خالد ! #العدميُّ_الأخير</t>
  </si>
  <si>
    <t>Akhbar News</t>
  </si>
  <si>
    <t>Adnan_N</t>
  </si>
  <si>
    <t>نعم للتغيير</t>
  </si>
  <si>
    <t>Hespress هسبريس</t>
  </si>
  <si>
    <t>طارق بكاري</t>
  </si>
  <si>
    <t>brahim wakrim</t>
  </si>
  <si>
    <t>BENBIHI Abderrahim</t>
  </si>
  <si>
    <t>hassan</t>
  </si>
  <si>
    <t>MSAWT3 ابن عربي</t>
  </si>
  <si>
    <t>سعد الدين العثماني EL OTMANI Saad dine</t>
  </si>
  <si>
    <t>Metha4</t>
  </si>
  <si>
    <t>الرؤية الرياضية</t>
  </si>
  <si>
    <t>صحيفة الرؤية</t>
  </si>
  <si>
    <t>﮼ابوفهد</t>
  </si>
  <si>
    <t>tito tacha</t>
  </si>
  <si>
    <t>ezgh</t>
  </si>
  <si>
    <t>brim af</t>
  </si>
  <si>
    <t>Youssef</t>
  </si>
  <si>
    <t>ammar atallah</t>
  </si>
  <si>
    <t>حصة الجاسر</t>
  </si>
  <si>
    <t>Fatima1990 Fatima</t>
  </si>
  <si>
    <t>عزام</t>
  </si>
  <si>
    <t>محمد آل عمّار</t>
  </si>
  <si>
    <t>Abeer Gamal</t>
  </si>
  <si>
    <t>ahmed khalad</t>
  </si>
  <si>
    <t>_xD83C__xDDF5__xD83C__xDDF8_❤️Selma الفدائيہ ⵣ☭❤️ _xD83C__xDDF5__xD83C__xDDF8_</t>
  </si>
  <si>
    <t>✊ عالم القوميين</t>
  </si>
  <si>
    <t>Maroc Actualité</t>
  </si>
  <si>
    <t>AkalPress</t>
  </si>
  <si>
    <t>سلطان</t>
  </si>
  <si>
    <t>دير زوين تلقا زوين، دير لحساب تلقا راجل مك "أن جوغ أو لوطغ"     Instagram: http://instagram.com/b9ina_hna/</t>
  </si>
  <si>
    <t>Camarad</t>
  </si>
  <si>
    <t>‏‏‏‏الحرية هي أساس الأخلاق و شرط الإيمان و جوهر إنسانية الإنسان</t>
  </si>
  <si>
    <t>#RevueDePresse #quotidienne : #articles, #reportages, #vidéos, #brèves... #Actualités, #infos du #Maroc et du #monde. #Astuces et #conseils. #Insolite...</t>
  </si>
  <si>
    <t>لا يوجد مستحيل أمام من يحاول adooon111@gmil.com</t>
  </si>
  <si>
    <t>أول جريدة الكترونية مغربية تتجدد على مدار الساعة</t>
  </si>
  <si>
    <t>روائي</t>
  </si>
  <si>
    <t>welcome to the official account twitter of Hassan Rachidi - Hassan.r@netiya.ma</t>
  </si>
  <si>
    <t>‏‏‏الأمين العام لحزب العدالة والتنمية متخصص في أصول الفقه- طبيب نفساني 
 الحساب يسيره فريق وتغريداتي موقعة:س ع</t>
  </si>
  <si>
    <t>اللي بغا يتناقش، يدوز يخلص قهوة _xD83D__xDE07_</t>
  </si>
  <si>
    <t>منصة شبابية إعلامية #الرؤية_بلا_حدود</t>
  </si>
  <si>
    <t>‏‏‏‏‏‏..‏‏‏‏‏‏‏‏‏‏‏‏‏‏‏‏‏‏‏‏‏‏‏‏‏Rev iam.
le Maroc que j'aime...❤_xD83C__xDDF2__xD83C__xDDE6_
((اذا لم تستحي، فغرد، بما شئت...))</t>
  </si>
  <si>
    <t>كل ماهو جميل في الحياة</t>
  </si>
  <si>
    <t>‏‏أن العيون ،، التي في طرفها ،، حوراً 
                               ودت ،، عيال القبايل ،، في خبر كانَ</t>
  </si>
  <si>
    <t>‏‏‏_xD83C__xDDEA__xD83C__xDDEC__xD83C__xDDF5__xD83C__xDDF8__xD83C__xDDF5__xD83C__xDDF8__xD83C__xDDF5__xD83C__xDDF8__xD83C__xDDEA__xD83C__xDDEC_أقر انا صاحب هذا الحساب ..انى لا انتمى لاى فصيل ولا اى جماعة ولا بمجد حد ولا بطبل لحد ورايى الشخصى لا افرضه على احد</t>
  </si>
  <si>
    <t>I don't recognize the so-called israel which never existed. #FreePalestine #FreeWesternSahara
#FuckZionism
سلمى...
❤️_xD83C__xDDF5__xD83C__xDDF8__xD83C__xDDEA__xD83C__xDDED__xD83C__xDDE9__xD83C__xDDFF_❤️</t>
  </si>
  <si>
    <t>محلل وباحث سياسي من #فنزويلا _xD83C__xDDFB__xD83C__xDDEA_, مناهض للإمبريالية والاستعمار الجديد, متخصص في دراسة نشاطات الماسونية والصهيونية العالمية, يكشف للجمهور العربي جميع مؤامراتهم.</t>
  </si>
  <si>
    <t>Toute l'actualité du Maroc</t>
  </si>
  <si>
    <t>لا إله إلا أنت سبحانك إني كنت من الظالمين. مولود في ٢١ أُغسطس ١٩٧١</t>
  </si>
  <si>
    <t>Amsterdam, Pays-Bas</t>
  </si>
  <si>
    <t>تعناق لاند</t>
  </si>
  <si>
    <t xml:space="preserve">اللي تيتصنت يقوليكم </t>
  </si>
  <si>
    <t>المغرب</t>
  </si>
  <si>
    <t>Marrakech</t>
  </si>
  <si>
    <t>Casablanca, Grand Casablanca</t>
  </si>
  <si>
    <t>chi blassa</t>
  </si>
  <si>
    <t>أمازيغي من سوس</t>
  </si>
  <si>
    <t>Afrique</t>
  </si>
  <si>
    <t>Dubai, United Arab Emirates</t>
  </si>
  <si>
    <t>الإمارات العربية المتحدة</t>
  </si>
  <si>
    <t>Riyadh</t>
  </si>
  <si>
    <t>madiq</t>
  </si>
  <si>
    <t>مصر</t>
  </si>
  <si>
    <t>Caracas, Venezuela</t>
  </si>
  <si>
    <t>Royaume du Maroc</t>
  </si>
  <si>
    <t xml:space="preserve">الرياض </t>
  </si>
  <si>
    <t>http://hespress.com</t>
  </si>
  <si>
    <t>http://www.netiya.ma</t>
  </si>
  <si>
    <t>http://www.fassael.ma</t>
  </si>
  <si>
    <t>http://alroeya.com</t>
  </si>
  <si>
    <t>http://www.alroeya.com</t>
  </si>
  <si>
    <t>https://www.youtube.com/channel/UCKs7hGFIhH8zCf3sOAKWtKg</t>
  </si>
  <si>
    <t>https://goo.gl/wd2w7f</t>
  </si>
  <si>
    <t>https://www.fb.com/Actualite.du.Maroc</t>
  </si>
  <si>
    <t>http://subeai.com</t>
  </si>
  <si>
    <t>https://pbs.twimg.com/profile_banners/4102024499/1527632959</t>
  </si>
  <si>
    <t>https://pbs.twimg.com/profile_banners/844154731941498880/1490797378</t>
  </si>
  <si>
    <t>https://pbs.twimg.com/profile_banners/738610604/1524401397</t>
  </si>
  <si>
    <t>https://pbs.twimg.com/profile_banners/934400940697903104/1545988893</t>
  </si>
  <si>
    <t>https://pbs.twimg.com/profile_banners/1922842994/1513333844</t>
  </si>
  <si>
    <t>https://pbs.twimg.com/profile_banners/1487719052/1423076982</t>
  </si>
  <si>
    <t>https://pbs.twimg.com/profile_banners/109556877/1486752694</t>
  </si>
  <si>
    <t>https://pbs.twimg.com/profile_banners/4166675601/1463069410</t>
  </si>
  <si>
    <t>https://pbs.twimg.com/profile_banners/236885214/1436516307</t>
  </si>
  <si>
    <t>https://pbs.twimg.com/profile_banners/1080832372000595968/1548540287</t>
  </si>
  <si>
    <t>https://pbs.twimg.com/profile_banners/1252301904/1542637172</t>
  </si>
  <si>
    <t>https://pbs.twimg.com/profile_banners/956612702088163329/1547328867</t>
  </si>
  <si>
    <t>https://pbs.twimg.com/profile_banners/735267607151050753/1551280563</t>
  </si>
  <si>
    <t>https://pbs.twimg.com/profile_banners/113091297/1560434704</t>
  </si>
  <si>
    <t>https://pbs.twimg.com/profile_banners/1007722483/1566564085</t>
  </si>
  <si>
    <t>https://pbs.twimg.com/profile_banners/733726770/1355959083</t>
  </si>
  <si>
    <t>https://pbs.twimg.com/profile_banners/991606952/1402580972</t>
  </si>
  <si>
    <t>https://pbs.twimg.com/profile_banners/265454640/1405029854</t>
  </si>
  <si>
    <t>https://pbs.twimg.com/profile_banners/3247681140/1566993515</t>
  </si>
  <si>
    <t>https://pbs.twimg.com/profile_banners/1053376705698689025/1539981239</t>
  </si>
  <si>
    <t>https://pbs.twimg.com/profile_banners/252725000/1532435969</t>
  </si>
  <si>
    <t>https://pbs.twimg.com/profile_banners/1155832146264809472/1565375206</t>
  </si>
  <si>
    <t>https://pbs.twimg.com/profile_banners/771651369182765057/1503271696</t>
  </si>
  <si>
    <t>https://pbs.twimg.com/profile_banners/4070721885/1446159519</t>
  </si>
  <si>
    <t>https://pbs.twimg.com/profile_banners/1138713844661051392/1560423384</t>
  </si>
  <si>
    <t>https://pbs.twimg.com/profile_banners/443982317/1540331373</t>
  </si>
  <si>
    <t>fr</t>
  </si>
  <si>
    <t>http://abs.twimg.com/images/themes/theme1/bg.png</t>
  </si>
  <si>
    <t>http://abs.twimg.com/images/themes/theme10/bg.gif</t>
  </si>
  <si>
    <t>http://abs.twimg.com/images/themes/theme13/bg.gif</t>
  </si>
  <si>
    <t>http://abs.twimg.com/images/themes/theme9/bg.gif</t>
  </si>
  <si>
    <t>http://abs.twimg.com/images/themes/theme15/bg.png</t>
  </si>
  <si>
    <t>http://pbs.twimg.com/profile_images/1147418493538787328/FZ1uxXIT_normal.png</t>
  </si>
  <si>
    <t>http://pbs.twimg.com/profile_images/725091118946222080/sKttsBN2_normal.png</t>
  </si>
  <si>
    <t>http://abs.twimg.com/sticky/default_profile_images/default_profile_normal.png</t>
  </si>
  <si>
    <t>http://pbs.twimg.com/profile_images/977313426526625793/VWdAlUsa_normal.jpg</t>
  </si>
  <si>
    <t>http://pbs.twimg.com/profile_images/1095937743513927680/8_jn14Ly_normal.jpg</t>
  </si>
  <si>
    <t>http://pbs.twimg.com/profile_images/771652281288626176/rsw6XXro_normal.jpg</t>
  </si>
  <si>
    <t>Open Twitter Page for This Person</t>
  </si>
  <si>
    <t>https://twitter.com/elagrao1235</t>
  </si>
  <si>
    <t>https://twitter.com/b9ina_hna</t>
  </si>
  <si>
    <t>https://twitter.com/missisidi</t>
  </si>
  <si>
    <t>https://twitter.com/khanhilid</t>
  </si>
  <si>
    <t>https://twitter.com/akhbarnewsma</t>
  </si>
  <si>
    <t>https://twitter.com/adooon111</t>
  </si>
  <si>
    <t>https://twitter.com/hanatiah1</t>
  </si>
  <si>
    <t>https://twitter.com/hespress</t>
  </si>
  <si>
    <t>https://twitter.com/tarik_bakkary</t>
  </si>
  <si>
    <t>https://twitter.com/full_gools</t>
  </si>
  <si>
    <t>https://twitter.com/abbenbihi</t>
  </si>
  <si>
    <t>https://twitter.com/hassan_rachidi1</t>
  </si>
  <si>
    <t>https://twitter.com/msawt3</t>
  </si>
  <si>
    <t>https://twitter.com/elotmanisaad</t>
  </si>
  <si>
    <t>https://twitter.com/metha410</t>
  </si>
  <si>
    <t>https://twitter.com/alroeyas</t>
  </si>
  <si>
    <t>https://twitter.com/alroeya</t>
  </si>
  <si>
    <t>https://twitter.com/majed_209</t>
  </si>
  <si>
    <t>https://twitter.com/kanjaa_fr</t>
  </si>
  <si>
    <t>https://twitter.com/fatyezgh</t>
  </si>
  <si>
    <t>https://twitter.com/brim1am</t>
  </si>
  <si>
    <t>https://twitter.com/youssef20754125</t>
  </si>
  <si>
    <t>https://twitter.com/ammaratallah</t>
  </si>
  <si>
    <t>https://twitter.com/hessah_aljaser</t>
  </si>
  <si>
    <t>https://twitter.com/fatima1990fati1</t>
  </si>
  <si>
    <t>https://twitter.com/zlyxiogmkmt9hqv</t>
  </si>
  <si>
    <t>https://twitter.com/m_highstar</t>
  </si>
  <si>
    <t>https://twitter.com/lily242824</t>
  </si>
  <si>
    <t>https://twitter.com/abeerga24379555</t>
  </si>
  <si>
    <t>https://twitter.com/01200522</t>
  </si>
  <si>
    <t>https://twitter.com/pflpselma</t>
  </si>
  <si>
    <t>https://twitter.com/manospheremania</t>
  </si>
  <si>
    <t>https://twitter.com/maroc_actualite</t>
  </si>
  <si>
    <t>https://twitter.com/akalpressma</t>
  </si>
  <si>
    <t>https://twitter.com/sultanbindulaim</t>
  </si>
  <si>
    <t>elagrao1235
@b9ina_hna 80 فتطبيب مدينة الدار
البيضاء تقرير اماراتي نشرته هسبريس
الإماراتية خخخ 123 فتنمية البشرية
_xD83D__xDE02_ تيقتي نتا ه… https://t.co/Uvrrz9iyE3</t>
  </si>
  <si>
    <t xml:space="preserve">b9ina_hna
</t>
  </si>
  <si>
    <t>missisidi
هسبريس</t>
  </si>
  <si>
    <t>khanhilid
نفس المصادر قالت أن الأمر يتعلق
بحزبين واحد ينتمي للمعارضة ويتوفر
على نسبة كبيرة من البرلمانيين في
الغرفة الثانية،… https://t.co/9uYSCjgjkx</t>
  </si>
  <si>
    <t>akhbarnewsma
#هسبريس : "#السيبة" بالبيضاء..
باعة يشهرون عصيا وسكاكين في وجه
#السلطات. #الدار_البيضاء https://t.co/l8GZT4zo6v</t>
  </si>
  <si>
    <t>adooon111
تطوير لقاح جديد ضد عدوى مرض السل
القاتل - هسبريس https://t.co/0sAUAtyBlE
https://t.co/nPbIIYugE2</t>
  </si>
  <si>
    <t>hanatiah1
@hespress جهل هسبريس يدفعها الى
نشر أي شيء</t>
  </si>
  <si>
    <t>hespress
أماني الفرق المشاركة وتشجيعات الجماهير
تنجرف مع #السيول.. صراخ وعويل وشهادات
صادمة.. هسبريس تعيد تركيب تفاصيل…
https://t.co/PDZlfBbjfE</t>
  </si>
  <si>
    <t>tarik_bakkary
الأحبة والأصدقاء: تجدون في جريدة
هسبريس حواري مع الصحفي والصديق
ياسين أوشن _xD83C__xDF39_ https://t.co/8cp0GgIdek</t>
  </si>
  <si>
    <t>full_gools
هسبريس تتوج بجائزة "أوشاكور" للصحافة
بتافراوتhttps://t.co/X12DQAuhUt
https://t.co/iwvwD7LddN</t>
  </si>
  <si>
    <t>abbenbihi
هسبريس تتوج بجائزة "أوشاكور" للصحافة
بتافراوت https://t.co/ZhY3Urbrdz</t>
  </si>
  <si>
    <t>hassan_rachidi1
هسبريس تتوج بجائزة "أوشاكور" للصحافة
بتافراوت https://t.co/eCntrOiOyB</t>
  </si>
  <si>
    <t>msawt3
@Metha410 @hespress @Elotmanisaad
رئيس مركز هسبريس ودكشي دالعدالة
والتنمية .</t>
  </si>
  <si>
    <t xml:space="preserve">elotmanisaad
</t>
  </si>
  <si>
    <t xml:space="preserve">metha410
</t>
  </si>
  <si>
    <t>alroeyas
RT @Alroeya: نشرت صحيفة هسبريس
تفاصيل عن حادثة وفاة 7 مشجعين بالفيضان
الذي ضرب ملعب تزيرت بمدينة تارودانت،
حيث وُجهت انتقادات لاذعة إلى الس…</t>
  </si>
  <si>
    <t>alroeya
نشرت صحيفة هسبريس تفاصيل عن حادثة
وفاة 7 مشجعين بالفيضان الذي ضرب
ملعب تزيرت بمدينة تارودانت، حيث
وُجهت انتقادات لا… https://t.co/sCJUJ16QP0</t>
  </si>
  <si>
    <t>majed_209
RT @Alroeya: نشرت صحيفة هسبريس
تفاصيل عن حادثة وفاة 7 مشجعين بالفيضان
الذي ضرب ملعب تزيرت بمدينة تارودانت،
حيث وُجهت انتقادات لاذعة إلى الس…</t>
  </si>
  <si>
    <t>kanjaa_fr
RT @hespress: أماني الفرق المشاركة
وتشجيعات الجماهير تنجرف مع #السيول..
صراخ وعويل وشهادات صادمة.. هسبريس
تعيد تركيب تفاصيل #فاجعة السيول
ا…</t>
  </si>
  <si>
    <t>fatyezgh
RT @hespress: أماني الفرق المشاركة
وتشجيعات الجماهير تنجرف مع #السيول..
صراخ وعويل وشهادات صادمة.. هسبريس
تعيد تركيب تفاصيل #فاجعة السيول
ا…</t>
  </si>
  <si>
    <t>brim1am
RT @hespress: أماني الفرق المشاركة
وتشجيعات الجماهير تنجرف مع #السيول..
صراخ وعويل وشهادات صادمة.. هسبريس
تعيد تركيب تفاصيل #فاجعة السيول
ا…</t>
  </si>
  <si>
    <t>youssef20754125
RT @Alroeya: نشرت صحيفة هسبريس
تفاصيل عن حادثة وفاة 7 مشجعين بالفيضان
الذي ضرب ملعب تزيرت بمدينة تارودانت،
حيث وُجهت انتقادات لاذعة إلى الس…</t>
  </si>
  <si>
    <t>ammaratallah
RT @hespress: أماني الفرق المشاركة
وتشجيعات الجماهير تنجرف مع #السيول..
صراخ وعويل وشهادات صادمة.. هسبريس
تعيد تركيب تفاصيل #فاجعة السيول
ا…</t>
  </si>
  <si>
    <t>hessah_aljaser
جريدة هسبريس الإلكترونية/ أكمير
يروي تاريخ الأندلس من دخول المسلمين
إلى فقدان "الفردوس" #مجتمع - عبر
تطبيق نبض… https://t.co/O9BTQDNiBE</t>
  </si>
  <si>
    <t>fatima1990fati1
RT @hespress: أماني الفرق المشاركة
وتشجيعات الجماهير تنجرف مع #السيول..
صراخ وعويل وشهادات صادمة.. هسبريس
تعيد تركيب تفاصيل #فاجعة السيول
ا…</t>
  </si>
  <si>
    <t>zlyxiogmkmt9hqv
RT @hespress: أماني الفرق المشاركة
وتشجيعات الجماهير تنجرف مع #السيول..
صراخ وعويل وشهادات صادمة.. هسبريس
تعيد تركيب تفاصيل #فاجعة السيول
ا…</t>
  </si>
  <si>
    <t>m_highstar
RT @hespress: أماني الفرق المشاركة
وتشجيعات الجماهير تنجرف مع #السيول..
صراخ وعويل وشهادات صادمة.. هسبريس
تعيد تركيب تفاصيل #فاجعة السيول
ا…</t>
  </si>
  <si>
    <t>lily242824
RT @hespress: أماني الفرق المشاركة
وتشجيعات الجماهير تنجرف مع #السيول..
صراخ وعويل وشهادات صادمة.. هسبريس
تعيد تركيب تفاصيل #فاجعة السيول
ا…</t>
  </si>
  <si>
    <t>abeerga24379555
RT @hespress: أماني الفرق المشاركة
وتشجيعات الجماهير تنجرف مع #السيول..
صراخ وعويل وشهادات صادمة.. هسبريس
تعيد تركيب تفاصيل #فاجعة السيول
ا…</t>
  </si>
  <si>
    <t>01200522
RT @hespress: أماني الفرق المشاركة
وتشجيعات الجماهير تنجرف مع #السيول..
صراخ وعويل وشهادات صادمة.. هسبريس
تعيد تركيب تفاصيل #فاجعة السيول
ا…</t>
  </si>
  <si>
    <t>pflpselma
RT @PFLPSelma: @manospheremania
احيييه مش اول مرة، متعودة المغرب....
حتى الصحف المطبلة للنظام المغربي
مثلي صحيفة المجاري هسبريس تعترف
بالتط…</t>
  </si>
  <si>
    <t xml:space="preserve">manospheremania
</t>
  </si>
  <si>
    <t>maroc_actualite
هسبريس - ائتلاف يطلب محاسبة مسؤولين
عن "فاجعة تزيرت" https://t.co/EBLthLmEu8</t>
  </si>
  <si>
    <t>akalpressma
بقلم د.الحسين بويقوبي تابعت بإمعان
حوار الجريدة الالكترونية هسبريس
مع الباحث الأنثربولوجي المغربي
عبد الله حمودي ح… https://t.co/1v0fbxT1Wr</t>
  </si>
  <si>
    <t>sultanbindulaim
RT @hespress: أماني الفرق المشاركة
وتشجيعات الجماهير تنجرف مع #السيول..
صراخ وعويل وشهادات صادمة.. هسبريس
تعيد تركيب تفاصيل #فاجعة السيول
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</si>
  <si>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</si>
  <si>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</si>
  <si>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</si>
  <si>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</si>
  <si>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</si>
  <si>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</si>
  <si>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</si>
  <si>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</si>
  <si>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</si>
  <si>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</si>
  <si>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</si>
  <si>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</si>
  <si>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</si>
  <si>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</si>
  <si>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</si>
  <si>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</si>
  <si>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</si>
  <si>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</si>
  <si>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</si>
  <si>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</si>
  <si>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</si>
  <si>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</si>
  <si>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</si>
  <si>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</si>
  <si>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</si>
  <si>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</si>
  <si>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</si>
  <si>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</si>
  <si>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</si>
  <si>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</si>
  <si>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</si>
  <si>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</si>
  <si>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</si>
  <si>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</si>
  <si>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</si>
  <si>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</si>
  <si>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</si>
  <si>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</si>
  <si>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</si>
  <si>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</si>
  <si>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</si>
  <si>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</si>
  <si>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</si>
  <si>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</si>
  <si>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</si>
  <si>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</si>
  <si>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</si>
  <si>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</si>
  <si>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</si>
  <si>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</si>
  <si>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</si>
  <si>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</si>
  <si>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</si>
  <si>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</si>
  <si>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</si>
  <si>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</si>
  <si>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</si>
  <si>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</si>
  <si>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</si>
  <si>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</si>
  <si>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</si>
  <si>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</si>
  <si>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</si>
  <si>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</si>
  <si>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</si>
  <si>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</si>
  <si>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</si>
  <si>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</si>
  <si>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</si>
  <si>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</si>
  <si>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https://twitter.com/i/web/status/1167089670406230017 https://www.hespress.com/medias/442573.html?utm_source=dlvr.it&amp;utm_medium=twitter</t>
  </si>
  <si>
    <t>https://www.hespress.com/medias/442573.html https://twitter.com/i/web/status/1164827777217884160 https://twitter.com/i/web/status/1164826673453256707 https://www.hespress.com/regions/442312.html https://www.hespress.com/sciences-nature/442335.html?utm_source=dlvr.it&amp;utm_medium=twitter https://www.hespress.com/art-et-culture/442364.html https://m.hespress.com/medias/442573.html https://twitter.com/i/web/status/1167235894593671168 https://twitter.com/i/web/status/1167235646257324033 https://www.hespress.com/regions/442929.html?utm_source=twitter.com&amp;utm_medium=twitter&amp;utm_campaign=news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</si>
  <si>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</si>
  <si>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</si>
  <si>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</si>
  <si>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</si>
  <si>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</si>
  <si>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</si>
  <si>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</si>
  <si>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</si>
  <si>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hespress.com</t>
  </si>
  <si>
    <t>hespress.com twitter.com</t>
  </si>
  <si>
    <t>Top Hashtags in Tweet in Entire Graph</t>
  </si>
  <si>
    <t>فاجعة</t>
  </si>
  <si>
    <t>السيبة</t>
  </si>
  <si>
    <t>السلطات</t>
  </si>
  <si>
    <t>الدار_البيضاء</t>
  </si>
  <si>
    <t>Top Hashtags in Tweet in G1</t>
  </si>
  <si>
    <t>Top Hashtags in Tweet in G2</t>
  </si>
  <si>
    <t>Top Hashtags in Tweet in G3</t>
  </si>
  <si>
    <t>Top Hashtags in Tweet in G4</t>
  </si>
  <si>
    <t>Top Hashtags in Tweet in G5</t>
  </si>
  <si>
    <t>Top Hashtags in Tweet in G6</t>
  </si>
  <si>
    <t>Top Hashtags in Tweet</t>
  </si>
  <si>
    <t>السيول فاجعة السلطة_الرابعة</t>
  </si>
  <si>
    <t>هسبريس السيبة السلطات الدار_البيضاء مجتمع خارج_الحدود</t>
  </si>
  <si>
    <t>Top Words in Tweet in Entire Graph</t>
  </si>
  <si>
    <t>Words in Sentiment List#1: Positive</t>
  </si>
  <si>
    <t>Words in Sentiment List#2: Negative</t>
  </si>
  <si>
    <t>Words in Sentiment List#3: Angry/Violent</t>
  </si>
  <si>
    <t>Non-categorized Words</t>
  </si>
  <si>
    <t>Total Words</t>
  </si>
  <si>
    <t>تفاصيل</t>
  </si>
  <si>
    <t>مع</t>
  </si>
  <si>
    <t>أماني</t>
  </si>
  <si>
    <t>Top Words in Tweet in G1</t>
  </si>
  <si>
    <t>الفرق</t>
  </si>
  <si>
    <t>المشاركة</t>
  </si>
  <si>
    <t>وتشجيعات</t>
  </si>
  <si>
    <t>الجماهير</t>
  </si>
  <si>
    <t>تنجرف</t>
  </si>
  <si>
    <t>#السيول</t>
  </si>
  <si>
    <t>Top Words in Tweet in G2</t>
  </si>
  <si>
    <t>في</t>
  </si>
  <si>
    <t>من</t>
  </si>
  <si>
    <t>جريدة</t>
  </si>
  <si>
    <t>على</t>
  </si>
  <si>
    <t>عن</t>
  </si>
  <si>
    <t>تتوج</t>
  </si>
  <si>
    <t>بجائزة</t>
  </si>
  <si>
    <t>أوشاكور</t>
  </si>
  <si>
    <t>للصحافة</t>
  </si>
  <si>
    <t>Top Words in Tweet in G3</t>
  </si>
  <si>
    <t>نشرت</t>
  </si>
  <si>
    <t>صحيفة</t>
  </si>
  <si>
    <t>حادثة</t>
  </si>
  <si>
    <t>وفاة</t>
  </si>
  <si>
    <t>7</t>
  </si>
  <si>
    <t>مشجعين</t>
  </si>
  <si>
    <t>بالفيضان</t>
  </si>
  <si>
    <t>Top Words in Tweet in G4</t>
  </si>
  <si>
    <t>Top Words in Tweet in G5</t>
  </si>
  <si>
    <t>احيييه</t>
  </si>
  <si>
    <t>مش</t>
  </si>
  <si>
    <t>اول</t>
  </si>
  <si>
    <t>مرة</t>
  </si>
  <si>
    <t>متعودة</t>
  </si>
  <si>
    <t>حتى</t>
  </si>
  <si>
    <t>الصحف</t>
  </si>
  <si>
    <t>المطبلة</t>
  </si>
  <si>
    <t>Top Words in Tweet in G6</t>
  </si>
  <si>
    <t>Top Words in Tweet</t>
  </si>
  <si>
    <t>هسبريس hespress أماني الفرق المشاركة وتشجيعات الجماهير تنجرف مع #السيول</t>
  </si>
  <si>
    <t>هسبريس في من جريدة على عن تتوج بجائزة أوشاكور للصحافة</t>
  </si>
  <si>
    <t>نشرت صحيفة هسبريس تفاصيل عن حادثة وفاة 7 مشجعين بالفيضان</t>
  </si>
  <si>
    <t>manospheremania احيييه مش اول مرة متعودة المغرب حتى الصحف المطبلة</t>
  </si>
  <si>
    <t>Top Word Pairs in Tweet in Entire Graph</t>
  </si>
  <si>
    <t>أماني,الفرق</t>
  </si>
  <si>
    <t>الفرق,المشاركة</t>
  </si>
  <si>
    <t>المشاركة,وتشجيعات</t>
  </si>
  <si>
    <t>وتشجيعات,الجماهير</t>
  </si>
  <si>
    <t>الجماهير,تنجرف</t>
  </si>
  <si>
    <t>تنجرف,مع</t>
  </si>
  <si>
    <t>مع,#السيول</t>
  </si>
  <si>
    <t>#السيول,صراخ</t>
  </si>
  <si>
    <t>صراخ,وعويل</t>
  </si>
  <si>
    <t>وعويل,وشهادات</t>
  </si>
  <si>
    <t>Top Word Pairs in Tweet in G1</t>
  </si>
  <si>
    <t>Top Word Pairs in Tweet in G2</t>
  </si>
  <si>
    <t>جريدة,هسبريس</t>
  </si>
  <si>
    <t>هسبريس,تتوج</t>
  </si>
  <si>
    <t>تتوج,بجائزة</t>
  </si>
  <si>
    <t>بجائزة,أوشاكور</t>
  </si>
  <si>
    <t>أوشاكور,للصحافة</t>
  </si>
  <si>
    <t>للصحافة,بتافراوت</t>
  </si>
  <si>
    <t>هسبريس,الإلكترونية</t>
  </si>
  <si>
    <t>عبر,تطبيق</t>
  </si>
  <si>
    <t>تطبيق,نبض</t>
  </si>
  <si>
    <t>Top Word Pairs in Tweet in G3</t>
  </si>
  <si>
    <t>نشرت,صحيفة</t>
  </si>
  <si>
    <t>صحيفة,هسبريس</t>
  </si>
  <si>
    <t>هسبريس,تفاصيل</t>
  </si>
  <si>
    <t>تفاصيل,عن</t>
  </si>
  <si>
    <t>عن,حادثة</t>
  </si>
  <si>
    <t>حادثة,وفاة</t>
  </si>
  <si>
    <t>وفاة,7</t>
  </si>
  <si>
    <t>7,مشجعين</t>
  </si>
  <si>
    <t>مشجعين,بالفيضان</t>
  </si>
  <si>
    <t>بالفيضان,الذي</t>
  </si>
  <si>
    <t>Top Word Pairs in Tweet in G4</t>
  </si>
  <si>
    <t>Top Word Pairs in Tweet in G5</t>
  </si>
  <si>
    <t>manospheremania,احيييه</t>
  </si>
  <si>
    <t>احيييه,مش</t>
  </si>
  <si>
    <t>مش,اول</t>
  </si>
  <si>
    <t>اول,مرة</t>
  </si>
  <si>
    <t>مرة,متعودة</t>
  </si>
  <si>
    <t>متعودة,المغرب</t>
  </si>
  <si>
    <t>المغرب,حتى</t>
  </si>
  <si>
    <t>حتى,الصحف</t>
  </si>
  <si>
    <t>الصحف,المطبلة</t>
  </si>
  <si>
    <t>المطبلة,للنظام</t>
  </si>
  <si>
    <t>Top Word Pairs in Tweet in G6</t>
  </si>
  <si>
    <t>Top Word Pairs in Tweet</t>
  </si>
  <si>
    <t>أماني,الفرق  الفرق,المشاركة  المشاركة,وتشجيعات  وتشجيعات,الجماهير  الجماهير,تنجرف  تنجرف,مع  مع,#السيول  #السيول,صراخ  صراخ,وعويل  وعويل,وشهادات</t>
  </si>
  <si>
    <t>جريدة,هسبريس  هسبريس,تتوج  تتوج,بجائزة  بجائزة,أوشاكور  أوشاكور,للصحافة  للصحافة,بتافراوت  هسبريس,الإلكترونية  عبر,تطبيق  تطبيق,نبض</t>
  </si>
  <si>
    <t>نشرت,صحيفة  صحيفة,هسبريس  هسبريس,تفاصيل  تفاصيل,عن  عن,حادثة  حادثة,وفاة  وفاة,7  7,مشجعين  مشجعين,بالفيضان  بالفيضان,الذي</t>
  </si>
  <si>
    <t>manospheremania,احيييه  احيييه,مش  مش,اول  اول,مرة  مرة,متعودة  متعودة,المغرب  المغرب,حتى  حتى,الصحف  الصحف,المطبلة  المطبلة,للنظام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</si>
  <si>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</si>
  <si>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</si>
  <si>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</si>
  <si>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</si>
  <si>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</si>
  <si>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</si>
  <si>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</si>
  <si>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</si>
  <si>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</si>
  <si>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</si>
  <si>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</si>
  <si>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</si>
  <si>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</si>
  <si>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</si>
  <si>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</si>
  <si>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</si>
  <si>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hespress elotmanisaad</t>
  </si>
  <si>
    <t>pflpselma manospheremania</t>
  </si>
  <si>
    <t>Top Tweeters in Entire Graph</t>
  </si>
  <si>
    <t>Top Tweeters in G1</t>
  </si>
  <si>
    <t>Top Tweeters in G2</t>
  </si>
  <si>
    <t>Top Tweeters in G3</t>
  </si>
  <si>
    <t>Top Tweeters in G4</t>
  </si>
  <si>
    <t>Top Tweeters in G5</t>
  </si>
  <si>
    <t>Top Tweeters in G6</t>
  </si>
  <si>
    <t>Top Tweeters</t>
  </si>
  <si>
    <t>hespress sultanbindulaim lily242824 ammaratallah kanjaa_fr zlyxiogmkmt9hqv m_highstar 01200522 brim1am fatyezgh</t>
  </si>
  <si>
    <t>maroc_actualite hessah_aljaser adooon111 full_gools khanhilid hassan_rachidi1 abbenbihi akhbarnewsma tarik_bakkary akalpressma</t>
  </si>
  <si>
    <t>alroeya majed_209 alroeyas youssef20754125</t>
  </si>
  <si>
    <t>elotmanisaad metha410 msawt3</t>
  </si>
  <si>
    <t>manospheremania pflpselma</t>
  </si>
  <si>
    <t>b9ina_hna elagrao1235</t>
  </si>
  <si>
    <t>Top URLs in Tweet by Count</t>
  </si>
  <si>
    <t>https://twitter.com/i/web/status/1164827777217884160 https://twitter.com/i/web/status/1164826673453256707</t>
  </si>
  <si>
    <t>https://twitter.com/i/web/status/1167235894593671168 https://twitter.com/i/web/status/1167235646257324033</t>
  </si>
  <si>
    <t>https://www.hespress.com/regions/442929.html?utm_source=twitter.com&amp;utm_medium=twitter&amp;utm_campaign=news https://www.hespress.com/regions/442862.html?utm_source=twitter.com&amp;utm_medium=twitter&amp;utm_campaign=news https://www.hespress.com/regions/442543.html?utm_source=twitter.com&amp;utm_medium=twitter&amp;utm_campaign=news https://www.hespress.com/sport/442549.html?utm_source=twitter.com&amp;utm_medium=twitter&amp;utm_campaign=news https://www.hespress.com/sport/442538.html?utm_source=twitter.com&amp;utm_medium=twitter&amp;utm_campaign=news https://www.hespress.com/sciences-nature/442468.html?utm_source=twitter.com&amp;utm_medium=twitter&amp;utm_campaign=news https://www.hespress.com/faits-divers/442460.html?utm_source=twitter.com&amp;utm_medium=twitter&amp;utm_campaign=news https://www.hespress.com/international/442492.html?utm_source=twitter.com&amp;utm_medium=twitter&amp;utm_campaign=news https://www.hespress.com/regions/442362.html?utm_source=twitter.com&amp;utm_medium=twitter&amp;utm_campaign=news https://www.hespress.com/sport/442383.html?utm_source=twitter.com&amp;utm_medium=twitter&amp;utm_campaign=news</t>
  </si>
  <si>
    <t>Top URLs in Tweet by Salience</t>
  </si>
  <si>
    <t>Top Domains in Tweet by Count</t>
  </si>
  <si>
    <t>Top Domains in Tweet by Salience</t>
  </si>
  <si>
    <t>Top Hashtags in Tweet by Count</t>
  </si>
  <si>
    <t>السيول السلطة_الرابعة</t>
  </si>
  <si>
    <t>مجتمع خارج_الحدود</t>
  </si>
  <si>
    <t>Top Hashtags in Tweet by Salience</t>
  </si>
  <si>
    <t>Top Words in Tweet by Count</t>
  </si>
  <si>
    <t>b9ina_hna 80 فتطبيب مدينة الدار البيضاء تقرير اماراتي نشرته الإماراتية</t>
  </si>
  <si>
    <t>أن نفس المصادر قالت الأمر يتعلق بحزبين واحد ينتمي للمعارضة</t>
  </si>
  <si>
    <t>#هسبريس #السيبة بالبيضاء باعة يشهرون عصيا وسكاكين في وجه #السلطات</t>
  </si>
  <si>
    <t>تطوير لقاح جديد ضد عدوى مرض السل القاتل</t>
  </si>
  <si>
    <t>hespress جهل يدفعها الى نشر أي شيء</t>
  </si>
  <si>
    <t>أماني الفرق المشاركة وتشجيعات الجماهير تنجرف مع #السيول صراخ وعويل</t>
  </si>
  <si>
    <t>الأحبة والأصدقاء تجدون في جريدة حواري مع الصحفي والصديق ياسين</t>
  </si>
  <si>
    <t>تتوج بجائزة أوشاكور للصحافة بتافراوتhttps t co x12dqauhut</t>
  </si>
  <si>
    <t>تتوج بجائزة أوشاكور للصحافة بتافراوت</t>
  </si>
  <si>
    <t>metha410 hespress elotmanisaad رئيس مركز ودكشي دالعدالة والتنمية</t>
  </si>
  <si>
    <t>alroeya نشرت صحيفة تفاصيل عن حادثة وفاة 7 مشجعين بالفيضان</t>
  </si>
  <si>
    <t>نشرت صحيفة تفاصيل عن حادثة وفاة 7 مشجعين بالفيضان الذي</t>
  </si>
  <si>
    <t>hespress أماني الفرق المشاركة وتشجيعات الجماهير تنجرف مع #السيول صراخ</t>
  </si>
  <si>
    <t>جريدة الإلكترونية إلى عبر تطبيق نبض أكمير يروي تاريخ الأندلس</t>
  </si>
  <si>
    <t>في من عن الجيش الإمارات يكافئ على ائتلاف يطلب محاسبة</t>
  </si>
  <si>
    <t>بقلم د الحسين بويقوبي تابعت بإمعان حوار الجريدة الالكترونية مع</t>
  </si>
  <si>
    <t>Top Words in Tweet by Salience</t>
  </si>
  <si>
    <t>نفس المصادر قالت الأمر يتعلق بحزبين واحد ينتمي للمعارضة ويتوفر</t>
  </si>
  <si>
    <t>أكمير يروي تاريخ الأندلس من دخول المسلمين فقدان الفردوس #مجتمع</t>
  </si>
  <si>
    <t>pflpselma تعترف بالتط تع manospheremania احيييه مش اول مرة متعودة</t>
  </si>
  <si>
    <t>Top Word Pairs in Tweet by Count</t>
  </si>
  <si>
    <t>b9ina_hna,80  80,فتطبيب  فتطبيب,مدينة  مدينة,الدار  الدار,البيضاء  البيضاء,تقرير  تقرير,اماراتي  اماراتي,نشرته  نشرته,هسبريس  هسبريس,الإماراتية</t>
  </si>
  <si>
    <t>نفس,المصادر  المصادر,قالت  قالت,أن  أن,الأمر  الأمر,يتعلق  يتعلق,بحزبين  بحزبين,واحد  واحد,ينتمي  ينتمي,للمعارضة  للمعارضة,ويتوفر</t>
  </si>
  <si>
    <t>#هسبريس,#السيبة  #السيبة,بالبيضاء  بالبيضاء,باعة  باعة,يشهرون  يشهرون,عصيا  عصيا,وسكاكين  وسكاكين,في  في,وجه  وجه,#السلطات  #السلطات,#الدار_البيضاء</t>
  </si>
  <si>
    <t>تطوير,لقاح  لقاح,جديد  جديد,ضد  ضد,عدوى  عدوى,مرض  مرض,السل  السل,القاتل  القاتل,هسبريس</t>
  </si>
  <si>
    <t>hespress,جهل  جهل,هسبريس  هسبريس,يدفعها  يدفعها,الى  الى,نشر  نشر,أي  أي,شيء</t>
  </si>
  <si>
    <t>الأحبة,والأصدقاء  والأصدقاء,تجدون  تجدون,في  في,جريدة  جريدة,هسبريس  هسبريس,حواري  حواري,مع  مع,الصحفي  الصحفي,والصديق  والصديق,ياسين</t>
  </si>
  <si>
    <t>هسبريس,تتوج  تتوج,بجائزة  بجائزة,أوشاكور  أوشاكور,للصحافة  للصحافة,بتافراوتhttps  بتافراوتhttps,t  t,co  co,x12dqauhut</t>
  </si>
  <si>
    <t>هسبريس,تتوج  تتوج,بجائزة  بجائزة,أوشاكور  أوشاكور,للصحافة  للصحافة,بتافراوت</t>
  </si>
  <si>
    <t>metha410,hespress  hespress,elotmanisaad  elotmanisaad,رئيس  رئيس,مركز  مركز,هسبريس  هسبريس,ودكشي  ودكشي,دالعدالة  دالعدالة,والتنمية</t>
  </si>
  <si>
    <t>alroeya,نشرت  نشرت,صحيفة  صحيفة,هسبريس  هسبريس,تفاصيل  تفاصيل,عن  عن,حادثة  حادثة,وفاة  وفاة,7  7,مشجعين  مشجعين,بالفيضان</t>
  </si>
  <si>
    <t>hespress,أماني  أماني,الفرق  الفرق,المشاركة  المشاركة,وتشجيعات  وتشجيعات,الجماهير  الجماهير,تنجرف  تنجرف,مع  مع,#السيول  #السيول,صراخ  صراخ,وعويل</t>
  </si>
  <si>
    <t>جريدة,هسبريس  هسبريس,الإلكترونية  عبر,تطبيق  تطبيق,نبض  الإلكترونية,أكمير  أكمير,يروي  يروي,تاريخ  تاريخ,الأندلس  الأندلس,من  من,دخول</t>
  </si>
  <si>
    <t>هسبريس,ائتلاف  ائتلاف,يطلب  يطلب,محاسبة  محاسبة,مسؤولين  مسؤولين,عن  عن,فاجعة  فاجعة,تزيرت  هسبريس,أطر  أطر,صحية  صحية,في</t>
  </si>
  <si>
    <t>بقلم,د  د,الحسين  الحسين,بويقوبي  بويقوبي,تابعت  تابعت,بإمعان  بإمعان,حوار  حوار,الجريدة  الجريدة,الالكترونية  الالكترونية,هسبريس  هسبريس,مع</t>
  </si>
  <si>
    <t>Top Word Pairs in Tweet by Salience</t>
  </si>
  <si>
    <t>الإلكترونية,أكمير  أكمير,يروي  يروي,تاريخ  تاريخ,الأندلس  الأندلس,من  من,دخول  دخول,المسلمين  المسلمين,إلى  إلى,فقدان  فقدان,الفردوس</t>
  </si>
  <si>
    <t>pflpselma,manospheremania  هسبريس,تعترف  تعترف,بالتط  هسبريس,تع  manospheremania,احيييه  احيييه,مش  مش,اول  اول,مرة  مرة,متعودة  متعودة,المغرب</t>
  </si>
  <si>
    <t>Word</t>
  </si>
  <si>
    <t>صراخ</t>
  </si>
  <si>
    <t>وعويل</t>
  </si>
  <si>
    <t>وشهادات</t>
  </si>
  <si>
    <t>صادمة</t>
  </si>
  <si>
    <t>تعيد</t>
  </si>
  <si>
    <t>تركيب</t>
  </si>
  <si>
    <t>ا</t>
  </si>
  <si>
    <t>#فاجعة</t>
  </si>
  <si>
    <t>إلى</t>
  </si>
  <si>
    <t>تزيرت</t>
  </si>
  <si>
    <t>الذي</t>
  </si>
  <si>
    <t>ضرب</t>
  </si>
  <si>
    <t>ملعب</t>
  </si>
  <si>
    <t>بمدينة</t>
  </si>
  <si>
    <t>تارودانت</t>
  </si>
  <si>
    <t>حيث</t>
  </si>
  <si>
    <t>و</t>
  </si>
  <si>
    <t>جهت</t>
  </si>
  <si>
    <t>انتقادات</t>
  </si>
  <si>
    <t>المغربي</t>
  </si>
  <si>
    <t>لاذعة</t>
  </si>
  <si>
    <t>الس</t>
  </si>
  <si>
    <t>بتافراوت</t>
  </si>
  <si>
    <t>ضد</t>
  </si>
  <si>
    <t>رئيس</t>
  </si>
  <si>
    <t>الجيش</t>
  </si>
  <si>
    <t>الإمارات</t>
  </si>
  <si>
    <t>يكافئ</t>
  </si>
  <si>
    <t>ياسين</t>
  </si>
  <si>
    <t>للنظام</t>
  </si>
  <si>
    <t>مثلي</t>
  </si>
  <si>
    <t>المجاري</t>
  </si>
  <si>
    <t>الإلكترونية</t>
  </si>
  <si>
    <t>عبر</t>
  </si>
  <si>
    <t>تطبيق</t>
  </si>
  <si>
    <t>نبض</t>
  </si>
  <si>
    <t>أن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</si>
  <si>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</si>
  <si>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</si>
  <si>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</si>
  <si>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</si>
  <si>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</si>
  <si>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</si>
  <si>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</si>
  <si>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</si>
  <si>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</si>
  <si>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</si>
  <si>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</si>
  <si>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</si>
  <si>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</si>
  <si>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</si>
  <si>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</si>
  <si>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</si>
  <si>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</si>
  <si>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</si>
  <si>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</si>
  <si>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</si>
  <si>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</si>
  <si>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</si>
  <si>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</si>
  <si>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</si>
  <si>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</si>
  <si>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</si>
  <si>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</si>
  <si>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</si>
  <si>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</si>
  <si>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</si>
  <si>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</si>
  <si>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</si>
  <si>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</si>
  <si>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</si>
  <si>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</si>
  <si>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</si>
  <si>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</si>
  <si>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</si>
  <si>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</si>
  <si>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</si>
  <si>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</si>
  <si>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</si>
  <si>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</si>
  <si>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</si>
  <si>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</si>
  <si>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</si>
  <si>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</si>
  <si>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</si>
  <si>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</si>
  <si>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</si>
  <si>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</si>
  <si>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</si>
  <si>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21-Aug</t>
  </si>
  <si>
    <t>7 AM</t>
  </si>
  <si>
    <t>9 PM</t>
  </si>
  <si>
    <t>22-Aug</t>
  </si>
  <si>
    <t>10 AM</t>
  </si>
  <si>
    <t>8 PM</t>
  </si>
  <si>
    <t>23-Aug</t>
  </si>
  <si>
    <t>9 AM</t>
  </si>
  <si>
    <t>24-Aug</t>
  </si>
  <si>
    <t>12 PM</t>
  </si>
  <si>
    <t>25-Aug</t>
  </si>
  <si>
    <t>8 AM</t>
  </si>
  <si>
    <t>26-Aug</t>
  </si>
  <si>
    <t>27-Aug</t>
  </si>
  <si>
    <t>5 PM</t>
  </si>
  <si>
    <t>28-Aug</t>
  </si>
  <si>
    <t>7 PM</t>
  </si>
  <si>
    <t>29-Aug</t>
  </si>
  <si>
    <t>2 PM</t>
  </si>
  <si>
    <t>3 PM</t>
  </si>
  <si>
    <t>10 PM</t>
  </si>
  <si>
    <t>30-Aug</t>
  </si>
  <si>
    <t>12 AM</t>
  </si>
  <si>
    <t>2 AM</t>
  </si>
  <si>
    <t>3 AM</t>
  </si>
  <si>
    <t>11 PM</t>
  </si>
  <si>
    <t>31-Aug</t>
  </si>
  <si>
    <t>128, 128, 128</t>
  </si>
  <si>
    <t>Red</t>
  </si>
  <si>
    <t>G1: هسبريس hespress أماني الفرق المشاركة وتشجيعات الجماهير تنجرف مع #السيول</t>
  </si>
  <si>
    <t>G2: هسبريس في من جريدة على عن تتوج بجائزة أوشاكور للصحافة</t>
  </si>
  <si>
    <t>G3: نشرت صحيفة هسبريس تفاصيل عن حادثة وفاة 7 مشجعين بالفيضان</t>
  </si>
  <si>
    <t>G5: manospheremania احيييه مش اول مرة متعودة المغرب حتى الصحف المطبلة</t>
  </si>
  <si>
    <t>Autofill Workbook Results</t>
  </si>
  <si>
    <t>Edge Weight▓1▓2▓0▓True▓Gray▓Red▓▓Edge Weight▓1▓2▓0▓3▓10▓False▓Edge Weight▓1▓2▓0▓35▓12▓False▓▓0▓0▓0▓True▓Black▓Black▓▓Followers▓0▓126308▓0▓162▓1000▓False▓▓0▓0▓0▓0▓0▓False▓▓0▓0▓0▓0▓0▓False▓▓0▓0▓0▓0▓0▓False</t>
  </si>
  <si>
    <t>GraphSource░GraphServerTwitterSearch▓GraphTerm░هسبريس▓ImportDescription░The graph represents a network of 35 Twitter users whose tweets in the requested range contained "هسبريس", or who were replied to or mentioned in those tweets.  The network was obtained from the NodeXL Graph Server on Tuesday, 03 September 2019 at 02:28 UTC.
The requested start date was Sunday, 01 September 2019 at 00:01 UTC and the maximum number of days (going backward) was 14.
The maximum number of tweets collected was 5,000.
The tweets in the network were tweeted over the 10-day, 1-hour, 58-minute period from Wednesday, 21 August 2019 at 07:13 UTC to Saturday, 31 August 2019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</si>
</sst>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781783"/>
        <c:axId val="3709456"/>
      </c:barChart>
      <c:catAx>
        <c:axId val="22781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9456"/>
        <c:crosses val="autoZero"/>
        <c:auto val="1"/>
        <c:lblOffset val="100"/>
        <c:noMultiLvlLbl val="0"/>
      </c:catAx>
      <c:valAx>
        <c:axId val="3709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7 AM
21-Aug
Aug
2019</c:v>
                </c:pt>
                <c:pt idx="1">
                  <c:v>9 PM</c:v>
                </c:pt>
                <c:pt idx="2">
                  <c:v>7 AM
22-Aug</c:v>
                </c:pt>
                <c:pt idx="3">
                  <c:v>10 AM</c:v>
                </c:pt>
                <c:pt idx="4">
                  <c:v>8 PM</c:v>
                </c:pt>
                <c:pt idx="5">
                  <c:v>7 AM
23-Aug</c:v>
                </c:pt>
                <c:pt idx="6">
                  <c:v>9 AM</c:v>
                </c:pt>
                <c:pt idx="7">
                  <c:v>7 AM
24-Aug</c:v>
                </c:pt>
                <c:pt idx="8">
                  <c:v>10 AM</c:v>
                </c:pt>
                <c:pt idx="9">
                  <c:v>12 PM</c:v>
                </c:pt>
                <c:pt idx="10">
                  <c:v>7 AM
25-Aug</c:v>
                </c:pt>
                <c:pt idx="11">
                  <c:v>8 AM</c:v>
                </c:pt>
                <c:pt idx="12">
                  <c:v>9 AM</c:v>
                </c:pt>
                <c:pt idx="13">
                  <c:v>10 AM</c:v>
                </c:pt>
                <c:pt idx="14">
                  <c:v>12 PM</c:v>
                </c:pt>
                <c:pt idx="15">
                  <c:v>7 AM
26-Aug</c:v>
                </c:pt>
                <c:pt idx="16">
                  <c:v>10 AM</c:v>
                </c:pt>
                <c:pt idx="17">
                  <c:v>7 AM
27-Aug</c:v>
                </c:pt>
                <c:pt idx="18">
                  <c:v>10 AM</c:v>
                </c:pt>
                <c:pt idx="19">
                  <c:v>12 PM</c:v>
                </c:pt>
                <c:pt idx="20">
                  <c:v>5 PM</c:v>
                </c:pt>
                <c:pt idx="21">
                  <c:v>7 PM
28-Aug</c:v>
                </c:pt>
                <c:pt idx="22">
                  <c:v>2 PM
29-Aug</c:v>
                </c:pt>
                <c:pt idx="23">
                  <c:v>3 PM</c:v>
                </c:pt>
                <c:pt idx="24">
                  <c:v>5 PM</c:v>
                </c:pt>
                <c:pt idx="25">
                  <c:v>9 PM</c:v>
                </c:pt>
                <c:pt idx="26">
                  <c:v>10 PM</c:v>
                </c:pt>
                <c:pt idx="27">
                  <c:v>12 AM
30-Aug</c:v>
                </c:pt>
                <c:pt idx="28">
                  <c:v>2 AM</c:v>
                </c:pt>
                <c:pt idx="29">
                  <c:v>3 AM</c:v>
                </c:pt>
                <c:pt idx="30">
                  <c:v>7 AM</c:v>
                </c:pt>
                <c:pt idx="31">
                  <c:v>10 AM</c:v>
                </c:pt>
                <c:pt idx="32">
                  <c:v>9 PM</c:v>
                </c:pt>
                <c:pt idx="33">
                  <c:v>10 PM</c:v>
                </c:pt>
                <c:pt idx="34">
                  <c:v>11 PM</c:v>
                </c:pt>
                <c:pt idx="35">
                  <c:v>7 AM
31-Aug</c:v>
                </c:pt>
                <c:pt idx="36">
                  <c:v>8 AM</c:v>
                </c:pt>
                <c:pt idx="37">
                  <c:v>9 AM</c:v>
                </c:pt>
              </c:strCache>
            </c:strRef>
          </c:cat>
          <c:val>
            <c:numRef>
              <c:f>'Time Series'!$B$26:$B$77</c:f>
              <c:numCache>
                <c:formatCode>General</c:formatCode>
                <c:ptCount val="38"/>
                <c:pt idx="0">
                  <c:v>1</c:v>
                </c:pt>
                <c:pt idx="1">
                  <c:v>1</c:v>
                </c:pt>
                <c:pt idx="2">
                  <c:v>1</c:v>
                </c:pt>
                <c:pt idx="3">
                  <c:v>2</c:v>
                </c:pt>
                <c:pt idx="4">
                  <c:v>1</c:v>
                </c:pt>
                <c:pt idx="5">
                  <c:v>1</c:v>
                </c:pt>
                <c:pt idx="6">
                  <c:v>2</c:v>
                </c:pt>
                <c:pt idx="7">
                  <c:v>1</c:v>
                </c:pt>
                <c:pt idx="8">
                  <c:v>2</c:v>
                </c:pt>
                <c:pt idx="9">
                  <c:v>1</c:v>
                </c:pt>
                <c:pt idx="10">
                  <c:v>1</c:v>
                </c:pt>
                <c:pt idx="11">
                  <c:v>1</c:v>
                </c:pt>
                <c:pt idx="12">
                  <c:v>1</c:v>
                </c:pt>
                <c:pt idx="13">
                  <c:v>2</c:v>
                </c:pt>
                <c:pt idx="14">
                  <c:v>1</c:v>
                </c:pt>
                <c:pt idx="15">
                  <c:v>1</c:v>
                </c:pt>
                <c:pt idx="16">
                  <c:v>2</c:v>
                </c:pt>
                <c:pt idx="17">
                  <c:v>1</c:v>
                </c:pt>
                <c:pt idx="18">
                  <c:v>4</c:v>
                </c:pt>
                <c:pt idx="19">
                  <c:v>1</c:v>
                </c:pt>
                <c:pt idx="20">
                  <c:v>1</c:v>
                </c:pt>
                <c:pt idx="21">
                  <c:v>1</c:v>
                </c:pt>
                <c:pt idx="22">
                  <c:v>3</c:v>
                </c:pt>
                <c:pt idx="23">
                  <c:v>2</c:v>
                </c:pt>
                <c:pt idx="24">
                  <c:v>1</c:v>
                </c:pt>
                <c:pt idx="25">
                  <c:v>2</c:v>
                </c:pt>
                <c:pt idx="26">
                  <c:v>1</c:v>
                </c:pt>
                <c:pt idx="27">
                  <c:v>2</c:v>
                </c:pt>
                <c:pt idx="28">
                  <c:v>1</c:v>
                </c:pt>
                <c:pt idx="29">
                  <c:v>1</c:v>
                </c:pt>
                <c:pt idx="30">
                  <c:v>2</c:v>
                </c:pt>
                <c:pt idx="31">
                  <c:v>1</c:v>
                </c:pt>
                <c:pt idx="32">
                  <c:v>1</c:v>
                </c:pt>
                <c:pt idx="33">
                  <c:v>1</c:v>
                </c:pt>
                <c:pt idx="34">
                  <c:v>2</c:v>
                </c:pt>
                <c:pt idx="35">
                  <c:v>1</c:v>
                </c:pt>
                <c:pt idx="36">
                  <c:v>1</c:v>
                </c:pt>
                <c:pt idx="37">
                  <c:v>1</c:v>
                </c:pt>
              </c:numCache>
            </c:numRef>
          </c:val>
        </c:ser>
        <c:axId val="63150305"/>
        <c:axId val="31481834"/>
      </c:barChart>
      <c:catAx>
        <c:axId val="63150305"/>
        <c:scaling>
          <c:orientation val="minMax"/>
        </c:scaling>
        <c:axPos val="b"/>
        <c:delete val="0"/>
        <c:numFmt formatCode="General" sourceLinked="1"/>
        <c:majorTickMark val="out"/>
        <c:minorTickMark val="none"/>
        <c:tickLblPos val="nextTo"/>
        <c:crossAx val="31481834"/>
        <c:crosses val="autoZero"/>
        <c:auto val="1"/>
        <c:lblOffset val="100"/>
        <c:noMultiLvlLbl val="0"/>
      </c:catAx>
      <c:valAx>
        <c:axId val="31481834"/>
        <c:scaling>
          <c:orientation val="minMax"/>
        </c:scaling>
        <c:axPos val="l"/>
        <c:majorGridlines/>
        <c:delete val="0"/>
        <c:numFmt formatCode="General" sourceLinked="1"/>
        <c:majorTickMark val="out"/>
        <c:minorTickMark val="none"/>
        <c:tickLblPos val="nextTo"/>
        <c:crossAx val="631503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385105"/>
        <c:axId val="32030490"/>
      </c:barChart>
      <c:catAx>
        <c:axId val="33385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030490"/>
        <c:crosses val="autoZero"/>
        <c:auto val="1"/>
        <c:lblOffset val="100"/>
        <c:noMultiLvlLbl val="0"/>
      </c:catAx>
      <c:valAx>
        <c:axId val="32030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8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838955"/>
        <c:axId val="44332868"/>
      </c:barChart>
      <c:catAx>
        <c:axId val="198389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32868"/>
        <c:crosses val="autoZero"/>
        <c:auto val="1"/>
        <c:lblOffset val="100"/>
        <c:noMultiLvlLbl val="0"/>
      </c:catAx>
      <c:valAx>
        <c:axId val="44332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451493"/>
        <c:axId val="34192526"/>
      </c:barChart>
      <c:catAx>
        <c:axId val="63451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192526"/>
        <c:crosses val="autoZero"/>
        <c:auto val="1"/>
        <c:lblOffset val="100"/>
        <c:noMultiLvlLbl val="0"/>
      </c:catAx>
      <c:valAx>
        <c:axId val="34192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1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297279"/>
        <c:axId val="18131192"/>
      </c:barChart>
      <c:catAx>
        <c:axId val="392972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31192"/>
        <c:crosses val="autoZero"/>
        <c:auto val="1"/>
        <c:lblOffset val="100"/>
        <c:noMultiLvlLbl val="0"/>
      </c:catAx>
      <c:valAx>
        <c:axId val="18131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7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963001"/>
        <c:axId val="59340418"/>
      </c:barChart>
      <c:catAx>
        <c:axId val="289630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40418"/>
        <c:crosses val="autoZero"/>
        <c:auto val="1"/>
        <c:lblOffset val="100"/>
        <c:noMultiLvlLbl val="0"/>
      </c:catAx>
      <c:valAx>
        <c:axId val="59340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301715"/>
        <c:axId val="41844524"/>
      </c:barChart>
      <c:catAx>
        <c:axId val="643017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44524"/>
        <c:crosses val="autoZero"/>
        <c:auto val="1"/>
        <c:lblOffset val="100"/>
        <c:noMultiLvlLbl val="0"/>
      </c:catAx>
      <c:valAx>
        <c:axId val="4184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1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056397"/>
        <c:axId val="33963254"/>
      </c:barChart>
      <c:catAx>
        <c:axId val="410563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63254"/>
        <c:crosses val="autoZero"/>
        <c:auto val="1"/>
        <c:lblOffset val="100"/>
        <c:noMultiLvlLbl val="0"/>
      </c:catAx>
      <c:valAx>
        <c:axId val="33963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233831"/>
        <c:axId val="66669024"/>
      </c:barChart>
      <c:catAx>
        <c:axId val="37233831"/>
        <c:scaling>
          <c:orientation val="minMax"/>
        </c:scaling>
        <c:axPos val="b"/>
        <c:delete val="1"/>
        <c:majorTickMark val="out"/>
        <c:minorTickMark val="none"/>
        <c:tickLblPos val="none"/>
        <c:crossAx val="66669024"/>
        <c:crosses val="autoZero"/>
        <c:auto val="1"/>
        <c:lblOffset val="100"/>
        <c:noMultiLvlLbl val="0"/>
      </c:catAx>
      <c:valAx>
        <c:axId val="66669024"/>
        <c:scaling>
          <c:orientation val="minMax"/>
        </c:scaling>
        <c:axPos val="l"/>
        <c:delete val="1"/>
        <c:majorTickMark val="out"/>
        <c:minorTickMark val="none"/>
        <c:tickLblPos val="none"/>
        <c:crossAx val="37233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5">
  <cacheSource type="worksheet">
    <worksheetSource ref="A2:BL5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هسبريس السيبة السلطات الدار_البيضاء"/>
        <s v="السيول فاجعة"/>
        <s v="خارج_الحدود"/>
        <s v="مجتمع"/>
        <s v="السلطة_الرابعة"/>
        <s v="السيول"/>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8-21T21:34:36.000"/>
        <d v="2019-08-22T20:59:07.000"/>
        <d v="2019-08-23T09:08:15.000"/>
        <d v="2019-08-23T09:12:38.000"/>
        <d v="2019-08-24T12:09:08.000"/>
        <d v="2019-08-25T08:16:02.000"/>
        <d v="2019-08-25T09:38:36.000"/>
        <d v="2019-08-25T12:07:46.000"/>
        <d v="2019-08-27T10:02:18.000"/>
        <d v="2019-08-27T12:28:42.000"/>
        <d v="2019-08-27T17:15:05.000"/>
        <d v="2019-08-28T19:29:07.000"/>
        <d v="2019-08-29T14:41:40.000"/>
        <d v="2019-08-29T14:47:54.000"/>
        <d v="2019-08-29T15:10:32.000"/>
        <d v="2019-08-29T17:32:54.000"/>
        <d v="2019-08-29T21:26:51.000"/>
        <d v="2019-08-29T14:40:37.000"/>
        <d v="2019-08-29T21:50:09.000"/>
        <d v="2019-08-29T22:53:25.000"/>
        <d v="2019-08-30T00:40:38.000"/>
        <d v="2019-08-30T00:41:38.000"/>
        <d v="2019-08-30T02:33:10.000"/>
        <d v="2019-08-30T03:34:43.000"/>
        <d v="2019-08-30T07:52:23.000"/>
        <d v="2019-08-30T10:46:44.000"/>
        <d v="2019-08-30T21:06:45.000"/>
        <d v="2019-08-30T22:26:58.000"/>
        <d v="2019-08-30T23:11:00.000"/>
        <d v="2019-08-30T23:13:06.000"/>
        <d v="2019-08-21T07:13:32.000"/>
        <d v="2019-08-22T07:16:02.000"/>
        <d v="2019-08-22T10:41:33.000"/>
        <d v="2019-08-22T10:41:35.000"/>
        <d v="2019-08-23T07:18:01.000"/>
        <d v="2019-08-24T07:21:02.000"/>
        <d v="2019-08-24T10:48:03.000"/>
        <d v="2019-08-24T10:48:04.000"/>
        <d v="2019-08-25T07:23:32.000"/>
        <d v="2019-08-25T10:50:33.000"/>
        <d v="2019-08-25T10:50:34.000"/>
        <d v="2019-08-26T07:25:32.000"/>
        <d v="2019-08-26T10:53:03.000"/>
        <d v="2019-08-27T07:27:33.000"/>
        <d v="2019-08-27T10:54:32.000"/>
        <d v="2019-08-27T10:54:33.000"/>
        <d v="2019-08-30T07:32:34.000"/>
        <d v="2019-08-31T07:35:03.000"/>
        <d v="2019-08-31T08:56:19.000"/>
        <d v="2019-08-27T10:06:05.000"/>
        <d v="2019-08-29T15:00:35.000"/>
        <d v="2019-08-31T09:11:33.000"/>
      </sharedItems>
      <fieldGroup par="66" base="22">
        <rangePr groupBy="hours" autoEnd="1" autoStart="1" startDate="2019-08-21T07:13:32.000" endDate="2019-08-31T09:11:33.000"/>
        <groupItems count="26">
          <s v="&lt;8/21/2019"/>
          <s v="12 AM"/>
          <s v="1 AM"/>
          <s v="2 AM"/>
          <s v="3 AM"/>
          <s v="4 AM"/>
          <s v="5 AM"/>
          <s v="6 AM"/>
          <s v="7 AM"/>
          <s v="8 AM"/>
          <s v="9 AM"/>
          <s v="10 AM"/>
          <s v="11 AM"/>
          <s v="12 PM"/>
          <s v="1 PM"/>
          <s v="2 PM"/>
          <s v="3 PM"/>
          <s v="4 PM"/>
          <s v="5 PM"/>
          <s v="6 PM"/>
          <s v="7 PM"/>
          <s v="8 PM"/>
          <s v="9 PM"/>
          <s v="10 PM"/>
          <s v="11 PM"/>
          <s v="&gt;8/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1T07:13:32.000" endDate="2019-08-31T09:11:33.000"/>
        <groupItems count="368">
          <s v="&lt;8/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9"/>
        </groupItems>
      </fieldGroup>
    </cacheField>
    <cacheField name="Months" databaseField="0">
      <sharedItems containsMixedTypes="0" count="0"/>
      <fieldGroup base="22">
        <rangePr groupBy="months" autoEnd="1" autoStart="1" startDate="2019-08-21T07:13:32.000" endDate="2019-08-31T09:11:33.000"/>
        <groupItems count="14">
          <s v="&lt;8/21/2019"/>
          <s v="Jan"/>
          <s v="Feb"/>
          <s v="Mar"/>
          <s v="Apr"/>
          <s v="May"/>
          <s v="Jun"/>
          <s v="Jul"/>
          <s v="Aug"/>
          <s v="Sep"/>
          <s v="Oct"/>
          <s v="Nov"/>
          <s v="Dec"/>
          <s v="&gt;8/31/2019"/>
        </groupItems>
      </fieldGroup>
    </cacheField>
    <cacheField name="Years" databaseField="0">
      <sharedItems containsMixedTypes="0" count="0"/>
      <fieldGroup base="22">
        <rangePr groupBy="years" autoEnd="1" autoStart="1" startDate="2019-08-21T07:13:32.000" endDate="2019-08-31T09:11:33.000"/>
        <groupItems count="3">
          <s v="&lt;8/21/2019"/>
          <s v="2019"/>
          <s v="&gt;8/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elagrao1235"/>
    <s v="b9ina_hna"/>
    <m/>
    <m/>
    <m/>
    <m/>
    <m/>
    <m/>
    <m/>
    <m/>
    <s v="No"/>
    <n v="3"/>
    <m/>
    <m/>
    <x v="0"/>
    <d v="2019-08-21T21:34:36.000"/>
    <s v="@b9ina_hna 80 فتطبيب مدينة الدار البيضاء تقرير اماراتي نشرته هسبريس الإماراتية خخخ 123 فتنمية البشرية 😂 تيقتي نتا ه… https://t.co/Uvrrz9iyE3"/>
    <s v="https://twitter.com/i/web/status/1164289723407450113"/>
    <s v="twitter.com"/>
    <x v="0"/>
    <m/>
    <s v="http://pbs.twimg.com/profile_images/1161729855337238528/Z2jkTvJ2_normal.jpg"/>
    <x v="0"/>
    <s v="https://twitter.com/#!/elagrao1235/status/1164289723407450113"/>
    <m/>
    <m/>
    <s v="1164289723407450113"/>
    <s v="1164288470950588418"/>
    <b v="0"/>
    <n v="0"/>
    <s v="844154731941498880"/>
    <b v="0"/>
    <s v="ar"/>
    <m/>
    <s v=""/>
    <b v="0"/>
    <n v="0"/>
    <s v=""/>
    <s v="Twitter for Android"/>
    <b v="1"/>
    <s v="1164288470950588418"/>
    <s v="Tweet"/>
    <n v="0"/>
    <n v="0"/>
    <m/>
    <m/>
    <m/>
    <m/>
    <m/>
    <m/>
    <m/>
    <m/>
    <n v="1"/>
    <s v="6"/>
    <s v="6"/>
    <n v="0"/>
    <n v="0"/>
    <n v="0"/>
    <n v="0"/>
    <n v="0"/>
    <n v="0"/>
    <n v="18"/>
    <n v="100"/>
    <n v="18"/>
  </r>
  <r>
    <s v="missisidi"/>
    <s v="missisidi"/>
    <m/>
    <m/>
    <m/>
    <m/>
    <m/>
    <m/>
    <m/>
    <m/>
    <s v="No"/>
    <n v="4"/>
    <m/>
    <m/>
    <x v="1"/>
    <d v="2019-08-22T20:59:07.000"/>
    <s v="هسبريس"/>
    <m/>
    <m/>
    <x v="0"/>
    <m/>
    <s v="http://pbs.twimg.com/profile_images/1163562546017853442/kZvwpDhx_normal.jpg"/>
    <x v="1"/>
    <s v="https://twitter.com/#!/missisidi/status/1164643182275112960"/>
    <m/>
    <m/>
    <s v="1164643182275112960"/>
    <m/>
    <b v="0"/>
    <n v="0"/>
    <s v=""/>
    <b v="0"/>
    <s v="ar"/>
    <m/>
    <s v=""/>
    <b v="0"/>
    <n v="0"/>
    <s v=""/>
    <s v="Twitter for Android"/>
    <b v="0"/>
    <s v="1164643182275112960"/>
    <s v="Tweet"/>
    <n v="0"/>
    <n v="0"/>
    <m/>
    <m/>
    <m/>
    <m/>
    <m/>
    <m/>
    <m/>
    <m/>
    <n v="1"/>
    <s v="2"/>
    <s v="2"/>
    <n v="0"/>
    <n v="0"/>
    <n v="0"/>
    <n v="0"/>
    <n v="0"/>
    <n v="0"/>
    <n v="1"/>
    <n v="100"/>
    <n v="1"/>
  </r>
  <r>
    <s v="khanhilid"/>
    <s v="khanhilid"/>
    <m/>
    <m/>
    <m/>
    <m/>
    <m/>
    <m/>
    <m/>
    <m/>
    <s v="No"/>
    <n v="5"/>
    <m/>
    <m/>
    <x v="1"/>
    <d v="2019-08-23T09:08:15.000"/>
    <s v="نقلت جريدة المساء عن مصادر وصفتها بـ&quot;الموثوقة&quot; أن فرقا برلمانية تمارس ضغوطا وتقود جهودًا مكثفة داخل مجلس المستشارين… https://t.co/F9t5p5YAXp"/>
    <s v="https://twitter.com/i/web/status/1164826673453256707"/>
    <s v="twitter.com"/>
    <x v="0"/>
    <m/>
    <s v="http://pbs.twimg.com/profile_images/1143958231879995399/w1KuZWnV_normal.jpg"/>
    <x v="2"/>
    <s v="https://twitter.com/#!/khanhilid/status/1164826673453256707"/>
    <m/>
    <m/>
    <s v="1164826673453256707"/>
    <m/>
    <b v="0"/>
    <n v="0"/>
    <s v=""/>
    <b v="0"/>
    <s v="ar"/>
    <m/>
    <s v=""/>
    <b v="0"/>
    <n v="0"/>
    <s v=""/>
    <s v="Twitter for Android"/>
    <b v="1"/>
    <s v="1164826673453256707"/>
    <s v="Tweet"/>
    <n v="0"/>
    <n v="0"/>
    <m/>
    <m/>
    <m/>
    <m/>
    <m/>
    <m/>
    <m/>
    <m/>
    <n v="2"/>
    <s v="2"/>
    <s v="2"/>
    <n v="0"/>
    <n v="0"/>
    <n v="0"/>
    <n v="0"/>
    <n v="0"/>
    <n v="0"/>
    <n v="20"/>
    <n v="100"/>
    <n v="20"/>
  </r>
  <r>
    <s v="khanhilid"/>
    <s v="khanhilid"/>
    <m/>
    <m/>
    <m/>
    <m/>
    <m/>
    <m/>
    <m/>
    <m/>
    <s v="No"/>
    <n v="6"/>
    <m/>
    <m/>
    <x v="1"/>
    <d v="2019-08-23T09:12:38.000"/>
    <s v="نفس المصادر قالت أن الأمر يتعلق بحزبين واحد ينتمي للمعارضة ويتوفر على نسبة كبيرة من البرلمانيين في الغرفة الثانية،… https://t.co/9uYSCjgjkx"/>
    <s v="https://twitter.com/i/web/status/1164827777217884160"/>
    <s v="twitter.com"/>
    <x v="0"/>
    <m/>
    <s v="http://pbs.twimg.com/profile_images/1143958231879995399/w1KuZWnV_normal.jpg"/>
    <x v="3"/>
    <s v="https://twitter.com/#!/khanhilid/status/1164827777217884160"/>
    <m/>
    <m/>
    <s v="1164827777217884160"/>
    <s v="1164826673453256707"/>
    <b v="0"/>
    <n v="0"/>
    <s v="738610604"/>
    <b v="0"/>
    <s v="ar"/>
    <m/>
    <s v=""/>
    <b v="0"/>
    <n v="0"/>
    <s v=""/>
    <s v="Twitter for Android"/>
    <b v="1"/>
    <s v="1164826673453256707"/>
    <s v="Tweet"/>
    <n v="0"/>
    <n v="0"/>
    <m/>
    <m/>
    <m/>
    <m/>
    <m/>
    <m/>
    <m/>
    <m/>
    <n v="2"/>
    <s v="2"/>
    <s v="2"/>
    <n v="0"/>
    <n v="0"/>
    <n v="0"/>
    <n v="0"/>
    <n v="0"/>
    <n v="0"/>
    <n v="19"/>
    <n v="100"/>
    <n v="19"/>
  </r>
  <r>
    <s v="akhbarnewsma"/>
    <s v="akhbarnewsma"/>
    <m/>
    <m/>
    <m/>
    <m/>
    <m/>
    <m/>
    <m/>
    <m/>
    <s v="No"/>
    <n v="7"/>
    <m/>
    <m/>
    <x v="1"/>
    <d v="2019-08-24T12:09:08.000"/>
    <s v="#هسبريس : &quot;#السيبة&quot; بالبيضاء.. باعة يشهرون عصيا وسكاكين في وجه #السلطات._x000a_#الدار_البيضاء_x000a_https://t.co/l8GZT4zo6v"/>
    <s v="https://www.hespress.com/regions/442312.html"/>
    <s v="hespress.com"/>
    <x v="1"/>
    <m/>
    <s v="http://pbs.twimg.com/profile_images/1078581713670938624/ONV49ssE_normal.jpg"/>
    <x v="4"/>
    <s v="https://twitter.com/#!/akhbarnewsma/status/1165234585233448960"/>
    <m/>
    <m/>
    <s v="1165234585233448960"/>
    <m/>
    <b v="0"/>
    <n v="0"/>
    <s v=""/>
    <b v="0"/>
    <s v="ar"/>
    <m/>
    <s v=""/>
    <b v="0"/>
    <n v="0"/>
    <s v=""/>
    <s v="Twitter for Android"/>
    <b v="0"/>
    <s v="1165234585233448960"/>
    <s v="Tweet"/>
    <n v="0"/>
    <n v="0"/>
    <m/>
    <m/>
    <m/>
    <m/>
    <m/>
    <m/>
    <m/>
    <m/>
    <n v="1"/>
    <s v="2"/>
    <s v="2"/>
    <n v="0"/>
    <n v="0"/>
    <n v="0"/>
    <n v="0"/>
    <n v="0"/>
    <n v="0"/>
    <n v="11"/>
    <n v="100"/>
    <n v="11"/>
  </r>
  <r>
    <s v="adooon111"/>
    <s v="adooon111"/>
    <m/>
    <m/>
    <m/>
    <m/>
    <m/>
    <m/>
    <m/>
    <m/>
    <s v="No"/>
    <n v="8"/>
    <m/>
    <m/>
    <x v="1"/>
    <d v="2019-08-25T08:16:02.000"/>
    <s v="تطوير لقاح جديد ضد عدوى مرض السل القاتل - هسبريس https://t.co/0sAUAtyBlE https://t.co/nPbIIYugE2"/>
    <s v="https://www.hespress.com/sciences-nature/442335.html?utm_source=dlvr.it&amp;utm_medium=twitter"/>
    <s v="hespress.com"/>
    <x v="0"/>
    <s v="https://pbs.twimg.com/media/ECzS6txUEAUeXXe.jpg"/>
    <s v="https://pbs.twimg.com/media/ECzS6txUEAUeXXe.jpg"/>
    <x v="5"/>
    <s v="https://twitter.com/#!/adooon111/status/1165538311345061888"/>
    <m/>
    <m/>
    <s v="1165538311345061888"/>
    <m/>
    <b v="0"/>
    <n v="0"/>
    <s v=""/>
    <b v="0"/>
    <s v="ar"/>
    <m/>
    <s v=""/>
    <b v="0"/>
    <n v="0"/>
    <s v=""/>
    <s v="dlvr.it"/>
    <b v="0"/>
    <s v="1165538311345061888"/>
    <s v="Tweet"/>
    <n v="0"/>
    <n v="0"/>
    <m/>
    <m/>
    <m/>
    <m/>
    <m/>
    <m/>
    <m/>
    <m/>
    <n v="1"/>
    <s v="2"/>
    <s v="2"/>
    <n v="0"/>
    <n v="0"/>
    <n v="0"/>
    <n v="0"/>
    <n v="0"/>
    <n v="0"/>
    <n v="9"/>
    <n v="100"/>
    <n v="9"/>
  </r>
  <r>
    <s v="hanatiah1"/>
    <s v="hespress"/>
    <m/>
    <m/>
    <m/>
    <m/>
    <m/>
    <m/>
    <m/>
    <m/>
    <s v="No"/>
    <n v="9"/>
    <m/>
    <m/>
    <x v="0"/>
    <d v="2019-08-25T09:38:36.000"/>
    <s v="@hespress جهل هسبريس يدفعها الى نشر أي شيء"/>
    <m/>
    <m/>
    <x v="0"/>
    <m/>
    <s v="http://pbs.twimg.com/profile_images/559752209735221248/2dYXpXko_normal.jpeg"/>
    <x v="6"/>
    <s v="https://twitter.com/#!/hanatiah1/status/1165559088765394944"/>
    <m/>
    <m/>
    <s v="1165559088765394944"/>
    <s v="1165383440042201094"/>
    <b v="0"/>
    <n v="0"/>
    <s v="109556877"/>
    <b v="0"/>
    <s v="ar"/>
    <m/>
    <s v=""/>
    <b v="0"/>
    <n v="0"/>
    <s v=""/>
    <s v="Twitter for iPhone"/>
    <b v="0"/>
    <s v="1165383440042201094"/>
    <s v="Tweet"/>
    <n v="0"/>
    <n v="0"/>
    <m/>
    <m/>
    <m/>
    <m/>
    <m/>
    <m/>
    <m/>
    <m/>
    <n v="1"/>
    <s v="1"/>
    <s v="1"/>
    <n v="0"/>
    <n v="0"/>
    <n v="0"/>
    <n v="0"/>
    <n v="0"/>
    <n v="0"/>
    <n v="8"/>
    <n v="100"/>
    <n v="8"/>
  </r>
  <r>
    <s v="tarik_bakkary"/>
    <s v="tarik_bakkary"/>
    <m/>
    <m/>
    <m/>
    <m/>
    <m/>
    <m/>
    <m/>
    <m/>
    <s v="No"/>
    <n v="10"/>
    <m/>
    <m/>
    <x v="1"/>
    <d v="2019-08-25T12:07:46.000"/>
    <s v="الأحبة والأصدقاء: _x000a_تجدون في جريدة هسبريس حواري مع الصحفي والصديق ياسين أوشن 🌹 https://t.co/8cp0GgIdek"/>
    <s v="https://www.hespress.com/art-et-culture/442364.html"/>
    <s v="hespress.com"/>
    <x v="0"/>
    <m/>
    <s v="http://pbs.twimg.com/profile_images/730792062799372288/UgOGeuGq_normal.jpg"/>
    <x v="7"/>
    <s v="https://twitter.com/#!/tarik_bakkary/status/1165596628385959936"/>
    <m/>
    <m/>
    <s v="1165596628385959936"/>
    <m/>
    <b v="0"/>
    <n v="0"/>
    <s v=""/>
    <b v="0"/>
    <s v="ar"/>
    <m/>
    <s v=""/>
    <b v="0"/>
    <n v="0"/>
    <s v=""/>
    <s v="Facebook"/>
    <b v="0"/>
    <s v="1165596628385959936"/>
    <s v="Tweet"/>
    <n v="0"/>
    <n v="0"/>
    <m/>
    <m/>
    <m/>
    <m/>
    <m/>
    <m/>
    <m/>
    <m/>
    <n v="1"/>
    <s v="2"/>
    <s v="2"/>
    <n v="0"/>
    <n v="0"/>
    <n v="0"/>
    <n v="0"/>
    <n v="0"/>
    <n v="0"/>
    <n v="12"/>
    <n v="100"/>
    <n v="12"/>
  </r>
  <r>
    <s v="full_gools"/>
    <s v="full_gools"/>
    <m/>
    <m/>
    <m/>
    <m/>
    <m/>
    <m/>
    <m/>
    <m/>
    <s v="No"/>
    <n v="11"/>
    <m/>
    <m/>
    <x v="1"/>
    <d v="2019-08-27T10:02:18.000"/>
    <s v="هسبريس تتوج بجائزة &quot;أوشاكور&quot; للصحافة بتافراوتhttps://t.co/X12DQAuhUt https://t.co/iwvwD7LddN"/>
    <s v="https://www.hespress.com/medias/442573.html"/>
    <s v="hespress.com"/>
    <x v="0"/>
    <s v="https://pbs.twimg.com/media/EC9-a7qXsAADwbx.jpg"/>
    <s v="https://pbs.twimg.com/media/EC9-a7qXsAADwbx.jpg"/>
    <x v="8"/>
    <s v="https://twitter.com/#!/full_gools/status/1166289830722101248"/>
    <m/>
    <m/>
    <s v="1166289830722101248"/>
    <m/>
    <b v="0"/>
    <n v="0"/>
    <s v=""/>
    <b v="0"/>
    <s v="ar"/>
    <m/>
    <s v=""/>
    <b v="0"/>
    <n v="0"/>
    <s v=""/>
    <s v="Imperial'Share"/>
    <b v="0"/>
    <s v="1166289830722101248"/>
    <s v="Tweet"/>
    <n v="0"/>
    <n v="0"/>
    <m/>
    <m/>
    <m/>
    <m/>
    <m/>
    <m/>
    <m/>
    <m/>
    <n v="1"/>
    <s v="2"/>
    <s v="2"/>
    <n v="0"/>
    <n v="0"/>
    <n v="0"/>
    <n v="0"/>
    <n v="0"/>
    <n v="0"/>
    <n v="9"/>
    <n v="100"/>
    <n v="9"/>
  </r>
  <r>
    <s v="abbenbihi"/>
    <s v="abbenbihi"/>
    <m/>
    <m/>
    <m/>
    <m/>
    <m/>
    <m/>
    <m/>
    <m/>
    <s v="No"/>
    <n v="12"/>
    <m/>
    <m/>
    <x v="1"/>
    <d v="2019-08-27T12:28:42.000"/>
    <s v="هسبريس تتوج بجائزة &quot;أوشاكور&quot; للصحافة بتافراوت https://t.co/ZhY3Urbrdz"/>
    <s v="https://www.hespress.com/medias/442573.html"/>
    <s v="hespress.com"/>
    <x v="0"/>
    <m/>
    <s v="http://pbs.twimg.com/profile_images/926809610165485570/e92PzvpN_normal.jpg"/>
    <x v="9"/>
    <s v="https://twitter.com/#!/abbenbihi/status/1166326672636952578"/>
    <m/>
    <m/>
    <s v="1166326672636952578"/>
    <m/>
    <b v="0"/>
    <n v="0"/>
    <s v=""/>
    <b v="0"/>
    <s v="ar"/>
    <m/>
    <s v=""/>
    <b v="0"/>
    <n v="0"/>
    <s v=""/>
    <s v="Facebook"/>
    <b v="0"/>
    <s v="1166326672636952578"/>
    <s v="Tweet"/>
    <n v="0"/>
    <n v="0"/>
    <m/>
    <m/>
    <m/>
    <m/>
    <m/>
    <m/>
    <m/>
    <m/>
    <n v="1"/>
    <s v="2"/>
    <s v="2"/>
    <n v="0"/>
    <n v="0"/>
    <n v="0"/>
    <n v="0"/>
    <n v="0"/>
    <n v="0"/>
    <n v="6"/>
    <n v="100"/>
    <n v="6"/>
  </r>
  <r>
    <s v="hassan_rachidi1"/>
    <s v="hassan_rachidi1"/>
    <m/>
    <m/>
    <m/>
    <m/>
    <m/>
    <m/>
    <m/>
    <m/>
    <s v="No"/>
    <n v="13"/>
    <m/>
    <m/>
    <x v="1"/>
    <d v="2019-08-27T17:15:05.000"/>
    <s v="هسبريس تتوج بجائزة &quot;أوشاكور&quot; للصحافة بتافراوت https://t.co/eCntrOiOyB"/>
    <s v="https://m.hespress.com/medias/442573.html"/>
    <s v="hespress.com"/>
    <x v="0"/>
    <m/>
    <s v="http://pbs.twimg.com/profile_images/1022302039945175040/CMN1o26j_normal.jpg"/>
    <x v="10"/>
    <s v="https://twitter.com/#!/hassan_rachidi1/status/1166398741873668097"/>
    <m/>
    <m/>
    <s v="1166398741873668097"/>
    <m/>
    <b v="0"/>
    <n v="0"/>
    <s v=""/>
    <b v="0"/>
    <s v="ar"/>
    <m/>
    <s v=""/>
    <b v="0"/>
    <n v="0"/>
    <s v=""/>
    <s v="Facebook"/>
    <b v="0"/>
    <s v="1166398741873668097"/>
    <s v="Tweet"/>
    <n v="0"/>
    <n v="0"/>
    <m/>
    <m/>
    <m/>
    <m/>
    <m/>
    <m/>
    <m/>
    <m/>
    <n v="1"/>
    <s v="2"/>
    <s v="2"/>
    <n v="0"/>
    <n v="0"/>
    <n v="0"/>
    <n v="0"/>
    <n v="0"/>
    <n v="0"/>
    <n v="6"/>
    <n v="100"/>
    <n v="6"/>
  </r>
  <r>
    <s v="msawt3"/>
    <s v="elotmanisaad"/>
    <m/>
    <m/>
    <m/>
    <m/>
    <m/>
    <m/>
    <m/>
    <m/>
    <s v="No"/>
    <n v="14"/>
    <m/>
    <m/>
    <x v="2"/>
    <d v="2019-08-28T19:29:07.000"/>
    <s v="@Metha410 @hespress @Elotmanisaad رئيس مركز هسبريس ودكشي دالعدالة والتنمية ."/>
    <m/>
    <m/>
    <x v="0"/>
    <m/>
    <s v="http://pbs.twimg.com/profile_images/1140753072991420423/atJP6JWd_normal.jpg"/>
    <x v="11"/>
    <s v="https://twitter.com/#!/msawt3/status/1166794859463761925"/>
    <m/>
    <m/>
    <s v="1166794859463761925"/>
    <s v="1166793116319395841"/>
    <b v="0"/>
    <n v="0"/>
    <s v="956612702088163329"/>
    <b v="0"/>
    <s v="ar"/>
    <m/>
    <s v=""/>
    <b v="0"/>
    <n v="0"/>
    <s v=""/>
    <s v="Twitter for Android"/>
    <b v="0"/>
    <s v="1166793116319395841"/>
    <s v="Tweet"/>
    <n v="0"/>
    <n v="0"/>
    <m/>
    <m/>
    <m/>
    <m/>
    <m/>
    <m/>
    <m/>
    <m/>
    <n v="1"/>
    <s v="4"/>
    <s v="4"/>
    <m/>
    <m/>
    <m/>
    <m/>
    <m/>
    <m/>
    <m/>
    <m/>
    <m/>
  </r>
  <r>
    <s v="alroeyas"/>
    <s v="alroeya"/>
    <m/>
    <m/>
    <m/>
    <m/>
    <m/>
    <m/>
    <m/>
    <m/>
    <s v="No"/>
    <n v="17"/>
    <m/>
    <m/>
    <x v="2"/>
    <d v="2019-08-29T14:41:40.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5385022905487361/jxpQbIck_normal.png"/>
    <x v="12"/>
    <s v="https://twitter.com/#!/alroeyas/status/1167084908067610625"/>
    <m/>
    <m/>
    <s v="1167084908067610625"/>
    <m/>
    <b v="0"/>
    <n v="0"/>
    <s v=""/>
    <b v="0"/>
    <s v="ar"/>
    <m/>
    <s v=""/>
    <b v="0"/>
    <n v="0"/>
    <s v="1167084645680373760"/>
    <s v="Twitter Web App"/>
    <b v="0"/>
    <s v="1167084645680373760"/>
    <s v="Tweet"/>
    <n v="0"/>
    <n v="0"/>
    <m/>
    <m/>
    <m/>
    <m/>
    <m/>
    <m/>
    <m/>
    <m/>
    <n v="1"/>
    <s v="3"/>
    <s v="3"/>
    <n v="0"/>
    <n v="0"/>
    <n v="0"/>
    <n v="0"/>
    <n v="0"/>
    <n v="0"/>
    <n v="25"/>
    <n v="100"/>
    <n v="25"/>
  </r>
  <r>
    <s v="majed_209"/>
    <s v="alroeya"/>
    <m/>
    <m/>
    <m/>
    <m/>
    <m/>
    <m/>
    <m/>
    <m/>
    <s v="No"/>
    <n v="18"/>
    <m/>
    <m/>
    <x v="2"/>
    <d v="2019-08-29T14:47:54.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64096236208762881/oJd1PYGn_normal.jpg"/>
    <x v="13"/>
    <s v="https://twitter.com/#!/majed_209/status/1167086476879958016"/>
    <m/>
    <m/>
    <s v="1167086476879958016"/>
    <m/>
    <b v="0"/>
    <n v="0"/>
    <s v=""/>
    <b v="0"/>
    <s v="ar"/>
    <m/>
    <s v=""/>
    <b v="0"/>
    <n v="0"/>
    <s v="1167084645680373760"/>
    <s v="Twitter for iPhone"/>
    <b v="0"/>
    <s v="1167084645680373760"/>
    <s v="Tweet"/>
    <n v="0"/>
    <n v="0"/>
    <m/>
    <m/>
    <m/>
    <m/>
    <m/>
    <m/>
    <m/>
    <m/>
    <n v="1"/>
    <s v="3"/>
    <s v="3"/>
    <n v="0"/>
    <n v="0"/>
    <n v="0"/>
    <n v="0"/>
    <n v="0"/>
    <n v="0"/>
    <n v="25"/>
    <n v="100"/>
    <n v="25"/>
  </r>
  <r>
    <s v="kanjaa_fr"/>
    <s v="hespress"/>
    <m/>
    <m/>
    <m/>
    <m/>
    <m/>
    <m/>
    <m/>
    <m/>
    <s v="No"/>
    <n v="19"/>
    <m/>
    <m/>
    <x v="2"/>
    <d v="2019-08-29T15:10:32.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911960249787207680/3ZSAV72Z_normal.jpg"/>
    <x v="14"/>
    <s v="https://twitter.com/#!/kanjaa_fr/status/1167092175848521729"/>
    <m/>
    <m/>
    <s v="1167092175848521729"/>
    <m/>
    <b v="0"/>
    <n v="0"/>
    <s v=""/>
    <b v="0"/>
    <s v="ar"/>
    <m/>
    <s v=""/>
    <b v="0"/>
    <n v="0"/>
    <s v="1167089670406230017"/>
    <s v="Twitter for Android"/>
    <b v="0"/>
    <s v="1167089670406230017"/>
    <s v="Tweet"/>
    <n v="0"/>
    <n v="0"/>
    <m/>
    <m/>
    <m/>
    <m/>
    <m/>
    <m/>
    <m/>
    <m/>
    <n v="1"/>
    <s v="1"/>
    <s v="1"/>
    <n v="0"/>
    <n v="0"/>
    <n v="0"/>
    <n v="0"/>
    <n v="0"/>
    <n v="0"/>
    <n v="21"/>
    <n v="100"/>
    <n v="21"/>
  </r>
  <r>
    <s v="fatyezgh"/>
    <s v="hespress"/>
    <m/>
    <m/>
    <m/>
    <m/>
    <m/>
    <m/>
    <m/>
    <m/>
    <s v="No"/>
    <n v="20"/>
    <m/>
    <m/>
    <x v="2"/>
    <d v="2019-08-29T17:32:5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02557302362119/pBjkl4Fg_normal.jpg"/>
    <x v="15"/>
    <s v="https://twitter.com/#!/fatyezgh/status/1167128001814978560"/>
    <m/>
    <m/>
    <s v="1167128001814978560"/>
    <m/>
    <b v="0"/>
    <n v="0"/>
    <s v=""/>
    <b v="0"/>
    <s v="ar"/>
    <m/>
    <s v=""/>
    <b v="0"/>
    <n v="0"/>
    <s v="1167089670406230017"/>
    <s v="Twitter for Android"/>
    <b v="0"/>
    <s v="1167089670406230017"/>
    <s v="Tweet"/>
    <n v="0"/>
    <n v="0"/>
    <m/>
    <m/>
    <m/>
    <m/>
    <m/>
    <m/>
    <m/>
    <m/>
    <n v="1"/>
    <s v="1"/>
    <s v="1"/>
    <n v="0"/>
    <n v="0"/>
    <n v="0"/>
    <n v="0"/>
    <n v="0"/>
    <n v="0"/>
    <n v="21"/>
    <n v="100"/>
    <n v="21"/>
  </r>
  <r>
    <s v="brim1am"/>
    <s v="hespress"/>
    <m/>
    <m/>
    <m/>
    <m/>
    <m/>
    <m/>
    <m/>
    <m/>
    <s v="No"/>
    <n v="21"/>
    <m/>
    <m/>
    <x v="2"/>
    <d v="2019-08-29T21:26:51.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9146556886994944/LekRfCIT_normal.jpg"/>
    <x v="16"/>
    <s v="https://twitter.com/#!/brim1am/status/1167186879000797185"/>
    <m/>
    <m/>
    <s v="1167186879000797185"/>
    <m/>
    <b v="0"/>
    <n v="0"/>
    <s v=""/>
    <b v="0"/>
    <s v="ar"/>
    <m/>
    <s v=""/>
    <b v="0"/>
    <n v="0"/>
    <s v="1167089670406230017"/>
    <s v="Twitter for iPhone"/>
    <b v="0"/>
    <s v="1167089670406230017"/>
    <s v="Tweet"/>
    <n v="0"/>
    <n v="0"/>
    <m/>
    <m/>
    <m/>
    <m/>
    <m/>
    <m/>
    <m/>
    <m/>
    <n v="1"/>
    <s v="1"/>
    <s v="1"/>
    <n v="0"/>
    <n v="0"/>
    <n v="0"/>
    <n v="0"/>
    <n v="0"/>
    <n v="0"/>
    <n v="21"/>
    <n v="100"/>
    <n v="21"/>
  </r>
  <r>
    <s v="alroeya"/>
    <s v="alroeya"/>
    <m/>
    <m/>
    <m/>
    <m/>
    <m/>
    <m/>
    <m/>
    <m/>
    <s v="No"/>
    <n v="22"/>
    <m/>
    <m/>
    <x v="1"/>
    <d v="2019-08-29T14:40:37.000"/>
    <s v="نشرت صحيفة هسبريس تفاصيل عن حادثة وفاة 7 مشجعين بالفيضان الذي ضرب ملعب تزيرت بمدينة تارودانت، حيث وُجهت انتقادات لا… https://t.co/sCJUJ16QP0"/>
    <s v="https://twitter.com/i/web/status/1167084645680373760"/>
    <s v="twitter.com"/>
    <x v="0"/>
    <m/>
    <s v="http://pbs.twimg.com/profile_images/1100775853435338753/4hhybpcQ_normal.png"/>
    <x v="17"/>
    <s v="https://twitter.com/#!/alroeya/status/1167084645680373760"/>
    <m/>
    <m/>
    <s v="1167084645680373760"/>
    <s v="1166963706242244608"/>
    <b v="0"/>
    <n v="14"/>
    <s v="113091297"/>
    <b v="0"/>
    <s v="ar"/>
    <m/>
    <s v=""/>
    <b v="0"/>
    <n v="4"/>
    <s v=""/>
    <s v="Twitter Web App"/>
    <b v="1"/>
    <s v="1166963706242244608"/>
    <s v="Retweet"/>
    <n v="0"/>
    <n v="0"/>
    <m/>
    <m/>
    <m/>
    <m/>
    <m/>
    <m/>
    <m/>
    <m/>
    <n v="1"/>
    <s v="3"/>
    <s v="3"/>
    <n v="0"/>
    <n v="0"/>
    <n v="0"/>
    <n v="0"/>
    <n v="0"/>
    <n v="0"/>
    <n v="21"/>
    <n v="100"/>
    <n v="21"/>
  </r>
  <r>
    <s v="youssef20754125"/>
    <s v="alroeya"/>
    <m/>
    <m/>
    <m/>
    <m/>
    <m/>
    <m/>
    <m/>
    <m/>
    <s v="No"/>
    <n v="23"/>
    <m/>
    <m/>
    <x v="2"/>
    <d v="2019-08-29T21:50:09.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9177060205678593/OI8Exru3_normal.jpg"/>
    <x v="18"/>
    <s v="https://twitter.com/#!/youssef20754125/status/1167192741299851266"/>
    <m/>
    <m/>
    <s v="1167192741299851266"/>
    <m/>
    <b v="0"/>
    <n v="0"/>
    <s v=""/>
    <b v="0"/>
    <s v="ar"/>
    <m/>
    <s v=""/>
    <b v="0"/>
    <n v="0"/>
    <s v="1167084645680373760"/>
    <s v="Twitter for Android"/>
    <b v="0"/>
    <s v="1167084645680373760"/>
    <s v="Tweet"/>
    <n v="0"/>
    <n v="0"/>
    <m/>
    <m/>
    <m/>
    <m/>
    <m/>
    <m/>
    <m/>
    <m/>
    <n v="1"/>
    <s v="3"/>
    <s v="3"/>
    <n v="0"/>
    <n v="0"/>
    <n v="0"/>
    <n v="0"/>
    <n v="0"/>
    <n v="0"/>
    <n v="25"/>
    <n v="100"/>
    <n v="25"/>
  </r>
  <r>
    <s v="ammaratallah"/>
    <s v="hespress"/>
    <m/>
    <m/>
    <m/>
    <m/>
    <m/>
    <m/>
    <m/>
    <m/>
    <s v="No"/>
    <n v="24"/>
    <m/>
    <m/>
    <x v="2"/>
    <d v="2019-08-29T22:53:2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40677029521760256/j-_U8V6A_normal.jpg"/>
    <x v="19"/>
    <s v="https://twitter.com/#!/ammaratallah/status/1167208661602713601"/>
    <m/>
    <m/>
    <s v="1167208661602713601"/>
    <m/>
    <b v="0"/>
    <n v="0"/>
    <s v=""/>
    <b v="0"/>
    <s v="ar"/>
    <m/>
    <s v=""/>
    <b v="0"/>
    <n v="0"/>
    <s v="1167089670406230017"/>
    <s v="Twitter for Android"/>
    <b v="0"/>
    <s v="1167089670406230017"/>
    <s v="Tweet"/>
    <n v="0"/>
    <n v="0"/>
    <m/>
    <m/>
    <m/>
    <m/>
    <m/>
    <m/>
    <m/>
    <m/>
    <n v="1"/>
    <s v="1"/>
    <s v="1"/>
    <n v="0"/>
    <n v="0"/>
    <n v="0"/>
    <n v="0"/>
    <n v="0"/>
    <n v="0"/>
    <n v="21"/>
    <n v="100"/>
    <n v="21"/>
  </r>
  <r>
    <s v="hessah_aljaser"/>
    <s v="hessah_aljaser"/>
    <m/>
    <m/>
    <m/>
    <m/>
    <m/>
    <m/>
    <m/>
    <m/>
    <s v="No"/>
    <n v="25"/>
    <m/>
    <m/>
    <x v="1"/>
    <d v="2019-08-30T00:40:38.000"/>
    <s v="جريدة هسبريس الإلكترونية/ الحرب والفقر يدفعان &quot;شباب غزة&quot; إلى المغامرة بحرا صوب أوروبا #خارج_الحدود - عبر تطبيق نبض… https://t.co/Hz1HCYRm7I"/>
    <s v="https://twitter.com/i/web/status/1167235646257324033"/>
    <s v="twitter.com"/>
    <x v="3"/>
    <m/>
    <s v="http://pbs.twimg.com/profile_images/552777729783775232/IAbwh3v4_normal.jpeg"/>
    <x v="20"/>
    <s v="https://twitter.com/#!/hessah_aljaser/status/1167235646257324033"/>
    <m/>
    <m/>
    <s v="1167235646257324033"/>
    <m/>
    <b v="0"/>
    <n v="0"/>
    <s v=""/>
    <b v="0"/>
    <s v="ar"/>
    <m/>
    <s v=""/>
    <b v="0"/>
    <n v="0"/>
    <s v=""/>
    <s v="تطبيق نبض"/>
    <b v="1"/>
    <s v="1167235646257324033"/>
    <s v="Tweet"/>
    <n v="0"/>
    <n v="0"/>
    <m/>
    <m/>
    <m/>
    <m/>
    <m/>
    <m/>
    <m/>
    <m/>
    <n v="2"/>
    <s v="2"/>
    <s v="2"/>
    <n v="0"/>
    <n v="0"/>
    <n v="0"/>
    <n v="0"/>
    <n v="0"/>
    <n v="0"/>
    <n v="17"/>
    <n v="100"/>
    <n v="17"/>
  </r>
  <r>
    <s v="hessah_aljaser"/>
    <s v="hessah_aljaser"/>
    <m/>
    <m/>
    <m/>
    <m/>
    <m/>
    <m/>
    <m/>
    <m/>
    <s v="No"/>
    <n v="26"/>
    <m/>
    <m/>
    <x v="1"/>
    <d v="2019-08-30T00:41:38.000"/>
    <s v="جريدة هسبريس الإلكترونية/ أكمير يروي تاريخ الأندلس من دخول المسلمين إلى فقدان &quot;الفردوس&quot; #مجتمع - عبر تطبيق نبض… https://t.co/O9BTQDNiBE"/>
    <s v="https://twitter.com/i/web/status/1167235894593671168"/>
    <s v="twitter.com"/>
    <x v="4"/>
    <m/>
    <s v="http://pbs.twimg.com/profile_images/552777729783775232/IAbwh3v4_normal.jpeg"/>
    <x v="21"/>
    <s v="https://twitter.com/#!/hessah_aljaser/status/1167235894593671168"/>
    <m/>
    <m/>
    <s v="1167235894593671168"/>
    <m/>
    <b v="0"/>
    <n v="0"/>
    <s v=""/>
    <b v="0"/>
    <s v="ar"/>
    <m/>
    <s v=""/>
    <b v="0"/>
    <n v="0"/>
    <s v=""/>
    <s v="تطبيق نبض"/>
    <b v="1"/>
    <s v="1167235894593671168"/>
    <s v="Tweet"/>
    <n v="0"/>
    <n v="0"/>
    <m/>
    <m/>
    <m/>
    <m/>
    <m/>
    <m/>
    <m/>
    <m/>
    <n v="2"/>
    <s v="2"/>
    <s v="2"/>
    <n v="0"/>
    <n v="0"/>
    <n v="0"/>
    <n v="0"/>
    <n v="0"/>
    <n v="0"/>
    <n v="17"/>
    <n v="100"/>
    <n v="17"/>
  </r>
  <r>
    <s v="fatima1990fati1"/>
    <s v="hespress"/>
    <m/>
    <m/>
    <m/>
    <m/>
    <m/>
    <m/>
    <m/>
    <m/>
    <s v="No"/>
    <n v="27"/>
    <m/>
    <m/>
    <x v="2"/>
    <d v="2019-08-30T02:33:10.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36234119901190/tiBRzjxA_normal.jpg"/>
    <x v="22"/>
    <s v="https://twitter.com/#!/fatima1990fati1/status/1167263963916263424"/>
    <m/>
    <m/>
    <s v="1167263963916263424"/>
    <m/>
    <b v="0"/>
    <n v="0"/>
    <s v=""/>
    <b v="0"/>
    <s v="ar"/>
    <m/>
    <s v=""/>
    <b v="0"/>
    <n v="0"/>
    <s v="1167089670406230017"/>
    <s v="Twitter Web App"/>
    <b v="0"/>
    <s v="1167089670406230017"/>
    <s v="Tweet"/>
    <n v="0"/>
    <n v="0"/>
    <m/>
    <m/>
    <m/>
    <m/>
    <m/>
    <m/>
    <m/>
    <m/>
    <n v="1"/>
    <s v="1"/>
    <s v="1"/>
    <n v="0"/>
    <n v="0"/>
    <n v="0"/>
    <n v="0"/>
    <n v="0"/>
    <n v="0"/>
    <n v="21"/>
    <n v="100"/>
    <n v="21"/>
  </r>
  <r>
    <s v="zlyxiogmkmt9hqv"/>
    <s v="hespress"/>
    <m/>
    <m/>
    <m/>
    <m/>
    <m/>
    <m/>
    <m/>
    <m/>
    <s v="No"/>
    <n v="28"/>
    <m/>
    <m/>
    <x v="2"/>
    <d v="2019-08-30T03:34:4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00623681389244419/vIusdBMX_normal.jpg"/>
    <x v="23"/>
    <s v="https://twitter.com/#!/zlyxiogmkmt9hqv/status/1167279455611576320"/>
    <m/>
    <m/>
    <s v="1167279455611576320"/>
    <m/>
    <b v="0"/>
    <n v="0"/>
    <s v=""/>
    <b v="0"/>
    <s v="ar"/>
    <m/>
    <s v=""/>
    <b v="0"/>
    <n v="0"/>
    <s v="1167089670406230017"/>
    <s v="Twitter for Android"/>
    <b v="0"/>
    <s v="1167089670406230017"/>
    <s v="Tweet"/>
    <n v="0"/>
    <n v="0"/>
    <m/>
    <m/>
    <m/>
    <m/>
    <m/>
    <m/>
    <m/>
    <m/>
    <n v="1"/>
    <s v="1"/>
    <s v="1"/>
    <n v="0"/>
    <n v="0"/>
    <n v="0"/>
    <n v="0"/>
    <n v="0"/>
    <n v="0"/>
    <n v="21"/>
    <n v="100"/>
    <n v="21"/>
  </r>
  <r>
    <s v="m_highstar"/>
    <s v="hespress"/>
    <m/>
    <m/>
    <m/>
    <m/>
    <m/>
    <m/>
    <m/>
    <m/>
    <s v="No"/>
    <n v="29"/>
    <m/>
    <m/>
    <x v="2"/>
    <d v="2019-08-30T07:52:2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7304664389308416/qTBCdDps_normal.jpg"/>
    <x v="24"/>
    <s v="https://twitter.com/#!/m_highstar/status/1167344298288922624"/>
    <m/>
    <m/>
    <s v="1167344298288922624"/>
    <m/>
    <b v="0"/>
    <n v="0"/>
    <s v=""/>
    <b v="0"/>
    <s v="ar"/>
    <m/>
    <s v=""/>
    <b v="0"/>
    <n v="0"/>
    <s v="1167089670406230017"/>
    <s v="Twitter for Android"/>
    <b v="0"/>
    <s v="1167089670406230017"/>
    <s v="Tweet"/>
    <n v="0"/>
    <n v="0"/>
    <m/>
    <m/>
    <m/>
    <m/>
    <m/>
    <m/>
    <m/>
    <m/>
    <n v="1"/>
    <s v="1"/>
    <s v="1"/>
    <n v="0"/>
    <n v="0"/>
    <n v="0"/>
    <n v="0"/>
    <n v="0"/>
    <n v="0"/>
    <n v="21"/>
    <n v="100"/>
    <n v="21"/>
  </r>
  <r>
    <s v="lily242824"/>
    <s v="hespress"/>
    <m/>
    <m/>
    <m/>
    <m/>
    <m/>
    <m/>
    <m/>
    <m/>
    <s v="No"/>
    <n v="30"/>
    <m/>
    <m/>
    <x v="2"/>
    <d v="2019-08-30T10:46:4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60604968464461826/vZL2DsZt_normal.jpg"/>
    <x v="25"/>
    <s v="https://twitter.com/#!/lily242824/status/1167388176262082560"/>
    <m/>
    <m/>
    <s v="1167388176262082560"/>
    <m/>
    <b v="0"/>
    <n v="0"/>
    <s v=""/>
    <b v="0"/>
    <s v="ar"/>
    <m/>
    <s v=""/>
    <b v="0"/>
    <n v="0"/>
    <s v="1167089670406230017"/>
    <s v="Twitter for iPhone"/>
    <b v="0"/>
    <s v="1167089670406230017"/>
    <s v="Tweet"/>
    <n v="0"/>
    <n v="0"/>
    <m/>
    <m/>
    <m/>
    <m/>
    <m/>
    <m/>
    <m/>
    <m/>
    <n v="1"/>
    <s v="1"/>
    <s v="1"/>
    <n v="0"/>
    <n v="0"/>
    <n v="0"/>
    <n v="0"/>
    <n v="0"/>
    <n v="0"/>
    <n v="21"/>
    <n v="100"/>
    <n v="21"/>
  </r>
  <r>
    <s v="abeerga24379555"/>
    <s v="hespress"/>
    <m/>
    <m/>
    <m/>
    <m/>
    <m/>
    <m/>
    <m/>
    <m/>
    <s v="No"/>
    <n v="31"/>
    <m/>
    <m/>
    <x v="2"/>
    <d v="2019-08-30T21:06:4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6234803723214851/OfN7w64T_normal.jpg"/>
    <x v="26"/>
    <s v="https://twitter.com/#!/abeerga24379555/status/1167544205553655809"/>
    <m/>
    <m/>
    <s v="1167544205553655809"/>
    <m/>
    <b v="0"/>
    <n v="0"/>
    <s v=""/>
    <b v="0"/>
    <s v="ar"/>
    <m/>
    <s v=""/>
    <b v="0"/>
    <n v="0"/>
    <s v="1167089670406230017"/>
    <s v="Twitter for Android"/>
    <b v="0"/>
    <s v="1167089670406230017"/>
    <s v="Tweet"/>
    <n v="0"/>
    <n v="0"/>
    <m/>
    <m/>
    <m/>
    <m/>
    <m/>
    <m/>
    <m/>
    <m/>
    <n v="1"/>
    <s v="1"/>
    <s v="1"/>
    <n v="0"/>
    <n v="0"/>
    <n v="0"/>
    <n v="0"/>
    <n v="0"/>
    <n v="0"/>
    <n v="21"/>
    <n v="100"/>
    <n v="21"/>
  </r>
  <r>
    <s v="01200522"/>
    <s v="hespress"/>
    <m/>
    <m/>
    <m/>
    <m/>
    <m/>
    <m/>
    <m/>
    <m/>
    <s v="No"/>
    <n v="32"/>
    <m/>
    <m/>
    <x v="2"/>
    <d v="2019-08-30T22:26:58.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22197656644784128/9jGZcIsO_normal.jpg"/>
    <x v="27"/>
    <s v="https://twitter.com/#!/01200522/status/1167564393908965376"/>
    <m/>
    <m/>
    <s v="1167564393908965376"/>
    <m/>
    <b v="0"/>
    <n v="0"/>
    <s v=""/>
    <b v="0"/>
    <s v="ar"/>
    <m/>
    <s v=""/>
    <b v="0"/>
    <n v="0"/>
    <s v="1167089670406230017"/>
    <s v="Twitter for Android"/>
    <b v="0"/>
    <s v="1167089670406230017"/>
    <s v="Tweet"/>
    <n v="0"/>
    <n v="0"/>
    <m/>
    <m/>
    <m/>
    <m/>
    <m/>
    <m/>
    <m/>
    <m/>
    <n v="1"/>
    <s v="1"/>
    <s v="1"/>
    <n v="0"/>
    <n v="0"/>
    <n v="0"/>
    <n v="0"/>
    <n v="0"/>
    <n v="0"/>
    <n v="21"/>
    <n v="100"/>
    <n v="21"/>
  </r>
  <r>
    <s v="pflpselma"/>
    <s v="manospheremania"/>
    <m/>
    <m/>
    <m/>
    <m/>
    <m/>
    <m/>
    <m/>
    <m/>
    <s v="No"/>
    <n v="33"/>
    <m/>
    <m/>
    <x v="0"/>
    <d v="2019-08-30T23:11:00.000"/>
    <s v="@manospheremania احيييه مش اول مرة، متعودة المغرب...._x000a_حتى الصحف المطبلة للنظام المغربي مثلي صحيفة المجاري هسبريس تع… https://t.co/Lt0Ct3Mdci"/>
    <s v="https://twitter.com/i/web/status/1167575474832384000"/>
    <s v="twitter.com"/>
    <x v="0"/>
    <m/>
    <s v="http://pbs.twimg.com/profile_images/1167522685804580864/_MIJ2eQF_normal.jpg"/>
    <x v="28"/>
    <s v="https://twitter.com/#!/pflpselma/status/1167575474832384000"/>
    <m/>
    <m/>
    <s v="1167575474832384000"/>
    <s v="1167571087980257280"/>
    <b v="0"/>
    <n v="0"/>
    <s v="771651369182765057"/>
    <b v="0"/>
    <s v="ar"/>
    <m/>
    <s v=""/>
    <b v="0"/>
    <n v="0"/>
    <s v=""/>
    <s v="Twitter for Android"/>
    <b v="1"/>
    <s v="1167571087980257280"/>
    <s v="Tweet"/>
    <n v="0"/>
    <n v="0"/>
    <m/>
    <m/>
    <m/>
    <m/>
    <m/>
    <m/>
    <m/>
    <m/>
    <n v="1"/>
    <s v="5"/>
    <s v="5"/>
    <n v="0"/>
    <n v="0"/>
    <n v="0"/>
    <n v="0"/>
    <n v="0"/>
    <n v="0"/>
    <n v="17"/>
    <n v="100"/>
    <n v="17"/>
  </r>
  <r>
    <s v="pflpselma"/>
    <s v="manospheremania"/>
    <m/>
    <m/>
    <m/>
    <m/>
    <m/>
    <m/>
    <m/>
    <m/>
    <s v="No"/>
    <n v="34"/>
    <m/>
    <m/>
    <x v="2"/>
    <d v="2019-08-30T23:13:06.000"/>
    <s v="RT @PFLPSelma: @manospheremania احيييه مش اول مرة، متعودة المغرب...._x000a_حتى الصحف المطبلة للنظام المغربي مثلي صحيفة المجاري هسبريس تعترف بالتط…"/>
    <m/>
    <m/>
    <x v="0"/>
    <m/>
    <s v="http://pbs.twimg.com/profile_images/1167522685804580864/_MIJ2eQF_normal.jpg"/>
    <x v="29"/>
    <s v="https://twitter.com/#!/pflpselma/status/1167576003859943425"/>
    <m/>
    <m/>
    <s v="1167576003859943425"/>
    <m/>
    <b v="0"/>
    <n v="0"/>
    <s v=""/>
    <b v="0"/>
    <s v="ar"/>
    <m/>
    <s v=""/>
    <b v="0"/>
    <n v="0"/>
    <s v="1167575474832384000"/>
    <s v="Twitter for Android"/>
    <b v="0"/>
    <s v="1167575474832384000"/>
    <s v="Tweet"/>
    <n v="0"/>
    <n v="0"/>
    <m/>
    <m/>
    <m/>
    <m/>
    <m/>
    <m/>
    <m/>
    <m/>
    <n v="1"/>
    <s v="5"/>
    <s v="5"/>
    <n v="0"/>
    <n v="0"/>
    <n v="0"/>
    <n v="0"/>
    <n v="0"/>
    <n v="0"/>
    <n v="20"/>
    <n v="100"/>
    <n v="20"/>
  </r>
  <r>
    <s v="maroc_actualite"/>
    <s v="maroc_actualite"/>
    <m/>
    <m/>
    <m/>
    <m/>
    <m/>
    <m/>
    <m/>
    <m/>
    <s v="No"/>
    <n v="35"/>
    <m/>
    <m/>
    <x v="1"/>
    <d v="2019-08-21T07:13:32.000"/>
    <s v="هسبريس - الإمارات تحرز تقدما جديدا في البرنامج النووي https://t.co/m3zNICDDT5"/>
    <s v="https://www.hespress.com/international/442036.html?utm_source=twitter.com&amp;utm_medium=twitter&amp;utm_campaign=news"/>
    <s v="hespress.com"/>
    <x v="0"/>
    <m/>
    <s v="http://pbs.twimg.com/profile_images/659867383859810304/MfJ78-7k_normal.jpg"/>
    <x v="30"/>
    <s v="https://twitter.com/#!/maroc_actualite/status/1164073032249303040"/>
    <m/>
    <m/>
    <s v="1164073032249303040"/>
    <m/>
    <b v="0"/>
    <n v="0"/>
    <s v=""/>
    <b v="0"/>
    <s v="ar"/>
    <m/>
    <s v=""/>
    <b v="0"/>
    <n v="0"/>
    <s v=""/>
    <s v="dlvr.it"/>
    <b v="0"/>
    <s v="1164073032249303040"/>
    <s v="Tweet"/>
    <n v="0"/>
    <n v="0"/>
    <m/>
    <m/>
    <m/>
    <m/>
    <m/>
    <m/>
    <m/>
    <m/>
    <n v="19"/>
    <s v="2"/>
    <s v="2"/>
    <n v="0"/>
    <n v="0"/>
    <n v="0"/>
    <n v="0"/>
    <n v="0"/>
    <n v="0"/>
    <n v="8"/>
    <n v="100"/>
    <n v="8"/>
  </r>
  <r>
    <s v="maroc_actualite"/>
    <s v="maroc_actualite"/>
    <m/>
    <m/>
    <m/>
    <m/>
    <m/>
    <m/>
    <m/>
    <m/>
    <s v="No"/>
    <n v="36"/>
    <m/>
    <m/>
    <x v="1"/>
    <d v="2019-08-22T07:16:02.000"/>
    <s v="هسبريس - عجز الميزانية الأمريكية يصل إلى تريليون دولار https://t.co/YXO6OiWJdr"/>
    <s v="https://www.hespress.com/international/442119.html?utm_source=twitter.com&amp;utm_medium=twitter&amp;utm_campaign=news"/>
    <s v="hespress.com"/>
    <x v="0"/>
    <m/>
    <s v="http://pbs.twimg.com/profile_images/659867383859810304/MfJ78-7k_normal.jpg"/>
    <x v="31"/>
    <s v="https://twitter.com/#!/maroc_actualite/status/1164436048832634880"/>
    <m/>
    <m/>
    <s v="1164436048832634880"/>
    <m/>
    <b v="0"/>
    <n v="0"/>
    <s v=""/>
    <b v="0"/>
    <s v="ar"/>
    <m/>
    <s v=""/>
    <b v="0"/>
    <n v="0"/>
    <s v=""/>
    <s v="dlvr.it"/>
    <b v="0"/>
    <s v="1164436048832634880"/>
    <s v="Tweet"/>
    <n v="0"/>
    <n v="0"/>
    <m/>
    <m/>
    <m/>
    <m/>
    <m/>
    <m/>
    <m/>
    <m/>
    <n v="19"/>
    <s v="2"/>
    <s v="2"/>
    <n v="0"/>
    <n v="0"/>
    <n v="0"/>
    <n v="0"/>
    <n v="0"/>
    <n v="0"/>
    <n v="8"/>
    <n v="100"/>
    <n v="8"/>
  </r>
  <r>
    <s v="maroc_actualite"/>
    <s v="maroc_actualite"/>
    <m/>
    <m/>
    <m/>
    <m/>
    <m/>
    <m/>
    <m/>
    <m/>
    <s v="No"/>
    <n v="37"/>
    <m/>
    <m/>
    <x v="1"/>
    <d v="2019-08-22T10:41:33.000"/>
    <s v="هسبريس - أوتريخت يكافئ ريان الأزرق على اجتهاده وتطوره https://t.co/yTT4mqAi3c"/>
    <s v="https://www.hespress.com/sport/442105.html?utm_source=twitter.com&amp;utm_medium=twitter&amp;utm_campaign=news"/>
    <s v="hespress.com"/>
    <x v="0"/>
    <m/>
    <s v="http://pbs.twimg.com/profile_images/659867383859810304/MfJ78-7k_normal.jpg"/>
    <x v="32"/>
    <s v="https://twitter.com/#!/maroc_actualite/status/1164487765330759681"/>
    <m/>
    <m/>
    <s v="1164487765330759681"/>
    <m/>
    <b v="0"/>
    <n v="0"/>
    <s v=""/>
    <b v="0"/>
    <s v="ar"/>
    <m/>
    <s v=""/>
    <b v="0"/>
    <n v="0"/>
    <s v=""/>
    <s v="dlvr.it"/>
    <b v="0"/>
    <s v="1164487765330759681"/>
    <s v="Tweet"/>
    <n v="0"/>
    <n v="0"/>
    <m/>
    <m/>
    <m/>
    <m/>
    <m/>
    <m/>
    <m/>
    <m/>
    <n v="19"/>
    <s v="2"/>
    <s v="2"/>
    <n v="0"/>
    <n v="0"/>
    <n v="0"/>
    <n v="0"/>
    <n v="0"/>
    <n v="0"/>
    <n v="8"/>
    <n v="100"/>
    <n v="8"/>
  </r>
  <r>
    <s v="maroc_actualite"/>
    <s v="maroc_actualite"/>
    <m/>
    <m/>
    <m/>
    <m/>
    <m/>
    <m/>
    <m/>
    <m/>
    <s v="No"/>
    <n v="38"/>
    <m/>
    <m/>
    <x v="1"/>
    <d v="2019-08-22T10:41:35.000"/>
    <s v="هسبريس - درك بني ملال يحجز كميات من &quot;الشريحة والماحيا&quot; https://t.co/b2S7X89gyh"/>
    <s v="https://www.hespress.com/faits-divers/442140.html?utm_source=twitter.com&amp;utm_medium=twitter&amp;utm_campaign=news"/>
    <s v="hespress.com"/>
    <x v="0"/>
    <m/>
    <s v="http://pbs.twimg.com/profile_images/659867383859810304/MfJ78-7k_normal.jpg"/>
    <x v="33"/>
    <s v="https://twitter.com/#!/maroc_actualite/status/1164487773962661888"/>
    <m/>
    <m/>
    <s v="1164487773962661888"/>
    <m/>
    <b v="0"/>
    <n v="0"/>
    <s v=""/>
    <b v="0"/>
    <s v="ar"/>
    <m/>
    <s v=""/>
    <b v="0"/>
    <n v="0"/>
    <s v=""/>
    <s v="dlvr.it"/>
    <b v="0"/>
    <s v="1164487773962661888"/>
    <s v="Tweet"/>
    <n v="0"/>
    <n v="0"/>
    <m/>
    <m/>
    <m/>
    <m/>
    <m/>
    <m/>
    <m/>
    <m/>
    <n v="19"/>
    <s v="2"/>
    <s v="2"/>
    <n v="0"/>
    <n v="0"/>
    <n v="0"/>
    <n v="0"/>
    <n v="0"/>
    <n v="0"/>
    <n v="9"/>
    <n v="100"/>
    <n v="9"/>
  </r>
  <r>
    <s v="maroc_actualite"/>
    <s v="maroc_actualite"/>
    <m/>
    <m/>
    <m/>
    <m/>
    <m/>
    <m/>
    <m/>
    <m/>
    <s v="No"/>
    <n v="39"/>
    <m/>
    <m/>
    <x v="1"/>
    <d v="2019-08-23T07:18:01.000"/>
    <s v="هسبريس - انتخاب مغربيّ رئيسا لغرفة تجارية في ساوباولو https://t.co/upWqvrNFFh"/>
    <s v="https://www.hespress.com/marocains-du-monde/442207.html?utm_source=twitter.com&amp;utm_medium=twitter&amp;utm_campaign=news"/>
    <s v="hespress.com"/>
    <x v="0"/>
    <m/>
    <s v="http://pbs.twimg.com/profile_images/659867383859810304/MfJ78-7k_normal.jpg"/>
    <x v="34"/>
    <s v="https://twitter.com/#!/maroc_actualite/status/1164798935933652993"/>
    <m/>
    <m/>
    <s v="1164798935933652993"/>
    <m/>
    <b v="0"/>
    <n v="0"/>
    <s v=""/>
    <b v="0"/>
    <s v="ar"/>
    <m/>
    <s v=""/>
    <b v="0"/>
    <n v="0"/>
    <s v=""/>
    <s v="dlvr.it"/>
    <b v="0"/>
    <s v="1164798935933652993"/>
    <s v="Tweet"/>
    <n v="0"/>
    <n v="0"/>
    <m/>
    <m/>
    <m/>
    <m/>
    <m/>
    <m/>
    <m/>
    <m/>
    <n v="19"/>
    <s v="2"/>
    <s v="2"/>
    <n v="0"/>
    <n v="0"/>
    <n v="0"/>
    <n v="0"/>
    <n v="0"/>
    <n v="0"/>
    <n v="8"/>
    <n v="100"/>
    <n v="8"/>
  </r>
  <r>
    <s v="maroc_actualite"/>
    <s v="maroc_actualite"/>
    <m/>
    <m/>
    <m/>
    <m/>
    <m/>
    <m/>
    <m/>
    <m/>
    <s v="No"/>
    <n v="40"/>
    <m/>
    <m/>
    <x v="1"/>
    <d v="2019-08-24T07:21:02.000"/>
    <s v="هسبريس - &quot;غوغل&quot; تتخلى عن الحلويات في تسمية نظام &quot;أندرويد&quot; https://t.co/GT1H6hkv4E"/>
    <s v="https://www.hespress.com/hi-tech/442278.html?utm_source=twitter.com&amp;utm_medium=twitter&amp;utm_campaign=news"/>
    <s v="hespress.com"/>
    <x v="0"/>
    <m/>
    <s v="http://pbs.twimg.com/profile_images/659867383859810304/MfJ78-7k_normal.jpg"/>
    <x v="35"/>
    <s v="https://twitter.com/#!/maroc_actualite/status/1165162082058162176"/>
    <m/>
    <m/>
    <s v="1165162082058162176"/>
    <m/>
    <b v="0"/>
    <n v="0"/>
    <s v=""/>
    <b v="0"/>
    <s v="ar"/>
    <m/>
    <s v=""/>
    <b v="0"/>
    <n v="0"/>
    <s v=""/>
    <s v="dlvr.it"/>
    <b v="0"/>
    <s v="1165162082058162176"/>
    <s v="Tweet"/>
    <n v="0"/>
    <n v="0"/>
    <m/>
    <m/>
    <m/>
    <m/>
    <m/>
    <m/>
    <m/>
    <m/>
    <n v="19"/>
    <s v="2"/>
    <s v="2"/>
    <n v="0"/>
    <n v="0"/>
    <n v="0"/>
    <n v="0"/>
    <n v="0"/>
    <n v="0"/>
    <n v="9"/>
    <n v="100"/>
    <n v="9"/>
  </r>
  <r>
    <s v="maroc_actualite"/>
    <s v="maroc_actualite"/>
    <m/>
    <m/>
    <m/>
    <m/>
    <m/>
    <m/>
    <m/>
    <m/>
    <s v="No"/>
    <n v="41"/>
    <m/>
    <m/>
    <x v="1"/>
    <d v="2019-08-24T10:48:03.000"/>
    <s v="هسبريس - بوردو يكافئ ياسين بن رحو على تألقه المستمر https://t.co/v62pQxNWBp"/>
    <s v="https://www.hespress.com/sport/442304.html?utm_source=twitter.com&amp;utm_medium=twitter&amp;utm_campaign=news"/>
    <s v="hespress.com"/>
    <x v="0"/>
    <m/>
    <s v="http://pbs.twimg.com/profile_images/659867383859810304/MfJ78-7k_normal.jpg"/>
    <x v="36"/>
    <s v="https://twitter.com/#!/maroc_actualite/status/1165214180393115648"/>
    <m/>
    <m/>
    <s v="1165214180393115648"/>
    <m/>
    <b v="0"/>
    <n v="0"/>
    <s v=""/>
    <b v="0"/>
    <s v="ar"/>
    <m/>
    <s v=""/>
    <b v="0"/>
    <n v="0"/>
    <s v=""/>
    <s v="dlvr.it"/>
    <b v="0"/>
    <s v="1165214180393115648"/>
    <s v="Tweet"/>
    <n v="0"/>
    <n v="0"/>
    <m/>
    <m/>
    <m/>
    <m/>
    <m/>
    <m/>
    <m/>
    <m/>
    <n v="19"/>
    <s v="2"/>
    <s v="2"/>
    <n v="0"/>
    <n v="0"/>
    <n v="0"/>
    <n v="0"/>
    <n v="0"/>
    <n v="0"/>
    <n v="9"/>
    <n v="100"/>
    <n v="9"/>
  </r>
  <r>
    <s v="maroc_actualite"/>
    <s v="maroc_actualite"/>
    <m/>
    <m/>
    <m/>
    <m/>
    <m/>
    <m/>
    <m/>
    <m/>
    <s v="No"/>
    <n v="42"/>
    <m/>
    <m/>
    <x v="1"/>
    <d v="2019-08-24T10:48:04.000"/>
    <s v="هسبريس - نشطاء حزب &quot;الحب العالمي&quot; ينشدون حل مشاكل المغرب والإنسانية https://t.co/i7HNU6Eup9"/>
    <s v="https://www.hespress.com/politique/442308.html?utm_source=twitter.com&amp;utm_medium=twitter&amp;utm_campaign=news"/>
    <s v="hespress.com"/>
    <x v="0"/>
    <m/>
    <s v="http://pbs.twimg.com/profile_images/659867383859810304/MfJ78-7k_normal.jpg"/>
    <x v="37"/>
    <s v="https://twitter.com/#!/maroc_actualite/status/1165214183203323907"/>
    <m/>
    <m/>
    <s v="1165214183203323907"/>
    <m/>
    <b v="0"/>
    <n v="0"/>
    <s v=""/>
    <b v="0"/>
    <s v="ar"/>
    <m/>
    <s v=""/>
    <b v="0"/>
    <n v="0"/>
    <s v=""/>
    <s v="dlvr.it"/>
    <b v="0"/>
    <s v="1165214183203323907"/>
    <s v="Tweet"/>
    <n v="0"/>
    <n v="0"/>
    <m/>
    <m/>
    <m/>
    <m/>
    <m/>
    <m/>
    <m/>
    <m/>
    <n v="19"/>
    <s v="2"/>
    <s v="2"/>
    <n v="0"/>
    <n v="0"/>
    <n v="0"/>
    <n v="0"/>
    <n v="0"/>
    <n v="0"/>
    <n v="10"/>
    <n v="100"/>
    <n v="10"/>
  </r>
  <r>
    <s v="maroc_actualite"/>
    <s v="maroc_actualite"/>
    <m/>
    <m/>
    <m/>
    <m/>
    <m/>
    <m/>
    <m/>
    <m/>
    <s v="No"/>
    <n v="43"/>
    <m/>
    <m/>
    <x v="1"/>
    <d v="2019-08-25T07:23:32.000"/>
    <s v="هسبريس - البرازيل تستنفر الجيش لمكافحة حرائق الأمازون https://t.co/4RM3wger5J"/>
    <s v="https://www.hespress.com/international/442393.html?utm_source=twitter.com&amp;utm_medium=twitter&amp;utm_campaign=news"/>
    <s v="hespress.com"/>
    <x v="0"/>
    <m/>
    <s v="http://pbs.twimg.com/profile_images/659867383859810304/MfJ78-7k_normal.jpg"/>
    <x v="38"/>
    <s v="https://twitter.com/#!/maroc_actualite/status/1165525099799166976"/>
    <m/>
    <m/>
    <s v="1165525099799166976"/>
    <m/>
    <b v="0"/>
    <n v="0"/>
    <s v=""/>
    <b v="0"/>
    <s v="ar"/>
    <m/>
    <s v=""/>
    <b v="0"/>
    <n v="0"/>
    <s v=""/>
    <s v="dlvr.it"/>
    <b v="0"/>
    <s v="1165525099799166976"/>
    <s v="Tweet"/>
    <n v="0"/>
    <n v="0"/>
    <m/>
    <m/>
    <m/>
    <m/>
    <m/>
    <m/>
    <m/>
    <m/>
    <n v="19"/>
    <s v="2"/>
    <s v="2"/>
    <n v="0"/>
    <n v="0"/>
    <n v="0"/>
    <n v="0"/>
    <n v="0"/>
    <n v="0"/>
    <n v="7"/>
    <n v="100"/>
    <n v="7"/>
  </r>
  <r>
    <s v="maroc_actualite"/>
    <s v="maroc_actualite"/>
    <m/>
    <m/>
    <m/>
    <m/>
    <m/>
    <m/>
    <m/>
    <m/>
    <s v="No"/>
    <n v="44"/>
    <m/>
    <m/>
    <x v="1"/>
    <d v="2019-08-25T10:50:33.000"/>
    <s v="هسبريس - الرجاء البيضاوي ينتظر بطاقة الوافد الجديد مالونغو https://t.co/lOl49CNScv"/>
    <s v="https://www.hespress.com/sport/442383.html?utm_source=twitter.com&amp;utm_medium=twitter&amp;utm_campaign=news"/>
    <s v="hespress.com"/>
    <x v="0"/>
    <m/>
    <s v="http://pbs.twimg.com/profile_images/659867383859810304/MfJ78-7k_normal.jpg"/>
    <x v="39"/>
    <s v="https://twitter.com/#!/maroc_actualite/status/1165577197622423553"/>
    <m/>
    <m/>
    <s v="1165577197622423553"/>
    <m/>
    <b v="0"/>
    <n v="0"/>
    <s v=""/>
    <b v="0"/>
    <s v="ar"/>
    <m/>
    <s v=""/>
    <b v="0"/>
    <n v="0"/>
    <s v=""/>
    <s v="dlvr.it"/>
    <b v="0"/>
    <s v="1165577197622423553"/>
    <s v="Tweet"/>
    <n v="0"/>
    <n v="0"/>
    <m/>
    <m/>
    <m/>
    <m/>
    <m/>
    <m/>
    <m/>
    <m/>
    <n v="19"/>
    <s v="2"/>
    <s v="2"/>
    <n v="0"/>
    <n v="0"/>
    <n v="0"/>
    <n v="0"/>
    <n v="0"/>
    <n v="0"/>
    <n v="8"/>
    <n v="100"/>
    <n v="8"/>
  </r>
  <r>
    <s v="maroc_actualite"/>
    <s v="maroc_actualite"/>
    <m/>
    <m/>
    <m/>
    <m/>
    <m/>
    <m/>
    <m/>
    <m/>
    <s v="No"/>
    <n v="45"/>
    <m/>
    <m/>
    <x v="1"/>
    <d v="2019-08-25T10:50:34.000"/>
    <s v="هسبريس - سلطات طنجة تجتمع استعداداً للدخول المدرسي https://t.co/ey7aouGQi3"/>
    <s v="https://www.hespress.com/regions/442362.html?utm_source=twitter.com&amp;utm_medium=twitter&amp;utm_campaign=news"/>
    <s v="hespress.com"/>
    <x v="0"/>
    <m/>
    <s v="http://pbs.twimg.com/profile_images/659867383859810304/MfJ78-7k_normal.jpg"/>
    <x v="40"/>
    <s v="https://twitter.com/#!/maroc_actualite/status/1165577199568572416"/>
    <m/>
    <m/>
    <s v="1165577199568572416"/>
    <m/>
    <b v="0"/>
    <n v="0"/>
    <s v=""/>
    <b v="0"/>
    <s v="ar"/>
    <m/>
    <s v=""/>
    <b v="0"/>
    <n v="0"/>
    <s v=""/>
    <s v="dlvr.it"/>
    <b v="0"/>
    <s v="1165577199568572416"/>
    <s v="Tweet"/>
    <n v="0"/>
    <n v="0"/>
    <m/>
    <m/>
    <m/>
    <m/>
    <m/>
    <m/>
    <m/>
    <m/>
    <n v="19"/>
    <s v="2"/>
    <s v="2"/>
    <n v="0"/>
    <n v="0"/>
    <n v="0"/>
    <n v="0"/>
    <n v="0"/>
    <n v="0"/>
    <n v="7"/>
    <n v="100"/>
    <n v="7"/>
  </r>
  <r>
    <s v="maroc_actualite"/>
    <s v="maroc_actualite"/>
    <m/>
    <m/>
    <m/>
    <m/>
    <m/>
    <m/>
    <m/>
    <m/>
    <s v="No"/>
    <n v="46"/>
    <m/>
    <m/>
    <x v="1"/>
    <d v="2019-08-26T07:25:32.000"/>
    <s v="هسبريس - الرياض وأبو ظبي: حملات تشويه تستهدف الإمارات https://t.co/m07lkNSpbL"/>
    <s v="https://www.hespress.com/international/442492.html?utm_source=twitter.com&amp;utm_medium=twitter&amp;utm_campaign=news"/>
    <s v="hespress.com"/>
    <x v="0"/>
    <m/>
    <s v="http://pbs.twimg.com/profile_images/659867383859810304/MfJ78-7k_normal.jpg"/>
    <x v="41"/>
    <s v="https://twitter.com/#!/maroc_actualite/status/1165887989941059589"/>
    <m/>
    <m/>
    <s v="1165887989941059589"/>
    <m/>
    <b v="0"/>
    <n v="0"/>
    <s v=""/>
    <b v="0"/>
    <s v="ar"/>
    <m/>
    <s v=""/>
    <b v="0"/>
    <n v="0"/>
    <s v=""/>
    <s v="dlvr.it"/>
    <b v="0"/>
    <s v="1165887989941059589"/>
    <s v="Tweet"/>
    <n v="0"/>
    <n v="0"/>
    <m/>
    <m/>
    <m/>
    <m/>
    <m/>
    <m/>
    <m/>
    <m/>
    <n v="19"/>
    <s v="2"/>
    <s v="2"/>
    <n v="0"/>
    <n v="0"/>
    <n v="0"/>
    <n v="0"/>
    <n v="0"/>
    <n v="0"/>
    <n v="8"/>
    <n v="100"/>
    <n v="8"/>
  </r>
  <r>
    <s v="maroc_actualite"/>
    <s v="maroc_actualite"/>
    <m/>
    <m/>
    <m/>
    <m/>
    <m/>
    <m/>
    <m/>
    <m/>
    <s v="No"/>
    <n v="47"/>
    <m/>
    <m/>
    <x v="1"/>
    <d v="2019-08-26T10:53:03.000"/>
    <s v="هسبريس - الشرطة تفكّ لُغز سرقة محلات ومنازل بطانطان https://t.co/YYOHvIlDdW"/>
    <s v="https://www.hespress.com/faits-divers/442460.html?utm_source=twitter.com&amp;utm_medium=twitter&amp;utm_campaign=news"/>
    <s v="hespress.com"/>
    <x v="0"/>
    <m/>
    <s v="http://pbs.twimg.com/profile_images/659867383859810304/MfJ78-7k_normal.jpg"/>
    <x v="42"/>
    <s v="https://twitter.com/#!/maroc_actualite/status/1165940211680862208"/>
    <m/>
    <m/>
    <s v="1165940211680862208"/>
    <m/>
    <b v="0"/>
    <n v="0"/>
    <s v=""/>
    <b v="0"/>
    <s v="ar"/>
    <m/>
    <s v=""/>
    <b v="0"/>
    <n v="0"/>
    <s v=""/>
    <s v="dlvr.it"/>
    <b v="0"/>
    <s v="1165940211680862208"/>
    <s v="Tweet"/>
    <n v="0"/>
    <n v="0"/>
    <m/>
    <m/>
    <m/>
    <m/>
    <m/>
    <m/>
    <m/>
    <m/>
    <n v="19"/>
    <s v="2"/>
    <s v="2"/>
    <n v="0"/>
    <n v="0"/>
    <n v="0"/>
    <n v="0"/>
    <n v="0"/>
    <n v="0"/>
    <n v="9"/>
    <n v="100"/>
    <n v="9"/>
  </r>
  <r>
    <s v="maroc_actualite"/>
    <s v="maroc_actualite"/>
    <m/>
    <m/>
    <m/>
    <m/>
    <m/>
    <m/>
    <m/>
    <m/>
    <s v="No"/>
    <n v="48"/>
    <m/>
    <m/>
    <x v="1"/>
    <d v="2019-08-26T10:53:03.000"/>
    <s v="هسبريس - العيش بالقرب من الحدائق يحسن الصحة العقلية https://t.co/Y3hf3LCgcM"/>
    <s v="https://www.hespress.com/sciences-nature/442468.html?utm_source=twitter.com&amp;utm_medium=twitter&amp;utm_campaign=news"/>
    <s v="hespress.com"/>
    <x v="0"/>
    <m/>
    <s v="http://pbs.twimg.com/profile_images/659867383859810304/MfJ78-7k_normal.jpg"/>
    <x v="42"/>
    <s v="https://twitter.com/#!/maroc_actualite/status/1165940214197391360"/>
    <m/>
    <m/>
    <s v="1165940214197391360"/>
    <m/>
    <b v="0"/>
    <n v="0"/>
    <s v=""/>
    <b v="0"/>
    <s v="ar"/>
    <m/>
    <s v=""/>
    <b v="0"/>
    <n v="0"/>
    <s v=""/>
    <s v="dlvr.it"/>
    <b v="0"/>
    <s v="1165940214197391360"/>
    <s v="Tweet"/>
    <n v="0"/>
    <n v="0"/>
    <m/>
    <m/>
    <m/>
    <m/>
    <m/>
    <m/>
    <m/>
    <m/>
    <n v="19"/>
    <s v="2"/>
    <s v="2"/>
    <n v="0"/>
    <n v="0"/>
    <n v="0"/>
    <n v="0"/>
    <n v="0"/>
    <n v="0"/>
    <n v="8"/>
    <n v="100"/>
    <n v="8"/>
  </r>
  <r>
    <s v="maroc_actualite"/>
    <s v="maroc_actualite"/>
    <m/>
    <m/>
    <m/>
    <m/>
    <m/>
    <m/>
    <m/>
    <m/>
    <s v="No"/>
    <n v="49"/>
    <m/>
    <m/>
    <x v="1"/>
    <d v="2019-08-27T07:27:33.000"/>
    <s v="هسبريس - الجيش الملكي يستعيد &quot;الفقيه&quot; قبل مواجهة الوداد https://t.co/oYt8V5B3zX"/>
    <s v="https://www.hespress.com/sport/442538.html?utm_source=twitter.com&amp;utm_medium=twitter&amp;utm_campaign=news"/>
    <s v="hespress.com"/>
    <x v="0"/>
    <m/>
    <s v="http://pbs.twimg.com/profile_images/659867383859810304/MfJ78-7k_normal.jpg"/>
    <x v="43"/>
    <s v="https://twitter.com/#!/maroc_actualite/status/1166250886345060353"/>
    <m/>
    <m/>
    <s v="1166250886345060353"/>
    <m/>
    <b v="0"/>
    <n v="0"/>
    <s v=""/>
    <b v="0"/>
    <s v="ar"/>
    <m/>
    <s v=""/>
    <b v="0"/>
    <n v="0"/>
    <s v=""/>
    <s v="dlvr.it"/>
    <b v="0"/>
    <s v="1166250886345060353"/>
    <s v="Tweet"/>
    <n v="0"/>
    <n v="0"/>
    <m/>
    <m/>
    <m/>
    <m/>
    <m/>
    <m/>
    <m/>
    <m/>
    <n v="19"/>
    <s v="2"/>
    <s v="2"/>
    <n v="0"/>
    <n v="0"/>
    <n v="0"/>
    <n v="0"/>
    <n v="0"/>
    <n v="0"/>
    <n v="8"/>
    <n v="100"/>
    <n v="8"/>
  </r>
  <r>
    <s v="maroc_actualite"/>
    <s v="maroc_actualite"/>
    <m/>
    <m/>
    <m/>
    <m/>
    <m/>
    <m/>
    <m/>
    <m/>
    <s v="No"/>
    <n v="50"/>
    <m/>
    <m/>
    <x v="1"/>
    <d v="2019-08-27T10:54:32.000"/>
    <s v="هسبريس - رئيس الزمالك المصري يرفض رحيل خالد بوطيب https://t.co/QKMcQfyih5"/>
    <s v="https://www.hespress.com/sport/442549.html?utm_source=twitter.com&amp;utm_medium=twitter&amp;utm_campaign=news"/>
    <s v="hespress.com"/>
    <x v="0"/>
    <m/>
    <s v="http://pbs.twimg.com/profile_images/659867383859810304/MfJ78-7k_normal.jpg"/>
    <x v="44"/>
    <s v="https://twitter.com/#!/maroc_actualite/status/1166302975125422081"/>
    <m/>
    <m/>
    <s v="1166302975125422081"/>
    <m/>
    <b v="0"/>
    <n v="0"/>
    <s v=""/>
    <b v="0"/>
    <s v="ar"/>
    <m/>
    <s v=""/>
    <b v="0"/>
    <n v="0"/>
    <s v=""/>
    <s v="dlvr.it"/>
    <b v="0"/>
    <s v="1166302975125422081"/>
    <s v="Tweet"/>
    <n v="0"/>
    <n v="0"/>
    <m/>
    <m/>
    <m/>
    <m/>
    <m/>
    <m/>
    <m/>
    <m/>
    <n v="19"/>
    <s v="2"/>
    <s v="2"/>
    <n v="0"/>
    <n v="0"/>
    <n v="0"/>
    <n v="0"/>
    <n v="0"/>
    <n v="0"/>
    <n v="8"/>
    <n v="100"/>
    <n v="8"/>
  </r>
  <r>
    <s v="maroc_actualite"/>
    <s v="maroc_actualite"/>
    <m/>
    <m/>
    <m/>
    <m/>
    <m/>
    <m/>
    <m/>
    <m/>
    <s v="No"/>
    <n v="51"/>
    <m/>
    <m/>
    <x v="1"/>
    <d v="2019-08-27T10:54:33.000"/>
    <s v="هسبريس - ساكنة مولاي بوعزة تناشد الملك إنقاذها من العطش https://t.co/bsF5lxOQDY"/>
    <s v="https://www.hespress.com/regions/442543.html?utm_source=twitter.com&amp;utm_medium=twitter&amp;utm_campaign=news"/>
    <s v="hespress.com"/>
    <x v="0"/>
    <m/>
    <s v="http://pbs.twimg.com/profile_images/659867383859810304/MfJ78-7k_normal.jpg"/>
    <x v="45"/>
    <s v="https://twitter.com/#!/maroc_actualite/status/1166302976769585152"/>
    <m/>
    <m/>
    <s v="1166302976769585152"/>
    <m/>
    <b v="0"/>
    <n v="0"/>
    <s v=""/>
    <b v="0"/>
    <s v="ar"/>
    <m/>
    <s v=""/>
    <b v="0"/>
    <n v="0"/>
    <s v=""/>
    <s v="dlvr.it"/>
    <b v="0"/>
    <s v="1166302976769585152"/>
    <s v="Tweet"/>
    <n v="0"/>
    <n v="0"/>
    <m/>
    <m/>
    <m/>
    <m/>
    <m/>
    <m/>
    <m/>
    <m/>
    <n v="19"/>
    <s v="2"/>
    <s v="2"/>
    <n v="0"/>
    <n v="0"/>
    <n v="0"/>
    <n v="0"/>
    <n v="0"/>
    <n v="0"/>
    <n v="9"/>
    <n v="100"/>
    <n v="9"/>
  </r>
  <r>
    <s v="maroc_actualite"/>
    <s v="maroc_actualite"/>
    <m/>
    <m/>
    <m/>
    <m/>
    <m/>
    <m/>
    <m/>
    <m/>
    <s v="No"/>
    <n v="52"/>
    <m/>
    <m/>
    <x v="1"/>
    <d v="2019-08-30T07:32:34.000"/>
    <s v="هسبريس - أطر صحية في كلميم تحتج ضد &quot;توالي الاعتداءات&quot; https://t.co/cl7KaPTKXq"/>
    <s v="https://www.hespress.com/regions/442862.html?utm_source=twitter.com&amp;utm_medium=twitter&amp;utm_campaign=news"/>
    <s v="hespress.com"/>
    <x v="0"/>
    <m/>
    <s v="http://pbs.twimg.com/profile_images/659867383859810304/MfJ78-7k_normal.jpg"/>
    <x v="46"/>
    <s v="https://twitter.com/#!/maroc_actualite/status/1167339309751357441"/>
    <m/>
    <m/>
    <s v="1167339309751357441"/>
    <m/>
    <b v="0"/>
    <n v="0"/>
    <s v=""/>
    <b v="0"/>
    <s v="ar"/>
    <m/>
    <s v=""/>
    <b v="0"/>
    <n v="0"/>
    <s v=""/>
    <s v="dlvr.it"/>
    <b v="0"/>
    <s v="1167339309751357441"/>
    <s v="Tweet"/>
    <n v="0"/>
    <n v="0"/>
    <m/>
    <m/>
    <m/>
    <m/>
    <m/>
    <m/>
    <m/>
    <m/>
    <n v="19"/>
    <s v="2"/>
    <s v="2"/>
    <n v="0"/>
    <n v="0"/>
    <n v="0"/>
    <n v="0"/>
    <n v="0"/>
    <n v="0"/>
    <n v="9"/>
    <n v="100"/>
    <n v="9"/>
  </r>
  <r>
    <s v="maroc_actualite"/>
    <s v="maroc_actualite"/>
    <m/>
    <m/>
    <m/>
    <m/>
    <m/>
    <m/>
    <m/>
    <m/>
    <s v="No"/>
    <n v="53"/>
    <m/>
    <m/>
    <x v="1"/>
    <d v="2019-08-31T07:35:03.000"/>
    <s v="هسبريس - ائتلاف يطلب محاسبة مسؤولين عن &quot;فاجعة تزيرت&quot; https://t.co/EBLthLmEu8"/>
    <s v="https://www.hespress.com/regions/442929.html?utm_source=twitter.com&amp;utm_medium=twitter&amp;utm_campaign=news"/>
    <s v="hespress.com"/>
    <x v="0"/>
    <m/>
    <s v="http://pbs.twimg.com/profile_images/659867383859810304/MfJ78-7k_normal.jpg"/>
    <x v="47"/>
    <s v="https://twitter.com/#!/maroc_actualite/status/1167702321750372352"/>
    <m/>
    <m/>
    <s v="1167702321750372352"/>
    <m/>
    <b v="0"/>
    <n v="0"/>
    <s v=""/>
    <b v="0"/>
    <s v="ar"/>
    <m/>
    <s v=""/>
    <b v="0"/>
    <n v="0"/>
    <s v=""/>
    <s v="dlvr.it"/>
    <b v="0"/>
    <s v="1167702321750372352"/>
    <s v="Tweet"/>
    <n v="0"/>
    <n v="0"/>
    <m/>
    <m/>
    <m/>
    <m/>
    <m/>
    <m/>
    <m/>
    <m/>
    <n v="19"/>
    <s v="2"/>
    <s v="2"/>
    <n v="0"/>
    <n v="0"/>
    <n v="0"/>
    <n v="0"/>
    <n v="0"/>
    <n v="0"/>
    <n v="8"/>
    <n v="100"/>
    <n v="8"/>
  </r>
  <r>
    <s v="akalpressma"/>
    <s v="akalpressma"/>
    <m/>
    <m/>
    <m/>
    <m/>
    <m/>
    <m/>
    <m/>
    <m/>
    <s v="No"/>
    <n v="54"/>
    <m/>
    <m/>
    <x v="1"/>
    <d v="2019-08-31T08:56:19.000"/>
    <s v="بقلم د.الحسين بويقوبي_x000a__x000a_تابعت بإمعان حوار الجريدة الالكترونية هسبريس مع الباحث الأنثربولوجي المغربي عبد الله حمودي ح… https://t.co/1v0fbxT1Wr"/>
    <s v="https://twitter.com/i/web/status/1167722773462081536"/>
    <s v="twitter.com"/>
    <x v="0"/>
    <m/>
    <s v="http://pbs.twimg.com/profile_images/1139124256577654784/pxvJihcj_normal.png"/>
    <x v="48"/>
    <s v="https://twitter.com/#!/akalpressma/status/1167722773462081536"/>
    <m/>
    <m/>
    <s v="1167722773462081536"/>
    <m/>
    <b v="0"/>
    <n v="0"/>
    <s v=""/>
    <b v="0"/>
    <s v="ar"/>
    <m/>
    <s v=""/>
    <b v="0"/>
    <n v="0"/>
    <s v=""/>
    <s v="Blog2Social APP"/>
    <b v="1"/>
    <s v="1167722773462081536"/>
    <s v="Tweet"/>
    <n v="0"/>
    <n v="0"/>
    <m/>
    <m/>
    <m/>
    <m/>
    <m/>
    <m/>
    <m/>
    <m/>
    <n v="1"/>
    <s v="2"/>
    <s v="2"/>
    <n v="0"/>
    <n v="0"/>
    <n v="0"/>
    <n v="0"/>
    <n v="0"/>
    <n v="0"/>
    <n v="18"/>
    <n v="100"/>
    <n v="18"/>
  </r>
  <r>
    <s v="hespress"/>
    <s v="hespress"/>
    <m/>
    <m/>
    <m/>
    <m/>
    <m/>
    <m/>
    <m/>
    <m/>
    <s v="No"/>
    <n v="55"/>
    <m/>
    <m/>
    <x v="1"/>
    <d v="2019-08-27T10:06:05.000"/>
    <s v="هسبريس تتوج بجائزة &quot;أوشاكور&quot; للصحافة بتافراوت https://t.co/KhC2RlpMhS #السلطة_الرابعة"/>
    <s v="https://www.hespress.com/medias/442573.html?utm_source=dlvr.it&amp;utm_medium=twitter"/>
    <s v="hespress.com"/>
    <x v="5"/>
    <m/>
    <s v="http://pbs.twimg.com/profile_images/770687364901601282/unXUNiex_normal.jpg"/>
    <x v="49"/>
    <s v="https://twitter.com/#!/hespress/status/1166290782719889409"/>
    <m/>
    <m/>
    <s v="1166290782719889409"/>
    <m/>
    <b v="0"/>
    <n v="0"/>
    <s v=""/>
    <b v="0"/>
    <s v="ar"/>
    <m/>
    <s v=""/>
    <b v="0"/>
    <n v="0"/>
    <s v=""/>
    <s v="dlvr.it"/>
    <b v="0"/>
    <s v="1166290782719889409"/>
    <s v="Tweet"/>
    <n v="0"/>
    <n v="0"/>
    <m/>
    <m/>
    <m/>
    <m/>
    <m/>
    <m/>
    <m/>
    <m/>
    <n v="2"/>
    <s v="1"/>
    <s v="1"/>
    <n v="0"/>
    <n v="0"/>
    <n v="0"/>
    <n v="0"/>
    <n v="0"/>
    <n v="0"/>
    <n v="7"/>
    <n v="100"/>
    <n v="7"/>
  </r>
  <r>
    <s v="hespress"/>
    <s v="hespress"/>
    <m/>
    <m/>
    <m/>
    <m/>
    <m/>
    <m/>
    <m/>
    <m/>
    <s v="No"/>
    <n v="56"/>
    <m/>
    <m/>
    <x v="1"/>
    <d v="2019-08-29T15:00:35.000"/>
    <s v="أماني الفرق المشاركة وتشجيعات الجماهير تنجرف مع #السيول.. صراخ وعويل وشهادات صادمة.. هسبريس تعيد تركيب تفاصيل… https://t.co/PDZlfBbjfE"/>
    <s v="https://twitter.com/i/web/status/1167089670406230017"/>
    <s v="twitter.com"/>
    <x v="6"/>
    <m/>
    <s v="http://pbs.twimg.com/profile_images/770687364901601282/unXUNiex_normal.jpg"/>
    <x v="50"/>
    <s v="https://twitter.com/#!/hespress/status/1167089670406230017"/>
    <m/>
    <m/>
    <s v="1167089670406230017"/>
    <m/>
    <b v="0"/>
    <n v="0"/>
    <s v=""/>
    <b v="0"/>
    <s v="ar"/>
    <m/>
    <s v=""/>
    <b v="0"/>
    <n v="0"/>
    <s v=""/>
    <s v="Buffer"/>
    <b v="1"/>
    <s v="1167089670406230017"/>
    <s v="Tweet"/>
    <n v="0"/>
    <n v="0"/>
    <m/>
    <m/>
    <m/>
    <m/>
    <m/>
    <m/>
    <m/>
    <m/>
    <n v="2"/>
    <s v="1"/>
    <s v="1"/>
    <n v="0"/>
    <n v="0"/>
    <n v="0"/>
    <n v="0"/>
    <n v="0"/>
    <n v="0"/>
    <n v="16"/>
    <n v="100"/>
    <n v="16"/>
  </r>
  <r>
    <s v="sultanbindulaim"/>
    <s v="hespress"/>
    <m/>
    <m/>
    <m/>
    <m/>
    <m/>
    <m/>
    <m/>
    <m/>
    <s v="No"/>
    <n v="57"/>
    <m/>
    <m/>
    <x v="2"/>
    <d v="2019-08-31T09:11:3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91692492116905985/FFOO41yE_normal.jpg"/>
    <x v="51"/>
    <s v="https://twitter.com/#!/sultanbindulaim/status/1167726608112861185"/>
    <m/>
    <m/>
    <s v="1167726608112861185"/>
    <m/>
    <b v="0"/>
    <n v="0"/>
    <s v=""/>
    <b v="0"/>
    <s v="ar"/>
    <m/>
    <s v=""/>
    <b v="0"/>
    <n v="0"/>
    <s v="1167089670406230017"/>
    <s v="Twitter for iPhone"/>
    <b v="0"/>
    <s v="1167089670406230017"/>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8"/>
    </i>
    <i r="2">
      <x v="234"/>
    </i>
    <i r="3">
      <x v="8"/>
    </i>
    <i r="3">
      <x v="22"/>
    </i>
    <i r="2">
      <x v="235"/>
    </i>
    <i r="3">
      <x v="8"/>
    </i>
    <i r="3">
      <x v="11"/>
    </i>
    <i r="3">
      <x v="21"/>
    </i>
    <i r="2">
      <x v="236"/>
    </i>
    <i r="3">
      <x v="8"/>
    </i>
    <i r="3">
      <x v="10"/>
    </i>
    <i r="2">
      <x v="237"/>
    </i>
    <i r="3">
      <x v="8"/>
    </i>
    <i r="3">
      <x v="11"/>
    </i>
    <i r="3">
      <x v="13"/>
    </i>
    <i r="2">
      <x v="238"/>
    </i>
    <i r="3">
      <x v="8"/>
    </i>
    <i r="3">
      <x v="9"/>
    </i>
    <i r="3">
      <x v="10"/>
    </i>
    <i r="3">
      <x v="11"/>
    </i>
    <i r="3">
      <x v="13"/>
    </i>
    <i r="2">
      <x v="239"/>
    </i>
    <i r="3">
      <x v="8"/>
    </i>
    <i r="3">
      <x v="11"/>
    </i>
    <i r="2">
      <x v="240"/>
    </i>
    <i r="3">
      <x v="8"/>
    </i>
    <i r="3">
      <x v="11"/>
    </i>
    <i r="3">
      <x v="13"/>
    </i>
    <i r="3">
      <x v="18"/>
    </i>
    <i r="2">
      <x v="241"/>
    </i>
    <i r="3">
      <x v="20"/>
    </i>
    <i r="2">
      <x v="242"/>
    </i>
    <i r="3">
      <x v="15"/>
    </i>
    <i r="3">
      <x v="16"/>
    </i>
    <i r="3">
      <x v="18"/>
    </i>
    <i r="3">
      <x v="22"/>
    </i>
    <i r="3">
      <x v="23"/>
    </i>
    <i r="2">
      <x v="243"/>
    </i>
    <i r="3">
      <x v="1"/>
    </i>
    <i r="3">
      <x v="3"/>
    </i>
    <i r="3">
      <x v="4"/>
    </i>
    <i r="3">
      <x v="8"/>
    </i>
    <i r="3">
      <x v="11"/>
    </i>
    <i r="3">
      <x v="22"/>
    </i>
    <i r="3">
      <x v="23"/>
    </i>
    <i r="3">
      <x v="24"/>
    </i>
    <i r="2">
      <x v="244"/>
    </i>
    <i r="3">
      <x v="8"/>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5" s="1"/>
        <i x="6" s="1"/>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432" dataDxfId="431">
  <autoFilter ref="A2:BL57"/>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6" totalsRowShown="0" headerRowDxfId="270" dataDxfId="269">
  <autoFilter ref="A14:N16"/>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N28" totalsRowShown="0" headerRowDxfId="253" dataDxfId="252">
  <autoFilter ref="A19:N28"/>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1:N41" totalsRowShown="0" headerRowDxfId="236" dataDxfId="235">
  <autoFilter ref="A31:N41"/>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4:N54" totalsRowShown="0" headerRowDxfId="219" dataDxfId="218">
  <autoFilter ref="A44:N54"/>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7:N61" totalsRowShown="0" headerRowDxfId="202" dataDxfId="201">
  <autoFilter ref="A57:N61"/>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69" totalsRowShown="0" headerRowDxfId="199" dataDxfId="198">
  <autoFilter ref="A64:N6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N82" totalsRowShown="0" headerRowDxfId="168" dataDxfId="167">
  <autoFilter ref="A72:N8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5" totalsRowShown="0" headerRowDxfId="141" dataDxfId="140">
  <autoFilter ref="A1:G1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379" dataDxfId="378">
  <autoFilter ref="A2:BS37"/>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3" totalsRowShown="0" headerRowDxfId="132" dataDxfId="131">
  <autoFilter ref="A1:L1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5" totalsRowShown="0" headerRowDxfId="64" dataDxfId="63">
  <autoFilter ref="A2:BL5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33" dataDxfId="332">
  <autoFilter ref="A1:C36"/>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40753072991420423/atJP6JWd_normal.jpg" TargetMode="External" /><Relationship Id="rId51" Type="http://schemas.openxmlformats.org/officeDocument/2006/relationships/hyperlink" Target="http://pbs.twimg.com/profile_images/1140753072991420423/atJP6JWd_normal.jpg" TargetMode="External" /><Relationship Id="rId52" Type="http://schemas.openxmlformats.org/officeDocument/2006/relationships/hyperlink" Target="http://pbs.twimg.com/profile_images/1155385022905487361/jxpQbIck_normal.png" TargetMode="External" /><Relationship Id="rId53" Type="http://schemas.openxmlformats.org/officeDocument/2006/relationships/hyperlink" Target="http://pbs.twimg.com/profile_images/1164096236208762881/oJd1PYGn_normal.jpg" TargetMode="External" /><Relationship Id="rId54" Type="http://schemas.openxmlformats.org/officeDocument/2006/relationships/hyperlink" Target="http://pbs.twimg.com/profile_images/911960249787207680/3ZSAV72Z_normal.jpg" TargetMode="External" /><Relationship Id="rId55" Type="http://schemas.openxmlformats.org/officeDocument/2006/relationships/hyperlink" Target="http://pbs.twimg.com/profile_images/1166502557302362119/pBjkl4Fg_normal.jpg" TargetMode="External" /><Relationship Id="rId56" Type="http://schemas.openxmlformats.org/officeDocument/2006/relationships/hyperlink" Target="http://pbs.twimg.com/profile_images/1089146556886994944/LekRfCIT_normal.jpg" TargetMode="External" /><Relationship Id="rId57" Type="http://schemas.openxmlformats.org/officeDocument/2006/relationships/hyperlink" Target="http://pbs.twimg.com/profile_images/1100775853435338753/4hhybpcQ_normal.png" TargetMode="External" /><Relationship Id="rId58" Type="http://schemas.openxmlformats.org/officeDocument/2006/relationships/hyperlink" Target="http://pbs.twimg.com/profile_images/1159177060205678593/OI8Exru3_normal.jpg" TargetMode="External" /><Relationship Id="rId59" Type="http://schemas.openxmlformats.org/officeDocument/2006/relationships/hyperlink" Target="http://pbs.twimg.com/profile_images/1140677029521760256/j-_U8V6A_normal.jpg" TargetMode="External" /><Relationship Id="rId60" Type="http://schemas.openxmlformats.org/officeDocument/2006/relationships/hyperlink" Target="http://pbs.twimg.com/profile_images/552777729783775232/IAbwh3v4_normal.jpeg" TargetMode="External" /><Relationship Id="rId61" Type="http://schemas.openxmlformats.org/officeDocument/2006/relationships/hyperlink" Target="http://pbs.twimg.com/profile_images/552777729783775232/IAbwh3v4_normal.jpeg" TargetMode="External" /><Relationship Id="rId62" Type="http://schemas.openxmlformats.org/officeDocument/2006/relationships/hyperlink" Target="http://pbs.twimg.com/profile_images/1166536234119901190/tiBRzjxA_normal.jpg" TargetMode="External" /><Relationship Id="rId63" Type="http://schemas.openxmlformats.org/officeDocument/2006/relationships/hyperlink" Target="http://pbs.twimg.com/profile_images/1100623681389244419/vIusdBMX_normal.jpg" TargetMode="External" /><Relationship Id="rId64" Type="http://schemas.openxmlformats.org/officeDocument/2006/relationships/hyperlink" Target="http://pbs.twimg.com/profile_images/1167304664389308416/qTBCdDps_normal.jpg" TargetMode="External" /><Relationship Id="rId65" Type="http://schemas.openxmlformats.org/officeDocument/2006/relationships/hyperlink" Target="http://pbs.twimg.com/profile_images/1060604968464461826/vZL2DsZt_normal.jpg" TargetMode="External" /><Relationship Id="rId66" Type="http://schemas.openxmlformats.org/officeDocument/2006/relationships/hyperlink" Target="http://pbs.twimg.com/profile_images/1086234803723214851/OfN7w64T_normal.jpg" TargetMode="External" /><Relationship Id="rId67" Type="http://schemas.openxmlformats.org/officeDocument/2006/relationships/hyperlink" Target="http://pbs.twimg.com/profile_images/1122197656644784128/9jGZcIsO_normal.jpg" TargetMode="External" /><Relationship Id="rId68" Type="http://schemas.openxmlformats.org/officeDocument/2006/relationships/hyperlink" Target="http://pbs.twimg.com/profile_images/1167522685804580864/_MIJ2eQF_normal.jpg" TargetMode="External" /><Relationship Id="rId69" Type="http://schemas.openxmlformats.org/officeDocument/2006/relationships/hyperlink" Target="http://pbs.twimg.com/profile_images/1167522685804580864/_MIJ2eQF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1139124256577654784/pxvJihcj_normal.png" TargetMode="External" /><Relationship Id="rId90" Type="http://schemas.openxmlformats.org/officeDocument/2006/relationships/hyperlink" Target="http://pbs.twimg.com/profile_images/770687364901601282/unXUNiex_normal.jpg" TargetMode="External" /><Relationship Id="rId91" Type="http://schemas.openxmlformats.org/officeDocument/2006/relationships/hyperlink" Target="http://pbs.twimg.com/profile_images/770687364901601282/unXUNiex_normal.jpg" TargetMode="External" /><Relationship Id="rId92" Type="http://schemas.openxmlformats.org/officeDocument/2006/relationships/hyperlink" Target="http://pbs.twimg.com/profile_images/1091692492116905985/FFOO41yE_normal.jpg" TargetMode="External" /><Relationship Id="rId93" Type="http://schemas.openxmlformats.org/officeDocument/2006/relationships/hyperlink" Target="https://twitter.com/#!/elagrao1235/status/1164289723407450113" TargetMode="External" /><Relationship Id="rId94" Type="http://schemas.openxmlformats.org/officeDocument/2006/relationships/hyperlink" Target="https://twitter.com/#!/missisidi/status/1164643182275112960" TargetMode="External" /><Relationship Id="rId95" Type="http://schemas.openxmlformats.org/officeDocument/2006/relationships/hyperlink" Target="https://twitter.com/#!/khanhilid/status/1164826673453256707" TargetMode="External" /><Relationship Id="rId96" Type="http://schemas.openxmlformats.org/officeDocument/2006/relationships/hyperlink" Target="https://twitter.com/#!/khanhilid/status/1164827777217884160" TargetMode="External" /><Relationship Id="rId97" Type="http://schemas.openxmlformats.org/officeDocument/2006/relationships/hyperlink" Target="https://twitter.com/#!/akhbarnewsma/status/1165234585233448960" TargetMode="External" /><Relationship Id="rId98" Type="http://schemas.openxmlformats.org/officeDocument/2006/relationships/hyperlink" Target="https://twitter.com/#!/adooon111/status/1165538311345061888" TargetMode="External" /><Relationship Id="rId99" Type="http://schemas.openxmlformats.org/officeDocument/2006/relationships/hyperlink" Target="https://twitter.com/#!/hanatiah1/status/1165559088765394944" TargetMode="External" /><Relationship Id="rId100" Type="http://schemas.openxmlformats.org/officeDocument/2006/relationships/hyperlink" Target="https://twitter.com/#!/tarik_bakkary/status/1165596628385959936" TargetMode="External" /><Relationship Id="rId101" Type="http://schemas.openxmlformats.org/officeDocument/2006/relationships/hyperlink" Target="https://twitter.com/#!/full_gools/status/1166289830722101248" TargetMode="External" /><Relationship Id="rId102" Type="http://schemas.openxmlformats.org/officeDocument/2006/relationships/hyperlink" Target="https://twitter.com/#!/abbenbihi/status/1166326672636952578" TargetMode="External" /><Relationship Id="rId103" Type="http://schemas.openxmlformats.org/officeDocument/2006/relationships/hyperlink" Target="https://twitter.com/#!/hassan_rachidi1/status/1166398741873668097" TargetMode="External" /><Relationship Id="rId104" Type="http://schemas.openxmlformats.org/officeDocument/2006/relationships/hyperlink" Target="https://twitter.com/#!/msawt3/status/1166794859463761925" TargetMode="External" /><Relationship Id="rId105" Type="http://schemas.openxmlformats.org/officeDocument/2006/relationships/hyperlink" Target="https://twitter.com/#!/msawt3/status/1166794859463761925" TargetMode="External" /><Relationship Id="rId106" Type="http://schemas.openxmlformats.org/officeDocument/2006/relationships/hyperlink" Target="https://twitter.com/#!/msawt3/status/1166794859463761925" TargetMode="External" /><Relationship Id="rId107" Type="http://schemas.openxmlformats.org/officeDocument/2006/relationships/hyperlink" Target="https://twitter.com/#!/alroeyas/status/1167084908067610625" TargetMode="External" /><Relationship Id="rId108" Type="http://schemas.openxmlformats.org/officeDocument/2006/relationships/hyperlink" Target="https://twitter.com/#!/majed_209/status/1167086476879958016" TargetMode="External" /><Relationship Id="rId109" Type="http://schemas.openxmlformats.org/officeDocument/2006/relationships/hyperlink" Target="https://twitter.com/#!/kanjaa_fr/status/1167092175848521729" TargetMode="External" /><Relationship Id="rId110" Type="http://schemas.openxmlformats.org/officeDocument/2006/relationships/hyperlink" Target="https://twitter.com/#!/fatyezgh/status/1167128001814978560" TargetMode="External" /><Relationship Id="rId111" Type="http://schemas.openxmlformats.org/officeDocument/2006/relationships/hyperlink" Target="https://twitter.com/#!/brim1am/status/1167186879000797185" TargetMode="External" /><Relationship Id="rId112" Type="http://schemas.openxmlformats.org/officeDocument/2006/relationships/hyperlink" Target="https://twitter.com/#!/alroeya/status/1167084645680373760" TargetMode="External" /><Relationship Id="rId113" Type="http://schemas.openxmlformats.org/officeDocument/2006/relationships/hyperlink" Target="https://twitter.com/#!/youssef20754125/status/1167192741299851266" TargetMode="External" /><Relationship Id="rId114" Type="http://schemas.openxmlformats.org/officeDocument/2006/relationships/hyperlink" Target="https://twitter.com/#!/ammaratallah/status/1167208661602713601" TargetMode="External" /><Relationship Id="rId115" Type="http://schemas.openxmlformats.org/officeDocument/2006/relationships/hyperlink" Target="https://twitter.com/#!/hessah_aljaser/status/1167235646257324033" TargetMode="External" /><Relationship Id="rId116" Type="http://schemas.openxmlformats.org/officeDocument/2006/relationships/hyperlink" Target="https://twitter.com/#!/hessah_aljaser/status/1167235894593671168" TargetMode="External" /><Relationship Id="rId117" Type="http://schemas.openxmlformats.org/officeDocument/2006/relationships/hyperlink" Target="https://twitter.com/#!/fatima1990fati1/status/1167263963916263424" TargetMode="External" /><Relationship Id="rId118" Type="http://schemas.openxmlformats.org/officeDocument/2006/relationships/hyperlink" Target="https://twitter.com/#!/zlyxiogmkmt9hqv/status/1167279455611576320" TargetMode="External" /><Relationship Id="rId119" Type="http://schemas.openxmlformats.org/officeDocument/2006/relationships/hyperlink" Target="https://twitter.com/#!/m_highstar/status/1167344298288922624" TargetMode="External" /><Relationship Id="rId120" Type="http://schemas.openxmlformats.org/officeDocument/2006/relationships/hyperlink" Target="https://twitter.com/#!/lily242824/status/1167388176262082560" TargetMode="External" /><Relationship Id="rId121" Type="http://schemas.openxmlformats.org/officeDocument/2006/relationships/hyperlink" Target="https://twitter.com/#!/abeerga24379555/status/1167544205553655809" TargetMode="External" /><Relationship Id="rId122" Type="http://schemas.openxmlformats.org/officeDocument/2006/relationships/hyperlink" Target="https://twitter.com/#!/01200522/status/1167564393908965376" TargetMode="External" /><Relationship Id="rId123" Type="http://schemas.openxmlformats.org/officeDocument/2006/relationships/hyperlink" Target="https://twitter.com/#!/pflpselma/status/1167575474832384000" TargetMode="External" /><Relationship Id="rId124" Type="http://schemas.openxmlformats.org/officeDocument/2006/relationships/hyperlink" Target="https://twitter.com/#!/pflpselma/status/1167576003859943425" TargetMode="External" /><Relationship Id="rId125" Type="http://schemas.openxmlformats.org/officeDocument/2006/relationships/hyperlink" Target="https://twitter.com/#!/maroc_actualite/status/1164073032249303040" TargetMode="External" /><Relationship Id="rId126" Type="http://schemas.openxmlformats.org/officeDocument/2006/relationships/hyperlink" Target="https://twitter.com/#!/maroc_actualite/status/1164436048832634880" TargetMode="External" /><Relationship Id="rId127" Type="http://schemas.openxmlformats.org/officeDocument/2006/relationships/hyperlink" Target="https://twitter.com/#!/maroc_actualite/status/1164487765330759681" TargetMode="External" /><Relationship Id="rId128" Type="http://schemas.openxmlformats.org/officeDocument/2006/relationships/hyperlink" Target="https://twitter.com/#!/maroc_actualite/status/1164487773962661888" TargetMode="External" /><Relationship Id="rId129" Type="http://schemas.openxmlformats.org/officeDocument/2006/relationships/hyperlink" Target="https://twitter.com/#!/maroc_actualite/status/1164798935933652993" TargetMode="External" /><Relationship Id="rId130" Type="http://schemas.openxmlformats.org/officeDocument/2006/relationships/hyperlink" Target="https://twitter.com/#!/maroc_actualite/status/1165162082058162176" TargetMode="External" /><Relationship Id="rId131" Type="http://schemas.openxmlformats.org/officeDocument/2006/relationships/hyperlink" Target="https://twitter.com/#!/maroc_actualite/status/1165214180393115648" TargetMode="External" /><Relationship Id="rId132" Type="http://schemas.openxmlformats.org/officeDocument/2006/relationships/hyperlink" Target="https://twitter.com/#!/maroc_actualite/status/1165214183203323907" TargetMode="External" /><Relationship Id="rId133" Type="http://schemas.openxmlformats.org/officeDocument/2006/relationships/hyperlink" Target="https://twitter.com/#!/maroc_actualite/status/1165525099799166976" TargetMode="External" /><Relationship Id="rId134" Type="http://schemas.openxmlformats.org/officeDocument/2006/relationships/hyperlink" Target="https://twitter.com/#!/maroc_actualite/status/1165577197622423553" TargetMode="External" /><Relationship Id="rId135" Type="http://schemas.openxmlformats.org/officeDocument/2006/relationships/hyperlink" Target="https://twitter.com/#!/maroc_actualite/status/1165577199568572416" TargetMode="External" /><Relationship Id="rId136" Type="http://schemas.openxmlformats.org/officeDocument/2006/relationships/hyperlink" Target="https://twitter.com/#!/maroc_actualite/status/1165887989941059589" TargetMode="External" /><Relationship Id="rId137" Type="http://schemas.openxmlformats.org/officeDocument/2006/relationships/hyperlink" Target="https://twitter.com/#!/maroc_actualite/status/1165940211680862208" TargetMode="External" /><Relationship Id="rId138" Type="http://schemas.openxmlformats.org/officeDocument/2006/relationships/hyperlink" Target="https://twitter.com/#!/maroc_actualite/status/1165940214197391360" TargetMode="External" /><Relationship Id="rId139" Type="http://schemas.openxmlformats.org/officeDocument/2006/relationships/hyperlink" Target="https://twitter.com/#!/maroc_actualite/status/1166250886345060353" TargetMode="External" /><Relationship Id="rId140" Type="http://schemas.openxmlformats.org/officeDocument/2006/relationships/hyperlink" Target="https://twitter.com/#!/maroc_actualite/status/1166302975125422081" TargetMode="External" /><Relationship Id="rId141" Type="http://schemas.openxmlformats.org/officeDocument/2006/relationships/hyperlink" Target="https://twitter.com/#!/maroc_actualite/status/1166302976769585152" TargetMode="External" /><Relationship Id="rId142" Type="http://schemas.openxmlformats.org/officeDocument/2006/relationships/hyperlink" Target="https://twitter.com/#!/maroc_actualite/status/1167339309751357441" TargetMode="External" /><Relationship Id="rId143" Type="http://schemas.openxmlformats.org/officeDocument/2006/relationships/hyperlink" Target="https://twitter.com/#!/maroc_actualite/status/1167702321750372352" TargetMode="External" /><Relationship Id="rId144" Type="http://schemas.openxmlformats.org/officeDocument/2006/relationships/hyperlink" Target="https://twitter.com/#!/akalpressma/status/1167722773462081536" TargetMode="External" /><Relationship Id="rId145" Type="http://schemas.openxmlformats.org/officeDocument/2006/relationships/hyperlink" Target="https://twitter.com/#!/hespress/status/1166290782719889409" TargetMode="External" /><Relationship Id="rId146" Type="http://schemas.openxmlformats.org/officeDocument/2006/relationships/hyperlink" Target="https://twitter.com/#!/hespress/status/1167089670406230017" TargetMode="External" /><Relationship Id="rId147" Type="http://schemas.openxmlformats.org/officeDocument/2006/relationships/hyperlink" Target="https://twitter.com/#!/sultanbindulaim/status/1167726608112861185"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table" Target="../tables/table1.xml" /><Relationship Id="rId1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55385022905487361/jxpQbIck_normal.png" TargetMode="External" /><Relationship Id="rId51" Type="http://schemas.openxmlformats.org/officeDocument/2006/relationships/hyperlink" Target="http://pbs.twimg.com/profile_images/1164096236208762881/oJd1PYGn_normal.jpg" TargetMode="External" /><Relationship Id="rId52" Type="http://schemas.openxmlformats.org/officeDocument/2006/relationships/hyperlink" Target="http://pbs.twimg.com/profile_images/911960249787207680/3ZSAV72Z_normal.jpg" TargetMode="External" /><Relationship Id="rId53" Type="http://schemas.openxmlformats.org/officeDocument/2006/relationships/hyperlink" Target="http://pbs.twimg.com/profile_images/1166502557302362119/pBjkl4Fg_normal.jpg" TargetMode="External" /><Relationship Id="rId54" Type="http://schemas.openxmlformats.org/officeDocument/2006/relationships/hyperlink" Target="http://pbs.twimg.com/profile_images/1089146556886994944/LekRfCIT_normal.jpg" TargetMode="External" /><Relationship Id="rId55" Type="http://schemas.openxmlformats.org/officeDocument/2006/relationships/hyperlink" Target="http://pbs.twimg.com/profile_images/1100775853435338753/4hhybpcQ_normal.png" TargetMode="External" /><Relationship Id="rId56" Type="http://schemas.openxmlformats.org/officeDocument/2006/relationships/hyperlink" Target="http://pbs.twimg.com/profile_images/1159177060205678593/OI8Exru3_normal.jpg" TargetMode="External" /><Relationship Id="rId57" Type="http://schemas.openxmlformats.org/officeDocument/2006/relationships/hyperlink" Target="http://pbs.twimg.com/profile_images/1140677029521760256/j-_U8V6A_normal.jpg" TargetMode="External" /><Relationship Id="rId58" Type="http://schemas.openxmlformats.org/officeDocument/2006/relationships/hyperlink" Target="http://pbs.twimg.com/profile_images/552777729783775232/IAbwh3v4_normal.jpeg" TargetMode="External" /><Relationship Id="rId59" Type="http://schemas.openxmlformats.org/officeDocument/2006/relationships/hyperlink" Target="http://pbs.twimg.com/profile_images/552777729783775232/IAbwh3v4_normal.jpeg" TargetMode="External" /><Relationship Id="rId60" Type="http://schemas.openxmlformats.org/officeDocument/2006/relationships/hyperlink" Target="http://pbs.twimg.com/profile_images/1166536234119901190/tiBRzjxA_normal.jpg" TargetMode="External" /><Relationship Id="rId61" Type="http://schemas.openxmlformats.org/officeDocument/2006/relationships/hyperlink" Target="http://pbs.twimg.com/profile_images/1100623681389244419/vIusdBMX_normal.jpg" TargetMode="External" /><Relationship Id="rId62" Type="http://schemas.openxmlformats.org/officeDocument/2006/relationships/hyperlink" Target="http://pbs.twimg.com/profile_images/1167304664389308416/qTBCdDps_normal.jpg" TargetMode="External" /><Relationship Id="rId63" Type="http://schemas.openxmlformats.org/officeDocument/2006/relationships/hyperlink" Target="http://pbs.twimg.com/profile_images/1060604968464461826/vZL2DsZt_normal.jpg" TargetMode="External" /><Relationship Id="rId64" Type="http://schemas.openxmlformats.org/officeDocument/2006/relationships/hyperlink" Target="http://pbs.twimg.com/profile_images/1086234803723214851/OfN7w64T_normal.jpg" TargetMode="External" /><Relationship Id="rId65" Type="http://schemas.openxmlformats.org/officeDocument/2006/relationships/hyperlink" Target="http://pbs.twimg.com/profile_images/1122197656644784128/9jGZcIsO_normal.jpg" TargetMode="External" /><Relationship Id="rId66" Type="http://schemas.openxmlformats.org/officeDocument/2006/relationships/hyperlink" Target="http://pbs.twimg.com/profile_images/1167522685804580864/_MIJ2eQF_normal.jpg" TargetMode="External" /><Relationship Id="rId67" Type="http://schemas.openxmlformats.org/officeDocument/2006/relationships/hyperlink" Target="http://pbs.twimg.com/profile_images/1167522685804580864/_MIJ2eQF_normal.jpg" TargetMode="External" /><Relationship Id="rId68" Type="http://schemas.openxmlformats.org/officeDocument/2006/relationships/hyperlink" Target="http://pbs.twimg.com/profile_images/659867383859810304/MfJ78-7k_normal.jp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1139124256577654784/pxvJihcj_normal.png" TargetMode="External" /><Relationship Id="rId88" Type="http://schemas.openxmlformats.org/officeDocument/2006/relationships/hyperlink" Target="http://pbs.twimg.com/profile_images/770687364901601282/unXUNiex_normal.jpg" TargetMode="External" /><Relationship Id="rId89" Type="http://schemas.openxmlformats.org/officeDocument/2006/relationships/hyperlink" Target="http://pbs.twimg.com/profile_images/770687364901601282/unXUNiex_normal.jpg" TargetMode="External" /><Relationship Id="rId90" Type="http://schemas.openxmlformats.org/officeDocument/2006/relationships/hyperlink" Target="http://pbs.twimg.com/profile_images/1091692492116905985/FFOO41yE_normal.jpg" TargetMode="External" /><Relationship Id="rId91" Type="http://schemas.openxmlformats.org/officeDocument/2006/relationships/hyperlink" Target="https://twitter.com/#!/elagrao1235/status/1164289723407450113" TargetMode="External" /><Relationship Id="rId92" Type="http://schemas.openxmlformats.org/officeDocument/2006/relationships/hyperlink" Target="https://twitter.com/#!/missisidi/status/1164643182275112960" TargetMode="External" /><Relationship Id="rId93" Type="http://schemas.openxmlformats.org/officeDocument/2006/relationships/hyperlink" Target="https://twitter.com/#!/khanhilid/status/1164826673453256707" TargetMode="External" /><Relationship Id="rId94" Type="http://schemas.openxmlformats.org/officeDocument/2006/relationships/hyperlink" Target="https://twitter.com/#!/khanhilid/status/1164827777217884160" TargetMode="External" /><Relationship Id="rId95" Type="http://schemas.openxmlformats.org/officeDocument/2006/relationships/hyperlink" Target="https://twitter.com/#!/akhbarnewsma/status/1165234585233448960" TargetMode="External" /><Relationship Id="rId96" Type="http://schemas.openxmlformats.org/officeDocument/2006/relationships/hyperlink" Target="https://twitter.com/#!/adooon111/status/1165538311345061888" TargetMode="External" /><Relationship Id="rId97" Type="http://schemas.openxmlformats.org/officeDocument/2006/relationships/hyperlink" Target="https://twitter.com/#!/hanatiah1/status/1165559088765394944" TargetMode="External" /><Relationship Id="rId98" Type="http://schemas.openxmlformats.org/officeDocument/2006/relationships/hyperlink" Target="https://twitter.com/#!/tarik_bakkary/status/1165596628385959936" TargetMode="External" /><Relationship Id="rId99" Type="http://schemas.openxmlformats.org/officeDocument/2006/relationships/hyperlink" Target="https://twitter.com/#!/full_gools/status/1166289830722101248" TargetMode="External" /><Relationship Id="rId100" Type="http://schemas.openxmlformats.org/officeDocument/2006/relationships/hyperlink" Target="https://twitter.com/#!/abbenbihi/status/1166326672636952578" TargetMode="External" /><Relationship Id="rId101" Type="http://schemas.openxmlformats.org/officeDocument/2006/relationships/hyperlink" Target="https://twitter.com/#!/hassan_rachidi1/status/1166398741873668097" TargetMode="External" /><Relationship Id="rId102" Type="http://schemas.openxmlformats.org/officeDocument/2006/relationships/hyperlink" Target="https://twitter.com/#!/msawt3/status/1166794859463761925" TargetMode="External" /><Relationship Id="rId103" Type="http://schemas.openxmlformats.org/officeDocument/2006/relationships/hyperlink" Target="https://twitter.com/#!/alroeyas/status/1167084908067610625" TargetMode="External" /><Relationship Id="rId104" Type="http://schemas.openxmlformats.org/officeDocument/2006/relationships/hyperlink" Target="https://twitter.com/#!/majed_209/status/1167086476879958016" TargetMode="External" /><Relationship Id="rId105" Type="http://schemas.openxmlformats.org/officeDocument/2006/relationships/hyperlink" Target="https://twitter.com/#!/kanjaa_fr/status/1167092175848521729" TargetMode="External" /><Relationship Id="rId106" Type="http://schemas.openxmlformats.org/officeDocument/2006/relationships/hyperlink" Target="https://twitter.com/#!/fatyezgh/status/1167128001814978560" TargetMode="External" /><Relationship Id="rId107" Type="http://schemas.openxmlformats.org/officeDocument/2006/relationships/hyperlink" Target="https://twitter.com/#!/brim1am/status/1167186879000797185" TargetMode="External" /><Relationship Id="rId108" Type="http://schemas.openxmlformats.org/officeDocument/2006/relationships/hyperlink" Target="https://twitter.com/#!/alroeya/status/1167084645680373760" TargetMode="External" /><Relationship Id="rId109" Type="http://schemas.openxmlformats.org/officeDocument/2006/relationships/hyperlink" Target="https://twitter.com/#!/youssef20754125/status/1167192741299851266" TargetMode="External" /><Relationship Id="rId110" Type="http://schemas.openxmlformats.org/officeDocument/2006/relationships/hyperlink" Target="https://twitter.com/#!/ammaratallah/status/1167208661602713601" TargetMode="External" /><Relationship Id="rId111" Type="http://schemas.openxmlformats.org/officeDocument/2006/relationships/hyperlink" Target="https://twitter.com/#!/hessah_aljaser/status/1167235646257324033" TargetMode="External" /><Relationship Id="rId112" Type="http://schemas.openxmlformats.org/officeDocument/2006/relationships/hyperlink" Target="https://twitter.com/#!/hessah_aljaser/status/1167235894593671168" TargetMode="External" /><Relationship Id="rId113" Type="http://schemas.openxmlformats.org/officeDocument/2006/relationships/hyperlink" Target="https://twitter.com/#!/fatima1990fati1/status/1167263963916263424" TargetMode="External" /><Relationship Id="rId114" Type="http://schemas.openxmlformats.org/officeDocument/2006/relationships/hyperlink" Target="https://twitter.com/#!/zlyxiogmkmt9hqv/status/1167279455611576320" TargetMode="External" /><Relationship Id="rId115" Type="http://schemas.openxmlformats.org/officeDocument/2006/relationships/hyperlink" Target="https://twitter.com/#!/m_highstar/status/1167344298288922624" TargetMode="External" /><Relationship Id="rId116" Type="http://schemas.openxmlformats.org/officeDocument/2006/relationships/hyperlink" Target="https://twitter.com/#!/lily242824/status/1167388176262082560" TargetMode="External" /><Relationship Id="rId117" Type="http://schemas.openxmlformats.org/officeDocument/2006/relationships/hyperlink" Target="https://twitter.com/#!/abeerga24379555/status/1167544205553655809" TargetMode="External" /><Relationship Id="rId118" Type="http://schemas.openxmlformats.org/officeDocument/2006/relationships/hyperlink" Target="https://twitter.com/#!/01200522/status/1167564393908965376" TargetMode="External" /><Relationship Id="rId119" Type="http://schemas.openxmlformats.org/officeDocument/2006/relationships/hyperlink" Target="https://twitter.com/#!/pflpselma/status/1167575474832384000" TargetMode="External" /><Relationship Id="rId120" Type="http://schemas.openxmlformats.org/officeDocument/2006/relationships/hyperlink" Target="https://twitter.com/#!/pflpselma/status/1167576003859943425" TargetMode="External" /><Relationship Id="rId121" Type="http://schemas.openxmlformats.org/officeDocument/2006/relationships/hyperlink" Target="https://twitter.com/#!/maroc_actualite/status/1164073032249303040" TargetMode="External" /><Relationship Id="rId122" Type="http://schemas.openxmlformats.org/officeDocument/2006/relationships/hyperlink" Target="https://twitter.com/#!/maroc_actualite/status/1164436048832634880" TargetMode="External" /><Relationship Id="rId123" Type="http://schemas.openxmlformats.org/officeDocument/2006/relationships/hyperlink" Target="https://twitter.com/#!/maroc_actualite/status/1164487765330759681" TargetMode="External" /><Relationship Id="rId124" Type="http://schemas.openxmlformats.org/officeDocument/2006/relationships/hyperlink" Target="https://twitter.com/#!/maroc_actualite/status/1164487773962661888" TargetMode="External" /><Relationship Id="rId125" Type="http://schemas.openxmlformats.org/officeDocument/2006/relationships/hyperlink" Target="https://twitter.com/#!/maroc_actualite/status/1164798935933652993" TargetMode="External" /><Relationship Id="rId126" Type="http://schemas.openxmlformats.org/officeDocument/2006/relationships/hyperlink" Target="https://twitter.com/#!/maroc_actualite/status/1165162082058162176" TargetMode="External" /><Relationship Id="rId127" Type="http://schemas.openxmlformats.org/officeDocument/2006/relationships/hyperlink" Target="https://twitter.com/#!/maroc_actualite/status/1165214180393115648" TargetMode="External" /><Relationship Id="rId128" Type="http://schemas.openxmlformats.org/officeDocument/2006/relationships/hyperlink" Target="https://twitter.com/#!/maroc_actualite/status/1165214183203323907" TargetMode="External" /><Relationship Id="rId129" Type="http://schemas.openxmlformats.org/officeDocument/2006/relationships/hyperlink" Target="https://twitter.com/#!/maroc_actualite/status/1165525099799166976" TargetMode="External" /><Relationship Id="rId130" Type="http://schemas.openxmlformats.org/officeDocument/2006/relationships/hyperlink" Target="https://twitter.com/#!/maroc_actualite/status/1165577197622423553" TargetMode="External" /><Relationship Id="rId131" Type="http://schemas.openxmlformats.org/officeDocument/2006/relationships/hyperlink" Target="https://twitter.com/#!/maroc_actualite/status/1165577199568572416" TargetMode="External" /><Relationship Id="rId132" Type="http://schemas.openxmlformats.org/officeDocument/2006/relationships/hyperlink" Target="https://twitter.com/#!/maroc_actualite/status/1165887989941059589" TargetMode="External" /><Relationship Id="rId133" Type="http://schemas.openxmlformats.org/officeDocument/2006/relationships/hyperlink" Target="https://twitter.com/#!/maroc_actualite/status/1165940211680862208" TargetMode="External" /><Relationship Id="rId134" Type="http://schemas.openxmlformats.org/officeDocument/2006/relationships/hyperlink" Target="https://twitter.com/#!/maroc_actualite/status/1165940214197391360" TargetMode="External" /><Relationship Id="rId135" Type="http://schemas.openxmlformats.org/officeDocument/2006/relationships/hyperlink" Target="https://twitter.com/#!/maroc_actualite/status/1166250886345060353" TargetMode="External" /><Relationship Id="rId136" Type="http://schemas.openxmlformats.org/officeDocument/2006/relationships/hyperlink" Target="https://twitter.com/#!/maroc_actualite/status/1166302975125422081" TargetMode="External" /><Relationship Id="rId137" Type="http://schemas.openxmlformats.org/officeDocument/2006/relationships/hyperlink" Target="https://twitter.com/#!/maroc_actualite/status/1166302976769585152" TargetMode="External" /><Relationship Id="rId138" Type="http://schemas.openxmlformats.org/officeDocument/2006/relationships/hyperlink" Target="https://twitter.com/#!/maroc_actualite/status/1167339309751357441" TargetMode="External" /><Relationship Id="rId139" Type="http://schemas.openxmlformats.org/officeDocument/2006/relationships/hyperlink" Target="https://twitter.com/#!/maroc_actualite/status/1167702321750372352" TargetMode="External" /><Relationship Id="rId140" Type="http://schemas.openxmlformats.org/officeDocument/2006/relationships/hyperlink" Target="https://twitter.com/#!/akalpressma/status/1167722773462081536" TargetMode="External" /><Relationship Id="rId141" Type="http://schemas.openxmlformats.org/officeDocument/2006/relationships/hyperlink" Target="https://twitter.com/#!/hespress/status/1166290782719889409" TargetMode="External" /><Relationship Id="rId142" Type="http://schemas.openxmlformats.org/officeDocument/2006/relationships/hyperlink" Target="https://twitter.com/#!/hespress/status/1167089670406230017" TargetMode="External" /><Relationship Id="rId143" Type="http://schemas.openxmlformats.org/officeDocument/2006/relationships/hyperlink" Target="https://twitter.com/#!/sultanbindulaim/status/1167726608112861185" TargetMode="External" /><Relationship Id="rId144" Type="http://schemas.openxmlformats.org/officeDocument/2006/relationships/comments" Target="../comments13.xml" /><Relationship Id="rId145" Type="http://schemas.openxmlformats.org/officeDocument/2006/relationships/vmlDrawing" Target="../drawings/vmlDrawing6.vml" /><Relationship Id="rId146" Type="http://schemas.openxmlformats.org/officeDocument/2006/relationships/table" Target="../tables/table23.xml" /><Relationship Id="rId14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hespress.com/" TargetMode="External" /><Relationship Id="rId2" Type="http://schemas.openxmlformats.org/officeDocument/2006/relationships/hyperlink" Target="http://www.netiya.ma/" TargetMode="External" /><Relationship Id="rId3" Type="http://schemas.openxmlformats.org/officeDocument/2006/relationships/hyperlink" Target="http://www.fassael.ma/" TargetMode="External" /><Relationship Id="rId4" Type="http://schemas.openxmlformats.org/officeDocument/2006/relationships/hyperlink" Target="http://alroeya.com/" TargetMode="External" /><Relationship Id="rId5" Type="http://schemas.openxmlformats.org/officeDocument/2006/relationships/hyperlink" Target="http://www.alroeya.com/" TargetMode="External" /><Relationship Id="rId6" Type="http://schemas.openxmlformats.org/officeDocument/2006/relationships/hyperlink" Target="https://www.youtube.com/channel/UCKs7hGFIhH8zCf3sOAKWtKg" TargetMode="External" /><Relationship Id="rId7" Type="http://schemas.openxmlformats.org/officeDocument/2006/relationships/hyperlink" Target="https://goo.gl/wd2w7f" TargetMode="External" /><Relationship Id="rId8" Type="http://schemas.openxmlformats.org/officeDocument/2006/relationships/hyperlink" Target="https://www.fb.com/Actualite.du.Maroc" TargetMode="External" /><Relationship Id="rId9" Type="http://schemas.openxmlformats.org/officeDocument/2006/relationships/hyperlink" Target="http://subeai.com/" TargetMode="External" /><Relationship Id="rId10" Type="http://schemas.openxmlformats.org/officeDocument/2006/relationships/hyperlink" Target="https://pbs.twimg.com/profile_banners/4102024499/1527632959" TargetMode="External" /><Relationship Id="rId11" Type="http://schemas.openxmlformats.org/officeDocument/2006/relationships/hyperlink" Target="https://pbs.twimg.com/profile_banners/844154731941498880/1490797378" TargetMode="External" /><Relationship Id="rId12" Type="http://schemas.openxmlformats.org/officeDocument/2006/relationships/hyperlink" Target="https://pbs.twimg.com/profile_banners/738610604/1524401397" TargetMode="External" /><Relationship Id="rId13" Type="http://schemas.openxmlformats.org/officeDocument/2006/relationships/hyperlink" Target="https://pbs.twimg.com/profile_banners/934400940697903104/1545988893" TargetMode="External" /><Relationship Id="rId14" Type="http://schemas.openxmlformats.org/officeDocument/2006/relationships/hyperlink" Target="https://pbs.twimg.com/profile_banners/1922842994/1513333844" TargetMode="External" /><Relationship Id="rId15" Type="http://schemas.openxmlformats.org/officeDocument/2006/relationships/hyperlink" Target="https://pbs.twimg.com/profile_banners/1487719052/1423076982" TargetMode="External" /><Relationship Id="rId16" Type="http://schemas.openxmlformats.org/officeDocument/2006/relationships/hyperlink" Target="https://pbs.twimg.com/profile_banners/109556877/1486752694" TargetMode="External" /><Relationship Id="rId17" Type="http://schemas.openxmlformats.org/officeDocument/2006/relationships/hyperlink" Target="https://pbs.twimg.com/profile_banners/4166675601/1463069410" TargetMode="External" /><Relationship Id="rId18" Type="http://schemas.openxmlformats.org/officeDocument/2006/relationships/hyperlink" Target="https://pbs.twimg.com/profile_banners/236885214/1436516307" TargetMode="External" /><Relationship Id="rId19" Type="http://schemas.openxmlformats.org/officeDocument/2006/relationships/hyperlink" Target="https://pbs.twimg.com/profile_banners/1080832372000595968/1548540287" TargetMode="External" /><Relationship Id="rId20" Type="http://schemas.openxmlformats.org/officeDocument/2006/relationships/hyperlink" Target="https://pbs.twimg.com/profile_banners/1252301904/1542637172" TargetMode="External" /><Relationship Id="rId21" Type="http://schemas.openxmlformats.org/officeDocument/2006/relationships/hyperlink" Target="https://pbs.twimg.com/profile_banners/956612702088163329/1547328867" TargetMode="External" /><Relationship Id="rId22" Type="http://schemas.openxmlformats.org/officeDocument/2006/relationships/hyperlink" Target="https://pbs.twimg.com/profile_banners/735267607151050753/1551280563" TargetMode="External" /><Relationship Id="rId23" Type="http://schemas.openxmlformats.org/officeDocument/2006/relationships/hyperlink" Target="https://pbs.twimg.com/profile_banners/113091297/1560434704" TargetMode="External" /><Relationship Id="rId24" Type="http://schemas.openxmlformats.org/officeDocument/2006/relationships/hyperlink" Target="https://pbs.twimg.com/profile_banners/1007722483/1566564085" TargetMode="External" /><Relationship Id="rId25" Type="http://schemas.openxmlformats.org/officeDocument/2006/relationships/hyperlink" Target="https://pbs.twimg.com/profile_banners/733726770/1355959083" TargetMode="External" /><Relationship Id="rId26" Type="http://schemas.openxmlformats.org/officeDocument/2006/relationships/hyperlink" Target="https://pbs.twimg.com/profile_banners/991606952/1402580972" TargetMode="External" /><Relationship Id="rId27" Type="http://schemas.openxmlformats.org/officeDocument/2006/relationships/hyperlink" Target="https://pbs.twimg.com/profile_banners/265454640/1405029854" TargetMode="External" /><Relationship Id="rId28" Type="http://schemas.openxmlformats.org/officeDocument/2006/relationships/hyperlink" Target="https://pbs.twimg.com/profile_banners/3247681140/1566993515" TargetMode="External" /><Relationship Id="rId29" Type="http://schemas.openxmlformats.org/officeDocument/2006/relationships/hyperlink" Target="https://pbs.twimg.com/profile_banners/1053376705698689025/1539981239" TargetMode="External" /><Relationship Id="rId30" Type="http://schemas.openxmlformats.org/officeDocument/2006/relationships/hyperlink" Target="https://pbs.twimg.com/profile_banners/252725000/1532435969" TargetMode="External" /><Relationship Id="rId31" Type="http://schemas.openxmlformats.org/officeDocument/2006/relationships/hyperlink" Target="https://pbs.twimg.com/profile_banners/1155832146264809472/1565375206" TargetMode="External" /><Relationship Id="rId32" Type="http://schemas.openxmlformats.org/officeDocument/2006/relationships/hyperlink" Target="https://pbs.twimg.com/profile_banners/771651369182765057/1503271696" TargetMode="External" /><Relationship Id="rId33" Type="http://schemas.openxmlformats.org/officeDocument/2006/relationships/hyperlink" Target="https://pbs.twimg.com/profile_banners/4070721885/1446159519" TargetMode="External" /><Relationship Id="rId34" Type="http://schemas.openxmlformats.org/officeDocument/2006/relationships/hyperlink" Target="https://pbs.twimg.com/profile_banners/1138713844661051392/1560423384" TargetMode="External" /><Relationship Id="rId35" Type="http://schemas.openxmlformats.org/officeDocument/2006/relationships/hyperlink" Target="https://pbs.twimg.com/profile_banners/443982317/1540331373"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3/bg.gif"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5/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pbs.twimg.com/profile_images/1161729855337238528/Z2jkTvJ2_normal.jpg" TargetMode="External" /><Relationship Id="rId60" Type="http://schemas.openxmlformats.org/officeDocument/2006/relationships/hyperlink" Target="http://pbs.twimg.com/profile_images/1147418493538787328/FZ1uxXIT_normal.png" TargetMode="External" /><Relationship Id="rId61" Type="http://schemas.openxmlformats.org/officeDocument/2006/relationships/hyperlink" Target="http://pbs.twimg.com/profile_images/1163562546017853442/kZvwpDhx_normal.jpg" TargetMode="External" /><Relationship Id="rId62" Type="http://schemas.openxmlformats.org/officeDocument/2006/relationships/hyperlink" Target="http://pbs.twimg.com/profile_images/1143958231879995399/w1KuZWnV_normal.jpg" TargetMode="External" /><Relationship Id="rId63" Type="http://schemas.openxmlformats.org/officeDocument/2006/relationships/hyperlink" Target="http://pbs.twimg.com/profile_images/1078581713670938624/ONV49ssE_normal.jpg" TargetMode="External" /><Relationship Id="rId64" Type="http://schemas.openxmlformats.org/officeDocument/2006/relationships/hyperlink" Target="http://pbs.twimg.com/profile_images/725091118946222080/sKttsBN2_normal.png" TargetMode="External" /><Relationship Id="rId65" Type="http://schemas.openxmlformats.org/officeDocument/2006/relationships/hyperlink" Target="http://pbs.twimg.com/profile_images/559752209735221248/2dYXpXko_normal.jpeg" TargetMode="External" /><Relationship Id="rId66" Type="http://schemas.openxmlformats.org/officeDocument/2006/relationships/hyperlink" Target="http://pbs.twimg.com/profile_images/770687364901601282/unXUNiex_normal.jpg" TargetMode="External" /><Relationship Id="rId67" Type="http://schemas.openxmlformats.org/officeDocument/2006/relationships/hyperlink" Target="http://pbs.twimg.com/profile_images/730792062799372288/UgOGeuGq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926809610165485570/e92PzvpN_normal.jpg" TargetMode="External" /><Relationship Id="rId70" Type="http://schemas.openxmlformats.org/officeDocument/2006/relationships/hyperlink" Target="http://pbs.twimg.com/profile_images/1022302039945175040/CMN1o26j_normal.jpg" TargetMode="External" /><Relationship Id="rId71" Type="http://schemas.openxmlformats.org/officeDocument/2006/relationships/hyperlink" Target="http://pbs.twimg.com/profile_images/1140753072991420423/atJP6JWd_normal.jpg" TargetMode="External" /><Relationship Id="rId72" Type="http://schemas.openxmlformats.org/officeDocument/2006/relationships/hyperlink" Target="http://pbs.twimg.com/profile_images/977313426526625793/VWdAlUsa_normal.jpg" TargetMode="External" /><Relationship Id="rId73" Type="http://schemas.openxmlformats.org/officeDocument/2006/relationships/hyperlink" Target="http://pbs.twimg.com/profile_images/1095937743513927680/8_jn14Ly_normal.jpg" TargetMode="External" /><Relationship Id="rId74" Type="http://schemas.openxmlformats.org/officeDocument/2006/relationships/hyperlink" Target="http://pbs.twimg.com/profile_images/1155385022905487361/jxpQbIck_normal.png" TargetMode="External" /><Relationship Id="rId75" Type="http://schemas.openxmlformats.org/officeDocument/2006/relationships/hyperlink" Target="http://pbs.twimg.com/profile_images/1100775853435338753/4hhybpcQ_normal.png" TargetMode="External" /><Relationship Id="rId76" Type="http://schemas.openxmlformats.org/officeDocument/2006/relationships/hyperlink" Target="http://pbs.twimg.com/profile_images/1164096236208762881/oJd1PYGn_normal.jpg" TargetMode="External" /><Relationship Id="rId77" Type="http://schemas.openxmlformats.org/officeDocument/2006/relationships/hyperlink" Target="http://pbs.twimg.com/profile_images/911960249787207680/3ZSAV72Z_normal.jpg" TargetMode="External" /><Relationship Id="rId78" Type="http://schemas.openxmlformats.org/officeDocument/2006/relationships/hyperlink" Target="http://pbs.twimg.com/profile_images/1166502557302362119/pBjkl4Fg_normal.jpg" TargetMode="External" /><Relationship Id="rId79" Type="http://schemas.openxmlformats.org/officeDocument/2006/relationships/hyperlink" Target="http://pbs.twimg.com/profile_images/1089146556886994944/LekRfCIT_normal.jpg" TargetMode="External" /><Relationship Id="rId80" Type="http://schemas.openxmlformats.org/officeDocument/2006/relationships/hyperlink" Target="http://pbs.twimg.com/profile_images/1159177060205678593/OI8Exru3_normal.jpg" TargetMode="External" /><Relationship Id="rId81" Type="http://schemas.openxmlformats.org/officeDocument/2006/relationships/hyperlink" Target="http://pbs.twimg.com/profile_images/1140677029521760256/j-_U8V6A_normal.jpg" TargetMode="External" /><Relationship Id="rId82" Type="http://schemas.openxmlformats.org/officeDocument/2006/relationships/hyperlink" Target="http://pbs.twimg.com/profile_images/552777729783775232/IAbwh3v4_normal.jpeg" TargetMode="External" /><Relationship Id="rId83" Type="http://schemas.openxmlformats.org/officeDocument/2006/relationships/hyperlink" Target="http://pbs.twimg.com/profile_images/1166536234119901190/tiBRzjxA_normal.jpg" TargetMode="External" /><Relationship Id="rId84" Type="http://schemas.openxmlformats.org/officeDocument/2006/relationships/hyperlink" Target="http://pbs.twimg.com/profile_images/1100623681389244419/vIusdBMX_normal.jpg" TargetMode="External" /><Relationship Id="rId85" Type="http://schemas.openxmlformats.org/officeDocument/2006/relationships/hyperlink" Target="http://pbs.twimg.com/profile_images/1167304664389308416/qTBCdDps_normal.jpg" TargetMode="External" /><Relationship Id="rId86" Type="http://schemas.openxmlformats.org/officeDocument/2006/relationships/hyperlink" Target="http://pbs.twimg.com/profile_images/1060604968464461826/vZL2DsZt_normal.jpg" TargetMode="External" /><Relationship Id="rId87" Type="http://schemas.openxmlformats.org/officeDocument/2006/relationships/hyperlink" Target="http://pbs.twimg.com/profile_images/1086234803723214851/OfN7w64T_normal.jpg" TargetMode="External" /><Relationship Id="rId88" Type="http://schemas.openxmlformats.org/officeDocument/2006/relationships/hyperlink" Target="http://pbs.twimg.com/profile_images/1122197656644784128/9jGZcIsO_normal.jpg" TargetMode="External" /><Relationship Id="rId89" Type="http://schemas.openxmlformats.org/officeDocument/2006/relationships/hyperlink" Target="http://pbs.twimg.com/profile_images/1167522685804580864/_MIJ2eQF_normal.jpg" TargetMode="External" /><Relationship Id="rId90" Type="http://schemas.openxmlformats.org/officeDocument/2006/relationships/hyperlink" Target="http://pbs.twimg.com/profile_images/771652281288626176/rsw6XXro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1139124256577654784/pxvJihcj_normal.png" TargetMode="External" /><Relationship Id="rId93" Type="http://schemas.openxmlformats.org/officeDocument/2006/relationships/hyperlink" Target="http://pbs.twimg.com/profile_images/1091692492116905985/FFOO41yE_normal.jpg" TargetMode="External" /><Relationship Id="rId94" Type="http://schemas.openxmlformats.org/officeDocument/2006/relationships/hyperlink" Target="https://twitter.com/elagrao1235" TargetMode="External" /><Relationship Id="rId95" Type="http://schemas.openxmlformats.org/officeDocument/2006/relationships/hyperlink" Target="https://twitter.com/b9ina_hna" TargetMode="External" /><Relationship Id="rId96" Type="http://schemas.openxmlformats.org/officeDocument/2006/relationships/hyperlink" Target="https://twitter.com/missisidi" TargetMode="External" /><Relationship Id="rId97" Type="http://schemas.openxmlformats.org/officeDocument/2006/relationships/hyperlink" Target="https://twitter.com/khanhilid" TargetMode="External" /><Relationship Id="rId98" Type="http://schemas.openxmlformats.org/officeDocument/2006/relationships/hyperlink" Target="https://twitter.com/akhbarnewsma" TargetMode="External" /><Relationship Id="rId99" Type="http://schemas.openxmlformats.org/officeDocument/2006/relationships/hyperlink" Target="https://twitter.com/adooon111" TargetMode="External" /><Relationship Id="rId100" Type="http://schemas.openxmlformats.org/officeDocument/2006/relationships/hyperlink" Target="https://twitter.com/hanatiah1" TargetMode="External" /><Relationship Id="rId101" Type="http://schemas.openxmlformats.org/officeDocument/2006/relationships/hyperlink" Target="https://twitter.com/hespress" TargetMode="External" /><Relationship Id="rId102" Type="http://schemas.openxmlformats.org/officeDocument/2006/relationships/hyperlink" Target="https://twitter.com/tarik_bakkary" TargetMode="External" /><Relationship Id="rId103" Type="http://schemas.openxmlformats.org/officeDocument/2006/relationships/hyperlink" Target="https://twitter.com/full_gools" TargetMode="External" /><Relationship Id="rId104" Type="http://schemas.openxmlformats.org/officeDocument/2006/relationships/hyperlink" Target="https://twitter.com/abbenbihi" TargetMode="External" /><Relationship Id="rId105" Type="http://schemas.openxmlformats.org/officeDocument/2006/relationships/hyperlink" Target="https://twitter.com/hassan_rachidi1" TargetMode="External" /><Relationship Id="rId106" Type="http://schemas.openxmlformats.org/officeDocument/2006/relationships/hyperlink" Target="https://twitter.com/msawt3" TargetMode="External" /><Relationship Id="rId107" Type="http://schemas.openxmlformats.org/officeDocument/2006/relationships/hyperlink" Target="https://twitter.com/elotmanisaad" TargetMode="External" /><Relationship Id="rId108" Type="http://schemas.openxmlformats.org/officeDocument/2006/relationships/hyperlink" Target="https://twitter.com/metha410" TargetMode="External" /><Relationship Id="rId109" Type="http://schemas.openxmlformats.org/officeDocument/2006/relationships/hyperlink" Target="https://twitter.com/alroeyas" TargetMode="External" /><Relationship Id="rId110" Type="http://schemas.openxmlformats.org/officeDocument/2006/relationships/hyperlink" Target="https://twitter.com/alroeya" TargetMode="External" /><Relationship Id="rId111" Type="http://schemas.openxmlformats.org/officeDocument/2006/relationships/hyperlink" Target="https://twitter.com/majed_209" TargetMode="External" /><Relationship Id="rId112" Type="http://schemas.openxmlformats.org/officeDocument/2006/relationships/hyperlink" Target="https://twitter.com/kanjaa_fr" TargetMode="External" /><Relationship Id="rId113" Type="http://schemas.openxmlformats.org/officeDocument/2006/relationships/hyperlink" Target="https://twitter.com/fatyezgh" TargetMode="External" /><Relationship Id="rId114" Type="http://schemas.openxmlformats.org/officeDocument/2006/relationships/hyperlink" Target="https://twitter.com/brim1am" TargetMode="External" /><Relationship Id="rId115" Type="http://schemas.openxmlformats.org/officeDocument/2006/relationships/hyperlink" Target="https://twitter.com/youssef20754125" TargetMode="External" /><Relationship Id="rId116" Type="http://schemas.openxmlformats.org/officeDocument/2006/relationships/hyperlink" Target="https://twitter.com/ammaratallah" TargetMode="External" /><Relationship Id="rId117" Type="http://schemas.openxmlformats.org/officeDocument/2006/relationships/hyperlink" Target="https://twitter.com/hessah_aljaser" TargetMode="External" /><Relationship Id="rId118" Type="http://schemas.openxmlformats.org/officeDocument/2006/relationships/hyperlink" Target="https://twitter.com/fatima1990fati1" TargetMode="External" /><Relationship Id="rId119" Type="http://schemas.openxmlformats.org/officeDocument/2006/relationships/hyperlink" Target="https://twitter.com/zlyxiogmkmt9hqv" TargetMode="External" /><Relationship Id="rId120" Type="http://schemas.openxmlformats.org/officeDocument/2006/relationships/hyperlink" Target="https://twitter.com/m_highstar" TargetMode="External" /><Relationship Id="rId121" Type="http://schemas.openxmlformats.org/officeDocument/2006/relationships/hyperlink" Target="https://twitter.com/lily242824" TargetMode="External" /><Relationship Id="rId122" Type="http://schemas.openxmlformats.org/officeDocument/2006/relationships/hyperlink" Target="https://twitter.com/abeerga24379555" TargetMode="External" /><Relationship Id="rId123" Type="http://schemas.openxmlformats.org/officeDocument/2006/relationships/hyperlink" Target="https://twitter.com/01200522" TargetMode="External" /><Relationship Id="rId124" Type="http://schemas.openxmlformats.org/officeDocument/2006/relationships/hyperlink" Target="https://twitter.com/pflpselma" TargetMode="External" /><Relationship Id="rId125" Type="http://schemas.openxmlformats.org/officeDocument/2006/relationships/hyperlink" Target="https://twitter.com/manospheremania" TargetMode="External" /><Relationship Id="rId126" Type="http://schemas.openxmlformats.org/officeDocument/2006/relationships/hyperlink" Target="https://twitter.com/maroc_actualite" TargetMode="External" /><Relationship Id="rId127" Type="http://schemas.openxmlformats.org/officeDocument/2006/relationships/hyperlink" Target="https://twitter.com/akalpressma" TargetMode="External" /><Relationship Id="rId128" Type="http://schemas.openxmlformats.org/officeDocument/2006/relationships/hyperlink" Target="https://twitter.com/sultanbindulaim"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spress.com/medias/442573.html" TargetMode="External" /><Relationship Id="rId2" Type="http://schemas.openxmlformats.org/officeDocument/2006/relationships/hyperlink" Target="https://twitter.com/i/web/status/1167722773462081536" TargetMode="External" /><Relationship Id="rId3" Type="http://schemas.openxmlformats.org/officeDocument/2006/relationships/hyperlink" Target="https://www.hespress.com/regions/442929.html?utm_source=twitter.com&amp;utm_medium=twitter&amp;utm_campaign=news" TargetMode="External" /><Relationship Id="rId4" Type="http://schemas.openxmlformats.org/officeDocument/2006/relationships/hyperlink" Target="https://www.hespress.com/regions/442862.html?utm_source=twitter.com&amp;utm_medium=twitter&amp;utm_campaign=news" TargetMode="External" /><Relationship Id="rId5" Type="http://schemas.openxmlformats.org/officeDocument/2006/relationships/hyperlink" Target="https://www.hespress.com/regions/442543.html?utm_source=twitter.com&amp;utm_medium=twitter&amp;utm_campaign=news" TargetMode="External" /><Relationship Id="rId6" Type="http://schemas.openxmlformats.org/officeDocument/2006/relationships/hyperlink" Target="https://www.hespress.com/sport/442549.html?utm_source=twitter.com&amp;utm_medium=twitter&amp;utm_campaign=news" TargetMode="External" /><Relationship Id="rId7" Type="http://schemas.openxmlformats.org/officeDocument/2006/relationships/hyperlink" Target="https://www.hespress.com/sport/442538.html?utm_source=twitter.com&amp;utm_medium=twitter&amp;utm_campaign=news" TargetMode="External" /><Relationship Id="rId8" Type="http://schemas.openxmlformats.org/officeDocument/2006/relationships/hyperlink" Target="https://www.hespress.com/sciences-nature/442468.html?utm_source=twitter.com&amp;utm_medium=twitter&amp;utm_campaign=news" TargetMode="External" /><Relationship Id="rId9" Type="http://schemas.openxmlformats.org/officeDocument/2006/relationships/hyperlink" Target="https://www.hespress.com/faits-divers/442460.html?utm_source=twitter.com&amp;utm_medium=twitter&amp;utm_campaign=news" TargetMode="External" /><Relationship Id="rId10" Type="http://schemas.openxmlformats.org/officeDocument/2006/relationships/hyperlink" Target="https://www.hespress.com/international/442492.html?utm_source=twitter.com&amp;utm_medium=twitter&amp;utm_campaign=news" TargetMode="External" /><Relationship Id="rId11" Type="http://schemas.openxmlformats.org/officeDocument/2006/relationships/hyperlink" Target="https://twitter.com/i/web/status/1167089670406230017" TargetMode="External" /><Relationship Id="rId12" Type="http://schemas.openxmlformats.org/officeDocument/2006/relationships/hyperlink" Target="https://www.hespress.com/medias/442573.html?utm_source=dlvr.it&amp;utm_medium=twitter" TargetMode="External" /><Relationship Id="rId13" Type="http://schemas.openxmlformats.org/officeDocument/2006/relationships/hyperlink" Target="https://www.hespress.com/medias/442573.html" TargetMode="External" /><Relationship Id="rId14" Type="http://schemas.openxmlformats.org/officeDocument/2006/relationships/hyperlink" Target="https://twitter.com/i/web/status/1164827777217884160" TargetMode="External" /><Relationship Id="rId15" Type="http://schemas.openxmlformats.org/officeDocument/2006/relationships/hyperlink" Target="https://twitter.com/i/web/status/1164826673453256707" TargetMode="External" /><Relationship Id="rId16" Type="http://schemas.openxmlformats.org/officeDocument/2006/relationships/hyperlink" Target="https://www.hespress.com/regions/442312.html" TargetMode="External" /><Relationship Id="rId17" Type="http://schemas.openxmlformats.org/officeDocument/2006/relationships/hyperlink" Target="https://www.hespress.com/sciences-nature/442335.html?utm_source=dlvr.it&amp;utm_medium=twitter" TargetMode="External" /><Relationship Id="rId18" Type="http://schemas.openxmlformats.org/officeDocument/2006/relationships/hyperlink" Target="https://www.hespress.com/art-et-culture/442364.html" TargetMode="External" /><Relationship Id="rId19" Type="http://schemas.openxmlformats.org/officeDocument/2006/relationships/hyperlink" Target="https://m.hespress.com/medias/442573.html" TargetMode="External" /><Relationship Id="rId20" Type="http://schemas.openxmlformats.org/officeDocument/2006/relationships/hyperlink" Target="https://twitter.com/i/web/status/1167235894593671168" TargetMode="External" /><Relationship Id="rId21" Type="http://schemas.openxmlformats.org/officeDocument/2006/relationships/hyperlink" Target="https://twitter.com/i/web/status/1167235646257324033" TargetMode="External" /><Relationship Id="rId22" Type="http://schemas.openxmlformats.org/officeDocument/2006/relationships/hyperlink" Target="https://www.hespress.com/regions/442929.html?utm_source=twitter.com&amp;utm_medium=twitter&amp;utm_campaign=news" TargetMode="External" /><Relationship Id="rId23" Type="http://schemas.openxmlformats.org/officeDocument/2006/relationships/hyperlink" Target="https://twitter.com/i/web/status/1167084645680373760" TargetMode="External" /><Relationship Id="rId24" Type="http://schemas.openxmlformats.org/officeDocument/2006/relationships/hyperlink" Target="https://twitter.com/i/web/status/1167575474832384000" TargetMode="External" /><Relationship Id="rId25" Type="http://schemas.openxmlformats.org/officeDocument/2006/relationships/hyperlink" Target="https://twitter.com/i/web/status/1164289723407450113"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t="s">
        <v>1097</v>
      </c>
      <c r="D3" s="54">
        <v>3</v>
      </c>
      <c r="E3" s="65" t="s">
        <v>132</v>
      </c>
      <c r="F3" s="55">
        <v>35</v>
      </c>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t="s">
        <v>1097</v>
      </c>
      <c r="D4" s="54">
        <v>3</v>
      </c>
      <c r="E4" s="65" t="s">
        <v>132</v>
      </c>
      <c r="F4" s="55">
        <v>35</v>
      </c>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v>
      </c>
      <c r="BK4" s="52">
        <v>100</v>
      </c>
      <c r="BL4" s="51">
        <v>1</v>
      </c>
    </row>
    <row r="5" spans="1:64" ht="30">
      <c r="A5" s="84" t="s">
        <v>214</v>
      </c>
      <c r="B5" s="84" t="s">
        <v>214</v>
      </c>
      <c r="C5" s="53" t="s">
        <v>1098</v>
      </c>
      <c r="D5" s="54">
        <v>10</v>
      </c>
      <c r="E5" s="65" t="s">
        <v>136</v>
      </c>
      <c r="F5" s="55">
        <v>12</v>
      </c>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30">
      <c r="A6" s="84" t="s">
        <v>214</v>
      </c>
      <c r="B6" s="84" t="s">
        <v>214</v>
      </c>
      <c r="C6" s="53" t="s">
        <v>1098</v>
      </c>
      <c r="D6" s="54">
        <v>10</v>
      </c>
      <c r="E6" s="65" t="s">
        <v>136</v>
      </c>
      <c r="F6" s="55">
        <v>12</v>
      </c>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19</v>
      </c>
      <c r="BK6" s="52">
        <v>100</v>
      </c>
      <c r="BL6" s="51">
        <v>19</v>
      </c>
    </row>
    <row r="7" spans="1:64" ht="45">
      <c r="A7" s="84" t="s">
        <v>215</v>
      </c>
      <c r="B7" s="84" t="s">
        <v>215</v>
      </c>
      <c r="C7" s="53" t="s">
        <v>1097</v>
      </c>
      <c r="D7" s="54">
        <v>3</v>
      </c>
      <c r="E7" s="65" t="s">
        <v>132</v>
      </c>
      <c r="F7" s="55">
        <v>35</v>
      </c>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11</v>
      </c>
      <c r="BK7" s="52">
        <v>100</v>
      </c>
      <c r="BL7" s="51">
        <v>11</v>
      </c>
    </row>
    <row r="8" spans="1:64" ht="45">
      <c r="A8" s="84" t="s">
        <v>216</v>
      </c>
      <c r="B8" s="84" t="s">
        <v>216</v>
      </c>
      <c r="C8" s="53" t="s">
        <v>1097</v>
      </c>
      <c r="D8" s="54">
        <v>3</v>
      </c>
      <c r="E8" s="65" t="s">
        <v>132</v>
      </c>
      <c r="F8" s="55">
        <v>35</v>
      </c>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9</v>
      </c>
      <c r="BK8" s="52">
        <v>100</v>
      </c>
      <c r="BL8" s="51">
        <v>9</v>
      </c>
    </row>
    <row r="9" spans="1:64" ht="45">
      <c r="A9" s="84" t="s">
        <v>217</v>
      </c>
      <c r="B9" s="84" t="s">
        <v>241</v>
      </c>
      <c r="C9" s="53" t="s">
        <v>1097</v>
      </c>
      <c r="D9" s="54">
        <v>3</v>
      </c>
      <c r="E9" s="65" t="s">
        <v>132</v>
      </c>
      <c r="F9" s="55">
        <v>35</v>
      </c>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218</v>
      </c>
      <c r="B10" s="84" t="s">
        <v>218</v>
      </c>
      <c r="C10" s="53" t="s">
        <v>1097</v>
      </c>
      <c r="D10" s="54">
        <v>3</v>
      </c>
      <c r="E10" s="65" t="s">
        <v>132</v>
      </c>
      <c r="F10" s="55">
        <v>35</v>
      </c>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12</v>
      </c>
      <c r="BK10" s="52">
        <v>100</v>
      </c>
      <c r="BL10" s="51">
        <v>12</v>
      </c>
    </row>
    <row r="11" spans="1:64" ht="45">
      <c r="A11" s="84" t="s">
        <v>219</v>
      </c>
      <c r="B11" s="84" t="s">
        <v>219</v>
      </c>
      <c r="C11" s="53" t="s">
        <v>1097</v>
      </c>
      <c r="D11" s="54">
        <v>3</v>
      </c>
      <c r="E11" s="65" t="s">
        <v>132</v>
      </c>
      <c r="F11" s="55">
        <v>35</v>
      </c>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9</v>
      </c>
      <c r="BK11" s="52">
        <v>100</v>
      </c>
      <c r="BL11" s="51">
        <v>9</v>
      </c>
    </row>
    <row r="12" spans="1:64" ht="45">
      <c r="A12" s="84" t="s">
        <v>220</v>
      </c>
      <c r="B12" s="84" t="s">
        <v>220</v>
      </c>
      <c r="C12" s="53" t="s">
        <v>1097</v>
      </c>
      <c r="D12" s="54">
        <v>3</v>
      </c>
      <c r="E12" s="65" t="s">
        <v>132</v>
      </c>
      <c r="F12" s="55">
        <v>35</v>
      </c>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6</v>
      </c>
      <c r="BK12" s="52">
        <v>100</v>
      </c>
      <c r="BL12" s="51">
        <v>6</v>
      </c>
    </row>
    <row r="13" spans="1:64" ht="45">
      <c r="A13" s="84" t="s">
        <v>221</v>
      </c>
      <c r="B13" s="84" t="s">
        <v>221</v>
      </c>
      <c r="C13" s="53" t="s">
        <v>1097</v>
      </c>
      <c r="D13" s="54">
        <v>3</v>
      </c>
      <c r="E13" s="65" t="s">
        <v>132</v>
      </c>
      <c r="F13" s="55">
        <v>35</v>
      </c>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6</v>
      </c>
      <c r="BK13" s="52">
        <v>100</v>
      </c>
      <c r="BL13" s="51">
        <v>6</v>
      </c>
    </row>
    <row r="14" spans="1:64" ht="45">
      <c r="A14" s="84" t="s">
        <v>222</v>
      </c>
      <c r="B14" s="84" t="s">
        <v>244</v>
      </c>
      <c r="C14" s="53" t="s">
        <v>1097</v>
      </c>
      <c r="D14" s="54">
        <v>3</v>
      </c>
      <c r="E14" s="65" t="s">
        <v>132</v>
      </c>
      <c r="F14" s="55">
        <v>35</v>
      </c>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c r="BE14" s="52"/>
      <c r="BF14" s="51"/>
      <c r="BG14" s="52"/>
      <c r="BH14" s="51"/>
      <c r="BI14" s="52"/>
      <c r="BJ14" s="51"/>
      <c r="BK14" s="52"/>
      <c r="BL14" s="51"/>
    </row>
    <row r="15" spans="1:64" ht="45">
      <c r="A15" s="84" t="s">
        <v>222</v>
      </c>
      <c r="B15" s="84" t="s">
        <v>245</v>
      </c>
      <c r="C15" s="53" t="s">
        <v>1097</v>
      </c>
      <c r="D15" s="54">
        <v>3</v>
      </c>
      <c r="E15" s="65" t="s">
        <v>132</v>
      </c>
      <c r="F15" s="55">
        <v>35</v>
      </c>
      <c r="G15" s="53"/>
      <c r="H15" s="57"/>
      <c r="I15" s="56"/>
      <c r="J15" s="56"/>
      <c r="K15" s="36" t="s">
        <v>65</v>
      </c>
      <c r="L15" s="83">
        <v>15</v>
      </c>
      <c r="M15" s="83"/>
      <c r="N15" s="63"/>
      <c r="O15" s="86" t="s">
        <v>247</v>
      </c>
      <c r="P15" s="88">
        <v>43705.811886574076</v>
      </c>
      <c r="Q15" s="86" t="s">
        <v>260</v>
      </c>
      <c r="R15" s="86"/>
      <c r="S15" s="86"/>
      <c r="T15" s="86"/>
      <c r="U15" s="86"/>
      <c r="V15" s="90" t="s">
        <v>342</v>
      </c>
      <c r="W15" s="88">
        <v>43705.811886574076</v>
      </c>
      <c r="X15" s="90" t="s">
        <v>374</v>
      </c>
      <c r="Y15" s="86"/>
      <c r="Z15" s="86"/>
      <c r="AA15" s="92" t="s">
        <v>427</v>
      </c>
      <c r="AB15" s="92" t="s">
        <v>471</v>
      </c>
      <c r="AC15" s="86" t="b">
        <v>0</v>
      </c>
      <c r="AD15" s="86">
        <v>0</v>
      </c>
      <c r="AE15" s="92" t="s">
        <v>478</v>
      </c>
      <c r="AF15" s="86" t="b">
        <v>0</v>
      </c>
      <c r="AG15" s="86" t="s">
        <v>481</v>
      </c>
      <c r="AH15" s="86"/>
      <c r="AI15" s="92" t="s">
        <v>475</v>
      </c>
      <c r="AJ15" s="86" t="b">
        <v>0</v>
      </c>
      <c r="AK15" s="86">
        <v>0</v>
      </c>
      <c r="AL15" s="92" t="s">
        <v>475</v>
      </c>
      <c r="AM15" s="86" t="s">
        <v>482</v>
      </c>
      <c r="AN15" s="86" t="b">
        <v>0</v>
      </c>
      <c r="AO15" s="92" t="s">
        <v>471</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9</v>
      </c>
      <c r="BK15" s="52">
        <v>100</v>
      </c>
      <c r="BL15" s="51">
        <v>9</v>
      </c>
    </row>
    <row r="16" spans="1:64" ht="45">
      <c r="A16" s="84" t="s">
        <v>222</v>
      </c>
      <c r="B16" s="84" t="s">
        <v>241</v>
      </c>
      <c r="C16" s="53" t="s">
        <v>1097</v>
      </c>
      <c r="D16" s="54">
        <v>3</v>
      </c>
      <c r="E16" s="65" t="s">
        <v>132</v>
      </c>
      <c r="F16" s="55">
        <v>35</v>
      </c>
      <c r="G16" s="53"/>
      <c r="H16" s="57"/>
      <c r="I16" s="56"/>
      <c r="J16" s="56"/>
      <c r="K16" s="36" t="s">
        <v>65</v>
      </c>
      <c r="L16" s="83">
        <v>16</v>
      </c>
      <c r="M16" s="83"/>
      <c r="N16" s="63"/>
      <c r="O16" s="86" t="s">
        <v>248</v>
      </c>
      <c r="P16" s="88">
        <v>43705.811886574076</v>
      </c>
      <c r="Q16" s="86" t="s">
        <v>260</v>
      </c>
      <c r="R16" s="86"/>
      <c r="S16" s="86"/>
      <c r="T16" s="86"/>
      <c r="U16" s="86"/>
      <c r="V16" s="90" t="s">
        <v>342</v>
      </c>
      <c r="W16" s="88">
        <v>43705.811886574076</v>
      </c>
      <c r="X16" s="90" t="s">
        <v>374</v>
      </c>
      <c r="Y16" s="86"/>
      <c r="Z16" s="86"/>
      <c r="AA16" s="92" t="s">
        <v>427</v>
      </c>
      <c r="AB16" s="92" t="s">
        <v>471</v>
      </c>
      <c r="AC16" s="86" t="b">
        <v>0</v>
      </c>
      <c r="AD16" s="86">
        <v>0</v>
      </c>
      <c r="AE16" s="92" t="s">
        <v>478</v>
      </c>
      <c r="AF16" s="86" t="b">
        <v>0</v>
      </c>
      <c r="AG16" s="86" t="s">
        <v>481</v>
      </c>
      <c r="AH16" s="86"/>
      <c r="AI16" s="92" t="s">
        <v>475</v>
      </c>
      <c r="AJ16" s="86" t="b">
        <v>0</v>
      </c>
      <c r="AK16" s="86">
        <v>0</v>
      </c>
      <c r="AL16" s="92" t="s">
        <v>475</v>
      </c>
      <c r="AM16" s="86" t="s">
        <v>482</v>
      </c>
      <c r="AN16" s="86" t="b">
        <v>0</v>
      </c>
      <c r="AO16" s="92" t="s">
        <v>471</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1</v>
      </c>
      <c r="BD16" s="51"/>
      <c r="BE16" s="52"/>
      <c r="BF16" s="51"/>
      <c r="BG16" s="52"/>
      <c r="BH16" s="51"/>
      <c r="BI16" s="52"/>
      <c r="BJ16" s="51"/>
      <c r="BK16" s="52"/>
      <c r="BL16" s="51"/>
    </row>
    <row r="17" spans="1:64" ht="45">
      <c r="A17" s="84" t="s">
        <v>223</v>
      </c>
      <c r="B17" s="84" t="s">
        <v>228</v>
      </c>
      <c r="C17" s="53" t="s">
        <v>1097</v>
      </c>
      <c r="D17" s="54">
        <v>3</v>
      </c>
      <c r="E17" s="65" t="s">
        <v>132</v>
      </c>
      <c r="F17" s="55">
        <v>35</v>
      </c>
      <c r="G17" s="53"/>
      <c r="H17" s="57"/>
      <c r="I17" s="56"/>
      <c r="J17" s="56"/>
      <c r="K17" s="36" t="s">
        <v>65</v>
      </c>
      <c r="L17" s="83">
        <v>17</v>
      </c>
      <c r="M17" s="83"/>
      <c r="N17" s="63"/>
      <c r="O17" s="86" t="s">
        <v>248</v>
      </c>
      <c r="P17" s="88">
        <v>43706.61226851852</v>
      </c>
      <c r="Q17" s="86" t="s">
        <v>261</v>
      </c>
      <c r="R17" s="86"/>
      <c r="S17" s="86"/>
      <c r="T17" s="86"/>
      <c r="U17" s="86"/>
      <c r="V17" s="90" t="s">
        <v>343</v>
      </c>
      <c r="W17" s="88">
        <v>43706.61226851852</v>
      </c>
      <c r="X17" s="90" t="s">
        <v>375</v>
      </c>
      <c r="Y17" s="86"/>
      <c r="Z17" s="86"/>
      <c r="AA17" s="92" t="s">
        <v>428</v>
      </c>
      <c r="AB17" s="86"/>
      <c r="AC17" s="86" t="b">
        <v>0</v>
      </c>
      <c r="AD17" s="86">
        <v>0</v>
      </c>
      <c r="AE17" s="92" t="s">
        <v>475</v>
      </c>
      <c r="AF17" s="86" t="b">
        <v>0</v>
      </c>
      <c r="AG17" s="86" t="s">
        <v>481</v>
      </c>
      <c r="AH17" s="86"/>
      <c r="AI17" s="92" t="s">
        <v>475</v>
      </c>
      <c r="AJ17" s="86" t="b">
        <v>0</v>
      </c>
      <c r="AK17" s="86">
        <v>0</v>
      </c>
      <c r="AL17" s="92" t="s">
        <v>433</v>
      </c>
      <c r="AM17" s="86" t="s">
        <v>487</v>
      </c>
      <c r="AN17" s="86" t="b">
        <v>0</v>
      </c>
      <c r="AO17" s="92" t="s">
        <v>433</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25</v>
      </c>
      <c r="BK17" s="52">
        <v>100</v>
      </c>
      <c r="BL17" s="51">
        <v>25</v>
      </c>
    </row>
    <row r="18" spans="1:64" ht="45">
      <c r="A18" s="84" t="s">
        <v>224</v>
      </c>
      <c r="B18" s="84" t="s">
        <v>228</v>
      </c>
      <c r="C18" s="53" t="s">
        <v>1097</v>
      </c>
      <c r="D18" s="54">
        <v>3</v>
      </c>
      <c r="E18" s="65" t="s">
        <v>132</v>
      </c>
      <c r="F18" s="55">
        <v>35</v>
      </c>
      <c r="G18" s="53"/>
      <c r="H18" s="57"/>
      <c r="I18" s="56"/>
      <c r="J18" s="56"/>
      <c r="K18" s="36" t="s">
        <v>65</v>
      </c>
      <c r="L18" s="83">
        <v>18</v>
      </c>
      <c r="M18" s="83"/>
      <c r="N18" s="63"/>
      <c r="O18" s="86" t="s">
        <v>248</v>
      </c>
      <c r="P18" s="88">
        <v>43706.61659722222</v>
      </c>
      <c r="Q18" s="86" t="s">
        <v>261</v>
      </c>
      <c r="R18" s="86"/>
      <c r="S18" s="86"/>
      <c r="T18" s="86"/>
      <c r="U18" s="86"/>
      <c r="V18" s="90" t="s">
        <v>344</v>
      </c>
      <c r="W18" s="88">
        <v>43706.61659722222</v>
      </c>
      <c r="X18" s="90" t="s">
        <v>376</v>
      </c>
      <c r="Y18" s="86"/>
      <c r="Z18" s="86"/>
      <c r="AA18" s="92" t="s">
        <v>429</v>
      </c>
      <c r="AB18" s="86"/>
      <c r="AC18" s="86" t="b">
        <v>0</v>
      </c>
      <c r="AD18" s="86">
        <v>0</v>
      </c>
      <c r="AE18" s="92" t="s">
        <v>475</v>
      </c>
      <c r="AF18" s="86" t="b">
        <v>0</v>
      </c>
      <c r="AG18" s="86" t="s">
        <v>481</v>
      </c>
      <c r="AH18" s="86"/>
      <c r="AI18" s="92" t="s">
        <v>475</v>
      </c>
      <c r="AJ18" s="86" t="b">
        <v>0</v>
      </c>
      <c r="AK18" s="86">
        <v>0</v>
      </c>
      <c r="AL18" s="92" t="s">
        <v>433</v>
      </c>
      <c r="AM18" s="86" t="s">
        <v>484</v>
      </c>
      <c r="AN18" s="86" t="b">
        <v>0</v>
      </c>
      <c r="AO18" s="92" t="s">
        <v>433</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25</v>
      </c>
      <c r="BK18" s="52">
        <v>100</v>
      </c>
      <c r="BL18" s="51">
        <v>25</v>
      </c>
    </row>
    <row r="19" spans="1:64" ht="45">
      <c r="A19" s="84" t="s">
        <v>225</v>
      </c>
      <c r="B19" s="84" t="s">
        <v>241</v>
      </c>
      <c r="C19" s="53" t="s">
        <v>1097</v>
      </c>
      <c r="D19" s="54">
        <v>3</v>
      </c>
      <c r="E19" s="65" t="s">
        <v>132</v>
      </c>
      <c r="F19" s="55">
        <v>35</v>
      </c>
      <c r="G19" s="53"/>
      <c r="H19" s="57"/>
      <c r="I19" s="56"/>
      <c r="J19" s="56"/>
      <c r="K19" s="36" t="s">
        <v>65</v>
      </c>
      <c r="L19" s="83">
        <v>19</v>
      </c>
      <c r="M19" s="83"/>
      <c r="N19" s="63"/>
      <c r="O19" s="86" t="s">
        <v>248</v>
      </c>
      <c r="P19" s="88">
        <v>43706.632314814815</v>
      </c>
      <c r="Q19" s="86" t="s">
        <v>262</v>
      </c>
      <c r="R19" s="86"/>
      <c r="S19" s="86"/>
      <c r="T19" s="86" t="s">
        <v>327</v>
      </c>
      <c r="U19" s="86"/>
      <c r="V19" s="90" t="s">
        <v>345</v>
      </c>
      <c r="W19" s="88">
        <v>43706.632314814815</v>
      </c>
      <c r="X19" s="90" t="s">
        <v>377</v>
      </c>
      <c r="Y19" s="86"/>
      <c r="Z19" s="86"/>
      <c r="AA19" s="92" t="s">
        <v>430</v>
      </c>
      <c r="AB19" s="86"/>
      <c r="AC19" s="86" t="b">
        <v>0</v>
      </c>
      <c r="AD19" s="86">
        <v>0</v>
      </c>
      <c r="AE19" s="92" t="s">
        <v>475</v>
      </c>
      <c r="AF19" s="86" t="b">
        <v>0</v>
      </c>
      <c r="AG19" s="86" t="s">
        <v>481</v>
      </c>
      <c r="AH19" s="86"/>
      <c r="AI19" s="92" t="s">
        <v>475</v>
      </c>
      <c r="AJ19" s="86" t="b">
        <v>0</v>
      </c>
      <c r="AK19" s="86">
        <v>0</v>
      </c>
      <c r="AL19" s="92" t="s">
        <v>467</v>
      </c>
      <c r="AM19" s="86" t="s">
        <v>482</v>
      </c>
      <c r="AN19" s="86" t="b">
        <v>0</v>
      </c>
      <c r="AO19" s="92" t="s">
        <v>467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21</v>
      </c>
      <c r="BK19" s="52">
        <v>100</v>
      </c>
      <c r="BL19" s="51">
        <v>21</v>
      </c>
    </row>
    <row r="20" spans="1:64" ht="45">
      <c r="A20" s="84" t="s">
        <v>226</v>
      </c>
      <c r="B20" s="84" t="s">
        <v>241</v>
      </c>
      <c r="C20" s="53" t="s">
        <v>1097</v>
      </c>
      <c r="D20" s="54">
        <v>3</v>
      </c>
      <c r="E20" s="65" t="s">
        <v>132</v>
      </c>
      <c r="F20" s="55">
        <v>35</v>
      </c>
      <c r="G20" s="53"/>
      <c r="H20" s="57"/>
      <c r="I20" s="56"/>
      <c r="J20" s="56"/>
      <c r="K20" s="36" t="s">
        <v>65</v>
      </c>
      <c r="L20" s="83">
        <v>20</v>
      </c>
      <c r="M20" s="83"/>
      <c r="N20" s="63"/>
      <c r="O20" s="86" t="s">
        <v>248</v>
      </c>
      <c r="P20" s="88">
        <v>43706.73118055556</v>
      </c>
      <c r="Q20" s="86" t="s">
        <v>262</v>
      </c>
      <c r="R20" s="86"/>
      <c r="S20" s="86"/>
      <c r="T20" s="86" t="s">
        <v>327</v>
      </c>
      <c r="U20" s="86"/>
      <c r="V20" s="90" t="s">
        <v>346</v>
      </c>
      <c r="W20" s="88">
        <v>43706.73118055556</v>
      </c>
      <c r="X20" s="90" t="s">
        <v>378</v>
      </c>
      <c r="Y20" s="86"/>
      <c r="Z20" s="86"/>
      <c r="AA20" s="92" t="s">
        <v>431</v>
      </c>
      <c r="AB20" s="86"/>
      <c r="AC20" s="86" t="b">
        <v>0</v>
      </c>
      <c r="AD20" s="86">
        <v>0</v>
      </c>
      <c r="AE20" s="92" t="s">
        <v>475</v>
      </c>
      <c r="AF20" s="86" t="b">
        <v>0</v>
      </c>
      <c r="AG20" s="86" t="s">
        <v>481</v>
      </c>
      <c r="AH20" s="86"/>
      <c r="AI20" s="92" t="s">
        <v>475</v>
      </c>
      <c r="AJ20" s="86" t="b">
        <v>0</v>
      </c>
      <c r="AK20" s="86">
        <v>0</v>
      </c>
      <c r="AL20" s="92" t="s">
        <v>467</v>
      </c>
      <c r="AM20" s="86" t="s">
        <v>482</v>
      </c>
      <c r="AN20" s="86" t="b">
        <v>0</v>
      </c>
      <c r="AO20" s="92" t="s">
        <v>467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45">
      <c r="A21" s="84" t="s">
        <v>227</v>
      </c>
      <c r="B21" s="84" t="s">
        <v>241</v>
      </c>
      <c r="C21" s="53" t="s">
        <v>1097</v>
      </c>
      <c r="D21" s="54">
        <v>3</v>
      </c>
      <c r="E21" s="65" t="s">
        <v>132</v>
      </c>
      <c r="F21" s="55">
        <v>35</v>
      </c>
      <c r="G21" s="53"/>
      <c r="H21" s="57"/>
      <c r="I21" s="56"/>
      <c r="J21" s="56"/>
      <c r="K21" s="36" t="s">
        <v>65</v>
      </c>
      <c r="L21" s="83">
        <v>21</v>
      </c>
      <c r="M21" s="83"/>
      <c r="N21" s="63"/>
      <c r="O21" s="86" t="s">
        <v>248</v>
      </c>
      <c r="P21" s="88">
        <v>43706.893645833334</v>
      </c>
      <c r="Q21" s="86" t="s">
        <v>262</v>
      </c>
      <c r="R21" s="86"/>
      <c r="S21" s="86"/>
      <c r="T21" s="86" t="s">
        <v>327</v>
      </c>
      <c r="U21" s="86"/>
      <c r="V21" s="90" t="s">
        <v>347</v>
      </c>
      <c r="W21" s="88">
        <v>43706.893645833334</v>
      </c>
      <c r="X21" s="90" t="s">
        <v>379</v>
      </c>
      <c r="Y21" s="86"/>
      <c r="Z21" s="86"/>
      <c r="AA21" s="92" t="s">
        <v>432</v>
      </c>
      <c r="AB21" s="86"/>
      <c r="AC21" s="86" t="b">
        <v>0</v>
      </c>
      <c r="AD21" s="86">
        <v>0</v>
      </c>
      <c r="AE21" s="92" t="s">
        <v>475</v>
      </c>
      <c r="AF21" s="86" t="b">
        <v>0</v>
      </c>
      <c r="AG21" s="86" t="s">
        <v>481</v>
      </c>
      <c r="AH21" s="86"/>
      <c r="AI21" s="92" t="s">
        <v>475</v>
      </c>
      <c r="AJ21" s="86" t="b">
        <v>0</v>
      </c>
      <c r="AK21" s="86">
        <v>0</v>
      </c>
      <c r="AL21" s="92" t="s">
        <v>467</v>
      </c>
      <c r="AM21" s="86" t="s">
        <v>484</v>
      </c>
      <c r="AN21" s="86" t="b">
        <v>0</v>
      </c>
      <c r="AO21" s="92" t="s">
        <v>467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21</v>
      </c>
      <c r="BK21" s="52">
        <v>100</v>
      </c>
      <c r="BL21" s="51">
        <v>21</v>
      </c>
    </row>
    <row r="22" spans="1:64" ht="45">
      <c r="A22" s="84" t="s">
        <v>228</v>
      </c>
      <c r="B22" s="84" t="s">
        <v>228</v>
      </c>
      <c r="C22" s="53" t="s">
        <v>1097</v>
      </c>
      <c r="D22" s="54">
        <v>3</v>
      </c>
      <c r="E22" s="65" t="s">
        <v>132</v>
      </c>
      <c r="F22" s="55">
        <v>35</v>
      </c>
      <c r="G22" s="53"/>
      <c r="H22" s="57"/>
      <c r="I22" s="56"/>
      <c r="J22" s="56"/>
      <c r="K22" s="36" t="s">
        <v>65</v>
      </c>
      <c r="L22" s="83">
        <v>22</v>
      </c>
      <c r="M22" s="83"/>
      <c r="N22" s="63"/>
      <c r="O22" s="86" t="s">
        <v>176</v>
      </c>
      <c r="P22" s="88">
        <v>43706.61153935185</v>
      </c>
      <c r="Q22" s="86" t="s">
        <v>263</v>
      </c>
      <c r="R22" s="90" t="s">
        <v>298</v>
      </c>
      <c r="S22" s="86" t="s">
        <v>324</v>
      </c>
      <c r="T22" s="86"/>
      <c r="U22" s="86"/>
      <c r="V22" s="90" t="s">
        <v>348</v>
      </c>
      <c r="W22" s="88">
        <v>43706.61153935185</v>
      </c>
      <c r="X22" s="90" t="s">
        <v>380</v>
      </c>
      <c r="Y22" s="86"/>
      <c r="Z22" s="86"/>
      <c r="AA22" s="92" t="s">
        <v>433</v>
      </c>
      <c r="AB22" s="92" t="s">
        <v>472</v>
      </c>
      <c r="AC22" s="86" t="b">
        <v>0</v>
      </c>
      <c r="AD22" s="86">
        <v>14</v>
      </c>
      <c r="AE22" s="92" t="s">
        <v>479</v>
      </c>
      <c r="AF22" s="86" t="b">
        <v>0</v>
      </c>
      <c r="AG22" s="86" t="s">
        <v>481</v>
      </c>
      <c r="AH22" s="86"/>
      <c r="AI22" s="92" t="s">
        <v>475</v>
      </c>
      <c r="AJ22" s="86" t="b">
        <v>0</v>
      </c>
      <c r="AK22" s="86">
        <v>4</v>
      </c>
      <c r="AL22" s="92" t="s">
        <v>475</v>
      </c>
      <c r="AM22" s="86" t="s">
        <v>487</v>
      </c>
      <c r="AN22" s="86" t="b">
        <v>1</v>
      </c>
      <c r="AO22" s="92" t="s">
        <v>472</v>
      </c>
      <c r="AP22" s="86" t="s">
        <v>491</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21</v>
      </c>
      <c r="BK22" s="52">
        <v>100</v>
      </c>
      <c r="BL22" s="51">
        <v>21</v>
      </c>
    </row>
    <row r="23" spans="1:64" ht="45">
      <c r="A23" s="84" t="s">
        <v>229</v>
      </c>
      <c r="B23" s="84" t="s">
        <v>228</v>
      </c>
      <c r="C23" s="53" t="s">
        <v>1097</v>
      </c>
      <c r="D23" s="54">
        <v>3</v>
      </c>
      <c r="E23" s="65" t="s">
        <v>132</v>
      </c>
      <c r="F23" s="55">
        <v>35</v>
      </c>
      <c r="G23" s="53"/>
      <c r="H23" s="57"/>
      <c r="I23" s="56"/>
      <c r="J23" s="56"/>
      <c r="K23" s="36" t="s">
        <v>65</v>
      </c>
      <c r="L23" s="83">
        <v>23</v>
      </c>
      <c r="M23" s="83"/>
      <c r="N23" s="63"/>
      <c r="O23" s="86" t="s">
        <v>248</v>
      </c>
      <c r="P23" s="88">
        <v>43706.90982638889</v>
      </c>
      <c r="Q23" s="86" t="s">
        <v>261</v>
      </c>
      <c r="R23" s="86"/>
      <c r="S23" s="86"/>
      <c r="T23" s="86"/>
      <c r="U23" s="86"/>
      <c r="V23" s="90" t="s">
        <v>349</v>
      </c>
      <c r="W23" s="88">
        <v>43706.90982638889</v>
      </c>
      <c r="X23" s="90" t="s">
        <v>381</v>
      </c>
      <c r="Y23" s="86"/>
      <c r="Z23" s="86"/>
      <c r="AA23" s="92" t="s">
        <v>434</v>
      </c>
      <c r="AB23" s="86"/>
      <c r="AC23" s="86" t="b">
        <v>0</v>
      </c>
      <c r="AD23" s="86">
        <v>0</v>
      </c>
      <c r="AE23" s="92" t="s">
        <v>475</v>
      </c>
      <c r="AF23" s="86" t="b">
        <v>0</v>
      </c>
      <c r="AG23" s="86" t="s">
        <v>481</v>
      </c>
      <c r="AH23" s="86"/>
      <c r="AI23" s="92" t="s">
        <v>475</v>
      </c>
      <c r="AJ23" s="86" t="b">
        <v>0</v>
      </c>
      <c r="AK23" s="86">
        <v>0</v>
      </c>
      <c r="AL23" s="92" t="s">
        <v>433</v>
      </c>
      <c r="AM23" s="86" t="s">
        <v>482</v>
      </c>
      <c r="AN23" s="86" t="b">
        <v>0</v>
      </c>
      <c r="AO23" s="92" t="s">
        <v>433</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25</v>
      </c>
      <c r="BK23" s="52">
        <v>100</v>
      </c>
      <c r="BL23" s="51">
        <v>25</v>
      </c>
    </row>
    <row r="24" spans="1:64" ht="45">
      <c r="A24" s="84" t="s">
        <v>230</v>
      </c>
      <c r="B24" s="84" t="s">
        <v>241</v>
      </c>
      <c r="C24" s="53" t="s">
        <v>1097</v>
      </c>
      <c r="D24" s="54">
        <v>3</v>
      </c>
      <c r="E24" s="65" t="s">
        <v>132</v>
      </c>
      <c r="F24" s="55">
        <v>35</v>
      </c>
      <c r="G24" s="53"/>
      <c r="H24" s="57"/>
      <c r="I24" s="56"/>
      <c r="J24" s="56"/>
      <c r="K24" s="36" t="s">
        <v>65</v>
      </c>
      <c r="L24" s="83">
        <v>24</v>
      </c>
      <c r="M24" s="83"/>
      <c r="N24" s="63"/>
      <c r="O24" s="86" t="s">
        <v>248</v>
      </c>
      <c r="P24" s="88">
        <v>43706.95376157408</v>
      </c>
      <c r="Q24" s="86" t="s">
        <v>262</v>
      </c>
      <c r="R24" s="86"/>
      <c r="S24" s="86"/>
      <c r="T24" s="86" t="s">
        <v>327</v>
      </c>
      <c r="U24" s="86"/>
      <c r="V24" s="90" t="s">
        <v>350</v>
      </c>
      <c r="W24" s="88">
        <v>43706.95376157408</v>
      </c>
      <c r="X24" s="90" t="s">
        <v>382</v>
      </c>
      <c r="Y24" s="86"/>
      <c r="Z24" s="86"/>
      <c r="AA24" s="92" t="s">
        <v>435</v>
      </c>
      <c r="AB24" s="86"/>
      <c r="AC24" s="86" t="b">
        <v>0</v>
      </c>
      <c r="AD24" s="86">
        <v>0</v>
      </c>
      <c r="AE24" s="92" t="s">
        <v>475</v>
      </c>
      <c r="AF24" s="86" t="b">
        <v>0</v>
      </c>
      <c r="AG24" s="86" t="s">
        <v>481</v>
      </c>
      <c r="AH24" s="86"/>
      <c r="AI24" s="92" t="s">
        <v>475</v>
      </c>
      <c r="AJ24" s="86" t="b">
        <v>0</v>
      </c>
      <c r="AK24" s="86">
        <v>0</v>
      </c>
      <c r="AL24" s="92" t="s">
        <v>467</v>
      </c>
      <c r="AM24" s="86" t="s">
        <v>482</v>
      </c>
      <c r="AN24" s="86" t="b">
        <v>0</v>
      </c>
      <c r="AO24" s="92" t="s">
        <v>467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21</v>
      </c>
      <c r="BK24" s="52">
        <v>100</v>
      </c>
      <c r="BL24" s="51">
        <v>21</v>
      </c>
    </row>
    <row r="25" spans="1:64" ht="30">
      <c r="A25" s="84" t="s">
        <v>231</v>
      </c>
      <c r="B25" s="84" t="s">
        <v>231</v>
      </c>
      <c r="C25" s="53" t="s">
        <v>1098</v>
      </c>
      <c r="D25" s="54">
        <v>10</v>
      </c>
      <c r="E25" s="65" t="s">
        <v>136</v>
      </c>
      <c r="F25" s="55">
        <v>12</v>
      </c>
      <c r="G25" s="53"/>
      <c r="H25" s="57"/>
      <c r="I25" s="56"/>
      <c r="J25" s="56"/>
      <c r="K25" s="36" t="s">
        <v>65</v>
      </c>
      <c r="L25" s="83">
        <v>25</v>
      </c>
      <c r="M25" s="83"/>
      <c r="N25" s="63"/>
      <c r="O25" s="86" t="s">
        <v>176</v>
      </c>
      <c r="P25" s="88">
        <v>43707.02821759259</v>
      </c>
      <c r="Q25" s="86" t="s">
        <v>264</v>
      </c>
      <c r="R25" s="90" t="s">
        <v>299</v>
      </c>
      <c r="S25" s="86" t="s">
        <v>324</v>
      </c>
      <c r="T25" s="86" t="s">
        <v>328</v>
      </c>
      <c r="U25" s="86"/>
      <c r="V25" s="90" t="s">
        <v>351</v>
      </c>
      <c r="W25" s="88">
        <v>43707.02821759259</v>
      </c>
      <c r="X25" s="90" t="s">
        <v>383</v>
      </c>
      <c r="Y25" s="86"/>
      <c r="Z25" s="86"/>
      <c r="AA25" s="92" t="s">
        <v>436</v>
      </c>
      <c r="AB25" s="86"/>
      <c r="AC25" s="86" t="b">
        <v>0</v>
      </c>
      <c r="AD25" s="86">
        <v>0</v>
      </c>
      <c r="AE25" s="92" t="s">
        <v>475</v>
      </c>
      <c r="AF25" s="86" t="b">
        <v>0</v>
      </c>
      <c r="AG25" s="86" t="s">
        <v>481</v>
      </c>
      <c r="AH25" s="86"/>
      <c r="AI25" s="92" t="s">
        <v>475</v>
      </c>
      <c r="AJ25" s="86" t="b">
        <v>0</v>
      </c>
      <c r="AK25" s="86">
        <v>0</v>
      </c>
      <c r="AL25" s="92" t="s">
        <v>475</v>
      </c>
      <c r="AM25" s="86" t="s">
        <v>488</v>
      </c>
      <c r="AN25" s="86" t="b">
        <v>1</v>
      </c>
      <c r="AO25" s="92" t="s">
        <v>436</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17</v>
      </c>
      <c r="BK25" s="52">
        <v>100</v>
      </c>
      <c r="BL25" s="51">
        <v>17</v>
      </c>
    </row>
    <row r="26" spans="1:64" ht="30">
      <c r="A26" s="84" t="s">
        <v>231</v>
      </c>
      <c r="B26" s="84" t="s">
        <v>231</v>
      </c>
      <c r="C26" s="53" t="s">
        <v>1098</v>
      </c>
      <c r="D26" s="54">
        <v>10</v>
      </c>
      <c r="E26" s="65" t="s">
        <v>136</v>
      </c>
      <c r="F26" s="55">
        <v>12</v>
      </c>
      <c r="G26" s="53"/>
      <c r="H26" s="57"/>
      <c r="I26" s="56"/>
      <c r="J26" s="56"/>
      <c r="K26" s="36" t="s">
        <v>65</v>
      </c>
      <c r="L26" s="83">
        <v>26</v>
      </c>
      <c r="M26" s="83"/>
      <c r="N26" s="63"/>
      <c r="O26" s="86" t="s">
        <v>176</v>
      </c>
      <c r="P26" s="88">
        <v>43707.028912037036</v>
      </c>
      <c r="Q26" s="86" t="s">
        <v>265</v>
      </c>
      <c r="R26" s="90" t="s">
        <v>300</v>
      </c>
      <c r="S26" s="86" t="s">
        <v>324</v>
      </c>
      <c r="T26" s="86" t="s">
        <v>329</v>
      </c>
      <c r="U26" s="86"/>
      <c r="V26" s="90" t="s">
        <v>351</v>
      </c>
      <c r="W26" s="88">
        <v>43707.028912037036</v>
      </c>
      <c r="X26" s="90" t="s">
        <v>384</v>
      </c>
      <c r="Y26" s="86"/>
      <c r="Z26" s="86"/>
      <c r="AA26" s="92" t="s">
        <v>437</v>
      </c>
      <c r="AB26" s="86"/>
      <c r="AC26" s="86" t="b">
        <v>0</v>
      </c>
      <c r="AD26" s="86">
        <v>0</v>
      </c>
      <c r="AE26" s="92" t="s">
        <v>475</v>
      </c>
      <c r="AF26" s="86" t="b">
        <v>0</v>
      </c>
      <c r="AG26" s="86" t="s">
        <v>481</v>
      </c>
      <c r="AH26" s="86"/>
      <c r="AI26" s="92" t="s">
        <v>475</v>
      </c>
      <c r="AJ26" s="86" t="b">
        <v>0</v>
      </c>
      <c r="AK26" s="86">
        <v>0</v>
      </c>
      <c r="AL26" s="92" t="s">
        <v>475</v>
      </c>
      <c r="AM26" s="86" t="s">
        <v>488</v>
      </c>
      <c r="AN26" s="86" t="b">
        <v>1</v>
      </c>
      <c r="AO26" s="92" t="s">
        <v>437</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17</v>
      </c>
      <c r="BK26" s="52">
        <v>100</v>
      </c>
      <c r="BL26" s="51">
        <v>17</v>
      </c>
    </row>
    <row r="27" spans="1:64" ht="45">
      <c r="A27" s="84" t="s">
        <v>232</v>
      </c>
      <c r="B27" s="84" t="s">
        <v>241</v>
      </c>
      <c r="C27" s="53" t="s">
        <v>1097</v>
      </c>
      <c r="D27" s="54">
        <v>3</v>
      </c>
      <c r="E27" s="65" t="s">
        <v>132</v>
      </c>
      <c r="F27" s="55">
        <v>35</v>
      </c>
      <c r="G27" s="53"/>
      <c r="H27" s="57"/>
      <c r="I27" s="56"/>
      <c r="J27" s="56"/>
      <c r="K27" s="36" t="s">
        <v>65</v>
      </c>
      <c r="L27" s="83">
        <v>27</v>
      </c>
      <c r="M27" s="83"/>
      <c r="N27" s="63"/>
      <c r="O27" s="86" t="s">
        <v>248</v>
      </c>
      <c r="P27" s="88">
        <v>43707.10636574074</v>
      </c>
      <c r="Q27" s="86" t="s">
        <v>262</v>
      </c>
      <c r="R27" s="86"/>
      <c r="S27" s="86"/>
      <c r="T27" s="86" t="s">
        <v>327</v>
      </c>
      <c r="U27" s="86"/>
      <c r="V27" s="90" t="s">
        <v>352</v>
      </c>
      <c r="W27" s="88">
        <v>43707.10636574074</v>
      </c>
      <c r="X27" s="90" t="s">
        <v>385</v>
      </c>
      <c r="Y27" s="86"/>
      <c r="Z27" s="86"/>
      <c r="AA27" s="92" t="s">
        <v>438</v>
      </c>
      <c r="AB27" s="86"/>
      <c r="AC27" s="86" t="b">
        <v>0</v>
      </c>
      <c r="AD27" s="86">
        <v>0</v>
      </c>
      <c r="AE27" s="92" t="s">
        <v>475</v>
      </c>
      <c r="AF27" s="86" t="b">
        <v>0</v>
      </c>
      <c r="AG27" s="86" t="s">
        <v>481</v>
      </c>
      <c r="AH27" s="86"/>
      <c r="AI27" s="92" t="s">
        <v>475</v>
      </c>
      <c r="AJ27" s="86" t="b">
        <v>0</v>
      </c>
      <c r="AK27" s="86">
        <v>0</v>
      </c>
      <c r="AL27" s="92" t="s">
        <v>467</v>
      </c>
      <c r="AM27" s="86" t="s">
        <v>487</v>
      </c>
      <c r="AN27" s="86" t="b">
        <v>0</v>
      </c>
      <c r="AO27" s="92" t="s">
        <v>467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21</v>
      </c>
      <c r="BK27" s="52">
        <v>100</v>
      </c>
      <c r="BL27" s="51">
        <v>21</v>
      </c>
    </row>
    <row r="28" spans="1:64" ht="45">
      <c r="A28" s="84" t="s">
        <v>233</v>
      </c>
      <c r="B28" s="84" t="s">
        <v>241</v>
      </c>
      <c r="C28" s="53" t="s">
        <v>1097</v>
      </c>
      <c r="D28" s="54">
        <v>3</v>
      </c>
      <c r="E28" s="65" t="s">
        <v>132</v>
      </c>
      <c r="F28" s="55">
        <v>35</v>
      </c>
      <c r="G28" s="53"/>
      <c r="H28" s="57"/>
      <c r="I28" s="56"/>
      <c r="J28" s="56"/>
      <c r="K28" s="36" t="s">
        <v>65</v>
      </c>
      <c r="L28" s="83">
        <v>28</v>
      </c>
      <c r="M28" s="83"/>
      <c r="N28" s="63"/>
      <c r="O28" s="86" t="s">
        <v>248</v>
      </c>
      <c r="P28" s="88">
        <v>43707.14910879629</v>
      </c>
      <c r="Q28" s="86" t="s">
        <v>262</v>
      </c>
      <c r="R28" s="86"/>
      <c r="S28" s="86"/>
      <c r="T28" s="86" t="s">
        <v>327</v>
      </c>
      <c r="U28" s="86"/>
      <c r="V28" s="90" t="s">
        <v>353</v>
      </c>
      <c r="W28" s="88">
        <v>43707.14910879629</v>
      </c>
      <c r="X28" s="90" t="s">
        <v>386</v>
      </c>
      <c r="Y28" s="86"/>
      <c r="Z28" s="86"/>
      <c r="AA28" s="92" t="s">
        <v>439</v>
      </c>
      <c r="AB28" s="86"/>
      <c r="AC28" s="86" t="b">
        <v>0</v>
      </c>
      <c r="AD28" s="86">
        <v>0</v>
      </c>
      <c r="AE28" s="92" t="s">
        <v>475</v>
      </c>
      <c r="AF28" s="86" t="b">
        <v>0</v>
      </c>
      <c r="AG28" s="86" t="s">
        <v>481</v>
      </c>
      <c r="AH28" s="86"/>
      <c r="AI28" s="92" t="s">
        <v>475</v>
      </c>
      <c r="AJ28" s="86" t="b">
        <v>0</v>
      </c>
      <c r="AK28" s="86">
        <v>0</v>
      </c>
      <c r="AL28" s="92" t="s">
        <v>467</v>
      </c>
      <c r="AM28" s="86" t="s">
        <v>482</v>
      </c>
      <c r="AN28" s="86" t="b">
        <v>0</v>
      </c>
      <c r="AO28" s="92" t="s">
        <v>467</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21</v>
      </c>
      <c r="BK28" s="52">
        <v>100</v>
      </c>
      <c r="BL28" s="51">
        <v>21</v>
      </c>
    </row>
    <row r="29" spans="1:64" ht="45">
      <c r="A29" s="84" t="s">
        <v>234</v>
      </c>
      <c r="B29" s="84" t="s">
        <v>241</v>
      </c>
      <c r="C29" s="53" t="s">
        <v>1097</v>
      </c>
      <c r="D29" s="54">
        <v>3</v>
      </c>
      <c r="E29" s="65" t="s">
        <v>132</v>
      </c>
      <c r="F29" s="55">
        <v>35</v>
      </c>
      <c r="G29" s="53"/>
      <c r="H29" s="57"/>
      <c r="I29" s="56"/>
      <c r="J29" s="56"/>
      <c r="K29" s="36" t="s">
        <v>65</v>
      </c>
      <c r="L29" s="83">
        <v>29</v>
      </c>
      <c r="M29" s="83"/>
      <c r="N29" s="63"/>
      <c r="O29" s="86" t="s">
        <v>248</v>
      </c>
      <c r="P29" s="88">
        <v>43707.328043981484</v>
      </c>
      <c r="Q29" s="86" t="s">
        <v>262</v>
      </c>
      <c r="R29" s="86"/>
      <c r="S29" s="86"/>
      <c r="T29" s="86" t="s">
        <v>327</v>
      </c>
      <c r="U29" s="86"/>
      <c r="V29" s="90" t="s">
        <v>354</v>
      </c>
      <c r="W29" s="88">
        <v>43707.328043981484</v>
      </c>
      <c r="X29" s="90" t="s">
        <v>387</v>
      </c>
      <c r="Y29" s="86"/>
      <c r="Z29" s="86"/>
      <c r="AA29" s="92" t="s">
        <v>440</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21</v>
      </c>
      <c r="BK29" s="52">
        <v>100</v>
      </c>
      <c r="BL29" s="51">
        <v>21</v>
      </c>
    </row>
    <row r="30" spans="1:64" ht="45">
      <c r="A30" s="84" t="s">
        <v>235</v>
      </c>
      <c r="B30" s="84" t="s">
        <v>241</v>
      </c>
      <c r="C30" s="53" t="s">
        <v>1097</v>
      </c>
      <c r="D30" s="54">
        <v>3</v>
      </c>
      <c r="E30" s="65" t="s">
        <v>132</v>
      </c>
      <c r="F30" s="55">
        <v>35</v>
      </c>
      <c r="G30" s="53"/>
      <c r="H30" s="57"/>
      <c r="I30" s="56"/>
      <c r="J30" s="56"/>
      <c r="K30" s="36" t="s">
        <v>65</v>
      </c>
      <c r="L30" s="83">
        <v>30</v>
      </c>
      <c r="M30" s="83"/>
      <c r="N30" s="63"/>
      <c r="O30" s="86" t="s">
        <v>248</v>
      </c>
      <c r="P30" s="88">
        <v>43707.44912037037</v>
      </c>
      <c r="Q30" s="86" t="s">
        <v>262</v>
      </c>
      <c r="R30" s="86"/>
      <c r="S30" s="86"/>
      <c r="T30" s="86" t="s">
        <v>327</v>
      </c>
      <c r="U30" s="86"/>
      <c r="V30" s="90" t="s">
        <v>355</v>
      </c>
      <c r="W30" s="88">
        <v>43707.44912037037</v>
      </c>
      <c r="X30" s="90" t="s">
        <v>388</v>
      </c>
      <c r="Y30" s="86"/>
      <c r="Z30" s="86"/>
      <c r="AA30" s="92" t="s">
        <v>441</v>
      </c>
      <c r="AB30" s="86"/>
      <c r="AC30" s="86" t="b">
        <v>0</v>
      </c>
      <c r="AD30" s="86">
        <v>0</v>
      </c>
      <c r="AE30" s="92" t="s">
        <v>475</v>
      </c>
      <c r="AF30" s="86" t="b">
        <v>0</v>
      </c>
      <c r="AG30" s="86" t="s">
        <v>481</v>
      </c>
      <c r="AH30" s="86"/>
      <c r="AI30" s="92" t="s">
        <v>475</v>
      </c>
      <c r="AJ30" s="86" t="b">
        <v>0</v>
      </c>
      <c r="AK30" s="86">
        <v>0</v>
      </c>
      <c r="AL30" s="92" t="s">
        <v>467</v>
      </c>
      <c r="AM30" s="86" t="s">
        <v>484</v>
      </c>
      <c r="AN30" s="86" t="b">
        <v>0</v>
      </c>
      <c r="AO30" s="92" t="s">
        <v>467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21</v>
      </c>
      <c r="BK30" s="52">
        <v>100</v>
      </c>
      <c r="BL30" s="51">
        <v>21</v>
      </c>
    </row>
    <row r="31" spans="1:64" ht="45">
      <c r="A31" s="84" t="s">
        <v>236</v>
      </c>
      <c r="B31" s="84" t="s">
        <v>241</v>
      </c>
      <c r="C31" s="53" t="s">
        <v>1097</v>
      </c>
      <c r="D31" s="54">
        <v>3</v>
      </c>
      <c r="E31" s="65" t="s">
        <v>132</v>
      </c>
      <c r="F31" s="55">
        <v>35</v>
      </c>
      <c r="G31" s="53"/>
      <c r="H31" s="57"/>
      <c r="I31" s="56"/>
      <c r="J31" s="56"/>
      <c r="K31" s="36" t="s">
        <v>65</v>
      </c>
      <c r="L31" s="83">
        <v>31</v>
      </c>
      <c r="M31" s="83"/>
      <c r="N31" s="63"/>
      <c r="O31" s="86" t="s">
        <v>248</v>
      </c>
      <c r="P31" s="88">
        <v>43707.8796875</v>
      </c>
      <c r="Q31" s="86" t="s">
        <v>262</v>
      </c>
      <c r="R31" s="86"/>
      <c r="S31" s="86"/>
      <c r="T31" s="86" t="s">
        <v>327</v>
      </c>
      <c r="U31" s="86"/>
      <c r="V31" s="90" t="s">
        <v>356</v>
      </c>
      <c r="W31" s="88">
        <v>43707.8796875</v>
      </c>
      <c r="X31" s="90" t="s">
        <v>389</v>
      </c>
      <c r="Y31" s="86"/>
      <c r="Z31" s="86"/>
      <c r="AA31" s="92" t="s">
        <v>442</v>
      </c>
      <c r="AB31" s="86"/>
      <c r="AC31" s="86" t="b">
        <v>0</v>
      </c>
      <c r="AD31" s="86">
        <v>0</v>
      </c>
      <c r="AE31" s="92" t="s">
        <v>475</v>
      </c>
      <c r="AF31" s="86" t="b">
        <v>0</v>
      </c>
      <c r="AG31" s="86" t="s">
        <v>481</v>
      </c>
      <c r="AH31" s="86"/>
      <c r="AI31" s="92" t="s">
        <v>475</v>
      </c>
      <c r="AJ31" s="86" t="b">
        <v>0</v>
      </c>
      <c r="AK31" s="86">
        <v>0</v>
      </c>
      <c r="AL31" s="92" t="s">
        <v>467</v>
      </c>
      <c r="AM31" s="86" t="s">
        <v>482</v>
      </c>
      <c r="AN31" s="86" t="b">
        <v>0</v>
      </c>
      <c r="AO31" s="92" t="s">
        <v>467</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21</v>
      </c>
      <c r="BK31" s="52">
        <v>100</v>
      </c>
      <c r="BL31" s="51">
        <v>21</v>
      </c>
    </row>
    <row r="32" spans="1:64" ht="45">
      <c r="A32" s="84" t="s">
        <v>237</v>
      </c>
      <c r="B32" s="84" t="s">
        <v>241</v>
      </c>
      <c r="C32" s="53" t="s">
        <v>1097</v>
      </c>
      <c r="D32" s="54">
        <v>3</v>
      </c>
      <c r="E32" s="65" t="s">
        <v>132</v>
      </c>
      <c r="F32" s="55">
        <v>35</v>
      </c>
      <c r="G32" s="53"/>
      <c r="H32" s="57"/>
      <c r="I32" s="56"/>
      <c r="J32" s="56"/>
      <c r="K32" s="36" t="s">
        <v>65</v>
      </c>
      <c r="L32" s="83">
        <v>32</v>
      </c>
      <c r="M32" s="83"/>
      <c r="N32" s="63"/>
      <c r="O32" s="86" t="s">
        <v>248</v>
      </c>
      <c r="P32" s="88">
        <v>43707.93539351852</v>
      </c>
      <c r="Q32" s="86" t="s">
        <v>262</v>
      </c>
      <c r="R32" s="86"/>
      <c r="S32" s="86"/>
      <c r="T32" s="86" t="s">
        <v>327</v>
      </c>
      <c r="U32" s="86"/>
      <c r="V32" s="90" t="s">
        <v>357</v>
      </c>
      <c r="W32" s="88">
        <v>43707.93539351852</v>
      </c>
      <c r="X32" s="90" t="s">
        <v>390</v>
      </c>
      <c r="Y32" s="86"/>
      <c r="Z32" s="86"/>
      <c r="AA32" s="92" t="s">
        <v>443</v>
      </c>
      <c r="AB32" s="86"/>
      <c r="AC32" s="86" t="b">
        <v>0</v>
      </c>
      <c r="AD32" s="86">
        <v>0</v>
      </c>
      <c r="AE32" s="92" t="s">
        <v>475</v>
      </c>
      <c r="AF32" s="86" t="b">
        <v>0</v>
      </c>
      <c r="AG32" s="86" t="s">
        <v>481</v>
      </c>
      <c r="AH32" s="86"/>
      <c r="AI32" s="92" t="s">
        <v>475</v>
      </c>
      <c r="AJ32" s="86" t="b">
        <v>0</v>
      </c>
      <c r="AK32" s="86">
        <v>0</v>
      </c>
      <c r="AL32" s="92" t="s">
        <v>467</v>
      </c>
      <c r="AM32" s="86" t="s">
        <v>482</v>
      </c>
      <c r="AN32" s="86" t="b">
        <v>0</v>
      </c>
      <c r="AO32" s="92" t="s">
        <v>467</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21</v>
      </c>
      <c r="BK32" s="52">
        <v>100</v>
      </c>
      <c r="BL32" s="51">
        <v>21</v>
      </c>
    </row>
    <row r="33" spans="1:64" ht="45">
      <c r="A33" s="84" t="s">
        <v>238</v>
      </c>
      <c r="B33" s="84" t="s">
        <v>246</v>
      </c>
      <c r="C33" s="53" t="s">
        <v>1097</v>
      </c>
      <c r="D33" s="54">
        <v>3</v>
      </c>
      <c r="E33" s="65" t="s">
        <v>132</v>
      </c>
      <c r="F33" s="55">
        <v>35</v>
      </c>
      <c r="G33" s="53"/>
      <c r="H33" s="57"/>
      <c r="I33" s="56"/>
      <c r="J33" s="56"/>
      <c r="K33" s="36" t="s">
        <v>65</v>
      </c>
      <c r="L33" s="83">
        <v>33</v>
      </c>
      <c r="M33" s="83"/>
      <c r="N33" s="63"/>
      <c r="O33" s="86" t="s">
        <v>247</v>
      </c>
      <c r="P33" s="88">
        <v>43707.96597222222</v>
      </c>
      <c r="Q33" s="86" t="s">
        <v>266</v>
      </c>
      <c r="R33" s="90" t="s">
        <v>301</v>
      </c>
      <c r="S33" s="86" t="s">
        <v>324</v>
      </c>
      <c r="T33" s="86"/>
      <c r="U33" s="86"/>
      <c r="V33" s="90" t="s">
        <v>358</v>
      </c>
      <c r="W33" s="88">
        <v>43707.96597222222</v>
      </c>
      <c r="X33" s="90" t="s">
        <v>391</v>
      </c>
      <c r="Y33" s="86"/>
      <c r="Z33" s="86"/>
      <c r="AA33" s="92" t="s">
        <v>444</v>
      </c>
      <c r="AB33" s="92" t="s">
        <v>473</v>
      </c>
      <c r="AC33" s="86" t="b">
        <v>0</v>
      </c>
      <c r="AD33" s="86">
        <v>0</v>
      </c>
      <c r="AE33" s="92" t="s">
        <v>480</v>
      </c>
      <c r="AF33" s="86" t="b">
        <v>0</v>
      </c>
      <c r="AG33" s="86" t="s">
        <v>481</v>
      </c>
      <c r="AH33" s="86"/>
      <c r="AI33" s="92" t="s">
        <v>475</v>
      </c>
      <c r="AJ33" s="86" t="b">
        <v>0</v>
      </c>
      <c r="AK33" s="86">
        <v>0</v>
      </c>
      <c r="AL33" s="92" t="s">
        <v>475</v>
      </c>
      <c r="AM33" s="86" t="s">
        <v>482</v>
      </c>
      <c r="AN33" s="86" t="b">
        <v>1</v>
      </c>
      <c r="AO33" s="92" t="s">
        <v>473</v>
      </c>
      <c r="AP33" s="86" t="s">
        <v>176</v>
      </c>
      <c r="AQ33" s="86">
        <v>0</v>
      </c>
      <c r="AR33" s="86">
        <v>0</v>
      </c>
      <c r="AS33" s="86"/>
      <c r="AT33" s="86"/>
      <c r="AU33" s="86"/>
      <c r="AV33" s="86"/>
      <c r="AW33" s="86"/>
      <c r="AX33" s="86"/>
      <c r="AY33" s="86"/>
      <c r="AZ33" s="86"/>
      <c r="BA33">
        <v>1</v>
      </c>
      <c r="BB33" s="85" t="str">
        <f>REPLACE(INDEX(GroupVertices[Group],MATCH(Edges[[#This Row],[Vertex 1]],GroupVertices[Vertex],0)),1,1,"")</f>
        <v>5</v>
      </c>
      <c r="BC33" s="85" t="str">
        <f>REPLACE(INDEX(GroupVertices[Group],MATCH(Edges[[#This Row],[Vertex 2]],GroupVertices[Vertex],0)),1,1,"")</f>
        <v>5</v>
      </c>
      <c r="BD33" s="51">
        <v>0</v>
      </c>
      <c r="BE33" s="52">
        <v>0</v>
      </c>
      <c r="BF33" s="51">
        <v>0</v>
      </c>
      <c r="BG33" s="52">
        <v>0</v>
      </c>
      <c r="BH33" s="51">
        <v>0</v>
      </c>
      <c r="BI33" s="52">
        <v>0</v>
      </c>
      <c r="BJ33" s="51">
        <v>17</v>
      </c>
      <c r="BK33" s="52">
        <v>100</v>
      </c>
      <c r="BL33" s="51">
        <v>17</v>
      </c>
    </row>
    <row r="34" spans="1:64" ht="45">
      <c r="A34" s="84" t="s">
        <v>238</v>
      </c>
      <c r="B34" s="84" t="s">
        <v>246</v>
      </c>
      <c r="C34" s="53" t="s">
        <v>1097</v>
      </c>
      <c r="D34" s="54">
        <v>3</v>
      </c>
      <c r="E34" s="65" t="s">
        <v>132</v>
      </c>
      <c r="F34" s="55">
        <v>35</v>
      </c>
      <c r="G34" s="53"/>
      <c r="H34" s="57"/>
      <c r="I34" s="56"/>
      <c r="J34" s="56"/>
      <c r="K34" s="36" t="s">
        <v>65</v>
      </c>
      <c r="L34" s="83">
        <v>34</v>
      </c>
      <c r="M34" s="83"/>
      <c r="N34" s="63"/>
      <c r="O34" s="86" t="s">
        <v>248</v>
      </c>
      <c r="P34" s="88">
        <v>43707.96743055555</v>
      </c>
      <c r="Q34" s="86" t="s">
        <v>267</v>
      </c>
      <c r="R34" s="86"/>
      <c r="S34" s="86"/>
      <c r="T34" s="86"/>
      <c r="U34" s="86"/>
      <c r="V34" s="90" t="s">
        <v>358</v>
      </c>
      <c r="W34" s="88">
        <v>43707.96743055555</v>
      </c>
      <c r="X34" s="90" t="s">
        <v>392</v>
      </c>
      <c r="Y34" s="86"/>
      <c r="Z34" s="86"/>
      <c r="AA34" s="92" t="s">
        <v>445</v>
      </c>
      <c r="AB34" s="86"/>
      <c r="AC34" s="86" t="b">
        <v>0</v>
      </c>
      <c r="AD34" s="86">
        <v>0</v>
      </c>
      <c r="AE34" s="92" t="s">
        <v>475</v>
      </c>
      <c r="AF34" s="86" t="b">
        <v>0</v>
      </c>
      <c r="AG34" s="86" t="s">
        <v>481</v>
      </c>
      <c r="AH34" s="86"/>
      <c r="AI34" s="92" t="s">
        <v>475</v>
      </c>
      <c r="AJ34" s="86" t="b">
        <v>0</v>
      </c>
      <c r="AK34" s="86">
        <v>0</v>
      </c>
      <c r="AL34" s="92" t="s">
        <v>444</v>
      </c>
      <c r="AM34" s="86" t="s">
        <v>482</v>
      </c>
      <c r="AN34" s="86" t="b">
        <v>0</v>
      </c>
      <c r="AO34" s="92" t="s">
        <v>444</v>
      </c>
      <c r="AP34" s="86" t="s">
        <v>176</v>
      </c>
      <c r="AQ34" s="86">
        <v>0</v>
      </c>
      <c r="AR34" s="86">
        <v>0</v>
      </c>
      <c r="AS34" s="86"/>
      <c r="AT34" s="86"/>
      <c r="AU34" s="86"/>
      <c r="AV34" s="86"/>
      <c r="AW34" s="86"/>
      <c r="AX34" s="86"/>
      <c r="AY34" s="86"/>
      <c r="AZ34" s="86"/>
      <c r="BA34">
        <v>1</v>
      </c>
      <c r="BB34" s="85" t="str">
        <f>REPLACE(INDEX(GroupVertices[Group],MATCH(Edges[[#This Row],[Vertex 1]],GroupVertices[Vertex],0)),1,1,"")</f>
        <v>5</v>
      </c>
      <c r="BC34" s="85" t="str">
        <f>REPLACE(INDEX(GroupVertices[Group],MATCH(Edges[[#This Row],[Vertex 2]],GroupVertices[Vertex],0)),1,1,"")</f>
        <v>5</v>
      </c>
      <c r="BD34" s="51">
        <v>0</v>
      </c>
      <c r="BE34" s="52">
        <v>0</v>
      </c>
      <c r="BF34" s="51">
        <v>0</v>
      </c>
      <c r="BG34" s="52">
        <v>0</v>
      </c>
      <c r="BH34" s="51">
        <v>0</v>
      </c>
      <c r="BI34" s="52">
        <v>0</v>
      </c>
      <c r="BJ34" s="51">
        <v>20</v>
      </c>
      <c r="BK34" s="52">
        <v>100</v>
      </c>
      <c r="BL34" s="51">
        <v>20</v>
      </c>
    </row>
    <row r="35" spans="1:64" ht="30">
      <c r="A35" s="84" t="s">
        <v>239</v>
      </c>
      <c r="B35" s="84" t="s">
        <v>239</v>
      </c>
      <c r="C35" s="53" t="s">
        <v>1098</v>
      </c>
      <c r="D35" s="54">
        <v>10</v>
      </c>
      <c r="E35" s="65" t="s">
        <v>136</v>
      </c>
      <c r="F35" s="55">
        <v>12</v>
      </c>
      <c r="G35" s="53"/>
      <c r="H35" s="57"/>
      <c r="I35" s="56"/>
      <c r="J35" s="56"/>
      <c r="K35" s="36" t="s">
        <v>65</v>
      </c>
      <c r="L35" s="83">
        <v>35</v>
      </c>
      <c r="M35" s="83"/>
      <c r="N35" s="63"/>
      <c r="O35" s="86" t="s">
        <v>176</v>
      </c>
      <c r="P35" s="88">
        <v>43698.30106481481</v>
      </c>
      <c r="Q35" s="86" t="s">
        <v>268</v>
      </c>
      <c r="R35" s="90" t="s">
        <v>302</v>
      </c>
      <c r="S35" s="86" t="s">
        <v>325</v>
      </c>
      <c r="T35" s="86"/>
      <c r="U35" s="86"/>
      <c r="V35" s="90" t="s">
        <v>359</v>
      </c>
      <c r="W35" s="88">
        <v>43698.30106481481</v>
      </c>
      <c r="X35" s="90" t="s">
        <v>393</v>
      </c>
      <c r="Y35" s="86"/>
      <c r="Z35" s="86"/>
      <c r="AA35" s="92" t="s">
        <v>446</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446</v>
      </c>
      <c r="AP35" s="86" t="s">
        <v>176</v>
      </c>
      <c r="AQ35" s="86">
        <v>0</v>
      </c>
      <c r="AR35" s="86">
        <v>0</v>
      </c>
      <c r="AS35" s="86"/>
      <c r="AT35" s="86"/>
      <c r="AU35" s="86"/>
      <c r="AV35" s="86"/>
      <c r="AW35" s="86"/>
      <c r="AX35" s="86"/>
      <c r="AY35" s="86"/>
      <c r="AZ35" s="86"/>
      <c r="BA35">
        <v>19</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8</v>
      </c>
      <c r="BK35" s="52">
        <v>100</v>
      </c>
      <c r="BL35" s="51">
        <v>8</v>
      </c>
    </row>
    <row r="36" spans="1:64" ht="30">
      <c r="A36" s="84" t="s">
        <v>239</v>
      </c>
      <c r="B36" s="84" t="s">
        <v>239</v>
      </c>
      <c r="C36" s="53" t="s">
        <v>1098</v>
      </c>
      <c r="D36" s="54">
        <v>10</v>
      </c>
      <c r="E36" s="65" t="s">
        <v>136</v>
      </c>
      <c r="F36" s="55">
        <v>12</v>
      </c>
      <c r="G36" s="53"/>
      <c r="H36" s="57"/>
      <c r="I36" s="56"/>
      <c r="J36" s="56"/>
      <c r="K36" s="36" t="s">
        <v>65</v>
      </c>
      <c r="L36" s="83">
        <v>36</v>
      </c>
      <c r="M36" s="83"/>
      <c r="N36" s="63"/>
      <c r="O36" s="86" t="s">
        <v>176</v>
      </c>
      <c r="P36" s="88">
        <v>43699.30280092593</v>
      </c>
      <c r="Q36" s="86" t="s">
        <v>269</v>
      </c>
      <c r="R36" s="90" t="s">
        <v>303</v>
      </c>
      <c r="S36" s="86" t="s">
        <v>325</v>
      </c>
      <c r="T36" s="86"/>
      <c r="U36" s="86"/>
      <c r="V36" s="90" t="s">
        <v>359</v>
      </c>
      <c r="W36" s="88">
        <v>43699.30280092593</v>
      </c>
      <c r="X36" s="90" t="s">
        <v>394</v>
      </c>
      <c r="Y36" s="86"/>
      <c r="Z36" s="86"/>
      <c r="AA36" s="92" t="s">
        <v>447</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447</v>
      </c>
      <c r="AP36" s="86" t="s">
        <v>176</v>
      </c>
      <c r="AQ36" s="86">
        <v>0</v>
      </c>
      <c r="AR36" s="86">
        <v>0</v>
      </c>
      <c r="AS36" s="86"/>
      <c r="AT36" s="86"/>
      <c r="AU36" s="86"/>
      <c r="AV36" s="86"/>
      <c r="AW36" s="86"/>
      <c r="AX36" s="86"/>
      <c r="AY36" s="86"/>
      <c r="AZ36" s="86"/>
      <c r="BA36">
        <v>19</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8</v>
      </c>
      <c r="BK36" s="52">
        <v>100</v>
      </c>
      <c r="BL36" s="51">
        <v>8</v>
      </c>
    </row>
    <row r="37" spans="1:64" ht="30">
      <c r="A37" s="84" t="s">
        <v>239</v>
      </c>
      <c r="B37" s="84" t="s">
        <v>239</v>
      </c>
      <c r="C37" s="53" t="s">
        <v>1098</v>
      </c>
      <c r="D37" s="54">
        <v>10</v>
      </c>
      <c r="E37" s="65" t="s">
        <v>136</v>
      </c>
      <c r="F37" s="55">
        <v>12</v>
      </c>
      <c r="G37" s="53"/>
      <c r="H37" s="57"/>
      <c r="I37" s="56"/>
      <c r="J37" s="56"/>
      <c r="K37" s="36" t="s">
        <v>65</v>
      </c>
      <c r="L37" s="83">
        <v>37</v>
      </c>
      <c r="M37" s="83"/>
      <c r="N37" s="63"/>
      <c r="O37" s="86" t="s">
        <v>176</v>
      </c>
      <c r="P37" s="88">
        <v>43699.44552083333</v>
      </c>
      <c r="Q37" s="86" t="s">
        <v>270</v>
      </c>
      <c r="R37" s="90" t="s">
        <v>304</v>
      </c>
      <c r="S37" s="86" t="s">
        <v>325</v>
      </c>
      <c r="T37" s="86"/>
      <c r="U37" s="86"/>
      <c r="V37" s="90" t="s">
        <v>359</v>
      </c>
      <c r="W37" s="88">
        <v>43699.44552083333</v>
      </c>
      <c r="X37" s="90" t="s">
        <v>395</v>
      </c>
      <c r="Y37" s="86"/>
      <c r="Z37" s="86"/>
      <c r="AA37" s="92" t="s">
        <v>448</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448</v>
      </c>
      <c r="AP37" s="86" t="s">
        <v>176</v>
      </c>
      <c r="AQ37" s="86">
        <v>0</v>
      </c>
      <c r="AR37" s="86">
        <v>0</v>
      </c>
      <c r="AS37" s="86"/>
      <c r="AT37" s="86"/>
      <c r="AU37" s="86"/>
      <c r="AV37" s="86"/>
      <c r="AW37" s="86"/>
      <c r="AX37" s="86"/>
      <c r="AY37" s="86"/>
      <c r="AZ37" s="86"/>
      <c r="BA37">
        <v>19</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8</v>
      </c>
      <c r="BK37" s="52">
        <v>100</v>
      </c>
      <c r="BL37" s="51">
        <v>8</v>
      </c>
    </row>
    <row r="38" spans="1:64" ht="30">
      <c r="A38" s="84" t="s">
        <v>239</v>
      </c>
      <c r="B38" s="84" t="s">
        <v>239</v>
      </c>
      <c r="C38" s="53" t="s">
        <v>1098</v>
      </c>
      <c r="D38" s="54">
        <v>10</v>
      </c>
      <c r="E38" s="65" t="s">
        <v>136</v>
      </c>
      <c r="F38" s="55">
        <v>12</v>
      </c>
      <c r="G38" s="53"/>
      <c r="H38" s="57"/>
      <c r="I38" s="56"/>
      <c r="J38" s="56"/>
      <c r="K38" s="36" t="s">
        <v>65</v>
      </c>
      <c r="L38" s="83">
        <v>38</v>
      </c>
      <c r="M38" s="83"/>
      <c r="N38" s="63"/>
      <c r="O38" s="86" t="s">
        <v>176</v>
      </c>
      <c r="P38" s="88">
        <v>43699.445543981485</v>
      </c>
      <c r="Q38" s="86" t="s">
        <v>271</v>
      </c>
      <c r="R38" s="90" t="s">
        <v>305</v>
      </c>
      <c r="S38" s="86" t="s">
        <v>325</v>
      </c>
      <c r="T38" s="86"/>
      <c r="U38" s="86"/>
      <c r="V38" s="90" t="s">
        <v>359</v>
      </c>
      <c r="W38" s="88">
        <v>43699.445543981485</v>
      </c>
      <c r="X38" s="90" t="s">
        <v>396</v>
      </c>
      <c r="Y38" s="86"/>
      <c r="Z38" s="86"/>
      <c r="AA38" s="92" t="s">
        <v>449</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449</v>
      </c>
      <c r="AP38" s="86" t="s">
        <v>176</v>
      </c>
      <c r="AQ38" s="86">
        <v>0</v>
      </c>
      <c r="AR38" s="86">
        <v>0</v>
      </c>
      <c r="AS38" s="86"/>
      <c r="AT38" s="86"/>
      <c r="AU38" s="86"/>
      <c r="AV38" s="86"/>
      <c r="AW38" s="86"/>
      <c r="AX38" s="86"/>
      <c r="AY38" s="86"/>
      <c r="AZ38" s="86"/>
      <c r="BA38">
        <v>19</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9</v>
      </c>
      <c r="BK38" s="52">
        <v>100</v>
      </c>
      <c r="BL38" s="51">
        <v>9</v>
      </c>
    </row>
    <row r="39" spans="1:64" ht="30">
      <c r="A39" s="84" t="s">
        <v>239</v>
      </c>
      <c r="B39" s="84" t="s">
        <v>239</v>
      </c>
      <c r="C39" s="53" t="s">
        <v>1098</v>
      </c>
      <c r="D39" s="54">
        <v>10</v>
      </c>
      <c r="E39" s="65" t="s">
        <v>136</v>
      </c>
      <c r="F39" s="55">
        <v>12</v>
      </c>
      <c r="G39" s="53"/>
      <c r="H39" s="57"/>
      <c r="I39" s="56"/>
      <c r="J39" s="56"/>
      <c r="K39" s="36" t="s">
        <v>65</v>
      </c>
      <c r="L39" s="83">
        <v>39</v>
      </c>
      <c r="M39" s="83"/>
      <c r="N39" s="63"/>
      <c r="O39" s="86" t="s">
        <v>176</v>
      </c>
      <c r="P39" s="88">
        <v>43700.30417824074</v>
      </c>
      <c r="Q39" s="86" t="s">
        <v>272</v>
      </c>
      <c r="R39" s="90" t="s">
        <v>306</v>
      </c>
      <c r="S39" s="86" t="s">
        <v>325</v>
      </c>
      <c r="T39" s="86"/>
      <c r="U39" s="86"/>
      <c r="V39" s="90" t="s">
        <v>359</v>
      </c>
      <c r="W39" s="88">
        <v>43700.30417824074</v>
      </c>
      <c r="X39" s="90" t="s">
        <v>397</v>
      </c>
      <c r="Y39" s="86"/>
      <c r="Z39" s="86"/>
      <c r="AA39" s="92" t="s">
        <v>450</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450</v>
      </c>
      <c r="AP39" s="86" t="s">
        <v>176</v>
      </c>
      <c r="AQ39" s="86">
        <v>0</v>
      </c>
      <c r="AR39" s="86">
        <v>0</v>
      </c>
      <c r="AS39" s="86"/>
      <c r="AT39" s="86"/>
      <c r="AU39" s="86"/>
      <c r="AV39" s="86"/>
      <c r="AW39" s="86"/>
      <c r="AX39" s="86"/>
      <c r="AY39" s="86"/>
      <c r="AZ39" s="86"/>
      <c r="BA39">
        <v>19</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8</v>
      </c>
      <c r="BK39" s="52">
        <v>100</v>
      </c>
      <c r="BL39" s="51">
        <v>8</v>
      </c>
    </row>
    <row r="40" spans="1:64" ht="30">
      <c r="A40" s="84" t="s">
        <v>239</v>
      </c>
      <c r="B40" s="84" t="s">
        <v>239</v>
      </c>
      <c r="C40" s="53" t="s">
        <v>1098</v>
      </c>
      <c r="D40" s="54">
        <v>10</v>
      </c>
      <c r="E40" s="65" t="s">
        <v>136</v>
      </c>
      <c r="F40" s="55">
        <v>12</v>
      </c>
      <c r="G40" s="53"/>
      <c r="H40" s="57"/>
      <c r="I40" s="56"/>
      <c r="J40" s="56"/>
      <c r="K40" s="36" t="s">
        <v>65</v>
      </c>
      <c r="L40" s="83">
        <v>40</v>
      </c>
      <c r="M40" s="83"/>
      <c r="N40" s="63"/>
      <c r="O40" s="86" t="s">
        <v>176</v>
      </c>
      <c r="P40" s="88">
        <v>43701.30627314815</v>
      </c>
      <c r="Q40" s="86" t="s">
        <v>273</v>
      </c>
      <c r="R40" s="90" t="s">
        <v>307</v>
      </c>
      <c r="S40" s="86" t="s">
        <v>325</v>
      </c>
      <c r="T40" s="86"/>
      <c r="U40" s="86"/>
      <c r="V40" s="90" t="s">
        <v>359</v>
      </c>
      <c r="W40" s="88">
        <v>43701.30627314815</v>
      </c>
      <c r="X40" s="90" t="s">
        <v>398</v>
      </c>
      <c r="Y40" s="86"/>
      <c r="Z40" s="86"/>
      <c r="AA40" s="92" t="s">
        <v>451</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451</v>
      </c>
      <c r="AP40" s="86" t="s">
        <v>176</v>
      </c>
      <c r="AQ40" s="86">
        <v>0</v>
      </c>
      <c r="AR40" s="86">
        <v>0</v>
      </c>
      <c r="AS40" s="86"/>
      <c r="AT40" s="86"/>
      <c r="AU40" s="86"/>
      <c r="AV40" s="86"/>
      <c r="AW40" s="86"/>
      <c r="AX40" s="86"/>
      <c r="AY40" s="86"/>
      <c r="AZ40" s="86"/>
      <c r="BA40">
        <v>19</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9</v>
      </c>
      <c r="BK40" s="52">
        <v>100</v>
      </c>
      <c r="BL40" s="51">
        <v>9</v>
      </c>
    </row>
    <row r="41" spans="1:64" ht="30">
      <c r="A41" s="84" t="s">
        <v>239</v>
      </c>
      <c r="B41" s="84" t="s">
        <v>239</v>
      </c>
      <c r="C41" s="53" t="s">
        <v>1098</v>
      </c>
      <c r="D41" s="54">
        <v>10</v>
      </c>
      <c r="E41" s="65" t="s">
        <v>136</v>
      </c>
      <c r="F41" s="55">
        <v>12</v>
      </c>
      <c r="G41" s="53"/>
      <c r="H41" s="57"/>
      <c r="I41" s="56"/>
      <c r="J41" s="56"/>
      <c r="K41" s="36" t="s">
        <v>65</v>
      </c>
      <c r="L41" s="83">
        <v>41</v>
      </c>
      <c r="M41" s="83"/>
      <c r="N41" s="63"/>
      <c r="O41" s="86" t="s">
        <v>176</v>
      </c>
      <c r="P41" s="88">
        <v>43701.45003472222</v>
      </c>
      <c r="Q41" s="86" t="s">
        <v>274</v>
      </c>
      <c r="R41" s="90" t="s">
        <v>308</v>
      </c>
      <c r="S41" s="86" t="s">
        <v>325</v>
      </c>
      <c r="T41" s="86"/>
      <c r="U41" s="86"/>
      <c r="V41" s="90" t="s">
        <v>359</v>
      </c>
      <c r="W41" s="88">
        <v>43701.45003472222</v>
      </c>
      <c r="X41" s="90" t="s">
        <v>399</v>
      </c>
      <c r="Y41" s="86"/>
      <c r="Z41" s="86"/>
      <c r="AA41" s="92" t="s">
        <v>452</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452</v>
      </c>
      <c r="AP41" s="86" t="s">
        <v>176</v>
      </c>
      <c r="AQ41" s="86">
        <v>0</v>
      </c>
      <c r="AR41" s="86">
        <v>0</v>
      </c>
      <c r="AS41" s="86"/>
      <c r="AT41" s="86"/>
      <c r="AU41" s="86"/>
      <c r="AV41" s="86"/>
      <c r="AW41" s="86"/>
      <c r="AX41" s="86"/>
      <c r="AY41" s="86"/>
      <c r="AZ41" s="86"/>
      <c r="BA41">
        <v>19</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9</v>
      </c>
      <c r="BK41" s="52">
        <v>100</v>
      </c>
      <c r="BL41" s="51">
        <v>9</v>
      </c>
    </row>
    <row r="42" spans="1:64" ht="30">
      <c r="A42" s="84" t="s">
        <v>239</v>
      </c>
      <c r="B42" s="84" t="s">
        <v>239</v>
      </c>
      <c r="C42" s="53" t="s">
        <v>1098</v>
      </c>
      <c r="D42" s="54">
        <v>10</v>
      </c>
      <c r="E42" s="65" t="s">
        <v>136</v>
      </c>
      <c r="F42" s="55">
        <v>12</v>
      </c>
      <c r="G42" s="53"/>
      <c r="H42" s="57"/>
      <c r="I42" s="56"/>
      <c r="J42" s="56"/>
      <c r="K42" s="36" t="s">
        <v>65</v>
      </c>
      <c r="L42" s="83">
        <v>42</v>
      </c>
      <c r="M42" s="83"/>
      <c r="N42" s="63"/>
      <c r="O42" s="86" t="s">
        <v>176</v>
      </c>
      <c r="P42" s="88">
        <v>43701.4500462963</v>
      </c>
      <c r="Q42" s="86" t="s">
        <v>275</v>
      </c>
      <c r="R42" s="90" t="s">
        <v>309</v>
      </c>
      <c r="S42" s="86" t="s">
        <v>325</v>
      </c>
      <c r="T42" s="86"/>
      <c r="U42" s="86"/>
      <c r="V42" s="90" t="s">
        <v>359</v>
      </c>
      <c r="W42" s="88">
        <v>43701.4500462963</v>
      </c>
      <c r="X42" s="90" t="s">
        <v>400</v>
      </c>
      <c r="Y42" s="86"/>
      <c r="Z42" s="86"/>
      <c r="AA42" s="92" t="s">
        <v>453</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453</v>
      </c>
      <c r="AP42" s="86" t="s">
        <v>176</v>
      </c>
      <c r="AQ42" s="86">
        <v>0</v>
      </c>
      <c r="AR42" s="86">
        <v>0</v>
      </c>
      <c r="AS42" s="86"/>
      <c r="AT42" s="86"/>
      <c r="AU42" s="86"/>
      <c r="AV42" s="86"/>
      <c r="AW42" s="86"/>
      <c r="AX42" s="86"/>
      <c r="AY42" s="86"/>
      <c r="AZ42" s="86"/>
      <c r="BA42">
        <v>19</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10</v>
      </c>
      <c r="BK42" s="52">
        <v>100</v>
      </c>
      <c r="BL42" s="51">
        <v>10</v>
      </c>
    </row>
    <row r="43" spans="1:64" ht="30">
      <c r="A43" s="84" t="s">
        <v>239</v>
      </c>
      <c r="B43" s="84" t="s">
        <v>239</v>
      </c>
      <c r="C43" s="53" t="s">
        <v>1098</v>
      </c>
      <c r="D43" s="54">
        <v>10</v>
      </c>
      <c r="E43" s="65" t="s">
        <v>136</v>
      </c>
      <c r="F43" s="55">
        <v>12</v>
      </c>
      <c r="G43" s="53"/>
      <c r="H43" s="57"/>
      <c r="I43" s="56"/>
      <c r="J43" s="56"/>
      <c r="K43" s="36" t="s">
        <v>65</v>
      </c>
      <c r="L43" s="83">
        <v>43</v>
      </c>
      <c r="M43" s="83"/>
      <c r="N43" s="63"/>
      <c r="O43" s="86" t="s">
        <v>176</v>
      </c>
      <c r="P43" s="88">
        <v>43702.30800925926</v>
      </c>
      <c r="Q43" s="86" t="s">
        <v>276</v>
      </c>
      <c r="R43" s="90" t="s">
        <v>310</v>
      </c>
      <c r="S43" s="86" t="s">
        <v>325</v>
      </c>
      <c r="T43" s="86"/>
      <c r="U43" s="86"/>
      <c r="V43" s="90" t="s">
        <v>359</v>
      </c>
      <c r="W43" s="88">
        <v>43702.30800925926</v>
      </c>
      <c r="X43" s="90" t="s">
        <v>401</v>
      </c>
      <c r="Y43" s="86"/>
      <c r="Z43" s="86"/>
      <c r="AA43" s="92" t="s">
        <v>454</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454</v>
      </c>
      <c r="AP43" s="86" t="s">
        <v>176</v>
      </c>
      <c r="AQ43" s="86">
        <v>0</v>
      </c>
      <c r="AR43" s="86">
        <v>0</v>
      </c>
      <c r="AS43" s="86"/>
      <c r="AT43" s="86"/>
      <c r="AU43" s="86"/>
      <c r="AV43" s="86"/>
      <c r="AW43" s="86"/>
      <c r="AX43" s="86"/>
      <c r="AY43" s="86"/>
      <c r="AZ43" s="86"/>
      <c r="BA43">
        <v>19</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7</v>
      </c>
      <c r="BK43" s="52">
        <v>100</v>
      </c>
      <c r="BL43" s="51">
        <v>7</v>
      </c>
    </row>
    <row r="44" spans="1:64" ht="30">
      <c r="A44" s="84" t="s">
        <v>239</v>
      </c>
      <c r="B44" s="84" t="s">
        <v>239</v>
      </c>
      <c r="C44" s="53" t="s">
        <v>1098</v>
      </c>
      <c r="D44" s="54">
        <v>10</v>
      </c>
      <c r="E44" s="65" t="s">
        <v>136</v>
      </c>
      <c r="F44" s="55">
        <v>12</v>
      </c>
      <c r="G44" s="53"/>
      <c r="H44" s="57"/>
      <c r="I44" s="56"/>
      <c r="J44" s="56"/>
      <c r="K44" s="36" t="s">
        <v>65</v>
      </c>
      <c r="L44" s="83">
        <v>44</v>
      </c>
      <c r="M44" s="83"/>
      <c r="N44" s="63"/>
      <c r="O44" s="86" t="s">
        <v>176</v>
      </c>
      <c r="P44" s="88">
        <v>43702.45177083334</v>
      </c>
      <c r="Q44" s="86" t="s">
        <v>277</v>
      </c>
      <c r="R44" s="90" t="s">
        <v>311</v>
      </c>
      <c r="S44" s="86" t="s">
        <v>325</v>
      </c>
      <c r="T44" s="86"/>
      <c r="U44" s="86"/>
      <c r="V44" s="90" t="s">
        <v>359</v>
      </c>
      <c r="W44" s="88">
        <v>43702.45177083334</v>
      </c>
      <c r="X44" s="90" t="s">
        <v>402</v>
      </c>
      <c r="Y44" s="86"/>
      <c r="Z44" s="86"/>
      <c r="AA44" s="92" t="s">
        <v>455</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455</v>
      </c>
      <c r="AP44" s="86" t="s">
        <v>176</v>
      </c>
      <c r="AQ44" s="86">
        <v>0</v>
      </c>
      <c r="AR44" s="86">
        <v>0</v>
      </c>
      <c r="AS44" s="86"/>
      <c r="AT44" s="86"/>
      <c r="AU44" s="86"/>
      <c r="AV44" s="86"/>
      <c r="AW44" s="86"/>
      <c r="AX44" s="86"/>
      <c r="AY44" s="86"/>
      <c r="AZ44" s="86"/>
      <c r="BA44">
        <v>19</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8</v>
      </c>
      <c r="BK44" s="52">
        <v>100</v>
      </c>
      <c r="BL44" s="51">
        <v>8</v>
      </c>
    </row>
    <row r="45" spans="1:64" ht="30">
      <c r="A45" s="84" t="s">
        <v>239</v>
      </c>
      <c r="B45" s="84" t="s">
        <v>239</v>
      </c>
      <c r="C45" s="53" t="s">
        <v>1098</v>
      </c>
      <c r="D45" s="54">
        <v>10</v>
      </c>
      <c r="E45" s="65" t="s">
        <v>136</v>
      </c>
      <c r="F45" s="55">
        <v>12</v>
      </c>
      <c r="G45" s="53"/>
      <c r="H45" s="57"/>
      <c r="I45" s="56"/>
      <c r="J45" s="56"/>
      <c r="K45" s="36" t="s">
        <v>65</v>
      </c>
      <c r="L45" s="83">
        <v>45</v>
      </c>
      <c r="M45" s="83"/>
      <c r="N45" s="63"/>
      <c r="O45" s="86" t="s">
        <v>176</v>
      </c>
      <c r="P45" s="88">
        <v>43702.45178240741</v>
      </c>
      <c r="Q45" s="86" t="s">
        <v>278</v>
      </c>
      <c r="R45" s="90" t="s">
        <v>312</v>
      </c>
      <c r="S45" s="86" t="s">
        <v>325</v>
      </c>
      <c r="T45" s="86"/>
      <c r="U45" s="86"/>
      <c r="V45" s="90" t="s">
        <v>359</v>
      </c>
      <c r="W45" s="88">
        <v>43702.45178240741</v>
      </c>
      <c r="X45" s="90" t="s">
        <v>403</v>
      </c>
      <c r="Y45" s="86"/>
      <c r="Z45" s="86"/>
      <c r="AA45" s="92" t="s">
        <v>456</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456</v>
      </c>
      <c r="AP45" s="86" t="s">
        <v>176</v>
      </c>
      <c r="AQ45" s="86">
        <v>0</v>
      </c>
      <c r="AR45" s="86">
        <v>0</v>
      </c>
      <c r="AS45" s="86"/>
      <c r="AT45" s="86"/>
      <c r="AU45" s="86"/>
      <c r="AV45" s="86"/>
      <c r="AW45" s="86"/>
      <c r="AX45" s="86"/>
      <c r="AY45" s="86"/>
      <c r="AZ45" s="86"/>
      <c r="BA45">
        <v>19</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7</v>
      </c>
      <c r="BK45" s="52">
        <v>100</v>
      </c>
      <c r="BL45" s="51">
        <v>7</v>
      </c>
    </row>
    <row r="46" spans="1:64" ht="30">
      <c r="A46" s="84" t="s">
        <v>239</v>
      </c>
      <c r="B46" s="84" t="s">
        <v>239</v>
      </c>
      <c r="C46" s="53" t="s">
        <v>1098</v>
      </c>
      <c r="D46" s="54">
        <v>10</v>
      </c>
      <c r="E46" s="65" t="s">
        <v>136</v>
      </c>
      <c r="F46" s="55">
        <v>12</v>
      </c>
      <c r="G46" s="53"/>
      <c r="H46" s="57"/>
      <c r="I46" s="56"/>
      <c r="J46" s="56"/>
      <c r="K46" s="36" t="s">
        <v>65</v>
      </c>
      <c r="L46" s="83">
        <v>46</v>
      </c>
      <c r="M46" s="83"/>
      <c r="N46" s="63"/>
      <c r="O46" s="86" t="s">
        <v>176</v>
      </c>
      <c r="P46" s="88">
        <v>43703.30939814815</v>
      </c>
      <c r="Q46" s="86" t="s">
        <v>279</v>
      </c>
      <c r="R46" s="90" t="s">
        <v>313</v>
      </c>
      <c r="S46" s="86" t="s">
        <v>325</v>
      </c>
      <c r="T46" s="86"/>
      <c r="U46" s="86"/>
      <c r="V46" s="90" t="s">
        <v>359</v>
      </c>
      <c r="W46" s="88">
        <v>43703.30939814815</v>
      </c>
      <c r="X46" s="90" t="s">
        <v>404</v>
      </c>
      <c r="Y46" s="86"/>
      <c r="Z46" s="86"/>
      <c r="AA46" s="92" t="s">
        <v>457</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457</v>
      </c>
      <c r="AP46" s="86" t="s">
        <v>176</v>
      </c>
      <c r="AQ46" s="86">
        <v>0</v>
      </c>
      <c r="AR46" s="86">
        <v>0</v>
      </c>
      <c r="AS46" s="86"/>
      <c r="AT46" s="86"/>
      <c r="AU46" s="86"/>
      <c r="AV46" s="86"/>
      <c r="AW46" s="86"/>
      <c r="AX46" s="86"/>
      <c r="AY46" s="86"/>
      <c r="AZ46" s="86"/>
      <c r="BA46">
        <v>19</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8</v>
      </c>
      <c r="BK46" s="52">
        <v>100</v>
      </c>
      <c r="BL46" s="51">
        <v>8</v>
      </c>
    </row>
    <row r="47" spans="1:64" ht="30">
      <c r="A47" s="84" t="s">
        <v>239</v>
      </c>
      <c r="B47" s="84" t="s">
        <v>239</v>
      </c>
      <c r="C47" s="53" t="s">
        <v>1098</v>
      </c>
      <c r="D47" s="54">
        <v>10</v>
      </c>
      <c r="E47" s="65" t="s">
        <v>136</v>
      </c>
      <c r="F47" s="55">
        <v>12</v>
      </c>
      <c r="G47" s="53"/>
      <c r="H47" s="57"/>
      <c r="I47" s="56"/>
      <c r="J47" s="56"/>
      <c r="K47" s="36" t="s">
        <v>65</v>
      </c>
      <c r="L47" s="83">
        <v>47</v>
      </c>
      <c r="M47" s="83"/>
      <c r="N47" s="63"/>
      <c r="O47" s="86" t="s">
        <v>176</v>
      </c>
      <c r="P47" s="88">
        <v>43703.45350694445</v>
      </c>
      <c r="Q47" s="86" t="s">
        <v>280</v>
      </c>
      <c r="R47" s="90" t="s">
        <v>314</v>
      </c>
      <c r="S47" s="86" t="s">
        <v>325</v>
      </c>
      <c r="T47" s="86"/>
      <c r="U47" s="86"/>
      <c r="V47" s="90" t="s">
        <v>359</v>
      </c>
      <c r="W47" s="88">
        <v>43703.45350694445</v>
      </c>
      <c r="X47" s="90" t="s">
        <v>405</v>
      </c>
      <c r="Y47" s="86"/>
      <c r="Z47" s="86"/>
      <c r="AA47" s="92" t="s">
        <v>458</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458</v>
      </c>
      <c r="AP47" s="86" t="s">
        <v>176</v>
      </c>
      <c r="AQ47" s="86">
        <v>0</v>
      </c>
      <c r="AR47" s="86">
        <v>0</v>
      </c>
      <c r="AS47" s="86"/>
      <c r="AT47" s="86"/>
      <c r="AU47" s="86"/>
      <c r="AV47" s="86"/>
      <c r="AW47" s="86"/>
      <c r="AX47" s="86"/>
      <c r="AY47" s="86"/>
      <c r="AZ47" s="86"/>
      <c r="BA47">
        <v>19</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9</v>
      </c>
      <c r="BK47" s="52">
        <v>100</v>
      </c>
      <c r="BL47" s="51">
        <v>9</v>
      </c>
    </row>
    <row r="48" spans="1:64" ht="30">
      <c r="A48" s="84" t="s">
        <v>239</v>
      </c>
      <c r="B48" s="84" t="s">
        <v>239</v>
      </c>
      <c r="C48" s="53" t="s">
        <v>1098</v>
      </c>
      <c r="D48" s="54">
        <v>10</v>
      </c>
      <c r="E48" s="65" t="s">
        <v>136</v>
      </c>
      <c r="F48" s="55">
        <v>12</v>
      </c>
      <c r="G48" s="53"/>
      <c r="H48" s="57"/>
      <c r="I48" s="56"/>
      <c r="J48" s="56"/>
      <c r="K48" s="36" t="s">
        <v>65</v>
      </c>
      <c r="L48" s="83">
        <v>48</v>
      </c>
      <c r="M48" s="83"/>
      <c r="N48" s="63"/>
      <c r="O48" s="86" t="s">
        <v>176</v>
      </c>
      <c r="P48" s="88">
        <v>43703.45350694445</v>
      </c>
      <c r="Q48" s="86" t="s">
        <v>281</v>
      </c>
      <c r="R48" s="90" t="s">
        <v>315</v>
      </c>
      <c r="S48" s="86" t="s">
        <v>325</v>
      </c>
      <c r="T48" s="86"/>
      <c r="U48" s="86"/>
      <c r="V48" s="90" t="s">
        <v>359</v>
      </c>
      <c r="W48" s="88">
        <v>43703.45350694445</v>
      </c>
      <c r="X48" s="90" t="s">
        <v>406</v>
      </c>
      <c r="Y48" s="86"/>
      <c r="Z48" s="86"/>
      <c r="AA48" s="92" t="s">
        <v>459</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459</v>
      </c>
      <c r="AP48" s="86" t="s">
        <v>176</v>
      </c>
      <c r="AQ48" s="86">
        <v>0</v>
      </c>
      <c r="AR48" s="86">
        <v>0</v>
      </c>
      <c r="AS48" s="86"/>
      <c r="AT48" s="86"/>
      <c r="AU48" s="86"/>
      <c r="AV48" s="86"/>
      <c r="AW48" s="86"/>
      <c r="AX48" s="86"/>
      <c r="AY48" s="86"/>
      <c r="AZ48" s="86"/>
      <c r="BA48">
        <v>19</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8</v>
      </c>
      <c r="BK48" s="52">
        <v>100</v>
      </c>
      <c r="BL48" s="51">
        <v>8</v>
      </c>
    </row>
    <row r="49" spans="1:64" ht="30">
      <c r="A49" s="84" t="s">
        <v>239</v>
      </c>
      <c r="B49" s="84" t="s">
        <v>239</v>
      </c>
      <c r="C49" s="53" t="s">
        <v>1098</v>
      </c>
      <c r="D49" s="54">
        <v>10</v>
      </c>
      <c r="E49" s="65" t="s">
        <v>136</v>
      </c>
      <c r="F49" s="55">
        <v>12</v>
      </c>
      <c r="G49" s="53"/>
      <c r="H49" s="57"/>
      <c r="I49" s="56"/>
      <c r="J49" s="56"/>
      <c r="K49" s="36" t="s">
        <v>65</v>
      </c>
      <c r="L49" s="83">
        <v>49</v>
      </c>
      <c r="M49" s="83"/>
      <c r="N49" s="63"/>
      <c r="O49" s="86" t="s">
        <v>176</v>
      </c>
      <c r="P49" s="88">
        <v>43704.31079861111</v>
      </c>
      <c r="Q49" s="86" t="s">
        <v>282</v>
      </c>
      <c r="R49" s="90" t="s">
        <v>316</v>
      </c>
      <c r="S49" s="86" t="s">
        <v>325</v>
      </c>
      <c r="T49" s="86"/>
      <c r="U49" s="86"/>
      <c r="V49" s="90" t="s">
        <v>359</v>
      </c>
      <c r="W49" s="88">
        <v>43704.31079861111</v>
      </c>
      <c r="X49" s="90" t="s">
        <v>407</v>
      </c>
      <c r="Y49" s="86"/>
      <c r="Z49" s="86"/>
      <c r="AA49" s="92" t="s">
        <v>460</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460</v>
      </c>
      <c r="AP49" s="86" t="s">
        <v>176</v>
      </c>
      <c r="AQ49" s="86">
        <v>0</v>
      </c>
      <c r="AR49" s="86">
        <v>0</v>
      </c>
      <c r="AS49" s="86"/>
      <c r="AT49" s="86"/>
      <c r="AU49" s="86"/>
      <c r="AV49" s="86"/>
      <c r="AW49" s="86"/>
      <c r="AX49" s="86"/>
      <c r="AY49" s="86"/>
      <c r="AZ49" s="86"/>
      <c r="BA49">
        <v>19</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8</v>
      </c>
      <c r="BK49" s="52">
        <v>100</v>
      </c>
      <c r="BL49" s="51">
        <v>8</v>
      </c>
    </row>
    <row r="50" spans="1:64" ht="30">
      <c r="A50" s="84" t="s">
        <v>239</v>
      </c>
      <c r="B50" s="84" t="s">
        <v>239</v>
      </c>
      <c r="C50" s="53" t="s">
        <v>1098</v>
      </c>
      <c r="D50" s="54">
        <v>10</v>
      </c>
      <c r="E50" s="65" t="s">
        <v>136</v>
      </c>
      <c r="F50" s="55">
        <v>12</v>
      </c>
      <c r="G50" s="53"/>
      <c r="H50" s="57"/>
      <c r="I50" s="56"/>
      <c r="J50" s="56"/>
      <c r="K50" s="36" t="s">
        <v>65</v>
      </c>
      <c r="L50" s="83">
        <v>50</v>
      </c>
      <c r="M50" s="83"/>
      <c r="N50" s="63"/>
      <c r="O50" s="86" t="s">
        <v>176</v>
      </c>
      <c r="P50" s="88">
        <v>43704.45453703704</v>
      </c>
      <c r="Q50" s="86" t="s">
        <v>283</v>
      </c>
      <c r="R50" s="90" t="s">
        <v>317</v>
      </c>
      <c r="S50" s="86" t="s">
        <v>325</v>
      </c>
      <c r="T50" s="86"/>
      <c r="U50" s="86"/>
      <c r="V50" s="90" t="s">
        <v>359</v>
      </c>
      <c r="W50" s="88">
        <v>43704.45453703704</v>
      </c>
      <c r="X50" s="90" t="s">
        <v>408</v>
      </c>
      <c r="Y50" s="86"/>
      <c r="Z50" s="86"/>
      <c r="AA50" s="92" t="s">
        <v>461</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461</v>
      </c>
      <c r="AP50" s="86" t="s">
        <v>176</v>
      </c>
      <c r="AQ50" s="86">
        <v>0</v>
      </c>
      <c r="AR50" s="86">
        <v>0</v>
      </c>
      <c r="AS50" s="86"/>
      <c r="AT50" s="86"/>
      <c r="AU50" s="86"/>
      <c r="AV50" s="86"/>
      <c r="AW50" s="86"/>
      <c r="AX50" s="86"/>
      <c r="AY50" s="86"/>
      <c r="AZ50" s="86"/>
      <c r="BA50">
        <v>19</v>
      </c>
      <c r="BB50" s="85" t="str">
        <f>REPLACE(INDEX(GroupVertices[Group],MATCH(Edges[[#This Row],[Vertex 1]],GroupVertices[Vertex],0)),1,1,"")</f>
        <v>2</v>
      </c>
      <c r="BC50" s="85" t="str">
        <f>REPLACE(INDEX(GroupVertices[Group],MATCH(Edges[[#This Row],[Vertex 2]],GroupVertices[Vertex],0)),1,1,"")</f>
        <v>2</v>
      </c>
      <c r="BD50" s="51">
        <v>0</v>
      </c>
      <c r="BE50" s="52">
        <v>0</v>
      </c>
      <c r="BF50" s="51">
        <v>0</v>
      </c>
      <c r="BG50" s="52">
        <v>0</v>
      </c>
      <c r="BH50" s="51">
        <v>0</v>
      </c>
      <c r="BI50" s="52">
        <v>0</v>
      </c>
      <c r="BJ50" s="51">
        <v>8</v>
      </c>
      <c r="BK50" s="52">
        <v>100</v>
      </c>
      <c r="BL50" s="51">
        <v>8</v>
      </c>
    </row>
    <row r="51" spans="1:64" ht="30">
      <c r="A51" s="84" t="s">
        <v>239</v>
      </c>
      <c r="B51" s="84" t="s">
        <v>239</v>
      </c>
      <c r="C51" s="53" t="s">
        <v>1098</v>
      </c>
      <c r="D51" s="54">
        <v>10</v>
      </c>
      <c r="E51" s="65" t="s">
        <v>136</v>
      </c>
      <c r="F51" s="55">
        <v>12</v>
      </c>
      <c r="G51" s="53"/>
      <c r="H51" s="57"/>
      <c r="I51" s="56"/>
      <c r="J51" s="56"/>
      <c r="K51" s="36" t="s">
        <v>65</v>
      </c>
      <c r="L51" s="83">
        <v>51</v>
      </c>
      <c r="M51" s="83"/>
      <c r="N51" s="63"/>
      <c r="O51" s="86" t="s">
        <v>176</v>
      </c>
      <c r="P51" s="88">
        <v>43704.45454861111</v>
      </c>
      <c r="Q51" s="86" t="s">
        <v>284</v>
      </c>
      <c r="R51" s="90" t="s">
        <v>318</v>
      </c>
      <c r="S51" s="86" t="s">
        <v>325</v>
      </c>
      <c r="T51" s="86"/>
      <c r="U51" s="86"/>
      <c r="V51" s="90" t="s">
        <v>359</v>
      </c>
      <c r="W51" s="88">
        <v>43704.45454861111</v>
      </c>
      <c r="X51" s="90" t="s">
        <v>409</v>
      </c>
      <c r="Y51" s="86"/>
      <c r="Z51" s="86"/>
      <c r="AA51" s="92" t="s">
        <v>462</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462</v>
      </c>
      <c r="AP51" s="86" t="s">
        <v>176</v>
      </c>
      <c r="AQ51" s="86">
        <v>0</v>
      </c>
      <c r="AR51" s="86">
        <v>0</v>
      </c>
      <c r="AS51" s="86"/>
      <c r="AT51" s="86"/>
      <c r="AU51" s="86"/>
      <c r="AV51" s="86"/>
      <c r="AW51" s="86"/>
      <c r="AX51" s="86"/>
      <c r="AY51" s="86"/>
      <c r="AZ51" s="86"/>
      <c r="BA51">
        <v>19</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9</v>
      </c>
      <c r="BK51" s="52">
        <v>100</v>
      </c>
      <c r="BL51" s="51">
        <v>9</v>
      </c>
    </row>
    <row r="52" spans="1:64" ht="30">
      <c r="A52" s="84" t="s">
        <v>239</v>
      </c>
      <c r="B52" s="84" t="s">
        <v>239</v>
      </c>
      <c r="C52" s="53" t="s">
        <v>1098</v>
      </c>
      <c r="D52" s="54">
        <v>10</v>
      </c>
      <c r="E52" s="65" t="s">
        <v>136</v>
      </c>
      <c r="F52" s="55">
        <v>12</v>
      </c>
      <c r="G52" s="53"/>
      <c r="H52" s="57"/>
      <c r="I52" s="56"/>
      <c r="J52" s="56"/>
      <c r="K52" s="36" t="s">
        <v>65</v>
      </c>
      <c r="L52" s="83">
        <v>52</v>
      </c>
      <c r="M52" s="83"/>
      <c r="N52" s="63"/>
      <c r="O52" s="86" t="s">
        <v>176</v>
      </c>
      <c r="P52" s="88">
        <v>43707.31428240741</v>
      </c>
      <c r="Q52" s="86" t="s">
        <v>285</v>
      </c>
      <c r="R52" s="90" t="s">
        <v>319</v>
      </c>
      <c r="S52" s="86" t="s">
        <v>325</v>
      </c>
      <c r="T52" s="86"/>
      <c r="U52" s="86"/>
      <c r="V52" s="90" t="s">
        <v>359</v>
      </c>
      <c r="W52" s="88">
        <v>43707.31428240741</v>
      </c>
      <c r="X52" s="90" t="s">
        <v>410</v>
      </c>
      <c r="Y52" s="86"/>
      <c r="Z52" s="86"/>
      <c r="AA52" s="92" t="s">
        <v>463</v>
      </c>
      <c r="AB52" s="86"/>
      <c r="AC52" s="86" t="b">
        <v>0</v>
      </c>
      <c r="AD52" s="86">
        <v>0</v>
      </c>
      <c r="AE52" s="92" t="s">
        <v>475</v>
      </c>
      <c r="AF52" s="86" t="b">
        <v>0</v>
      </c>
      <c r="AG52" s="86" t="s">
        <v>481</v>
      </c>
      <c r="AH52" s="86"/>
      <c r="AI52" s="92" t="s">
        <v>475</v>
      </c>
      <c r="AJ52" s="86" t="b">
        <v>0</v>
      </c>
      <c r="AK52" s="86">
        <v>0</v>
      </c>
      <c r="AL52" s="92" t="s">
        <v>475</v>
      </c>
      <c r="AM52" s="86" t="s">
        <v>483</v>
      </c>
      <c r="AN52" s="86" t="b">
        <v>0</v>
      </c>
      <c r="AO52" s="92" t="s">
        <v>463</v>
      </c>
      <c r="AP52" s="86" t="s">
        <v>176</v>
      </c>
      <c r="AQ52" s="86">
        <v>0</v>
      </c>
      <c r="AR52" s="86">
        <v>0</v>
      </c>
      <c r="AS52" s="86"/>
      <c r="AT52" s="86"/>
      <c r="AU52" s="86"/>
      <c r="AV52" s="86"/>
      <c r="AW52" s="86"/>
      <c r="AX52" s="86"/>
      <c r="AY52" s="86"/>
      <c r="AZ52" s="86"/>
      <c r="BA52">
        <v>19</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9</v>
      </c>
      <c r="BK52" s="52">
        <v>100</v>
      </c>
      <c r="BL52" s="51">
        <v>9</v>
      </c>
    </row>
    <row r="53" spans="1:64" ht="30">
      <c r="A53" s="84" t="s">
        <v>239</v>
      </c>
      <c r="B53" s="84" t="s">
        <v>239</v>
      </c>
      <c r="C53" s="53" t="s">
        <v>1098</v>
      </c>
      <c r="D53" s="54">
        <v>10</v>
      </c>
      <c r="E53" s="65" t="s">
        <v>136</v>
      </c>
      <c r="F53" s="55">
        <v>12</v>
      </c>
      <c r="G53" s="53"/>
      <c r="H53" s="57"/>
      <c r="I53" s="56"/>
      <c r="J53" s="56"/>
      <c r="K53" s="36" t="s">
        <v>65</v>
      </c>
      <c r="L53" s="83">
        <v>53</v>
      </c>
      <c r="M53" s="83"/>
      <c r="N53" s="63"/>
      <c r="O53" s="86" t="s">
        <v>176</v>
      </c>
      <c r="P53" s="88">
        <v>43708.31600694444</v>
      </c>
      <c r="Q53" s="86" t="s">
        <v>286</v>
      </c>
      <c r="R53" s="90" t="s">
        <v>320</v>
      </c>
      <c r="S53" s="86" t="s">
        <v>325</v>
      </c>
      <c r="T53" s="86"/>
      <c r="U53" s="86"/>
      <c r="V53" s="90" t="s">
        <v>359</v>
      </c>
      <c r="W53" s="88">
        <v>43708.31600694444</v>
      </c>
      <c r="X53" s="90" t="s">
        <v>411</v>
      </c>
      <c r="Y53" s="86"/>
      <c r="Z53" s="86"/>
      <c r="AA53" s="92" t="s">
        <v>464</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464</v>
      </c>
      <c r="AP53" s="86" t="s">
        <v>176</v>
      </c>
      <c r="AQ53" s="86">
        <v>0</v>
      </c>
      <c r="AR53" s="86">
        <v>0</v>
      </c>
      <c r="AS53" s="86"/>
      <c r="AT53" s="86"/>
      <c r="AU53" s="86"/>
      <c r="AV53" s="86"/>
      <c r="AW53" s="86"/>
      <c r="AX53" s="86"/>
      <c r="AY53" s="86"/>
      <c r="AZ53" s="86"/>
      <c r="BA53">
        <v>19</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8</v>
      </c>
      <c r="BK53" s="52">
        <v>100</v>
      </c>
      <c r="BL53" s="51">
        <v>8</v>
      </c>
    </row>
    <row r="54" spans="1:64" ht="45">
      <c r="A54" s="84" t="s">
        <v>240</v>
      </c>
      <c r="B54" s="84" t="s">
        <v>240</v>
      </c>
      <c r="C54" s="53" t="s">
        <v>1097</v>
      </c>
      <c r="D54" s="54">
        <v>3</v>
      </c>
      <c r="E54" s="65" t="s">
        <v>132</v>
      </c>
      <c r="F54" s="55">
        <v>35</v>
      </c>
      <c r="G54" s="53"/>
      <c r="H54" s="57"/>
      <c r="I54" s="56"/>
      <c r="J54" s="56"/>
      <c r="K54" s="36" t="s">
        <v>65</v>
      </c>
      <c r="L54" s="83">
        <v>54</v>
      </c>
      <c r="M54" s="83"/>
      <c r="N54" s="63"/>
      <c r="O54" s="86" t="s">
        <v>176</v>
      </c>
      <c r="P54" s="88">
        <v>43708.37244212963</v>
      </c>
      <c r="Q54" s="86" t="s">
        <v>287</v>
      </c>
      <c r="R54" s="90" t="s">
        <v>321</v>
      </c>
      <c r="S54" s="86" t="s">
        <v>324</v>
      </c>
      <c r="T54" s="86"/>
      <c r="U54" s="86"/>
      <c r="V54" s="90" t="s">
        <v>360</v>
      </c>
      <c r="W54" s="88">
        <v>43708.37244212963</v>
      </c>
      <c r="X54" s="90" t="s">
        <v>412</v>
      </c>
      <c r="Y54" s="86"/>
      <c r="Z54" s="86"/>
      <c r="AA54" s="92" t="s">
        <v>465</v>
      </c>
      <c r="AB54" s="86"/>
      <c r="AC54" s="86" t="b">
        <v>0</v>
      </c>
      <c r="AD54" s="86">
        <v>0</v>
      </c>
      <c r="AE54" s="92" t="s">
        <v>475</v>
      </c>
      <c r="AF54" s="86" t="b">
        <v>0</v>
      </c>
      <c r="AG54" s="86" t="s">
        <v>481</v>
      </c>
      <c r="AH54" s="86"/>
      <c r="AI54" s="92" t="s">
        <v>475</v>
      </c>
      <c r="AJ54" s="86" t="b">
        <v>0</v>
      </c>
      <c r="AK54" s="86">
        <v>0</v>
      </c>
      <c r="AL54" s="92" t="s">
        <v>475</v>
      </c>
      <c r="AM54" s="86" t="s">
        <v>489</v>
      </c>
      <c r="AN54" s="86" t="b">
        <v>1</v>
      </c>
      <c r="AO54" s="92" t="s">
        <v>465</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18</v>
      </c>
      <c r="BK54" s="52">
        <v>100</v>
      </c>
      <c r="BL54" s="51">
        <v>18</v>
      </c>
    </row>
    <row r="55" spans="1:64" ht="30">
      <c r="A55" s="84" t="s">
        <v>241</v>
      </c>
      <c r="B55" s="84" t="s">
        <v>241</v>
      </c>
      <c r="C55" s="53" t="s">
        <v>1098</v>
      </c>
      <c r="D55" s="54">
        <v>10</v>
      </c>
      <c r="E55" s="65" t="s">
        <v>136</v>
      </c>
      <c r="F55" s="55">
        <v>12</v>
      </c>
      <c r="G55" s="53"/>
      <c r="H55" s="57"/>
      <c r="I55" s="56"/>
      <c r="J55" s="56"/>
      <c r="K55" s="36" t="s">
        <v>65</v>
      </c>
      <c r="L55" s="83">
        <v>55</v>
      </c>
      <c r="M55" s="83"/>
      <c r="N55" s="63"/>
      <c r="O55" s="86" t="s">
        <v>176</v>
      </c>
      <c r="P55" s="88">
        <v>43704.42089120371</v>
      </c>
      <c r="Q55" s="86" t="s">
        <v>288</v>
      </c>
      <c r="R55" s="90" t="s">
        <v>322</v>
      </c>
      <c r="S55" s="86" t="s">
        <v>325</v>
      </c>
      <c r="T55" s="86" t="s">
        <v>330</v>
      </c>
      <c r="U55" s="86"/>
      <c r="V55" s="90" t="s">
        <v>361</v>
      </c>
      <c r="W55" s="88">
        <v>43704.42089120371</v>
      </c>
      <c r="X55" s="90" t="s">
        <v>413</v>
      </c>
      <c r="Y55" s="86"/>
      <c r="Z55" s="86"/>
      <c r="AA55" s="92" t="s">
        <v>466</v>
      </c>
      <c r="AB55" s="86"/>
      <c r="AC55" s="86" t="b">
        <v>0</v>
      </c>
      <c r="AD55" s="86">
        <v>0</v>
      </c>
      <c r="AE55" s="92" t="s">
        <v>475</v>
      </c>
      <c r="AF55" s="86" t="b">
        <v>0</v>
      </c>
      <c r="AG55" s="86" t="s">
        <v>481</v>
      </c>
      <c r="AH55" s="86"/>
      <c r="AI55" s="92" t="s">
        <v>475</v>
      </c>
      <c r="AJ55" s="86" t="b">
        <v>0</v>
      </c>
      <c r="AK55" s="86">
        <v>0</v>
      </c>
      <c r="AL55" s="92" t="s">
        <v>475</v>
      </c>
      <c r="AM55" s="86" t="s">
        <v>483</v>
      </c>
      <c r="AN55" s="86" t="b">
        <v>0</v>
      </c>
      <c r="AO55" s="92" t="s">
        <v>466</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7</v>
      </c>
      <c r="BK55" s="52">
        <v>100</v>
      </c>
      <c r="BL55" s="51">
        <v>7</v>
      </c>
    </row>
    <row r="56" spans="1:64" ht="30">
      <c r="A56" s="84" t="s">
        <v>241</v>
      </c>
      <c r="B56" s="84" t="s">
        <v>241</v>
      </c>
      <c r="C56" s="53" t="s">
        <v>1098</v>
      </c>
      <c r="D56" s="54">
        <v>10</v>
      </c>
      <c r="E56" s="65" t="s">
        <v>136</v>
      </c>
      <c r="F56" s="55">
        <v>12</v>
      </c>
      <c r="G56" s="53"/>
      <c r="H56" s="57"/>
      <c r="I56" s="56"/>
      <c r="J56" s="56"/>
      <c r="K56" s="36" t="s">
        <v>65</v>
      </c>
      <c r="L56" s="83">
        <v>56</v>
      </c>
      <c r="M56" s="83"/>
      <c r="N56" s="63"/>
      <c r="O56" s="86" t="s">
        <v>176</v>
      </c>
      <c r="P56" s="88">
        <v>43706.62540509259</v>
      </c>
      <c r="Q56" s="86" t="s">
        <v>289</v>
      </c>
      <c r="R56" s="90" t="s">
        <v>323</v>
      </c>
      <c r="S56" s="86" t="s">
        <v>324</v>
      </c>
      <c r="T56" s="86" t="s">
        <v>331</v>
      </c>
      <c r="U56" s="86"/>
      <c r="V56" s="90" t="s">
        <v>361</v>
      </c>
      <c r="W56" s="88">
        <v>43706.62540509259</v>
      </c>
      <c r="X56" s="90" t="s">
        <v>414</v>
      </c>
      <c r="Y56" s="86"/>
      <c r="Z56" s="86"/>
      <c r="AA56" s="92" t="s">
        <v>467</v>
      </c>
      <c r="AB56" s="86"/>
      <c r="AC56" s="86" t="b">
        <v>0</v>
      </c>
      <c r="AD56" s="86">
        <v>0</v>
      </c>
      <c r="AE56" s="92" t="s">
        <v>475</v>
      </c>
      <c r="AF56" s="86" t="b">
        <v>0</v>
      </c>
      <c r="AG56" s="86" t="s">
        <v>481</v>
      </c>
      <c r="AH56" s="86"/>
      <c r="AI56" s="92" t="s">
        <v>475</v>
      </c>
      <c r="AJ56" s="86" t="b">
        <v>0</v>
      </c>
      <c r="AK56" s="86">
        <v>0</v>
      </c>
      <c r="AL56" s="92" t="s">
        <v>475</v>
      </c>
      <c r="AM56" s="86" t="s">
        <v>490</v>
      </c>
      <c r="AN56" s="86" t="b">
        <v>1</v>
      </c>
      <c r="AO56" s="92" t="s">
        <v>467</v>
      </c>
      <c r="AP56" s="86" t="s">
        <v>176</v>
      </c>
      <c r="AQ56" s="86">
        <v>0</v>
      </c>
      <c r="AR56" s="86">
        <v>0</v>
      </c>
      <c r="AS56" s="86"/>
      <c r="AT56" s="86"/>
      <c r="AU56" s="86"/>
      <c r="AV56" s="86"/>
      <c r="AW56" s="86"/>
      <c r="AX56" s="86"/>
      <c r="AY56" s="86"/>
      <c r="AZ56" s="86"/>
      <c r="BA56">
        <v>2</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16</v>
      </c>
      <c r="BK56" s="52">
        <v>100</v>
      </c>
      <c r="BL56" s="51">
        <v>16</v>
      </c>
    </row>
    <row r="57" spans="1:64" ht="45">
      <c r="A57" s="84" t="s">
        <v>242</v>
      </c>
      <c r="B57" s="84" t="s">
        <v>241</v>
      </c>
      <c r="C57" s="53" t="s">
        <v>1097</v>
      </c>
      <c r="D57" s="54">
        <v>3</v>
      </c>
      <c r="E57" s="65" t="s">
        <v>132</v>
      </c>
      <c r="F57" s="55">
        <v>35</v>
      </c>
      <c r="G57" s="53"/>
      <c r="H57" s="57"/>
      <c r="I57" s="56"/>
      <c r="J57" s="56"/>
      <c r="K57" s="36" t="s">
        <v>65</v>
      </c>
      <c r="L57" s="83">
        <v>57</v>
      </c>
      <c r="M57" s="83"/>
      <c r="N57" s="63"/>
      <c r="O57" s="86" t="s">
        <v>248</v>
      </c>
      <c r="P57" s="88">
        <v>43708.38302083333</v>
      </c>
      <c r="Q57" s="86" t="s">
        <v>262</v>
      </c>
      <c r="R57" s="86"/>
      <c r="S57" s="86"/>
      <c r="T57" s="86" t="s">
        <v>327</v>
      </c>
      <c r="U57" s="86"/>
      <c r="V57" s="90" t="s">
        <v>362</v>
      </c>
      <c r="W57" s="88">
        <v>43708.38302083333</v>
      </c>
      <c r="X57" s="90" t="s">
        <v>415</v>
      </c>
      <c r="Y57" s="86"/>
      <c r="Z57" s="86"/>
      <c r="AA57" s="92" t="s">
        <v>468</v>
      </c>
      <c r="AB57" s="86"/>
      <c r="AC57" s="86" t="b">
        <v>0</v>
      </c>
      <c r="AD57" s="86">
        <v>0</v>
      </c>
      <c r="AE57" s="92" t="s">
        <v>475</v>
      </c>
      <c r="AF57" s="86" t="b">
        <v>0</v>
      </c>
      <c r="AG57" s="86" t="s">
        <v>481</v>
      </c>
      <c r="AH57" s="86"/>
      <c r="AI57" s="92" t="s">
        <v>475</v>
      </c>
      <c r="AJ57" s="86" t="b">
        <v>0</v>
      </c>
      <c r="AK57" s="86">
        <v>0</v>
      </c>
      <c r="AL57" s="92" t="s">
        <v>467</v>
      </c>
      <c r="AM57" s="86" t="s">
        <v>484</v>
      </c>
      <c r="AN57" s="86" t="b">
        <v>0</v>
      </c>
      <c r="AO57" s="92" t="s">
        <v>467</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21</v>
      </c>
      <c r="BK57" s="52">
        <v>100</v>
      </c>
      <c r="BL57"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2" r:id="rId10" display="https://twitter.com/i/web/status/1167084645680373760"/>
    <hyperlink ref="R25" r:id="rId11" display="https://twitter.com/i/web/status/1167235646257324033"/>
    <hyperlink ref="R26" r:id="rId12" display="https://twitter.com/i/web/status/1167235894593671168"/>
    <hyperlink ref="R33" r:id="rId13" display="https://twitter.com/i/web/status/1167575474832384000"/>
    <hyperlink ref="R35" r:id="rId14" display="https://www.hespress.com/international/442036.html?utm_source=twitter.com&amp;utm_medium=twitter&amp;utm_campaign=news"/>
    <hyperlink ref="R36" r:id="rId15" display="https://www.hespress.com/international/442119.html?utm_source=twitter.com&amp;utm_medium=twitter&amp;utm_campaign=news"/>
    <hyperlink ref="R37" r:id="rId16" display="https://www.hespress.com/sport/442105.html?utm_source=twitter.com&amp;utm_medium=twitter&amp;utm_campaign=news"/>
    <hyperlink ref="R38" r:id="rId17" display="https://www.hespress.com/faits-divers/442140.html?utm_source=twitter.com&amp;utm_medium=twitter&amp;utm_campaign=news"/>
    <hyperlink ref="R39" r:id="rId18" display="https://www.hespress.com/marocains-du-monde/442207.html?utm_source=twitter.com&amp;utm_medium=twitter&amp;utm_campaign=news"/>
    <hyperlink ref="R40" r:id="rId19" display="https://www.hespress.com/hi-tech/442278.html?utm_source=twitter.com&amp;utm_medium=twitter&amp;utm_campaign=news"/>
    <hyperlink ref="R41" r:id="rId20" display="https://www.hespress.com/sport/442304.html?utm_source=twitter.com&amp;utm_medium=twitter&amp;utm_campaign=news"/>
    <hyperlink ref="R42" r:id="rId21" display="https://www.hespress.com/politique/442308.html?utm_source=twitter.com&amp;utm_medium=twitter&amp;utm_campaign=news"/>
    <hyperlink ref="R43" r:id="rId22" display="https://www.hespress.com/international/442393.html?utm_source=twitter.com&amp;utm_medium=twitter&amp;utm_campaign=news"/>
    <hyperlink ref="R44" r:id="rId23" display="https://www.hespress.com/sport/442383.html?utm_source=twitter.com&amp;utm_medium=twitter&amp;utm_campaign=news"/>
    <hyperlink ref="R45" r:id="rId24" display="https://www.hespress.com/regions/442362.html?utm_source=twitter.com&amp;utm_medium=twitter&amp;utm_campaign=news"/>
    <hyperlink ref="R46" r:id="rId25" display="https://www.hespress.com/international/442492.html?utm_source=twitter.com&amp;utm_medium=twitter&amp;utm_campaign=news"/>
    <hyperlink ref="R47" r:id="rId26" display="https://www.hespress.com/faits-divers/442460.html?utm_source=twitter.com&amp;utm_medium=twitter&amp;utm_campaign=news"/>
    <hyperlink ref="R48" r:id="rId27" display="https://www.hespress.com/sciences-nature/442468.html?utm_source=twitter.com&amp;utm_medium=twitter&amp;utm_campaign=news"/>
    <hyperlink ref="R49" r:id="rId28" display="https://www.hespress.com/sport/442538.html?utm_source=twitter.com&amp;utm_medium=twitter&amp;utm_campaign=news"/>
    <hyperlink ref="R50" r:id="rId29" display="https://www.hespress.com/sport/442549.html?utm_source=twitter.com&amp;utm_medium=twitter&amp;utm_campaign=news"/>
    <hyperlink ref="R51" r:id="rId30" display="https://www.hespress.com/regions/442543.html?utm_source=twitter.com&amp;utm_medium=twitter&amp;utm_campaign=news"/>
    <hyperlink ref="R52" r:id="rId31" display="https://www.hespress.com/regions/442862.html?utm_source=twitter.com&amp;utm_medium=twitter&amp;utm_campaign=news"/>
    <hyperlink ref="R53" r:id="rId32" display="https://www.hespress.com/regions/442929.html?utm_source=twitter.com&amp;utm_medium=twitter&amp;utm_campaign=news"/>
    <hyperlink ref="R54" r:id="rId33" display="https://twitter.com/i/web/status/1167722773462081536"/>
    <hyperlink ref="R55" r:id="rId34" display="https://www.hespress.com/medias/442573.html?utm_source=dlvr.it&amp;utm_medium=twitter"/>
    <hyperlink ref="R56"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40753072991420423/atJP6JWd_normal.jpg"/>
    <hyperlink ref="V16" r:id="rId51" display="http://pbs.twimg.com/profile_images/1140753072991420423/atJP6JWd_normal.jpg"/>
    <hyperlink ref="V17" r:id="rId52" display="http://pbs.twimg.com/profile_images/1155385022905487361/jxpQbIck_normal.png"/>
    <hyperlink ref="V18" r:id="rId53" display="http://pbs.twimg.com/profile_images/1164096236208762881/oJd1PYGn_normal.jpg"/>
    <hyperlink ref="V19" r:id="rId54" display="http://pbs.twimg.com/profile_images/911960249787207680/3ZSAV72Z_normal.jpg"/>
    <hyperlink ref="V20" r:id="rId55" display="http://pbs.twimg.com/profile_images/1166502557302362119/pBjkl4Fg_normal.jpg"/>
    <hyperlink ref="V21" r:id="rId56" display="http://pbs.twimg.com/profile_images/1089146556886994944/LekRfCIT_normal.jpg"/>
    <hyperlink ref="V22" r:id="rId57" display="http://pbs.twimg.com/profile_images/1100775853435338753/4hhybpcQ_normal.png"/>
    <hyperlink ref="V23" r:id="rId58" display="http://pbs.twimg.com/profile_images/1159177060205678593/OI8Exru3_normal.jpg"/>
    <hyperlink ref="V24" r:id="rId59" display="http://pbs.twimg.com/profile_images/1140677029521760256/j-_U8V6A_normal.jpg"/>
    <hyperlink ref="V25" r:id="rId60" display="http://pbs.twimg.com/profile_images/552777729783775232/IAbwh3v4_normal.jpeg"/>
    <hyperlink ref="V26" r:id="rId61" display="http://pbs.twimg.com/profile_images/552777729783775232/IAbwh3v4_normal.jpeg"/>
    <hyperlink ref="V27" r:id="rId62" display="http://pbs.twimg.com/profile_images/1166536234119901190/tiBRzjxA_normal.jpg"/>
    <hyperlink ref="V28" r:id="rId63" display="http://pbs.twimg.com/profile_images/1100623681389244419/vIusdBMX_normal.jpg"/>
    <hyperlink ref="V29" r:id="rId64" display="http://pbs.twimg.com/profile_images/1167304664389308416/qTBCdDps_normal.jpg"/>
    <hyperlink ref="V30" r:id="rId65" display="http://pbs.twimg.com/profile_images/1060604968464461826/vZL2DsZt_normal.jpg"/>
    <hyperlink ref="V31" r:id="rId66" display="http://pbs.twimg.com/profile_images/1086234803723214851/OfN7w64T_normal.jpg"/>
    <hyperlink ref="V32" r:id="rId67" display="http://pbs.twimg.com/profile_images/1122197656644784128/9jGZcIsO_normal.jpg"/>
    <hyperlink ref="V33" r:id="rId68" display="http://pbs.twimg.com/profile_images/1167522685804580864/_MIJ2eQF_normal.jpg"/>
    <hyperlink ref="V34" r:id="rId69" display="http://pbs.twimg.com/profile_images/1167522685804580864/_MIJ2eQF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659867383859810304/MfJ78-7k_normal.jpg"/>
    <hyperlink ref="V53" r:id="rId88" display="http://pbs.twimg.com/profile_images/659867383859810304/MfJ78-7k_normal.jpg"/>
    <hyperlink ref="V54" r:id="rId89" display="http://pbs.twimg.com/profile_images/1139124256577654784/pxvJihcj_normal.png"/>
    <hyperlink ref="V55" r:id="rId90" display="http://pbs.twimg.com/profile_images/770687364901601282/unXUNiex_normal.jpg"/>
    <hyperlink ref="V56" r:id="rId91" display="http://pbs.twimg.com/profile_images/770687364901601282/unXUNiex_normal.jpg"/>
    <hyperlink ref="V57" r:id="rId92" display="http://pbs.twimg.com/profile_images/1091692492116905985/FFOO41yE_normal.jpg"/>
    <hyperlink ref="X3" r:id="rId93" display="https://twitter.com/#!/elagrao1235/status/1164289723407450113"/>
    <hyperlink ref="X4" r:id="rId94" display="https://twitter.com/#!/missisidi/status/1164643182275112960"/>
    <hyperlink ref="X5" r:id="rId95" display="https://twitter.com/#!/khanhilid/status/1164826673453256707"/>
    <hyperlink ref="X6" r:id="rId96" display="https://twitter.com/#!/khanhilid/status/1164827777217884160"/>
    <hyperlink ref="X7" r:id="rId97" display="https://twitter.com/#!/akhbarnewsma/status/1165234585233448960"/>
    <hyperlink ref="X8" r:id="rId98" display="https://twitter.com/#!/adooon111/status/1165538311345061888"/>
    <hyperlink ref="X9" r:id="rId99" display="https://twitter.com/#!/hanatiah1/status/1165559088765394944"/>
    <hyperlink ref="X10" r:id="rId100" display="https://twitter.com/#!/tarik_bakkary/status/1165596628385959936"/>
    <hyperlink ref="X11" r:id="rId101" display="https://twitter.com/#!/full_gools/status/1166289830722101248"/>
    <hyperlink ref="X12" r:id="rId102" display="https://twitter.com/#!/abbenbihi/status/1166326672636952578"/>
    <hyperlink ref="X13" r:id="rId103" display="https://twitter.com/#!/hassan_rachidi1/status/1166398741873668097"/>
    <hyperlink ref="X14" r:id="rId104" display="https://twitter.com/#!/msawt3/status/1166794859463761925"/>
    <hyperlink ref="X15" r:id="rId105" display="https://twitter.com/#!/msawt3/status/1166794859463761925"/>
    <hyperlink ref="X16" r:id="rId106" display="https://twitter.com/#!/msawt3/status/1166794859463761925"/>
    <hyperlink ref="X17" r:id="rId107" display="https://twitter.com/#!/alroeyas/status/1167084908067610625"/>
    <hyperlink ref="X18" r:id="rId108" display="https://twitter.com/#!/majed_209/status/1167086476879958016"/>
    <hyperlink ref="X19" r:id="rId109" display="https://twitter.com/#!/kanjaa_fr/status/1167092175848521729"/>
    <hyperlink ref="X20" r:id="rId110" display="https://twitter.com/#!/fatyezgh/status/1167128001814978560"/>
    <hyperlink ref="X21" r:id="rId111" display="https://twitter.com/#!/brim1am/status/1167186879000797185"/>
    <hyperlink ref="X22" r:id="rId112" display="https://twitter.com/#!/alroeya/status/1167084645680373760"/>
    <hyperlink ref="X23" r:id="rId113" display="https://twitter.com/#!/youssef20754125/status/1167192741299851266"/>
    <hyperlink ref="X24" r:id="rId114" display="https://twitter.com/#!/ammaratallah/status/1167208661602713601"/>
    <hyperlink ref="X25" r:id="rId115" display="https://twitter.com/#!/hessah_aljaser/status/1167235646257324033"/>
    <hyperlink ref="X26" r:id="rId116" display="https://twitter.com/#!/hessah_aljaser/status/1167235894593671168"/>
    <hyperlink ref="X27" r:id="rId117" display="https://twitter.com/#!/fatima1990fati1/status/1167263963916263424"/>
    <hyperlink ref="X28" r:id="rId118" display="https://twitter.com/#!/zlyxiogmkmt9hqv/status/1167279455611576320"/>
    <hyperlink ref="X29" r:id="rId119" display="https://twitter.com/#!/m_highstar/status/1167344298288922624"/>
    <hyperlink ref="X30" r:id="rId120" display="https://twitter.com/#!/lily242824/status/1167388176262082560"/>
    <hyperlink ref="X31" r:id="rId121" display="https://twitter.com/#!/abeerga24379555/status/1167544205553655809"/>
    <hyperlink ref="X32" r:id="rId122" display="https://twitter.com/#!/01200522/status/1167564393908965376"/>
    <hyperlink ref="X33" r:id="rId123" display="https://twitter.com/#!/pflpselma/status/1167575474832384000"/>
    <hyperlink ref="X34" r:id="rId124" display="https://twitter.com/#!/pflpselma/status/1167576003859943425"/>
    <hyperlink ref="X35" r:id="rId125" display="https://twitter.com/#!/maroc_actualite/status/1164073032249303040"/>
    <hyperlink ref="X36" r:id="rId126" display="https://twitter.com/#!/maroc_actualite/status/1164436048832634880"/>
    <hyperlink ref="X37" r:id="rId127" display="https://twitter.com/#!/maroc_actualite/status/1164487765330759681"/>
    <hyperlink ref="X38" r:id="rId128" display="https://twitter.com/#!/maroc_actualite/status/1164487773962661888"/>
    <hyperlink ref="X39" r:id="rId129" display="https://twitter.com/#!/maroc_actualite/status/1164798935933652993"/>
    <hyperlink ref="X40" r:id="rId130" display="https://twitter.com/#!/maroc_actualite/status/1165162082058162176"/>
    <hyperlink ref="X41" r:id="rId131" display="https://twitter.com/#!/maroc_actualite/status/1165214180393115648"/>
    <hyperlink ref="X42" r:id="rId132" display="https://twitter.com/#!/maroc_actualite/status/1165214183203323907"/>
    <hyperlink ref="X43" r:id="rId133" display="https://twitter.com/#!/maroc_actualite/status/1165525099799166976"/>
    <hyperlink ref="X44" r:id="rId134" display="https://twitter.com/#!/maroc_actualite/status/1165577197622423553"/>
    <hyperlink ref="X45" r:id="rId135" display="https://twitter.com/#!/maroc_actualite/status/1165577199568572416"/>
    <hyperlink ref="X46" r:id="rId136" display="https://twitter.com/#!/maroc_actualite/status/1165887989941059589"/>
    <hyperlink ref="X47" r:id="rId137" display="https://twitter.com/#!/maroc_actualite/status/1165940211680862208"/>
    <hyperlink ref="X48" r:id="rId138" display="https://twitter.com/#!/maroc_actualite/status/1165940214197391360"/>
    <hyperlink ref="X49" r:id="rId139" display="https://twitter.com/#!/maroc_actualite/status/1166250886345060353"/>
    <hyperlink ref="X50" r:id="rId140" display="https://twitter.com/#!/maroc_actualite/status/1166302975125422081"/>
    <hyperlink ref="X51" r:id="rId141" display="https://twitter.com/#!/maroc_actualite/status/1166302976769585152"/>
    <hyperlink ref="X52" r:id="rId142" display="https://twitter.com/#!/maroc_actualite/status/1167339309751357441"/>
    <hyperlink ref="X53" r:id="rId143" display="https://twitter.com/#!/maroc_actualite/status/1167702321750372352"/>
    <hyperlink ref="X54" r:id="rId144" display="https://twitter.com/#!/akalpressma/status/1167722773462081536"/>
    <hyperlink ref="X55" r:id="rId145" display="https://twitter.com/#!/hespress/status/1166290782719889409"/>
    <hyperlink ref="X56" r:id="rId146" display="https://twitter.com/#!/hespress/status/1167089670406230017"/>
    <hyperlink ref="X57" r:id="rId147" display="https://twitter.com/#!/sultanbindulaim/status/1167726608112861185"/>
  </hyperlinks>
  <printOptions/>
  <pageMargins left="0.7" right="0.7" top="0.75" bottom="0.75" header="0.3" footer="0.3"/>
  <pageSetup horizontalDpi="600" verticalDpi="600" orientation="portrait" r:id="rId151"/>
  <legacyDrawing r:id="rId149"/>
  <tableParts>
    <tablePart r:id="rId1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1024</v>
      </c>
      <c r="B1" s="13" t="s">
        <v>1025</v>
      </c>
      <c r="C1" s="13" t="s">
        <v>1018</v>
      </c>
      <c r="D1" s="13" t="s">
        <v>1019</v>
      </c>
      <c r="E1" s="13" t="s">
        <v>1026</v>
      </c>
      <c r="F1" s="13" t="s">
        <v>144</v>
      </c>
      <c r="G1" s="13" t="s">
        <v>1027</v>
      </c>
      <c r="H1" s="13" t="s">
        <v>1028</v>
      </c>
      <c r="I1" s="13" t="s">
        <v>1029</v>
      </c>
      <c r="J1" s="13" t="s">
        <v>1030</v>
      </c>
      <c r="K1" s="13" t="s">
        <v>1031</v>
      </c>
      <c r="L1" s="13" t="s">
        <v>1032</v>
      </c>
    </row>
    <row r="2" spans="1:12" ht="15">
      <c r="A2" s="91" t="s">
        <v>805</v>
      </c>
      <c r="B2" s="91" t="s">
        <v>807</v>
      </c>
      <c r="C2" s="91">
        <v>12</v>
      </c>
      <c r="D2" s="130">
        <v>0.01090300772202531</v>
      </c>
      <c r="E2" s="130">
        <v>1.738384123512156</v>
      </c>
      <c r="F2" s="91" t="s">
        <v>1020</v>
      </c>
      <c r="G2" s="91" t="b">
        <v>0</v>
      </c>
      <c r="H2" s="91" t="b">
        <v>0</v>
      </c>
      <c r="I2" s="91" t="b">
        <v>0</v>
      </c>
      <c r="J2" s="91" t="b">
        <v>0</v>
      </c>
      <c r="K2" s="91" t="b">
        <v>0</v>
      </c>
      <c r="L2" s="91" t="b">
        <v>0</v>
      </c>
    </row>
    <row r="3" spans="1:12" ht="15">
      <c r="A3" s="91" t="s">
        <v>807</v>
      </c>
      <c r="B3" s="91" t="s">
        <v>808</v>
      </c>
      <c r="C3" s="91">
        <v>12</v>
      </c>
      <c r="D3" s="130">
        <v>0.01090300772202531</v>
      </c>
      <c r="E3" s="130">
        <v>1.738384123512156</v>
      </c>
      <c r="F3" s="91" t="s">
        <v>1020</v>
      </c>
      <c r="G3" s="91" t="b">
        <v>0</v>
      </c>
      <c r="H3" s="91" t="b">
        <v>0</v>
      </c>
      <c r="I3" s="91" t="b">
        <v>0</v>
      </c>
      <c r="J3" s="91" t="b">
        <v>0</v>
      </c>
      <c r="K3" s="91" t="b">
        <v>0</v>
      </c>
      <c r="L3" s="91" t="b">
        <v>0</v>
      </c>
    </row>
    <row r="4" spans="1:12" ht="15">
      <c r="A4" s="91" t="s">
        <v>808</v>
      </c>
      <c r="B4" s="91" t="s">
        <v>809</v>
      </c>
      <c r="C4" s="91">
        <v>12</v>
      </c>
      <c r="D4" s="130">
        <v>0.01090300772202531</v>
      </c>
      <c r="E4" s="130">
        <v>1.738384123512156</v>
      </c>
      <c r="F4" s="91" t="s">
        <v>1020</v>
      </c>
      <c r="G4" s="91" t="b">
        <v>0</v>
      </c>
      <c r="H4" s="91" t="b">
        <v>0</v>
      </c>
      <c r="I4" s="91" t="b">
        <v>0</v>
      </c>
      <c r="J4" s="91" t="b">
        <v>0</v>
      </c>
      <c r="K4" s="91" t="b">
        <v>0</v>
      </c>
      <c r="L4" s="91" t="b">
        <v>0</v>
      </c>
    </row>
    <row r="5" spans="1:12" ht="15">
      <c r="A5" s="91" t="s">
        <v>809</v>
      </c>
      <c r="B5" s="91" t="s">
        <v>810</v>
      </c>
      <c r="C5" s="91">
        <v>12</v>
      </c>
      <c r="D5" s="130">
        <v>0.01090300772202531</v>
      </c>
      <c r="E5" s="130">
        <v>1.738384123512156</v>
      </c>
      <c r="F5" s="91" t="s">
        <v>1020</v>
      </c>
      <c r="G5" s="91" t="b">
        <v>0</v>
      </c>
      <c r="H5" s="91" t="b">
        <v>0</v>
      </c>
      <c r="I5" s="91" t="b">
        <v>0</v>
      </c>
      <c r="J5" s="91" t="b">
        <v>0</v>
      </c>
      <c r="K5" s="91" t="b">
        <v>0</v>
      </c>
      <c r="L5" s="91" t="b">
        <v>0</v>
      </c>
    </row>
    <row r="6" spans="1:12" ht="15">
      <c r="A6" s="91" t="s">
        <v>810</v>
      </c>
      <c r="B6" s="91" t="s">
        <v>811</v>
      </c>
      <c r="C6" s="91">
        <v>12</v>
      </c>
      <c r="D6" s="130">
        <v>0.01090300772202531</v>
      </c>
      <c r="E6" s="130">
        <v>1.738384123512156</v>
      </c>
      <c r="F6" s="91" t="s">
        <v>1020</v>
      </c>
      <c r="G6" s="91" t="b">
        <v>0</v>
      </c>
      <c r="H6" s="91" t="b">
        <v>0</v>
      </c>
      <c r="I6" s="91" t="b">
        <v>0</v>
      </c>
      <c r="J6" s="91" t="b">
        <v>0</v>
      </c>
      <c r="K6" s="91" t="b">
        <v>0</v>
      </c>
      <c r="L6" s="91" t="b">
        <v>0</v>
      </c>
    </row>
    <row r="7" spans="1:12" ht="15">
      <c r="A7" s="91" t="s">
        <v>811</v>
      </c>
      <c r="B7" s="91" t="s">
        <v>804</v>
      </c>
      <c r="C7" s="91">
        <v>12</v>
      </c>
      <c r="D7" s="130">
        <v>0.01090300772202531</v>
      </c>
      <c r="E7" s="130">
        <v>1.6714373338815427</v>
      </c>
      <c r="F7" s="91" t="s">
        <v>1020</v>
      </c>
      <c r="G7" s="91" t="b">
        <v>0</v>
      </c>
      <c r="H7" s="91" t="b">
        <v>0</v>
      </c>
      <c r="I7" s="91" t="b">
        <v>0</v>
      </c>
      <c r="J7" s="91" t="b">
        <v>0</v>
      </c>
      <c r="K7" s="91" t="b">
        <v>0</v>
      </c>
      <c r="L7" s="91" t="b">
        <v>0</v>
      </c>
    </row>
    <row r="8" spans="1:12" ht="15">
      <c r="A8" s="91" t="s">
        <v>804</v>
      </c>
      <c r="B8" s="91" t="s">
        <v>812</v>
      </c>
      <c r="C8" s="91">
        <v>12</v>
      </c>
      <c r="D8" s="130">
        <v>0.01090300772202531</v>
      </c>
      <c r="E8" s="130">
        <v>1.6714373338815427</v>
      </c>
      <c r="F8" s="91" t="s">
        <v>1020</v>
      </c>
      <c r="G8" s="91" t="b">
        <v>0</v>
      </c>
      <c r="H8" s="91" t="b">
        <v>0</v>
      </c>
      <c r="I8" s="91" t="b">
        <v>0</v>
      </c>
      <c r="J8" s="91" t="b">
        <v>0</v>
      </c>
      <c r="K8" s="91" t="b">
        <v>0</v>
      </c>
      <c r="L8" s="91" t="b">
        <v>0</v>
      </c>
    </row>
    <row r="9" spans="1:12" ht="15">
      <c r="A9" s="91" t="s">
        <v>812</v>
      </c>
      <c r="B9" s="91" t="s">
        <v>981</v>
      </c>
      <c r="C9" s="91">
        <v>12</v>
      </c>
      <c r="D9" s="130">
        <v>0.01090300772202531</v>
      </c>
      <c r="E9" s="130">
        <v>1.738384123512156</v>
      </c>
      <c r="F9" s="91" t="s">
        <v>1020</v>
      </c>
      <c r="G9" s="91" t="b">
        <v>0</v>
      </c>
      <c r="H9" s="91" t="b">
        <v>0</v>
      </c>
      <c r="I9" s="91" t="b">
        <v>0</v>
      </c>
      <c r="J9" s="91" t="b">
        <v>0</v>
      </c>
      <c r="K9" s="91" t="b">
        <v>0</v>
      </c>
      <c r="L9" s="91" t="b">
        <v>0</v>
      </c>
    </row>
    <row r="10" spans="1:12" ht="15">
      <c r="A10" s="91" t="s">
        <v>981</v>
      </c>
      <c r="B10" s="91" t="s">
        <v>982</v>
      </c>
      <c r="C10" s="91">
        <v>12</v>
      </c>
      <c r="D10" s="130">
        <v>0.01090300772202531</v>
      </c>
      <c r="E10" s="130">
        <v>1.738384123512156</v>
      </c>
      <c r="F10" s="91" t="s">
        <v>1020</v>
      </c>
      <c r="G10" s="91" t="b">
        <v>0</v>
      </c>
      <c r="H10" s="91" t="b">
        <v>0</v>
      </c>
      <c r="I10" s="91" t="b">
        <v>0</v>
      </c>
      <c r="J10" s="91" t="b">
        <v>0</v>
      </c>
      <c r="K10" s="91" t="b">
        <v>0</v>
      </c>
      <c r="L10" s="91" t="b">
        <v>0</v>
      </c>
    </row>
    <row r="11" spans="1:12" ht="15">
      <c r="A11" s="91" t="s">
        <v>982</v>
      </c>
      <c r="B11" s="91" t="s">
        <v>983</v>
      </c>
      <c r="C11" s="91">
        <v>12</v>
      </c>
      <c r="D11" s="130">
        <v>0.01090300772202531</v>
      </c>
      <c r="E11" s="130">
        <v>1.738384123512156</v>
      </c>
      <c r="F11" s="91" t="s">
        <v>1020</v>
      </c>
      <c r="G11" s="91" t="b">
        <v>0</v>
      </c>
      <c r="H11" s="91" t="b">
        <v>0</v>
      </c>
      <c r="I11" s="91" t="b">
        <v>0</v>
      </c>
      <c r="J11" s="91" t="b">
        <v>0</v>
      </c>
      <c r="K11" s="91" t="b">
        <v>0</v>
      </c>
      <c r="L11" s="91" t="b">
        <v>0</v>
      </c>
    </row>
    <row r="12" spans="1:12" ht="15">
      <c r="A12" s="91" t="s">
        <v>983</v>
      </c>
      <c r="B12" s="91" t="s">
        <v>984</v>
      </c>
      <c r="C12" s="91">
        <v>12</v>
      </c>
      <c r="D12" s="130">
        <v>0.01090300772202531</v>
      </c>
      <c r="E12" s="130">
        <v>1.738384123512156</v>
      </c>
      <c r="F12" s="91" t="s">
        <v>1020</v>
      </c>
      <c r="G12" s="91" t="b">
        <v>0</v>
      </c>
      <c r="H12" s="91" t="b">
        <v>0</v>
      </c>
      <c r="I12" s="91" t="b">
        <v>0</v>
      </c>
      <c r="J12" s="91" t="b">
        <v>0</v>
      </c>
      <c r="K12" s="91" t="b">
        <v>0</v>
      </c>
      <c r="L12" s="91" t="b">
        <v>0</v>
      </c>
    </row>
    <row r="13" spans="1:12" ht="15">
      <c r="A13" s="91" t="s">
        <v>984</v>
      </c>
      <c r="B13" s="91" t="s">
        <v>250</v>
      </c>
      <c r="C13" s="91">
        <v>12</v>
      </c>
      <c r="D13" s="130">
        <v>0.01090300772202531</v>
      </c>
      <c r="E13" s="130">
        <v>1.402592021588963</v>
      </c>
      <c r="F13" s="91" t="s">
        <v>1020</v>
      </c>
      <c r="G13" s="91" t="b">
        <v>0</v>
      </c>
      <c r="H13" s="91" t="b">
        <v>0</v>
      </c>
      <c r="I13" s="91" t="b">
        <v>0</v>
      </c>
      <c r="J13" s="91" t="b">
        <v>0</v>
      </c>
      <c r="K13" s="91" t="b">
        <v>0</v>
      </c>
      <c r="L13" s="91" t="b">
        <v>0</v>
      </c>
    </row>
    <row r="14" spans="1:12" ht="15">
      <c r="A14" s="91" t="s">
        <v>250</v>
      </c>
      <c r="B14" s="91" t="s">
        <v>985</v>
      </c>
      <c r="C14" s="91">
        <v>12</v>
      </c>
      <c r="D14" s="130">
        <v>0.01090300772202531</v>
      </c>
      <c r="E14" s="130">
        <v>1.1363241321841937</v>
      </c>
      <c r="F14" s="91" t="s">
        <v>1020</v>
      </c>
      <c r="G14" s="91" t="b">
        <v>0</v>
      </c>
      <c r="H14" s="91" t="b">
        <v>0</v>
      </c>
      <c r="I14" s="91" t="b">
        <v>0</v>
      </c>
      <c r="J14" s="91" t="b">
        <v>0</v>
      </c>
      <c r="K14" s="91" t="b">
        <v>0</v>
      </c>
      <c r="L14" s="91" t="b">
        <v>0</v>
      </c>
    </row>
    <row r="15" spans="1:12" ht="15">
      <c r="A15" s="91" t="s">
        <v>985</v>
      </c>
      <c r="B15" s="91" t="s">
        <v>986</v>
      </c>
      <c r="C15" s="91">
        <v>12</v>
      </c>
      <c r="D15" s="130">
        <v>0.01090300772202531</v>
      </c>
      <c r="E15" s="130">
        <v>1.738384123512156</v>
      </c>
      <c r="F15" s="91" t="s">
        <v>1020</v>
      </c>
      <c r="G15" s="91" t="b">
        <v>0</v>
      </c>
      <c r="H15" s="91" t="b">
        <v>0</v>
      </c>
      <c r="I15" s="91" t="b">
        <v>0</v>
      </c>
      <c r="J15" s="91" t="b">
        <v>0</v>
      </c>
      <c r="K15" s="91" t="b">
        <v>0</v>
      </c>
      <c r="L15" s="91" t="b">
        <v>0</v>
      </c>
    </row>
    <row r="16" spans="1:12" ht="15">
      <c r="A16" s="91" t="s">
        <v>986</v>
      </c>
      <c r="B16" s="91" t="s">
        <v>803</v>
      </c>
      <c r="C16" s="91">
        <v>12</v>
      </c>
      <c r="D16" s="130">
        <v>0.01090300772202531</v>
      </c>
      <c r="E16" s="130">
        <v>1.613445386903856</v>
      </c>
      <c r="F16" s="91" t="s">
        <v>1020</v>
      </c>
      <c r="G16" s="91" t="b">
        <v>0</v>
      </c>
      <c r="H16" s="91" t="b">
        <v>0</v>
      </c>
      <c r="I16" s="91" t="b">
        <v>0</v>
      </c>
      <c r="J16" s="91" t="b">
        <v>0</v>
      </c>
      <c r="K16" s="91" t="b">
        <v>0</v>
      </c>
      <c r="L16" s="91" t="b">
        <v>0</v>
      </c>
    </row>
    <row r="17" spans="1:12" ht="15">
      <c r="A17" s="91" t="s">
        <v>241</v>
      </c>
      <c r="B17" s="91" t="s">
        <v>805</v>
      </c>
      <c r="C17" s="91">
        <v>11</v>
      </c>
      <c r="D17" s="130">
        <v>0.010579880322349583</v>
      </c>
      <c r="E17" s="130">
        <v>1.703622017252944</v>
      </c>
      <c r="F17" s="91" t="s">
        <v>1020</v>
      </c>
      <c r="G17" s="91" t="b">
        <v>0</v>
      </c>
      <c r="H17" s="91" t="b">
        <v>0</v>
      </c>
      <c r="I17" s="91" t="b">
        <v>0</v>
      </c>
      <c r="J17" s="91" t="b">
        <v>0</v>
      </c>
      <c r="K17" s="91" t="b">
        <v>0</v>
      </c>
      <c r="L17" s="91" t="b">
        <v>0</v>
      </c>
    </row>
    <row r="18" spans="1:12" ht="15">
      <c r="A18" s="91" t="s">
        <v>803</v>
      </c>
      <c r="B18" s="91" t="s">
        <v>988</v>
      </c>
      <c r="C18" s="91">
        <v>11</v>
      </c>
      <c r="D18" s="130">
        <v>0.010579880322349583</v>
      </c>
      <c r="E18" s="130">
        <v>1.6414741105040995</v>
      </c>
      <c r="F18" s="91" t="s">
        <v>1020</v>
      </c>
      <c r="G18" s="91" t="b">
        <v>0</v>
      </c>
      <c r="H18" s="91" t="b">
        <v>0</v>
      </c>
      <c r="I18" s="91" t="b">
        <v>0</v>
      </c>
      <c r="J18" s="91" t="b">
        <v>0</v>
      </c>
      <c r="K18" s="91" t="b">
        <v>0</v>
      </c>
      <c r="L18" s="91" t="b">
        <v>0</v>
      </c>
    </row>
    <row r="19" spans="1:12" ht="15">
      <c r="A19" s="91" t="s">
        <v>988</v>
      </c>
      <c r="B19" s="91" t="s">
        <v>331</v>
      </c>
      <c r="C19" s="91">
        <v>11</v>
      </c>
      <c r="D19" s="130">
        <v>0.010579880322349583</v>
      </c>
      <c r="E19" s="130">
        <v>1.7761726844015557</v>
      </c>
      <c r="F19" s="91" t="s">
        <v>1020</v>
      </c>
      <c r="G19" s="91" t="b">
        <v>0</v>
      </c>
      <c r="H19" s="91" t="b">
        <v>0</v>
      </c>
      <c r="I19" s="91" t="b">
        <v>0</v>
      </c>
      <c r="J19" s="91" t="b">
        <v>0</v>
      </c>
      <c r="K19" s="91" t="b">
        <v>0</v>
      </c>
      <c r="L19" s="91" t="b">
        <v>0</v>
      </c>
    </row>
    <row r="20" spans="1:12" ht="15">
      <c r="A20" s="91" t="s">
        <v>331</v>
      </c>
      <c r="B20" s="91" t="s">
        <v>987</v>
      </c>
      <c r="C20" s="91">
        <v>11</v>
      </c>
      <c r="D20" s="130">
        <v>0.010579880322349583</v>
      </c>
      <c r="E20" s="130">
        <v>1.738384123512156</v>
      </c>
      <c r="F20" s="91" t="s">
        <v>1020</v>
      </c>
      <c r="G20" s="91" t="b">
        <v>0</v>
      </c>
      <c r="H20" s="91" t="b">
        <v>0</v>
      </c>
      <c r="I20" s="91" t="b">
        <v>0</v>
      </c>
      <c r="J20" s="91" t="b">
        <v>0</v>
      </c>
      <c r="K20" s="91" t="b">
        <v>0</v>
      </c>
      <c r="L20" s="91" t="b">
        <v>0</v>
      </c>
    </row>
    <row r="21" spans="1:12" ht="15">
      <c r="A21" s="91" t="s">
        <v>824</v>
      </c>
      <c r="B21" s="91" t="s">
        <v>825</v>
      </c>
      <c r="C21" s="91">
        <v>4</v>
      </c>
      <c r="D21" s="130">
        <v>0.006322342976184939</v>
      </c>
      <c r="E21" s="130">
        <v>2.0394141191761372</v>
      </c>
      <c r="F21" s="91" t="s">
        <v>1020</v>
      </c>
      <c r="G21" s="91" t="b">
        <v>0</v>
      </c>
      <c r="H21" s="91" t="b">
        <v>0</v>
      </c>
      <c r="I21" s="91" t="b">
        <v>0</v>
      </c>
      <c r="J21" s="91" t="b">
        <v>0</v>
      </c>
      <c r="K21" s="91" t="b">
        <v>0</v>
      </c>
      <c r="L21" s="91" t="b">
        <v>0</v>
      </c>
    </row>
    <row r="22" spans="1:12" ht="15">
      <c r="A22" s="91" t="s">
        <v>825</v>
      </c>
      <c r="B22" s="91" t="s">
        <v>250</v>
      </c>
      <c r="C22" s="91">
        <v>4</v>
      </c>
      <c r="D22" s="130">
        <v>0.006322342976184939</v>
      </c>
      <c r="E22" s="130">
        <v>1.2265007625332816</v>
      </c>
      <c r="F22" s="91" t="s">
        <v>1020</v>
      </c>
      <c r="G22" s="91" t="b">
        <v>0</v>
      </c>
      <c r="H22" s="91" t="b">
        <v>0</v>
      </c>
      <c r="I22" s="91" t="b">
        <v>0</v>
      </c>
      <c r="J22" s="91" t="b">
        <v>0</v>
      </c>
      <c r="K22" s="91" t="b">
        <v>0</v>
      </c>
      <c r="L22" s="91" t="b">
        <v>0</v>
      </c>
    </row>
    <row r="23" spans="1:12" ht="15">
      <c r="A23" s="91" t="s">
        <v>250</v>
      </c>
      <c r="B23" s="91" t="s">
        <v>803</v>
      </c>
      <c r="C23" s="91">
        <v>4</v>
      </c>
      <c r="D23" s="130">
        <v>0.006322342976184939</v>
      </c>
      <c r="E23" s="130">
        <v>0.5342641408562312</v>
      </c>
      <c r="F23" s="91" t="s">
        <v>1020</v>
      </c>
      <c r="G23" s="91" t="b">
        <v>0</v>
      </c>
      <c r="H23" s="91" t="b">
        <v>0</v>
      </c>
      <c r="I23" s="91" t="b">
        <v>0</v>
      </c>
      <c r="J23" s="91" t="b">
        <v>0</v>
      </c>
      <c r="K23" s="91" t="b">
        <v>0</v>
      </c>
      <c r="L23" s="91" t="b">
        <v>0</v>
      </c>
    </row>
    <row r="24" spans="1:12" ht="15">
      <c r="A24" s="91" t="s">
        <v>803</v>
      </c>
      <c r="B24" s="91" t="s">
        <v>818</v>
      </c>
      <c r="C24" s="91">
        <v>4</v>
      </c>
      <c r="D24" s="130">
        <v>0.006322342976184939</v>
      </c>
      <c r="E24" s="130">
        <v>1.398436061817805</v>
      </c>
      <c r="F24" s="91" t="s">
        <v>1020</v>
      </c>
      <c r="G24" s="91" t="b">
        <v>0</v>
      </c>
      <c r="H24" s="91" t="b">
        <v>0</v>
      </c>
      <c r="I24" s="91" t="b">
        <v>0</v>
      </c>
      <c r="J24" s="91" t="b">
        <v>0</v>
      </c>
      <c r="K24" s="91" t="b">
        <v>0</v>
      </c>
      <c r="L24" s="91" t="b">
        <v>0</v>
      </c>
    </row>
    <row r="25" spans="1:12" ht="15">
      <c r="A25" s="91" t="s">
        <v>818</v>
      </c>
      <c r="B25" s="91" t="s">
        <v>826</v>
      </c>
      <c r="C25" s="91">
        <v>4</v>
      </c>
      <c r="D25" s="130">
        <v>0.006322342976184939</v>
      </c>
      <c r="E25" s="130">
        <v>1.972467329545524</v>
      </c>
      <c r="F25" s="91" t="s">
        <v>1020</v>
      </c>
      <c r="G25" s="91" t="b">
        <v>0</v>
      </c>
      <c r="H25" s="91" t="b">
        <v>0</v>
      </c>
      <c r="I25" s="91" t="b">
        <v>0</v>
      </c>
      <c r="J25" s="91" t="b">
        <v>0</v>
      </c>
      <c r="K25" s="91" t="b">
        <v>0</v>
      </c>
      <c r="L25" s="91" t="b">
        <v>0</v>
      </c>
    </row>
    <row r="26" spans="1:12" ht="15">
      <c r="A26" s="91" t="s">
        <v>826</v>
      </c>
      <c r="B26" s="91" t="s">
        <v>827</v>
      </c>
      <c r="C26" s="91">
        <v>4</v>
      </c>
      <c r="D26" s="130">
        <v>0.006322342976184939</v>
      </c>
      <c r="E26" s="130">
        <v>2.2155053782318186</v>
      </c>
      <c r="F26" s="91" t="s">
        <v>1020</v>
      </c>
      <c r="G26" s="91" t="b">
        <v>0</v>
      </c>
      <c r="H26" s="91" t="b">
        <v>0</v>
      </c>
      <c r="I26" s="91" t="b">
        <v>0</v>
      </c>
      <c r="J26" s="91" t="b">
        <v>0</v>
      </c>
      <c r="K26" s="91" t="b">
        <v>0</v>
      </c>
      <c r="L26" s="91" t="b">
        <v>0</v>
      </c>
    </row>
    <row r="27" spans="1:12" ht="15">
      <c r="A27" s="91" t="s">
        <v>827</v>
      </c>
      <c r="B27" s="91" t="s">
        <v>828</v>
      </c>
      <c r="C27" s="91">
        <v>4</v>
      </c>
      <c r="D27" s="130">
        <v>0.006322342976184939</v>
      </c>
      <c r="E27" s="130">
        <v>2.2155053782318186</v>
      </c>
      <c r="F27" s="91" t="s">
        <v>1020</v>
      </c>
      <c r="G27" s="91" t="b">
        <v>0</v>
      </c>
      <c r="H27" s="91" t="b">
        <v>0</v>
      </c>
      <c r="I27" s="91" t="b">
        <v>0</v>
      </c>
      <c r="J27" s="91" t="b">
        <v>0</v>
      </c>
      <c r="K27" s="91" t="b">
        <v>0</v>
      </c>
      <c r="L27" s="91" t="b">
        <v>0</v>
      </c>
    </row>
    <row r="28" spans="1:12" ht="15">
      <c r="A28" s="91" t="s">
        <v>828</v>
      </c>
      <c r="B28" s="91" t="s">
        <v>829</v>
      </c>
      <c r="C28" s="91">
        <v>4</v>
      </c>
      <c r="D28" s="130">
        <v>0.006322342976184939</v>
      </c>
      <c r="E28" s="130">
        <v>2.2155053782318186</v>
      </c>
      <c r="F28" s="91" t="s">
        <v>1020</v>
      </c>
      <c r="G28" s="91" t="b">
        <v>0</v>
      </c>
      <c r="H28" s="91" t="b">
        <v>0</v>
      </c>
      <c r="I28" s="91" t="b">
        <v>0</v>
      </c>
      <c r="J28" s="91" t="b">
        <v>0</v>
      </c>
      <c r="K28" s="91" t="b">
        <v>0</v>
      </c>
      <c r="L28" s="91" t="b">
        <v>0</v>
      </c>
    </row>
    <row r="29" spans="1:12" ht="15">
      <c r="A29" s="91" t="s">
        <v>829</v>
      </c>
      <c r="B29" s="91" t="s">
        <v>830</v>
      </c>
      <c r="C29" s="91">
        <v>4</v>
      </c>
      <c r="D29" s="130">
        <v>0.006322342976184939</v>
      </c>
      <c r="E29" s="130">
        <v>2.2155053782318186</v>
      </c>
      <c r="F29" s="91" t="s">
        <v>1020</v>
      </c>
      <c r="G29" s="91" t="b">
        <v>0</v>
      </c>
      <c r="H29" s="91" t="b">
        <v>0</v>
      </c>
      <c r="I29" s="91" t="b">
        <v>0</v>
      </c>
      <c r="J29" s="91" t="b">
        <v>0</v>
      </c>
      <c r="K29" s="91" t="b">
        <v>0</v>
      </c>
      <c r="L29" s="91" t="b">
        <v>0</v>
      </c>
    </row>
    <row r="30" spans="1:12" ht="15">
      <c r="A30" s="91" t="s">
        <v>830</v>
      </c>
      <c r="B30" s="91" t="s">
        <v>991</v>
      </c>
      <c r="C30" s="91">
        <v>4</v>
      </c>
      <c r="D30" s="130">
        <v>0.006322342976184939</v>
      </c>
      <c r="E30" s="130">
        <v>2.2155053782318186</v>
      </c>
      <c r="F30" s="91" t="s">
        <v>1020</v>
      </c>
      <c r="G30" s="91" t="b">
        <v>0</v>
      </c>
      <c r="H30" s="91" t="b">
        <v>0</v>
      </c>
      <c r="I30" s="91" t="b">
        <v>0</v>
      </c>
      <c r="J30" s="91" t="b">
        <v>0</v>
      </c>
      <c r="K30" s="91" t="b">
        <v>0</v>
      </c>
      <c r="L30" s="91" t="b">
        <v>0</v>
      </c>
    </row>
    <row r="31" spans="1:12" ht="15">
      <c r="A31" s="91" t="s">
        <v>991</v>
      </c>
      <c r="B31" s="91" t="s">
        <v>992</v>
      </c>
      <c r="C31" s="91">
        <v>4</v>
      </c>
      <c r="D31" s="130">
        <v>0.006322342976184939</v>
      </c>
      <c r="E31" s="130">
        <v>2.2155053782318186</v>
      </c>
      <c r="F31" s="91" t="s">
        <v>1020</v>
      </c>
      <c r="G31" s="91" t="b">
        <v>0</v>
      </c>
      <c r="H31" s="91" t="b">
        <v>0</v>
      </c>
      <c r="I31" s="91" t="b">
        <v>0</v>
      </c>
      <c r="J31" s="91" t="b">
        <v>0</v>
      </c>
      <c r="K31" s="91" t="b">
        <v>0</v>
      </c>
      <c r="L31" s="91" t="b">
        <v>0</v>
      </c>
    </row>
    <row r="32" spans="1:12" ht="15">
      <c r="A32" s="91" t="s">
        <v>992</v>
      </c>
      <c r="B32" s="91" t="s">
        <v>993</v>
      </c>
      <c r="C32" s="91">
        <v>4</v>
      </c>
      <c r="D32" s="130">
        <v>0.006322342976184939</v>
      </c>
      <c r="E32" s="130">
        <v>2.2155053782318186</v>
      </c>
      <c r="F32" s="91" t="s">
        <v>1020</v>
      </c>
      <c r="G32" s="91" t="b">
        <v>0</v>
      </c>
      <c r="H32" s="91" t="b">
        <v>0</v>
      </c>
      <c r="I32" s="91" t="b">
        <v>0</v>
      </c>
      <c r="J32" s="91" t="b">
        <v>0</v>
      </c>
      <c r="K32" s="91" t="b">
        <v>0</v>
      </c>
      <c r="L32" s="91" t="b">
        <v>0</v>
      </c>
    </row>
    <row r="33" spans="1:12" ht="15">
      <c r="A33" s="91" t="s">
        <v>993</v>
      </c>
      <c r="B33" s="91" t="s">
        <v>990</v>
      </c>
      <c r="C33" s="91">
        <v>4</v>
      </c>
      <c r="D33" s="130">
        <v>0.006322342976184939</v>
      </c>
      <c r="E33" s="130">
        <v>2.118595365223762</v>
      </c>
      <c r="F33" s="91" t="s">
        <v>1020</v>
      </c>
      <c r="G33" s="91" t="b">
        <v>0</v>
      </c>
      <c r="H33" s="91" t="b">
        <v>0</v>
      </c>
      <c r="I33" s="91" t="b">
        <v>0</v>
      </c>
      <c r="J33" s="91" t="b">
        <v>0</v>
      </c>
      <c r="K33" s="91" t="b">
        <v>0</v>
      </c>
      <c r="L33" s="91" t="b">
        <v>0</v>
      </c>
    </row>
    <row r="34" spans="1:12" ht="15">
      <c r="A34" s="91" t="s">
        <v>990</v>
      </c>
      <c r="B34" s="91" t="s">
        <v>994</v>
      </c>
      <c r="C34" s="91">
        <v>4</v>
      </c>
      <c r="D34" s="130">
        <v>0.006322342976184939</v>
      </c>
      <c r="E34" s="130">
        <v>2.2155053782318186</v>
      </c>
      <c r="F34" s="91" t="s">
        <v>1020</v>
      </c>
      <c r="G34" s="91" t="b">
        <v>0</v>
      </c>
      <c r="H34" s="91" t="b">
        <v>0</v>
      </c>
      <c r="I34" s="91" t="b">
        <v>0</v>
      </c>
      <c r="J34" s="91" t="b">
        <v>0</v>
      </c>
      <c r="K34" s="91" t="b">
        <v>0</v>
      </c>
      <c r="L34" s="91" t="b">
        <v>0</v>
      </c>
    </row>
    <row r="35" spans="1:12" ht="15">
      <c r="A35" s="91" t="s">
        <v>994</v>
      </c>
      <c r="B35" s="91" t="s">
        <v>995</v>
      </c>
      <c r="C35" s="91">
        <v>4</v>
      </c>
      <c r="D35" s="130">
        <v>0.006322342976184939</v>
      </c>
      <c r="E35" s="130">
        <v>2.2155053782318186</v>
      </c>
      <c r="F35" s="91" t="s">
        <v>1020</v>
      </c>
      <c r="G35" s="91" t="b">
        <v>0</v>
      </c>
      <c r="H35" s="91" t="b">
        <v>0</v>
      </c>
      <c r="I35" s="91" t="b">
        <v>0</v>
      </c>
      <c r="J35" s="91" t="b">
        <v>0</v>
      </c>
      <c r="K35" s="91" t="b">
        <v>0</v>
      </c>
      <c r="L35" s="91" t="b">
        <v>0</v>
      </c>
    </row>
    <row r="36" spans="1:12" ht="15">
      <c r="A36" s="91" t="s">
        <v>995</v>
      </c>
      <c r="B36" s="91" t="s">
        <v>996</v>
      </c>
      <c r="C36" s="91">
        <v>4</v>
      </c>
      <c r="D36" s="130">
        <v>0.006322342976184939</v>
      </c>
      <c r="E36" s="130">
        <v>2.2155053782318186</v>
      </c>
      <c r="F36" s="91" t="s">
        <v>1020</v>
      </c>
      <c r="G36" s="91" t="b">
        <v>0</v>
      </c>
      <c r="H36" s="91" t="b">
        <v>0</v>
      </c>
      <c r="I36" s="91" t="b">
        <v>0</v>
      </c>
      <c r="J36" s="91" t="b">
        <v>0</v>
      </c>
      <c r="K36" s="91" t="b">
        <v>0</v>
      </c>
      <c r="L36" s="91" t="b">
        <v>0</v>
      </c>
    </row>
    <row r="37" spans="1:12" ht="15">
      <c r="A37" s="91" t="s">
        <v>996</v>
      </c>
      <c r="B37" s="91" t="s">
        <v>997</v>
      </c>
      <c r="C37" s="91">
        <v>4</v>
      </c>
      <c r="D37" s="130">
        <v>0.006322342976184939</v>
      </c>
      <c r="E37" s="130">
        <v>2.2155053782318186</v>
      </c>
      <c r="F37" s="91" t="s">
        <v>1020</v>
      </c>
      <c r="G37" s="91" t="b">
        <v>0</v>
      </c>
      <c r="H37" s="91" t="b">
        <v>0</v>
      </c>
      <c r="I37" s="91" t="b">
        <v>0</v>
      </c>
      <c r="J37" s="91" t="b">
        <v>0</v>
      </c>
      <c r="K37" s="91" t="b">
        <v>0</v>
      </c>
      <c r="L37" s="91" t="b">
        <v>0</v>
      </c>
    </row>
    <row r="38" spans="1:12" ht="15">
      <c r="A38" s="91" t="s">
        <v>997</v>
      </c>
      <c r="B38" s="91" t="s">
        <v>998</v>
      </c>
      <c r="C38" s="91">
        <v>4</v>
      </c>
      <c r="D38" s="130">
        <v>0.006322342976184939</v>
      </c>
      <c r="E38" s="130">
        <v>2.2155053782318186</v>
      </c>
      <c r="F38" s="91" t="s">
        <v>1020</v>
      </c>
      <c r="G38" s="91" t="b">
        <v>0</v>
      </c>
      <c r="H38" s="91" t="b">
        <v>0</v>
      </c>
      <c r="I38" s="91" t="b">
        <v>0</v>
      </c>
      <c r="J38" s="91" t="b">
        <v>0</v>
      </c>
      <c r="K38" s="91" t="b">
        <v>0</v>
      </c>
      <c r="L38" s="91" t="b">
        <v>0</v>
      </c>
    </row>
    <row r="39" spans="1:12" ht="15">
      <c r="A39" s="91" t="s">
        <v>998</v>
      </c>
      <c r="B39" s="91" t="s">
        <v>999</v>
      </c>
      <c r="C39" s="91">
        <v>4</v>
      </c>
      <c r="D39" s="130">
        <v>0.006322342976184939</v>
      </c>
      <c r="E39" s="130">
        <v>2.2155053782318186</v>
      </c>
      <c r="F39" s="91" t="s">
        <v>1020</v>
      </c>
      <c r="G39" s="91" t="b">
        <v>0</v>
      </c>
      <c r="H39" s="91" t="b">
        <v>0</v>
      </c>
      <c r="I39" s="91" t="b">
        <v>0</v>
      </c>
      <c r="J39" s="91" t="b">
        <v>0</v>
      </c>
      <c r="K39" s="91" t="b">
        <v>0</v>
      </c>
      <c r="L39" s="91" t="b">
        <v>0</v>
      </c>
    </row>
    <row r="40" spans="1:12" ht="15">
      <c r="A40" s="91" t="s">
        <v>250</v>
      </c>
      <c r="B40" s="91" t="s">
        <v>819</v>
      </c>
      <c r="C40" s="91">
        <v>4</v>
      </c>
      <c r="D40" s="130">
        <v>0.006322342976184939</v>
      </c>
      <c r="E40" s="130">
        <v>1.1363241321841937</v>
      </c>
      <c r="F40" s="91" t="s">
        <v>1020</v>
      </c>
      <c r="G40" s="91" t="b">
        <v>0</v>
      </c>
      <c r="H40" s="91" t="b">
        <v>0</v>
      </c>
      <c r="I40" s="91" t="b">
        <v>0</v>
      </c>
      <c r="J40" s="91" t="b">
        <v>0</v>
      </c>
      <c r="K40" s="91" t="b">
        <v>0</v>
      </c>
      <c r="L40" s="91" t="b">
        <v>0</v>
      </c>
    </row>
    <row r="41" spans="1:12" ht="15">
      <c r="A41" s="91" t="s">
        <v>819</v>
      </c>
      <c r="B41" s="91" t="s">
        <v>820</v>
      </c>
      <c r="C41" s="91">
        <v>4</v>
      </c>
      <c r="D41" s="130">
        <v>0.006322342976184939</v>
      </c>
      <c r="E41" s="130">
        <v>2.2155053782318186</v>
      </c>
      <c r="F41" s="91" t="s">
        <v>1020</v>
      </c>
      <c r="G41" s="91" t="b">
        <v>0</v>
      </c>
      <c r="H41" s="91" t="b">
        <v>0</v>
      </c>
      <c r="I41" s="91" t="b">
        <v>0</v>
      </c>
      <c r="J41" s="91" t="b">
        <v>0</v>
      </c>
      <c r="K41" s="91" t="b">
        <v>0</v>
      </c>
      <c r="L41" s="91" t="b">
        <v>0</v>
      </c>
    </row>
    <row r="42" spans="1:12" ht="15">
      <c r="A42" s="91" t="s">
        <v>820</v>
      </c>
      <c r="B42" s="91" t="s">
        <v>821</v>
      </c>
      <c r="C42" s="91">
        <v>4</v>
      </c>
      <c r="D42" s="130">
        <v>0.006322342976184939</v>
      </c>
      <c r="E42" s="130">
        <v>2.2155053782318186</v>
      </c>
      <c r="F42" s="91" t="s">
        <v>1020</v>
      </c>
      <c r="G42" s="91" t="b">
        <v>0</v>
      </c>
      <c r="H42" s="91" t="b">
        <v>0</v>
      </c>
      <c r="I42" s="91" t="b">
        <v>0</v>
      </c>
      <c r="J42" s="91" t="b">
        <v>0</v>
      </c>
      <c r="K42" s="91" t="b">
        <v>0</v>
      </c>
      <c r="L42" s="91" t="b">
        <v>0</v>
      </c>
    </row>
    <row r="43" spans="1:12" ht="15">
      <c r="A43" s="91" t="s">
        <v>821</v>
      </c>
      <c r="B43" s="91" t="s">
        <v>822</v>
      </c>
      <c r="C43" s="91">
        <v>4</v>
      </c>
      <c r="D43" s="130">
        <v>0.006322342976184939</v>
      </c>
      <c r="E43" s="130">
        <v>2.2155053782318186</v>
      </c>
      <c r="F43" s="91" t="s">
        <v>1020</v>
      </c>
      <c r="G43" s="91" t="b">
        <v>0</v>
      </c>
      <c r="H43" s="91" t="b">
        <v>0</v>
      </c>
      <c r="I43" s="91" t="b">
        <v>0</v>
      </c>
      <c r="J43" s="91" t="b">
        <v>0</v>
      </c>
      <c r="K43" s="91" t="b">
        <v>0</v>
      </c>
      <c r="L43" s="91" t="b">
        <v>0</v>
      </c>
    </row>
    <row r="44" spans="1:12" ht="15">
      <c r="A44" s="91" t="s">
        <v>816</v>
      </c>
      <c r="B44" s="91" t="s">
        <v>250</v>
      </c>
      <c r="C44" s="91">
        <v>3</v>
      </c>
      <c r="D44" s="130">
        <v>0.005269667386821661</v>
      </c>
      <c r="E44" s="130">
        <v>1.277653284980663</v>
      </c>
      <c r="F44" s="91" t="s">
        <v>1020</v>
      </c>
      <c r="G44" s="91" t="b">
        <v>0</v>
      </c>
      <c r="H44" s="91" t="b">
        <v>0</v>
      </c>
      <c r="I44" s="91" t="b">
        <v>0</v>
      </c>
      <c r="J44" s="91" t="b">
        <v>0</v>
      </c>
      <c r="K44" s="91" t="b">
        <v>0</v>
      </c>
      <c r="L44" s="91" t="b">
        <v>0</v>
      </c>
    </row>
    <row r="45" spans="1:12" ht="15">
      <c r="A45" s="91" t="s">
        <v>228</v>
      </c>
      <c r="B45" s="91" t="s">
        <v>824</v>
      </c>
      <c r="C45" s="91">
        <v>3</v>
      </c>
      <c r="D45" s="130">
        <v>0.005269667386821661</v>
      </c>
      <c r="E45" s="130">
        <v>2.3404441148401185</v>
      </c>
      <c r="F45" s="91" t="s">
        <v>1020</v>
      </c>
      <c r="G45" s="91" t="b">
        <v>0</v>
      </c>
      <c r="H45" s="91" t="b">
        <v>0</v>
      </c>
      <c r="I45" s="91" t="b">
        <v>0</v>
      </c>
      <c r="J45" s="91" t="b">
        <v>0</v>
      </c>
      <c r="K45" s="91" t="b">
        <v>0</v>
      </c>
      <c r="L45" s="91" t="b">
        <v>0</v>
      </c>
    </row>
    <row r="46" spans="1:12" ht="15">
      <c r="A46" s="91" t="s">
        <v>999</v>
      </c>
      <c r="B46" s="91" t="s">
        <v>1001</v>
      </c>
      <c r="C46" s="91">
        <v>3</v>
      </c>
      <c r="D46" s="130">
        <v>0.005269667386821661</v>
      </c>
      <c r="E46" s="130">
        <v>2.2155053782318186</v>
      </c>
      <c r="F46" s="91" t="s">
        <v>1020</v>
      </c>
      <c r="G46" s="91" t="b">
        <v>0</v>
      </c>
      <c r="H46" s="91" t="b">
        <v>0</v>
      </c>
      <c r="I46" s="91" t="b">
        <v>0</v>
      </c>
      <c r="J46" s="91" t="b">
        <v>0</v>
      </c>
      <c r="K46" s="91" t="b">
        <v>0</v>
      </c>
      <c r="L46" s="91" t="b">
        <v>0</v>
      </c>
    </row>
    <row r="47" spans="1:12" ht="15">
      <c r="A47" s="91" t="s">
        <v>1001</v>
      </c>
      <c r="B47" s="91" t="s">
        <v>989</v>
      </c>
      <c r="C47" s="91">
        <v>3</v>
      </c>
      <c r="D47" s="130">
        <v>0.005269667386821661</v>
      </c>
      <c r="E47" s="130">
        <v>2.0394141191761372</v>
      </c>
      <c r="F47" s="91" t="s">
        <v>1020</v>
      </c>
      <c r="G47" s="91" t="b">
        <v>0</v>
      </c>
      <c r="H47" s="91" t="b">
        <v>0</v>
      </c>
      <c r="I47" s="91" t="b">
        <v>0</v>
      </c>
      <c r="J47" s="91" t="b">
        <v>0</v>
      </c>
      <c r="K47" s="91" t="b">
        <v>0</v>
      </c>
      <c r="L47" s="91" t="b">
        <v>0</v>
      </c>
    </row>
    <row r="48" spans="1:12" ht="15">
      <c r="A48" s="91" t="s">
        <v>989</v>
      </c>
      <c r="B48" s="91" t="s">
        <v>1002</v>
      </c>
      <c r="C48" s="91">
        <v>3</v>
      </c>
      <c r="D48" s="130">
        <v>0.005269667386821661</v>
      </c>
      <c r="E48" s="130">
        <v>2.0394141191761372</v>
      </c>
      <c r="F48" s="91" t="s">
        <v>1020</v>
      </c>
      <c r="G48" s="91" t="b">
        <v>0</v>
      </c>
      <c r="H48" s="91" t="b">
        <v>0</v>
      </c>
      <c r="I48" s="91" t="b">
        <v>0</v>
      </c>
      <c r="J48" s="91" t="b">
        <v>0</v>
      </c>
      <c r="K48" s="91" t="b">
        <v>0</v>
      </c>
      <c r="L48" s="91" t="b">
        <v>0</v>
      </c>
    </row>
    <row r="49" spans="1:12" ht="15">
      <c r="A49" s="91" t="s">
        <v>822</v>
      </c>
      <c r="B49" s="91" t="s">
        <v>1003</v>
      </c>
      <c r="C49" s="91">
        <v>3</v>
      </c>
      <c r="D49" s="130">
        <v>0.005269667386821661</v>
      </c>
      <c r="E49" s="130">
        <v>2.2155053782318186</v>
      </c>
      <c r="F49" s="91" t="s">
        <v>1020</v>
      </c>
      <c r="G49" s="91" t="b">
        <v>0</v>
      </c>
      <c r="H49" s="91" t="b">
        <v>0</v>
      </c>
      <c r="I49" s="91" t="b">
        <v>0</v>
      </c>
      <c r="J49" s="91" t="b">
        <v>0</v>
      </c>
      <c r="K49" s="91" t="b">
        <v>0</v>
      </c>
      <c r="L49" s="91" t="b">
        <v>0</v>
      </c>
    </row>
    <row r="50" spans="1:12" ht="15">
      <c r="A50" s="91" t="s">
        <v>246</v>
      </c>
      <c r="B50" s="91" t="s">
        <v>833</v>
      </c>
      <c r="C50" s="91">
        <v>2</v>
      </c>
      <c r="D50" s="130">
        <v>0.004009143306864248</v>
      </c>
      <c r="E50" s="130">
        <v>2.5165353738957994</v>
      </c>
      <c r="F50" s="91" t="s">
        <v>1020</v>
      </c>
      <c r="G50" s="91" t="b">
        <v>0</v>
      </c>
      <c r="H50" s="91" t="b">
        <v>0</v>
      </c>
      <c r="I50" s="91" t="b">
        <v>0</v>
      </c>
      <c r="J50" s="91" t="b">
        <v>0</v>
      </c>
      <c r="K50" s="91" t="b">
        <v>0</v>
      </c>
      <c r="L50" s="91" t="b">
        <v>0</v>
      </c>
    </row>
    <row r="51" spans="1:12" ht="15">
      <c r="A51" s="91" t="s">
        <v>833</v>
      </c>
      <c r="B51" s="91" t="s">
        <v>834</v>
      </c>
      <c r="C51" s="91">
        <v>2</v>
      </c>
      <c r="D51" s="130">
        <v>0.004009143306864248</v>
      </c>
      <c r="E51" s="130">
        <v>2.5165353738957994</v>
      </c>
      <c r="F51" s="91" t="s">
        <v>1020</v>
      </c>
      <c r="G51" s="91" t="b">
        <v>0</v>
      </c>
      <c r="H51" s="91" t="b">
        <v>0</v>
      </c>
      <c r="I51" s="91" t="b">
        <v>0</v>
      </c>
      <c r="J51" s="91" t="b">
        <v>0</v>
      </c>
      <c r="K51" s="91" t="b">
        <v>0</v>
      </c>
      <c r="L51" s="91" t="b">
        <v>0</v>
      </c>
    </row>
    <row r="52" spans="1:12" ht="15">
      <c r="A52" s="91" t="s">
        <v>834</v>
      </c>
      <c r="B52" s="91" t="s">
        <v>835</v>
      </c>
      <c r="C52" s="91">
        <v>2</v>
      </c>
      <c r="D52" s="130">
        <v>0.004009143306864248</v>
      </c>
      <c r="E52" s="130">
        <v>2.5165353738957994</v>
      </c>
      <c r="F52" s="91" t="s">
        <v>1020</v>
      </c>
      <c r="G52" s="91" t="b">
        <v>0</v>
      </c>
      <c r="H52" s="91" t="b">
        <v>0</v>
      </c>
      <c r="I52" s="91" t="b">
        <v>0</v>
      </c>
      <c r="J52" s="91" t="b">
        <v>0</v>
      </c>
      <c r="K52" s="91" t="b">
        <v>0</v>
      </c>
      <c r="L52" s="91" t="b">
        <v>0</v>
      </c>
    </row>
    <row r="53" spans="1:12" ht="15">
      <c r="A53" s="91" t="s">
        <v>835</v>
      </c>
      <c r="B53" s="91" t="s">
        <v>836</v>
      </c>
      <c r="C53" s="91">
        <v>2</v>
      </c>
      <c r="D53" s="130">
        <v>0.004009143306864248</v>
      </c>
      <c r="E53" s="130">
        <v>2.5165353738957994</v>
      </c>
      <c r="F53" s="91" t="s">
        <v>1020</v>
      </c>
      <c r="G53" s="91" t="b">
        <v>0</v>
      </c>
      <c r="H53" s="91" t="b">
        <v>0</v>
      </c>
      <c r="I53" s="91" t="b">
        <v>0</v>
      </c>
      <c r="J53" s="91" t="b">
        <v>0</v>
      </c>
      <c r="K53" s="91" t="b">
        <v>0</v>
      </c>
      <c r="L53" s="91" t="b">
        <v>0</v>
      </c>
    </row>
    <row r="54" spans="1:12" ht="15">
      <c r="A54" s="91" t="s">
        <v>836</v>
      </c>
      <c r="B54" s="91" t="s">
        <v>837</v>
      </c>
      <c r="C54" s="91">
        <v>2</v>
      </c>
      <c r="D54" s="130">
        <v>0.004009143306864248</v>
      </c>
      <c r="E54" s="130">
        <v>2.5165353738957994</v>
      </c>
      <c r="F54" s="91" t="s">
        <v>1020</v>
      </c>
      <c r="G54" s="91" t="b">
        <v>0</v>
      </c>
      <c r="H54" s="91" t="b">
        <v>0</v>
      </c>
      <c r="I54" s="91" t="b">
        <v>0</v>
      </c>
      <c r="J54" s="91" t="b">
        <v>0</v>
      </c>
      <c r="K54" s="91" t="b">
        <v>0</v>
      </c>
      <c r="L54" s="91" t="b">
        <v>0</v>
      </c>
    </row>
    <row r="55" spans="1:12" ht="15">
      <c r="A55" s="91" t="s">
        <v>837</v>
      </c>
      <c r="B55" s="91" t="s">
        <v>569</v>
      </c>
      <c r="C55" s="91">
        <v>2</v>
      </c>
      <c r="D55" s="130">
        <v>0.004009143306864248</v>
      </c>
      <c r="E55" s="130">
        <v>2.3404441148401185</v>
      </c>
      <c r="F55" s="91" t="s">
        <v>1020</v>
      </c>
      <c r="G55" s="91" t="b">
        <v>0</v>
      </c>
      <c r="H55" s="91" t="b">
        <v>0</v>
      </c>
      <c r="I55" s="91" t="b">
        <v>0</v>
      </c>
      <c r="J55" s="91" t="b">
        <v>0</v>
      </c>
      <c r="K55" s="91" t="b">
        <v>0</v>
      </c>
      <c r="L55" s="91" t="b">
        <v>0</v>
      </c>
    </row>
    <row r="56" spans="1:12" ht="15">
      <c r="A56" s="91" t="s">
        <v>569</v>
      </c>
      <c r="B56" s="91" t="s">
        <v>838</v>
      </c>
      <c r="C56" s="91">
        <v>2</v>
      </c>
      <c r="D56" s="130">
        <v>0.004009143306864248</v>
      </c>
      <c r="E56" s="130">
        <v>2.3404441148401185</v>
      </c>
      <c r="F56" s="91" t="s">
        <v>1020</v>
      </c>
      <c r="G56" s="91" t="b">
        <v>0</v>
      </c>
      <c r="H56" s="91" t="b">
        <v>0</v>
      </c>
      <c r="I56" s="91" t="b">
        <v>0</v>
      </c>
      <c r="J56" s="91" t="b">
        <v>0</v>
      </c>
      <c r="K56" s="91" t="b">
        <v>0</v>
      </c>
      <c r="L56" s="91" t="b">
        <v>0</v>
      </c>
    </row>
    <row r="57" spans="1:12" ht="15">
      <c r="A57" s="91" t="s">
        <v>838</v>
      </c>
      <c r="B57" s="91" t="s">
        <v>839</v>
      </c>
      <c r="C57" s="91">
        <v>2</v>
      </c>
      <c r="D57" s="130">
        <v>0.004009143306864248</v>
      </c>
      <c r="E57" s="130">
        <v>2.5165353738957994</v>
      </c>
      <c r="F57" s="91" t="s">
        <v>1020</v>
      </c>
      <c r="G57" s="91" t="b">
        <v>0</v>
      </c>
      <c r="H57" s="91" t="b">
        <v>0</v>
      </c>
      <c r="I57" s="91" t="b">
        <v>0</v>
      </c>
      <c r="J57" s="91" t="b">
        <v>0</v>
      </c>
      <c r="K57" s="91" t="b">
        <v>0</v>
      </c>
      <c r="L57" s="91" t="b">
        <v>0</v>
      </c>
    </row>
    <row r="58" spans="1:12" ht="15">
      <c r="A58" s="91" t="s">
        <v>839</v>
      </c>
      <c r="B58" s="91" t="s">
        <v>840</v>
      </c>
      <c r="C58" s="91">
        <v>2</v>
      </c>
      <c r="D58" s="130">
        <v>0.004009143306864248</v>
      </c>
      <c r="E58" s="130">
        <v>2.5165353738957994</v>
      </c>
      <c r="F58" s="91" t="s">
        <v>1020</v>
      </c>
      <c r="G58" s="91" t="b">
        <v>0</v>
      </c>
      <c r="H58" s="91" t="b">
        <v>0</v>
      </c>
      <c r="I58" s="91" t="b">
        <v>0</v>
      </c>
      <c r="J58" s="91" t="b">
        <v>0</v>
      </c>
      <c r="K58" s="91" t="b">
        <v>0</v>
      </c>
      <c r="L58" s="91" t="b">
        <v>0</v>
      </c>
    </row>
    <row r="59" spans="1:12" ht="15">
      <c r="A59" s="91" t="s">
        <v>840</v>
      </c>
      <c r="B59" s="91" t="s">
        <v>1010</v>
      </c>
      <c r="C59" s="91">
        <v>2</v>
      </c>
      <c r="D59" s="130">
        <v>0.004009143306864248</v>
      </c>
      <c r="E59" s="130">
        <v>2.5165353738957994</v>
      </c>
      <c r="F59" s="91" t="s">
        <v>1020</v>
      </c>
      <c r="G59" s="91" t="b">
        <v>0</v>
      </c>
      <c r="H59" s="91" t="b">
        <v>0</v>
      </c>
      <c r="I59" s="91" t="b">
        <v>0</v>
      </c>
      <c r="J59" s="91" t="b">
        <v>0</v>
      </c>
      <c r="K59" s="91" t="b">
        <v>0</v>
      </c>
      <c r="L59" s="91" t="b">
        <v>0</v>
      </c>
    </row>
    <row r="60" spans="1:12" ht="15">
      <c r="A60" s="91" t="s">
        <v>1010</v>
      </c>
      <c r="B60" s="91" t="s">
        <v>1000</v>
      </c>
      <c r="C60" s="91">
        <v>2</v>
      </c>
      <c r="D60" s="130">
        <v>0.004009143306864248</v>
      </c>
      <c r="E60" s="130">
        <v>2.3404441148401185</v>
      </c>
      <c r="F60" s="91" t="s">
        <v>1020</v>
      </c>
      <c r="G60" s="91" t="b">
        <v>0</v>
      </c>
      <c r="H60" s="91" t="b">
        <v>0</v>
      </c>
      <c r="I60" s="91" t="b">
        <v>0</v>
      </c>
      <c r="J60" s="91" t="b">
        <v>0</v>
      </c>
      <c r="K60" s="91" t="b">
        <v>0</v>
      </c>
      <c r="L60" s="91" t="b">
        <v>0</v>
      </c>
    </row>
    <row r="61" spans="1:12" ht="15">
      <c r="A61" s="91" t="s">
        <v>1000</v>
      </c>
      <c r="B61" s="91" t="s">
        <v>1011</v>
      </c>
      <c r="C61" s="91">
        <v>2</v>
      </c>
      <c r="D61" s="130">
        <v>0.004009143306864248</v>
      </c>
      <c r="E61" s="130">
        <v>2.3404441148401185</v>
      </c>
      <c r="F61" s="91" t="s">
        <v>1020</v>
      </c>
      <c r="G61" s="91" t="b">
        <v>0</v>
      </c>
      <c r="H61" s="91" t="b">
        <v>0</v>
      </c>
      <c r="I61" s="91" t="b">
        <v>0</v>
      </c>
      <c r="J61" s="91" t="b">
        <v>0</v>
      </c>
      <c r="K61" s="91" t="b">
        <v>0</v>
      </c>
      <c r="L61" s="91" t="b">
        <v>0</v>
      </c>
    </row>
    <row r="62" spans="1:12" ht="15">
      <c r="A62" s="91" t="s">
        <v>1011</v>
      </c>
      <c r="B62" s="91" t="s">
        <v>825</v>
      </c>
      <c r="C62" s="91">
        <v>2</v>
      </c>
      <c r="D62" s="130">
        <v>0.004009143306864248</v>
      </c>
      <c r="E62" s="130">
        <v>2.0394141191761372</v>
      </c>
      <c r="F62" s="91" t="s">
        <v>1020</v>
      </c>
      <c r="G62" s="91" t="b">
        <v>0</v>
      </c>
      <c r="H62" s="91" t="b">
        <v>0</v>
      </c>
      <c r="I62" s="91" t="b">
        <v>0</v>
      </c>
      <c r="J62" s="91" t="b">
        <v>0</v>
      </c>
      <c r="K62" s="91" t="b">
        <v>0</v>
      </c>
      <c r="L62" s="91" t="b">
        <v>0</v>
      </c>
    </row>
    <row r="63" spans="1:12" ht="15">
      <c r="A63" s="91" t="s">
        <v>825</v>
      </c>
      <c r="B63" s="91" t="s">
        <v>1012</v>
      </c>
      <c r="C63" s="91">
        <v>2</v>
      </c>
      <c r="D63" s="130">
        <v>0.004009143306864248</v>
      </c>
      <c r="E63" s="130">
        <v>2.0394141191761372</v>
      </c>
      <c r="F63" s="91" t="s">
        <v>1020</v>
      </c>
      <c r="G63" s="91" t="b">
        <v>0</v>
      </c>
      <c r="H63" s="91" t="b">
        <v>0</v>
      </c>
      <c r="I63" s="91" t="b">
        <v>0</v>
      </c>
      <c r="J63" s="91" t="b">
        <v>0</v>
      </c>
      <c r="K63" s="91" t="b">
        <v>0</v>
      </c>
      <c r="L63" s="91" t="b">
        <v>0</v>
      </c>
    </row>
    <row r="64" spans="1:12" ht="15">
      <c r="A64" s="91" t="s">
        <v>1012</v>
      </c>
      <c r="B64" s="91" t="s">
        <v>250</v>
      </c>
      <c r="C64" s="91">
        <v>2</v>
      </c>
      <c r="D64" s="130">
        <v>0.004009143306864248</v>
      </c>
      <c r="E64" s="130">
        <v>1.402592021588963</v>
      </c>
      <c r="F64" s="91" t="s">
        <v>1020</v>
      </c>
      <c r="G64" s="91" t="b">
        <v>0</v>
      </c>
      <c r="H64" s="91" t="b">
        <v>0</v>
      </c>
      <c r="I64" s="91" t="b">
        <v>0</v>
      </c>
      <c r="J64" s="91" t="b">
        <v>0</v>
      </c>
      <c r="K64" s="91" t="b">
        <v>0</v>
      </c>
      <c r="L64" s="91" t="b">
        <v>0</v>
      </c>
    </row>
    <row r="65" spans="1:12" ht="15">
      <c r="A65" s="91" t="s">
        <v>250</v>
      </c>
      <c r="B65" s="91" t="s">
        <v>1013</v>
      </c>
      <c r="C65" s="91">
        <v>2</v>
      </c>
      <c r="D65" s="130">
        <v>0.004009143306864248</v>
      </c>
      <c r="E65" s="130">
        <v>1.1363241321841937</v>
      </c>
      <c r="F65" s="91" t="s">
        <v>1020</v>
      </c>
      <c r="G65" s="91" t="b">
        <v>0</v>
      </c>
      <c r="H65" s="91" t="b">
        <v>0</v>
      </c>
      <c r="I65" s="91" t="b">
        <v>0</v>
      </c>
      <c r="J65" s="91" t="b">
        <v>0</v>
      </c>
      <c r="K65" s="91" t="b">
        <v>0</v>
      </c>
      <c r="L65" s="91" t="b">
        <v>0</v>
      </c>
    </row>
    <row r="66" spans="1:12" ht="15">
      <c r="A66" s="91" t="s">
        <v>1014</v>
      </c>
      <c r="B66" s="91" t="s">
        <v>1015</v>
      </c>
      <c r="C66" s="91">
        <v>2</v>
      </c>
      <c r="D66" s="130">
        <v>0.004009143306864248</v>
      </c>
      <c r="E66" s="130">
        <v>2.5165353738957994</v>
      </c>
      <c r="F66" s="91" t="s">
        <v>1020</v>
      </c>
      <c r="G66" s="91" t="b">
        <v>0</v>
      </c>
      <c r="H66" s="91" t="b">
        <v>0</v>
      </c>
      <c r="I66" s="91" t="b">
        <v>0</v>
      </c>
      <c r="J66" s="91" t="b">
        <v>0</v>
      </c>
      <c r="K66" s="91" t="b">
        <v>0</v>
      </c>
      <c r="L66" s="91" t="b">
        <v>0</v>
      </c>
    </row>
    <row r="67" spans="1:12" ht="15">
      <c r="A67" s="91" t="s">
        <v>1015</v>
      </c>
      <c r="B67" s="91" t="s">
        <v>1016</v>
      </c>
      <c r="C67" s="91">
        <v>2</v>
      </c>
      <c r="D67" s="130">
        <v>0.004009143306864248</v>
      </c>
      <c r="E67" s="130">
        <v>2.5165353738957994</v>
      </c>
      <c r="F67" s="91" t="s">
        <v>1020</v>
      </c>
      <c r="G67" s="91" t="b">
        <v>0</v>
      </c>
      <c r="H67" s="91" t="b">
        <v>0</v>
      </c>
      <c r="I67" s="91" t="b">
        <v>0</v>
      </c>
      <c r="J67" s="91" t="b">
        <v>0</v>
      </c>
      <c r="K67" s="91" t="b">
        <v>0</v>
      </c>
      <c r="L67" s="91" t="b">
        <v>0</v>
      </c>
    </row>
    <row r="68" spans="1:12" ht="15">
      <c r="A68" s="91" t="s">
        <v>805</v>
      </c>
      <c r="B68" s="91" t="s">
        <v>807</v>
      </c>
      <c r="C68" s="91">
        <v>12</v>
      </c>
      <c r="D68" s="130">
        <v>0.00320064332895362</v>
      </c>
      <c r="E68" s="130">
        <v>1.295567099962479</v>
      </c>
      <c r="F68" s="91" t="s">
        <v>740</v>
      </c>
      <c r="G68" s="91" t="b">
        <v>0</v>
      </c>
      <c r="H68" s="91" t="b">
        <v>0</v>
      </c>
      <c r="I68" s="91" t="b">
        <v>0</v>
      </c>
      <c r="J68" s="91" t="b">
        <v>0</v>
      </c>
      <c r="K68" s="91" t="b">
        <v>0</v>
      </c>
      <c r="L68" s="91" t="b">
        <v>0</v>
      </c>
    </row>
    <row r="69" spans="1:12" ht="15">
      <c r="A69" s="91" t="s">
        <v>807</v>
      </c>
      <c r="B69" s="91" t="s">
        <v>808</v>
      </c>
      <c r="C69" s="91">
        <v>12</v>
      </c>
      <c r="D69" s="130">
        <v>0.00320064332895362</v>
      </c>
      <c r="E69" s="130">
        <v>1.295567099962479</v>
      </c>
      <c r="F69" s="91" t="s">
        <v>740</v>
      </c>
      <c r="G69" s="91" t="b">
        <v>0</v>
      </c>
      <c r="H69" s="91" t="b">
        <v>0</v>
      </c>
      <c r="I69" s="91" t="b">
        <v>0</v>
      </c>
      <c r="J69" s="91" t="b">
        <v>0</v>
      </c>
      <c r="K69" s="91" t="b">
        <v>0</v>
      </c>
      <c r="L69" s="91" t="b">
        <v>0</v>
      </c>
    </row>
    <row r="70" spans="1:12" ht="15">
      <c r="A70" s="91" t="s">
        <v>808</v>
      </c>
      <c r="B70" s="91" t="s">
        <v>809</v>
      </c>
      <c r="C70" s="91">
        <v>12</v>
      </c>
      <c r="D70" s="130">
        <v>0.00320064332895362</v>
      </c>
      <c r="E70" s="130">
        <v>1.295567099962479</v>
      </c>
      <c r="F70" s="91" t="s">
        <v>740</v>
      </c>
      <c r="G70" s="91" t="b">
        <v>0</v>
      </c>
      <c r="H70" s="91" t="b">
        <v>0</v>
      </c>
      <c r="I70" s="91" t="b">
        <v>0</v>
      </c>
      <c r="J70" s="91" t="b">
        <v>0</v>
      </c>
      <c r="K70" s="91" t="b">
        <v>0</v>
      </c>
      <c r="L70" s="91" t="b">
        <v>0</v>
      </c>
    </row>
    <row r="71" spans="1:12" ht="15">
      <c r="A71" s="91" t="s">
        <v>809</v>
      </c>
      <c r="B71" s="91" t="s">
        <v>810</v>
      </c>
      <c r="C71" s="91">
        <v>12</v>
      </c>
      <c r="D71" s="130">
        <v>0.00320064332895362</v>
      </c>
      <c r="E71" s="130">
        <v>1.295567099962479</v>
      </c>
      <c r="F71" s="91" t="s">
        <v>740</v>
      </c>
      <c r="G71" s="91" t="b">
        <v>0</v>
      </c>
      <c r="H71" s="91" t="b">
        <v>0</v>
      </c>
      <c r="I71" s="91" t="b">
        <v>0</v>
      </c>
      <c r="J71" s="91" t="b">
        <v>0</v>
      </c>
      <c r="K71" s="91" t="b">
        <v>0</v>
      </c>
      <c r="L71" s="91" t="b">
        <v>0</v>
      </c>
    </row>
    <row r="72" spans="1:12" ht="15">
      <c r="A72" s="91" t="s">
        <v>810</v>
      </c>
      <c r="B72" s="91" t="s">
        <v>811</v>
      </c>
      <c r="C72" s="91">
        <v>12</v>
      </c>
      <c r="D72" s="130">
        <v>0.00320064332895362</v>
      </c>
      <c r="E72" s="130">
        <v>1.295567099962479</v>
      </c>
      <c r="F72" s="91" t="s">
        <v>740</v>
      </c>
      <c r="G72" s="91" t="b">
        <v>0</v>
      </c>
      <c r="H72" s="91" t="b">
        <v>0</v>
      </c>
      <c r="I72" s="91" t="b">
        <v>0</v>
      </c>
      <c r="J72" s="91" t="b">
        <v>0</v>
      </c>
      <c r="K72" s="91" t="b">
        <v>0</v>
      </c>
      <c r="L72" s="91" t="b">
        <v>0</v>
      </c>
    </row>
    <row r="73" spans="1:12" ht="15">
      <c r="A73" s="91" t="s">
        <v>811</v>
      </c>
      <c r="B73" s="91" t="s">
        <v>804</v>
      </c>
      <c r="C73" s="91">
        <v>12</v>
      </c>
      <c r="D73" s="130">
        <v>0.00320064332895362</v>
      </c>
      <c r="E73" s="130">
        <v>1.295567099962479</v>
      </c>
      <c r="F73" s="91" t="s">
        <v>740</v>
      </c>
      <c r="G73" s="91" t="b">
        <v>0</v>
      </c>
      <c r="H73" s="91" t="b">
        <v>0</v>
      </c>
      <c r="I73" s="91" t="b">
        <v>0</v>
      </c>
      <c r="J73" s="91" t="b">
        <v>0</v>
      </c>
      <c r="K73" s="91" t="b">
        <v>0</v>
      </c>
      <c r="L73" s="91" t="b">
        <v>0</v>
      </c>
    </row>
    <row r="74" spans="1:12" ht="15">
      <c r="A74" s="91" t="s">
        <v>804</v>
      </c>
      <c r="B74" s="91" t="s">
        <v>812</v>
      </c>
      <c r="C74" s="91">
        <v>12</v>
      </c>
      <c r="D74" s="130">
        <v>0.00320064332895362</v>
      </c>
      <c r="E74" s="130">
        <v>1.295567099962479</v>
      </c>
      <c r="F74" s="91" t="s">
        <v>740</v>
      </c>
      <c r="G74" s="91" t="b">
        <v>0</v>
      </c>
      <c r="H74" s="91" t="b">
        <v>0</v>
      </c>
      <c r="I74" s="91" t="b">
        <v>0</v>
      </c>
      <c r="J74" s="91" t="b">
        <v>0</v>
      </c>
      <c r="K74" s="91" t="b">
        <v>0</v>
      </c>
      <c r="L74" s="91" t="b">
        <v>0</v>
      </c>
    </row>
    <row r="75" spans="1:12" ht="15">
      <c r="A75" s="91" t="s">
        <v>812</v>
      </c>
      <c r="B75" s="91" t="s">
        <v>981</v>
      </c>
      <c r="C75" s="91">
        <v>12</v>
      </c>
      <c r="D75" s="130">
        <v>0.00320064332895362</v>
      </c>
      <c r="E75" s="130">
        <v>1.295567099962479</v>
      </c>
      <c r="F75" s="91" t="s">
        <v>740</v>
      </c>
      <c r="G75" s="91" t="b">
        <v>0</v>
      </c>
      <c r="H75" s="91" t="b">
        <v>0</v>
      </c>
      <c r="I75" s="91" t="b">
        <v>0</v>
      </c>
      <c r="J75" s="91" t="b">
        <v>0</v>
      </c>
      <c r="K75" s="91" t="b">
        <v>0</v>
      </c>
      <c r="L75" s="91" t="b">
        <v>0</v>
      </c>
    </row>
    <row r="76" spans="1:12" ht="15">
      <c r="A76" s="91" t="s">
        <v>981</v>
      </c>
      <c r="B76" s="91" t="s">
        <v>982</v>
      </c>
      <c r="C76" s="91">
        <v>12</v>
      </c>
      <c r="D76" s="130">
        <v>0.00320064332895362</v>
      </c>
      <c r="E76" s="130">
        <v>1.295567099962479</v>
      </c>
      <c r="F76" s="91" t="s">
        <v>740</v>
      </c>
      <c r="G76" s="91" t="b">
        <v>0</v>
      </c>
      <c r="H76" s="91" t="b">
        <v>0</v>
      </c>
      <c r="I76" s="91" t="b">
        <v>0</v>
      </c>
      <c r="J76" s="91" t="b">
        <v>0</v>
      </c>
      <c r="K76" s="91" t="b">
        <v>0</v>
      </c>
      <c r="L76" s="91" t="b">
        <v>0</v>
      </c>
    </row>
    <row r="77" spans="1:12" ht="15">
      <c r="A77" s="91" t="s">
        <v>982</v>
      </c>
      <c r="B77" s="91" t="s">
        <v>983</v>
      </c>
      <c r="C77" s="91">
        <v>12</v>
      </c>
      <c r="D77" s="130">
        <v>0.00320064332895362</v>
      </c>
      <c r="E77" s="130">
        <v>1.295567099962479</v>
      </c>
      <c r="F77" s="91" t="s">
        <v>740</v>
      </c>
      <c r="G77" s="91" t="b">
        <v>0</v>
      </c>
      <c r="H77" s="91" t="b">
        <v>0</v>
      </c>
      <c r="I77" s="91" t="b">
        <v>0</v>
      </c>
      <c r="J77" s="91" t="b">
        <v>0</v>
      </c>
      <c r="K77" s="91" t="b">
        <v>0</v>
      </c>
      <c r="L77" s="91" t="b">
        <v>0</v>
      </c>
    </row>
    <row r="78" spans="1:12" ht="15">
      <c r="A78" s="91" t="s">
        <v>983</v>
      </c>
      <c r="B78" s="91" t="s">
        <v>984</v>
      </c>
      <c r="C78" s="91">
        <v>12</v>
      </c>
      <c r="D78" s="130">
        <v>0.00320064332895362</v>
      </c>
      <c r="E78" s="130">
        <v>1.295567099962479</v>
      </c>
      <c r="F78" s="91" t="s">
        <v>740</v>
      </c>
      <c r="G78" s="91" t="b">
        <v>0</v>
      </c>
      <c r="H78" s="91" t="b">
        <v>0</v>
      </c>
      <c r="I78" s="91" t="b">
        <v>0</v>
      </c>
      <c r="J78" s="91" t="b">
        <v>0</v>
      </c>
      <c r="K78" s="91" t="b">
        <v>0</v>
      </c>
      <c r="L78" s="91" t="b">
        <v>0</v>
      </c>
    </row>
    <row r="79" spans="1:12" ht="15">
      <c r="A79" s="91" t="s">
        <v>984</v>
      </c>
      <c r="B79" s="91" t="s">
        <v>250</v>
      </c>
      <c r="C79" s="91">
        <v>12</v>
      </c>
      <c r="D79" s="130">
        <v>0.00320064332895362</v>
      </c>
      <c r="E79" s="130">
        <v>1.260804993703267</v>
      </c>
      <c r="F79" s="91" t="s">
        <v>740</v>
      </c>
      <c r="G79" s="91" t="b">
        <v>0</v>
      </c>
      <c r="H79" s="91" t="b">
        <v>0</v>
      </c>
      <c r="I79" s="91" t="b">
        <v>0</v>
      </c>
      <c r="J79" s="91" t="b">
        <v>0</v>
      </c>
      <c r="K79" s="91" t="b">
        <v>0</v>
      </c>
      <c r="L79" s="91" t="b">
        <v>0</v>
      </c>
    </row>
    <row r="80" spans="1:12" ht="15">
      <c r="A80" s="91" t="s">
        <v>250</v>
      </c>
      <c r="B80" s="91" t="s">
        <v>985</v>
      </c>
      <c r="C80" s="91">
        <v>12</v>
      </c>
      <c r="D80" s="130">
        <v>0.00320064332895362</v>
      </c>
      <c r="E80" s="130">
        <v>1.2286203103318658</v>
      </c>
      <c r="F80" s="91" t="s">
        <v>740</v>
      </c>
      <c r="G80" s="91" t="b">
        <v>0</v>
      </c>
      <c r="H80" s="91" t="b">
        <v>0</v>
      </c>
      <c r="I80" s="91" t="b">
        <v>0</v>
      </c>
      <c r="J80" s="91" t="b">
        <v>0</v>
      </c>
      <c r="K80" s="91" t="b">
        <v>0</v>
      </c>
      <c r="L80" s="91" t="b">
        <v>0</v>
      </c>
    </row>
    <row r="81" spans="1:12" ht="15">
      <c r="A81" s="91" t="s">
        <v>985</v>
      </c>
      <c r="B81" s="91" t="s">
        <v>986</v>
      </c>
      <c r="C81" s="91">
        <v>12</v>
      </c>
      <c r="D81" s="130">
        <v>0.00320064332895362</v>
      </c>
      <c r="E81" s="130">
        <v>1.295567099962479</v>
      </c>
      <c r="F81" s="91" t="s">
        <v>740</v>
      </c>
      <c r="G81" s="91" t="b">
        <v>0</v>
      </c>
      <c r="H81" s="91" t="b">
        <v>0</v>
      </c>
      <c r="I81" s="91" t="b">
        <v>0</v>
      </c>
      <c r="J81" s="91" t="b">
        <v>0</v>
      </c>
      <c r="K81" s="91" t="b">
        <v>0</v>
      </c>
      <c r="L81" s="91" t="b">
        <v>0</v>
      </c>
    </row>
    <row r="82" spans="1:12" ht="15">
      <c r="A82" s="91" t="s">
        <v>986</v>
      </c>
      <c r="B82" s="91" t="s">
        <v>803</v>
      </c>
      <c r="C82" s="91">
        <v>12</v>
      </c>
      <c r="D82" s="130">
        <v>0.00320064332895362</v>
      </c>
      <c r="E82" s="130">
        <v>1.295567099962479</v>
      </c>
      <c r="F82" s="91" t="s">
        <v>740</v>
      </c>
      <c r="G82" s="91" t="b">
        <v>0</v>
      </c>
      <c r="H82" s="91" t="b">
        <v>0</v>
      </c>
      <c r="I82" s="91" t="b">
        <v>0</v>
      </c>
      <c r="J82" s="91" t="b">
        <v>0</v>
      </c>
      <c r="K82" s="91" t="b">
        <v>0</v>
      </c>
      <c r="L82" s="91" t="b">
        <v>0</v>
      </c>
    </row>
    <row r="83" spans="1:12" ht="15">
      <c r="A83" s="91" t="s">
        <v>241</v>
      </c>
      <c r="B83" s="91" t="s">
        <v>805</v>
      </c>
      <c r="C83" s="91">
        <v>11</v>
      </c>
      <c r="D83" s="130">
        <v>0.004589995441116107</v>
      </c>
      <c r="E83" s="130">
        <v>1.295567099962479</v>
      </c>
      <c r="F83" s="91" t="s">
        <v>740</v>
      </c>
      <c r="G83" s="91" t="b">
        <v>0</v>
      </c>
      <c r="H83" s="91" t="b">
        <v>0</v>
      </c>
      <c r="I83" s="91" t="b">
        <v>0</v>
      </c>
      <c r="J83" s="91" t="b">
        <v>0</v>
      </c>
      <c r="K83" s="91" t="b">
        <v>0</v>
      </c>
      <c r="L83" s="91" t="b">
        <v>0</v>
      </c>
    </row>
    <row r="84" spans="1:12" ht="15">
      <c r="A84" s="91" t="s">
        <v>803</v>
      </c>
      <c r="B84" s="91" t="s">
        <v>988</v>
      </c>
      <c r="C84" s="91">
        <v>11</v>
      </c>
      <c r="D84" s="130">
        <v>0.004589995441116107</v>
      </c>
      <c r="E84" s="130">
        <v>1.3333556608518788</v>
      </c>
      <c r="F84" s="91" t="s">
        <v>740</v>
      </c>
      <c r="G84" s="91" t="b">
        <v>0</v>
      </c>
      <c r="H84" s="91" t="b">
        <v>0</v>
      </c>
      <c r="I84" s="91" t="b">
        <v>0</v>
      </c>
      <c r="J84" s="91" t="b">
        <v>0</v>
      </c>
      <c r="K84" s="91" t="b">
        <v>0</v>
      </c>
      <c r="L84" s="91" t="b">
        <v>0</v>
      </c>
    </row>
    <row r="85" spans="1:12" ht="15">
      <c r="A85" s="91" t="s">
        <v>988</v>
      </c>
      <c r="B85" s="91" t="s">
        <v>331</v>
      </c>
      <c r="C85" s="91">
        <v>11</v>
      </c>
      <c r="D85" s="130">
        <v>0.004589995441116107</v>
      </c>
      <c r="E85" s="130">
        <v>1.3333556608518788</v>
      </c>
      <c r="F85" s="91" t="s">
        <v>740</v>
      </c>
      <c r="G85" s="91" t="b">
        <v>0</v>
      </c>
      <c r="H85" s="91" t="b">
        <v>0</v>
      </c>
      <c r="I85" s="91" t="b">
        <v>0</v>
      </c>
      <c r="J85" s="91" t="b">
        <v>0</v>
      </c>
      <c r="K85" s="91" t="b">
        <v>0</v>
      </c>
      <c r="L85" s="91" t="b">
        <v>0</v>
      </c>
    </row>
    <row r="86" spans="1:12" ht="15">
      <c r="A86" s="91" t="s">
        <v>331</v>
      </c>
      <c r="B86" s="91" t="s">
        <v>987</v>
      </c>
      <c r="C86" s="91">
        <v>11</v>
      </c>
      <c r="D86" s="130">
        <v>0.004589995441116107</v>
      </c>
      <c r="E86" s="130">
        <v>1.3333556608518788</v>
      </c>
      <c r="F86" s="91" t="s">
        <v>740</v>
      </c>
      <c r="G86" s="91" t="b">
        <v>0</v>
      </c>
      <c r="H86" s="91" t="b">
        <v>0</v>
      </c>
      <c r="I86" s="91" t="b">
        <v>0</v>
      </c>
      <c r="J86" s="91" t="b">
        <v>0</v>
      </c>
      <c r="K86" s="91" t="b">
        <v>0</v>
      </c>
      <c r="L86" s="91" t="b">
        <v>0</v>
      </c>
    </row>
    <row r="87" spans="1:12" ht="15">
      <c r="A87" s="91" t="s">
        <v>816</v>
      </c>
      <c r="B87" s="91" t="s">
        <v>250</v>
      </c>
      <c r="C87" s="91">
        <v>3</v>
      </c>
      <c r="D87" s="130">
        <v>0.010041984545689211</v>
      </c>
      <c r="E87" s="130">
        <v>1.61066016308988</v>
      </c>
      <c r="F87" s="91" t="s">
        <v>741</v>
      </c>
      <c r="G87" s="91" t="b">
        <v>0</v>
      </c>
      <c r="H87" s="91" t="b">
        <v>0</v>
      </c>
      <c r="I87" s="91" t="b">
        <v>0</v>
      </c>
      <c r="J87" s="91" t="b">
        <v>0</v>
      </c>
      <c r="K87" s="91" t="b">
        <v>0</v>
      </c>
      <c r="L87" s="91" t="b">
        <v>0</v>
      </c>
    </row>
    <row r="88" spans="1:12" ht="15">
      <c r="A88" s="91" t="s">
        <v>250</v>
      </c>
      <c r="B88" s="91" t="s">
        <v>819</v>
      </c>
      <c r="C88" s="91">
        <v>3</v>
      </c>
      <c r="D88" s="130">
        <v>0.010041984545689211</v>
      </c>
      <c r="E88" s="130">
        <v>1.019595556063381</v>
      </c>
      <c r="F88" s="91" t="s">
        <v>741</v>
      </c>
      <c r="G88" s="91" t="b">
        <v>0</v>
      </c>
      <c r="H88" s="91" t="b">
        <v>0</v>
      </c>
      <c r="I88" s="91" t="b">
        <v>0</v>
      </c>
      <c r="J88" s="91" t="b">
        <v>0</v>
      </c>
      <c r="K88" s="91" t="b">
        <v>0</v>
      </c>
      <c r="L88" s="91" t="b">
        <v>0</v>
      </c>
    </row>
    <row r="89" spans="1:12" ht="15">
      <c r="A89" s="91" t="s">
        <v>819</v>
      </c>
      <c r="B89" s="91" t="s">
        <v>820</v>
      </c>
      <c r="C89" s="91">
        <v>3</v>
      </c>
      <c r="D89" s="130">
        <v>0.010041984545689211</v>
      </c>
      <c r="E89" s="130">
        <v>1.9574476493145363</v>
      </c>
      <c r="F89" s="91" t="s">
        <v>741</v>
      </c>
      <c r="G89" s="91" t="b">
        <v>0</v>
      </c>
      <c r="H89" s="91" t="b">
        <v>0</v>
      </c>
      <c r="I89" s="91" t="b">
        <v>0</v>
      </c>
      <c r="J89" s="91" t="b">
        <v>0</v>
      </c>
      <c r="K89" s="91" t="b">
        <v>0</v>
      </c>
      <c r="L89" s="91" t="b">
        <v>0</v>
      </c>
    </row>
    <row r="90" spans="1:12" ht="15">
      <c r="A90" s="91" t="s">
        <v>820</v>
      </c>
      <c r="B90" s="91" t="s">
        <v>821</v>
      </c>
      <c r="C90" s="91">
        <v>3</v>
      </c>
      <c r="D90" s="130">
        <v>0.010041984545689211</v>
      </c>
      <c r="E90" s="130">
        <v>1.9574476493145363</v>
      </c>
      <c r="F90" s="91" t="s">
        <v>741</v>
      </c>
      <c r="G90" s="91" t="b">
        <v>0</v>
      </c>
      <c r="H90" s="91" t="b">
        <v>0</v>
      </c>
      <c r="I90" s="91" t="b">
        <v>0</v>
      </c>
      <c r="J90" s="91" t="b">
        <v>0</v>
      </c>
      <c r="K90" s="91" t="b">
        <v>0</v>
      </c>
      <c r="L90" s="91" t="b">
        <v>0</v>
      </c>
    </row>
    <row r="91" spans="1:12" ht="15">
      <c r="A91" s="91" t="s">
        <v>821</v>
      </c>
      <c r="B91" s="91" t="s">
        <v>822</v>
      </c>
      <c r="C91" s="91">
        <v>3</v>
      </c>
      <c r="D91" s="130">
        <v>0.010041984545689211</v>
      </c>
      <c r="E91" s="130">
        <v>1.9574476493145363</v>
      </c>
      <c r="F91" s="91" t="s">
        <v>741</v>
      </c>
      <c r="G91" s="91" t="b">
        <v>0</v>
      </c>
      <c r="H91" s="91" t="b">
        <v>0</v>
      </c>
      <c r="I91" s="91" t="b">
        <v>0</v>
      </c>
      <c r="J91" s="91" t="b">
        <v>0</v>
      </c>
      <c r="K91" s="91" t="b">
        <v>0</v>
      </c>
      <c r="L91" s="91" t="b">
        <v>0</v>
      </c>
    </row>
    <row r="92" spans="1:12" ht="15">
      <c r="A92" s="91" t="s">
        <v>822</v>
      </c>
      <c r="B92" s="91" t="s">
        <v>1003</v>
      </c>
      <c r="C92" s="91">
        <v>2</v>
      </c>
      <c r="D92" s="130">
        <v>0.007856974905414465</v>
      </c>
      <c r="E92" s="130">
        <v>1.9574476493145363</v>
      </c>
      <c r="F92" s="91" t="s">
        <v>741</v>
      </c>
      <c r="G92" s="91" t="b">
        <v>0</v>
      </c>
      <c r="H92" s="91" t="b">
        <v>0</v>
      </c>
      <c r="I92" s="91" t="b">
        <v>0</v>
      </c>
      <c r="J92" s="91" t="b">
        <v>0</v>
      </c>
      <c r="K92" s="91" t="b">
        <v>0</v>
      </c>
      <c r="L92" s="91" t="b">
        <v>0</v>
      </c>
    </row>
    <row r="93" spans="1:12" ht="15">
      <c r="A93" s="91" t="s">
        <v>250</v>
      </c>
      <c r="B93" s="91" t="s">
        <v>1013</v>
      </c>
      <c r="C93" s="91">
        <v>2</v>
      </c>
      <c r="D93" s="130">
        <v>0.007856974905414465</v>
      </c>
      <c r="E93" s="130">
        <v>1.0195955560633807</v>
      </c>
      <c r="F93" s="91" t="s">
        <v>741</v>
      </c>
      <c r="G93" s="91" t="b">
        <v>0</v>
      </c>
      <c r="H93" s="91" t="b">
        <v>0</v>
      </c>
      <c r="I93" s="91" t="b">
        <v>0</v>
      </c>
      <c r="J93" s="91" t="b">
        <v>0</v>
      </c>
      <c r="K93" s="91" t="b">
        <v>0</v>
      </c>
      <c r="L93" s="91" t="b">
        <v>0</v>
      </c>
    </row>
    <row r="94" spans="1:12" ht="15">
      <c r="A94" s="91" t="s">
        <v>1014</v>
      </c>
      <c r="B94" s="91" t="s">
        <v>1015</v>
      </c>
      <c r="C94" s="91">
        <v>2</v>
      </c>
      <c r="D94" s="130">
        <v>0.007856974905414465</v>
      </c>
      <c r="E94" s="130">
        <v>2.1335389083702174</v>
      </c>
      <c r="F94" s="91" t="s">
        <v>741</v>
      </c>
      <c r="G94" s="91" t="b">
        <v>0</v>
      </c>
      <c r="H94" s="91" t="b">
        <v>0</v>
      </c>
      <c r="I94" s="91" t="b">
        <v>0</v>
      </c>
      <c r="J94" s="91" t="b">
        <v>0</v>
      </c>
      <c r="K94" s="91" t="b">
        <v>0</v>
      </c>
      <c r="L94" s="91" t="b">
        <v>0</v>
      </c>
    </row>
    <row r="95" spans="1:12" ht="15">
      <c r="A95" s="91" t="s">
        <v>1015</v>
      </c>
      <c r="B95" s="91" t="s">
        <v>1016</v>
      </c>
      <c r="C95" s="91">
        <v>2</v>
      </c>
      <c r="D95" s="130">
        <v>0.007856974905414465</v>
      </c>
      <c r="E95" s="130">
        <v>2.1335389083702174</v>
      </c>
      <c r="F95" s="91" t="s">
        <v>741</v>
      </c>
      <c r="G95" s="91" t="b">
        <v>0</v>
      </c>
      <c r="H95" s="91" t="b">
        <v>0</v>
      </c>
      <c r="I95" s="91" t="b">
        <v>0</v>
      </c>
      <c r="J95" s="91" t="b">
        <v>0</v>
      </c>
      <c r="K95" s="91" t="b">
        <v>0</v>
      </c>
      <c r="L95" s="91" t="b">
        <v>0</v>
      </c>
    </row>
    <row r="96" spans="1:12" ht="15">
      <c r="A96" s="91" t="s">
        <v>824</v>
      </c>
      <c r="B96" s="91" t="s">
        <v>825</v>
      </c>
      <c r="C96" s="91">
        <v>4</v>
      </c>
      <c r="D96" s="130">
        <v>0</v>
      </c>
      <c r="E96" s="130">
        <v>1.3473300153169503</v>
      </c>
      <c r="F96" s="91" t="s">
        <v>742</v>
      </c>
      <c r="G96" s="91" t="b">
        <v>0</v>
      </c>
      <c r="H96" s="91" t="b">
        <v>0</v>
      </c>
      <c r="I96" s="91" t="b">
        <v>0</v>
      </c>
      <c r="J96" s="91" t="b">
        <v>0</v>
      </c>
      <c r="K96" s="91" t="b">
        <v>0</v>
      </c>
      <c r="L96" s="91" t="b">
        <v>0</v>
      </c>
    </row>
    <row r="97" spans="1:12" ht="15">
      <c r="A97" s="91" t="s">
        <v>825</v>
      </c>
      <c r="B97" s="91" t="s">
        <v>250</v>
      </c>
      <c r="C97" s="91">
        <v>4</v>
      </c>
      <c r="D97" s="130">
        <v>0</v>
      </c>
      <c r="E97" s="130">
        <v>1.3473300153169503</v>
      </c>
      <c r="F97" s="91" t="s">
        <v>742</v>
      </c>
      <c r="G97" s="91" t="b">
        <v>0</v>
      </c>
      <c r="H97" s="91" t="b">
        <v>0</v>
      </c>
      <c r="I97" s="91" t="b">
        <v>0</v>
      </c>
      <c r="J97" s="91" t="b">
        <v>0</v>
      </c>
      <c r="K97" s="91" t="b">
        <v>0</v>
      </c>
      <c r="L97" s="91" t="b">
        <v>0</v>
      </c>
    </row>
    <row r="98" spans="1:12" ht="15">
      <c r="A98" s="91" t="s">
        <v>250</v>
      </c>
      <c r="B98" s="91" t="s">
        <v>803</v>
      </c>
      <c r="C98" s="91">
        <v>4</v>
      </c>
      <c r="D98" s="130">
        <v>0</v>
      </c>
      <c r="E98" s="130">
        <v>1.3473300153169503</v>
      </c>
      <c r="F98" s="91" t="s">
        <v>742</v>
      </c>
      <c r="G98" s="91" t="b">
        <v>0</v>
      </c>
      <c r="H98" s="91" t="b">
        <v>0</v>
      </c>
      <c r="I98" s="91" t="b">
        <v>0</v>
      </c>
      <c r="J98" s="91" t="b">
        <v>0</v>
      </c>
      <c r="K98" s="91" t="b">
        <v>0</v>
      </c>
      <c r="L98" s="91" t="b">
        <v>0</v>
      </c>
    </row>
    <row r="99" spans="1:12" ht="15">
      <c r="A99" s="91" t="s">
        <v>803</v>
      </c>
      <c r="B99" s="91" t="s">
        <v>818</v>
      </c>
      <c r="C99" s="91">
        <v>4</v>
      </c>
      <c r="D99" s="130">
        <v>0</v>
      </c>
      <c r="E99" s="130">
        <v>1.3473300153169503</v>
      </c>
      <c r="F99" s="91" t="s">
        <v>742</v>
      </c>
      <c r="G99" s="91" t="b">
        <v>0</v>
      </c>
      <c r="H99" s="91" t="b">
        <v>0</v>
      </c>
      <c r="I99" s="91" t="b">
        <v>0</v>
      </c>
      <c r="J99" s="91" t="b">
        <v>0</v>
      </c>
      <c r="K99" s="91" t="b">
        <v>0</v>
      </c>
      <c r="L99" s="91" t="b">
        <v>0</v>
      </c>
    </row>
    <row r="100" spans="1:12" ht="15">
      <c r="A100" s="91" t="s">
        <v>818</v>
      </c>
      <c r="B100" s="91" t="s">
        <v>826</v>
      </c>
      <c r="C100" s="91">
        <v>4</v>
      </c>
      <c r="D100" s="130">
        <v>0</v>
      </c>
      <c r="E100" s="130">
        <v>1.3473300153169503</v>
      </c>
      <c r="F100" s="91" t="s">
        <v>742</v>
      </c>
      <c r="G100" s="91" t="b">
        <v>0</v>
      </c>
      <c r="H100" s="91" t="b">
        <v>0</v>
      </c>
      <c r="I100" s="91" t="b">
        <v>0</v>
      </c>
      <c r="J100" s="91" t="b">
        <v>0</v>
      </c>
      <c r="K100" s="91" t="b">
        <v>0</v>
      </c>
      <c r="L100" s="91" t="b">
        <v>0</v>
      </c>
    </row>
    <row r="101" spans="1:12" ht="15">
      <c r="A101" s="91" t="s">
        <v>826</v>
      </c>
      <c r="B101" s="91" t="s">
        <v>827</v>
      </c>
      <c r="C101" s="91">
        <v>4</v>
      </c>
      <c r="D101" s="130">
        <v>0</v>
      </c>
      <c r="E101" s="130">
        <v>1.3473300153169503</v>
      </c>
      <c r="F101" s="91" t="s">
        <v>742</v>
      </c>
      <c r="G101" s="91" t="b">
        <v>0</v>
      </c>
      <c r="H101" s="91" t="b">
        <v>0</v>
      </c>
      <c r="I101" s="91" t="b">
        <v>0</v>
      </c>
      <c r="J101" s="91" t="b">
        <v>0</v>
      </c>
      <c r="K101" s="91" t="b">
        <v>0</v>
      </c>
      <c r="L101" s="91" t="b">
        <v>0</v>
      </c>
    </row>
    <row r="102" spans="1:12" ht="15">
      <c r="A102" s="91" t="s">
        <v>827</v>
      </c>
      <c r="B102" s="91" t="s">
        <v>828</v>
      </c>
      <c r="C102" s="91">
        <v>4</v>
      </c>
      <c r="D102" s="130">
        <v>0</v>
      </c>
      <c r="E102" s="130">
        <v>1.3473300153169503</v>
      </c>
      <c r="F102" s="91" t="s">
        <v>742</v>
      </c>
      <c r="G102" s="91" t="b">
        <v>0</v>
      </c>
      <c r="H102" s="91" t="b">
        <v>0</v>
      </c>
      <c r="I102" s="91" t="b">
        <v>0</v>
      </c>
      <c r="J102" s="91" t="b">
        <v>0</v>
      </c>
      <c r="K102" s="91" t="b">
        <v>0</v>
      </c>
      <c r="L102" s="91" t="b">
        <v>0</v>
      </c>
    </row>
    <row r="103" spans="1:12" ht="15">
      <c r="A103" s="91" t="s">
        <v>828</v>
      </c>
      <c r="B103" s="91" t="s">
        <v>829</v>
      </c>
      <c r="C103" s="91">
        <v>4</v>
      </c>
      <c r="D103" s="130">
        <v>0</v>
      </c>
      <c r="E103" s="130">
        <v>1.3473300153169503</v>
      </c>
      <c r="F103" s="91" t="s">
        <v>742</v>
      </c>
      <c r="G103" s="91" t="b">
        <v>0</v>
      </c>
      <c r="H103" s="91" t="b">
        <v>0</v>
      </c>
      <c r="I103" s="91" t="b">
        <v>0</v>
      </c>
      <c r="J103" s="91" t="b">
        <v>0</v>
      </c>
      <c r="K103" s="91" t="b">
        <v>0</v>
      </c>
      <c r="L103" s="91" t="b">
        <v>0</v>
      </c>
    </row>
    <row r="104" spans="1:12" ht="15">
      <c r="A104" s="91" t="s">
        <v>829</v>
      </c>
      <c r="B104" s="91" t="s">
        <v>830</v>
      </c>
      <c r="C104" s="91">
        <v>4</v>
      </c>
      <c r="D104" s="130">
        <v>0</v>
      </c>
      <c r="E104" s="130">
        <v>1.3473300153169503</v>
      </c>
      <c r="F104" s="91" t="s">
        <v>742</v>
      </c>
      <c r="G104" s="91" t="b">
        <v>0</v>
      </c>
      <c r="H104" s="91" t="b">
        <v>0</v>
      </c>
      <c r="I104" s="91" t="b">
        <v>0</v>
      </c>
      <c r="J104" s="91" t="b">
        <v>0</v>
      </c>
      <c r="K104" s="91" t="b">
        <v>0</v>
      </c>
      <c r="L104" s="91" t="b">
        <v>0</v>
      </c>
    </row>
    <row r="105" spans="1:12" ht="15">
      <c r="A105" s="91" t="s">
        <v>830</v>
      </c>
      <c r="B105" s="91" t="s">
        <v>991</v>
      </c>
      <c r="C105" s="91">
        <v>4</v>
      </c>
      <c r="D105" s="130">
        <v>0</v>
      </c>
      <c r="E105" s="130">
        <v>1.3473300153169503</v>
      </c>
      <c r="F105" s="91" t="s">
        <v>742</v>
      </c>
      <c r="G105" s="91" t="b">
        <v>0</v>
      </c>
      <c r="H105" s="91" t="b">
        <v>0</v>
      </c>
      <c r="I105" s="91" t="b">
        <v>0</v>
      </c>
      <c r="J105" s="91" t="b">
        <v>0</v>
      </c>
      <c r="K105" s="91" t="b">
        <v>0</v>
      </c>
      <c r="L105" s="91" t="b">
        <v>0</v>
      </c>
    </row>
    <row r="106" spans="1:12" ht="15">
      <c r="A106" s="91" t="s">
        <v>991</v>
      </c>
      <c r="B106" s="91" t="s">
        <v>992</v>
      </c>
      <c r="C106" s="91">
        <v>4</v>
      </c>
      <c r="D106" s="130">
        <v>0</v>
      </c>
      <c r="E106" s="130">
        <v>1.3473300153169503</v>
      </c>
      <c r="F106" s="91" t="s">
        <v>742</v>
      </c>
      <c r="G106" s="91" t="b">
        <v>0</v>
      </c>
      <c r="H106" s="91" t="b">
        <v>0</v>
      </c>
      <c r="I106" s="91" t="b">
        <v>0</v>
      </c>
      <c r="J106" s="91" t="b">
        <v>0</v>
      </c>
      <c r="K106" s="91" t="b">
        <v>0</v>
      </c>
      <c r="L106" s="91" t="b">
        <v>0</v>
      </c>
    </row>
    <row r="107" spans="1:12" ht="15">
      <c r="A107" s="91" t="s">
        <v>992</v>
      </c>
      <c r="B107" s="91" t="s">
        <v>993</v>
      </c>
      <c r="C107" s="91">
        <v>4</v>
      </c>
      <c r="D107" s="130">
        <v>0</v>
      </c>
      <c r="E107" s="130">
        <v>1.3473300153169503</v>
      </c>
      <c r="F107" s="91" t="s">
        <v>742</v>
      </c>
      <c r="G107" s="91" t="b">
        <v>0</v>
      </c>
      <c r="H107" s="91" t="b">
        <v>0</v>
      </c>
      <c r="I107" s="91" t="b">
        <v>0</v>
      </c>
      <c r="J107" s="91" t="b">
        <v>0</v>
      </c>
      <c r="K107" s="91" t="b">
        <v>0</v>
      </c>
      <c r="L107" s="91" t="b">
        <v>0</v>
      </c>
    </row>
    <row r="108" spans="1:12" ht="15">
      <c r="A108" s="91" t="s">
        <v>993</v>
      </c>
      <c r="B108" s="91" t="s">
        <v>990</v>
      </c>
      <c r="C108" s="91">
        <v>4</v>
      </c>
      <c r="D108" s="130">
        <v>0</v>
      </c>
      <c r="E108" s="130">
        <v>1.3473300153169503</v>
      </c>
      <c r="F108" s="91" t="s">
        <v>742</v>
      </c>
      <c r="G108" s="91" t="b">
        <v>0</v>
      </c>
      <c r="H108" s="91" t="b">
        <v>0</v>
      </c>
      <c r="I108" s="91" t="b">
        <v>0</v>
      </c>
      <c r="J108" s="91" t="b">
        <v>0</v>
      </c>
      <c r="K108" s="91" t="b">
        <v>0</v>
      </c>
      <c r="L108" s="91" t="b">
        <v>0</v>
      </c>
    </row>
    <row r="109" spans="1:12" ht="15">
      <c r="A109" s="91" t="s">
        <v>990</v>
      </c>
      <c r="B109" s="91" t="s">
        <v>994</v>
      </c>
      <c r="C109" s="91">
        <v>4</v>
      </c>
      <c r="D109" s="130">
        <v>0</v>
      </c>
      <c r="E109" s="130">
        <v>1.3473300153169503</v>
      </c>
      <c r="F109" s="91" t="s">
        <v>742</v>
      </c>
      <c r="G109" s="91" t="b">
        <v>0</v>
      </c>
      <c r="H109" s="91" t="b">
        <v>0</v>
      </c>
      <c r="I109" s="91" t="b">
        <v>0</v>
      </c>
      <c r="J109" s="91" t="b">
        <v>0</v>
      </c>
      <c r="K109" s="91" t="b">
        <v>0</v>
      </c>
      <c r="L109" s="91" t="b">
        <v>0</v>
      </c>
    </row>
    <row r="110" spans="1:12" ht="15">
      <c r="A110" s="91" t="s">
        <v>994</v>
      </c>
      <c r="B110" s="91" t="s">
        <v>995</v>
      </c>
      <c r="C110" s="91">
        <v>4</v>
      </c>
      <c r="D110" s="130">
        <v>0</v>
      </c>
      <c r="E110" s="130">
        <v>1.3473300153169503</v>
      </c>
      <c r="F110" s="91" t="s">
        <v>742</v>
      </c>
      <c r="G110" s="91" t="b">
        <v>0</v>
      </c>
      <c r="H110" s="91" t="b">
        <v>0</v>
      </c>
      <c r="I110" s="91" t="b">
        <v>0</v>
      </c>
      <c r="J110" s="91" t="b">
        <v>0</v>
      </c>
      <c r="K110" s="91" t="b">
        <v>0</v>
      </c>
      <c r="L110" s="91" t="b">
        <v>0</v>
      </c>
    </row>
    <row r="111" spans="1:12" ht="15">
      <c r="A111" s="91" t="s">
        <v>995</v>
      </c>
      <c r="B111" s="91" t="s">
        <v>996</v>
      </c>
      <c r="C111" s="91">
        <v>4</v>
      </c>
      <c r="D111" s="130">
        <v>0</v>
      </c>
      <c r="E111" s="130">
        <v>1.3473300153169503</v>
      </c>
      <c r="F111" s="91" t="s">
        <v>742</v>
      </c>
      <c r="G111" s="91" t="b">
        <v>0</v>
      </c>
      <c r="H111" s="91" t="b">
        <v>0</v>
      </c>
      <c r="I111" s="91" t="b">
        <v>0</v>
      </c>
      <c r="J111" s="91" t="b">
        <v>0</v>
      </c>
      <c r="K111" s="91" t="b">
        <v>0</v>
      </c>
      <c r="L111" s="91" t="b">
        <v>0</v>
      </c>
    </row>
    <row r="112" spans="1:12" ht="15">
      <c r="A112" s="91" t="s">
        <v>996</v>
      </c>
      <c r="B112" s="91" t="s">
        <v>997</v>
      </c>
      <c r="C112" s="91">
        <v>4</v>
      </c>
      <c r="D112" s="130">
        <v>0</v>
      </c>
      <c r="E112" s="130">
        <v>1.3473300153169503</v>
      </c>
      <c r="F112" s="91" t="s">
        <v>742</v>
      </c>
      <c r="G112" s="91" t="b">
        <v>0</v>
      </c>
      <c r="H112" s="91" t="b">
        <v>0</v>
      </c>
      <c r="I112" s="91" t="b">
        <v>0</v>
      </c>
      <c r="J112" s="91" t="b">
        <v>0</v>
      </c>
      <c r="K112" s="91" t="b">
        <v>0</v>
      </c>
      <c r="L112" s="91" t="b">
        <v>0</v>
      </c>
    </row>
    <row r="113" spans="1:12" ht="15">
      <c r="A113" s="91" t="s">
        <v>997</v>
      </c>
      <c r="B113" s="91" t="s">
        <v>998</v>
      </c>
      <c r="C113" s="91">
        <v>4</v>
      </c>
      <c r="D113" s="130">
        <v>0</v>
      </c>
      <c r="E113" s="130">
        <v>1.3473300153169503</v>
      </c>
      <c r="F113" s="91" t="s">
        <v>742</v>
      </c>
      <c r="G113" s="91" t="b">
        <v>0</v>
      </c>
      <c r="H113" s="91" t="b">
        <v>0</v>
      </c>
      <c r="I113" s="91" t="b">
        <v>0</v>
      </c>
      <c r="J113" s="91" t="b">
        <v>0</v>
      </c>
      <c r="K113" s="91" t="b">
        <v>0</v>
      </c>
      <c r="L113" s="91" t="b">
        <v>0</v>
      </c>
    </row>
    <row r="114" spans="1:12" ht="15">
      <c r="A114" s="91" t="s">
        <v>998</v>
      </c>
      <c r="B114" s="91" t="s">
        <v>999</v>
      </c>
      <c r="C114" s="91">
        <v>4</v>
      </c>
      <c r="D114" s="130">
        <v>0</v>
      </c>
      <c r="E114" s="130">
        <v>1.3473300153169503</v>
      </c>
      <c r="F114" s="91" t="s">
        <v>742</v>
      </c>
      <c r="G114" s="91" t="b">
        <v>0</v>
      </c>
      <c r="H114" s="91" t="b">
        <v>0</v>
      </c>
      <c r="I114" s="91" t="b">
        <v>0</v>
      </c>
      <c r="J114" s="91" t="b">
        <v>0</v>
      </c>
      <c r="K114" s="91" t="b">
        <v>0</v>
      </c>
      <c r="L114" s="91" t="b">
        <v>0</v>
      </c>
    </row>
    <row r="115" spans="1:12" ht="15">
      <c r="A115" s="91" t="s">
        <v>228</v>
      </c>
      <c r="B115" s="91" t="s">
        <v>824</v>
      </c>
      <c r="C115" s="91">
        <v>3</v>
      </c>
      <c r="D115" s="130">
        <v>0.004030281826074191</v>
      </c>
      <c r="E115" s="130">
        <v>1.4722687519252504</v>
      </c>
      <c r="F115" s="91" t="s">
        <v>742</v>
      </c>
      <c r="G115" s="91" t="b">
        <v>0</v>
      </c>
      <c r="H115" s="91" t="b">
        <v>0</v>
      </c>
      <c r="I115" s="91" t="b">
        <v>0</v>
      </c>
      <c r="J115" s="91" t="b">
        <v>0</v>
      </c>
      <c r="K115" s="91" t="b">
        <v>0</v>
      </c>
      <c r="L115" s="91" t="b">
        <v>0</v>
      </c>
    </row>
    <row r="116" spans="1:12" ht="15">
      <c r="A116" s="91" t="s">
        <v>999</v>
      </c>
      <c r="B116" s="91" t="s">
        <v>1001</v>
      </c>
      <c r="C116" s="91">
        <v>3</v>
      </c>
      <c r="D116" s="130">
        <v>0.004030281826074191</v>
      </c>
      <c r="E116" s="130">
        <v>1.3473300153169503</v>
      </c>
      <c r="F116" s="91" t="s">
        <v>742</v>
      </c>
      <c r="G116" s="91" t="b">
        <v>0</v>
      </c>
      <c r="H116" s="91" t="b">
        <v>0</v>
      </c>
      <c r="I116" s="91" t="b">
        <v>0</v>
      </c>
      <c r="J116" s="91" t="b">
        <v>0</v>
      </c>
      <c r="K116" s="91" t="b">
        <v>0</v>
      </c>
      <c r="L116" s="91" t="b">
        <v>0</v>
      </c>
    </row>
    <row r="117" spans="1:12" ht="15">
      <c r="A117" s="91" t="s">
        <v>1001</v>
      </c>
      <c r="B117" s="91" t="s">
        <v>989</v>
      </c>
      <c r="C117" s="91">
        <v>3</v>
      </c>
      <c r="D117" s="130">
        <v>0.004030281826074191</v>
      </c>
      <c r="E117" s="130">
        <v>1.4722687519252504</v>
      </c>
      <c r="F117" s="91" t="s">
        <v>742</v>
      </c>
      <c r="G117" s="91" t="b">
        <v>0</v>
      </c>
      <c r="H117" s="91" t="b">
        <v>0</v>
      </c>
      <c r="I117" s="91" t="b">
        <v>0</v>
      </c>
      <c r="J117" s="91" t="b">
        <v>0</v>
      </c>
      <c r="K117" s="91" t="b">
        <v>0</v>
      </c>
      <c r="L117" s="91" t="b">
        <v>0</v>
      </c>
    </row>
    <row r="118" spans="1:12" ht="15">
      <c r="A118" s="91" t="s">
        <v>989</v>
      </c>
      <c r="B118" s="91" t="s">
        <v>1002</v>
      </c>
      <c r="C118" s="91">
        <v>3</v>
      </c>
      <c r="D118" s="130">
        <v>0.004030281826074191</v>
      </c>
      <c r="E118" s="130">
        <v>1.4722687519252504</v>
      </c>
      <c r="F118" s="91" t="s">
        <v>742</v>
      </c>
      <c r="G118" s="91" t="b">
        <v>0</v>
      </c>
      <c r="H118" s="91" t="b">
        <v>0</v>
      </c>
      <c r="I118" s="91" t="b">
        <v>0</v>
      </c>
      <c r="J118" s="91" t="b">
        <v>0</v>
      </c>
      <c r="K118" s="91" t="b">
        <v>0</v>
      </c>
      <c r="L118" s="91" t="b">
        <v>0</v>
      </c>
    </row>
    <row r="119" spans="1:12" ht="15">
      <c r="A119" s="91" t="s">
        <v>246</v>
      </c>
      <c r="B119" s="91" t="s">
        <v>833</v>
      </c>
      <c r="C119" s="91">
        <v>2</v>
      </c>
      <c r="D119" s="130">
        <v>0</v>
      </c>
      <c r="E119" s="130">
        <v>1.2304489213782739</v>
      </c>
      <c r="F119" s="91" t="s">
        <v>744</v>
      </c>
      <c r="G119" s="91" t="b">
        <v>0</v>
      </c>
      <c r="H119" s="91" t="b">
        <v>0</v>
      </c>
      <c r="I119" s="91" t="b">
        <v>0</v>
      </c>
      <c r="J119" s="91" t="b">
        <v>0</v>
      </c>
      <c r="K119" s="91" t="b">
        <v>0</v>
      </c>
      <c r="L119" s="91" t="b">
        <v>0</v>
      </c>
    </row>
    <row r="120" spans="1:12" ht="15">
      <c r="A120" s="91" t="s">
        <v>833</v>
      </c>
      <c r="B120" s="91" t="s">
        <v>834</v>
      </c>
      <c r="C120" s="91">
        <v>2</v>
      </c>
      <c r="D120" s="130">
        <v>0</v>
      </c>
      <c r="E120" s="130">
        <v>1.2304489213782739</v>
      </c>
      <c r="F120" s="91" t="s">
        <v>744</v>
      </c>
      <c r="G120" s="91" t="b">
        <v>0</v>
      </c>
      <c r="H120" s="91" t="b">
        <v>0</v>
      </c>
      <c r="I120" s="91" t="b">
        <v>0</v>
      </c>
      <c r="J120" s="91" t="b">
        <v>0</v>
      </c>
      <c r="K120" s="91" t="b">
        <v>0</v>
      </c>
      <c r="L120" s="91" t="b">
        <v>0</v>
      </c>
    </row>
    <row r="121" spans="1:12" ht="15">
      <c r="A121" s="91" t="s">
        <v>834</v>
      </c>
      <c r="B121" s="91" t="s">
        <v>835</v>
      </c>
      <c r="C121" s="91">
        <v>2</v>
      </c>
      <c r="D121" s="130">
        <v>0</v>
      </c>
      <c r="E121" s="130">
        <v>1.2304489213782739</v>
      </c>
      <c r="F121" s="91" t="s">
        <v>744</v>
      </c>
      <c r="G121" s="91" t="b">
        <v>0</v>
      </c>
      <c r="H121" s="91" t="b">
        <v>0</v>
      </c>
      <c r="I121" s="91" t="b">
        <v>0</v>
      </c>
      <c r="J121" s="91" t="b">
        <v>0</v>
      </c>
      <c r="K121" s="91" t="b">
        <v>0</v>
      </c>
      <c r="L121" s="91" t="b">
        <v>0</v>
      </c>
    </row>
    <row r="122" spans="1:12" ht="15">
      <c r="A122" s="91" t="s">
        <v>835</v>
      </c>
      <c r="B122" s="91" t="s">
        <v>836</v>
      </c>
      <c r="C122" s="91">
        <v>2</v>
      </c>
      <c r="D122" s="130">
        <v>0</v>
      </c>
      <c r="E122" s="130">
        <v>1.2304489213782739</v>
      </c>
      <c r="F122" s="91" t="s">
        <v>744</v>
      </c>
      <c r="G122" s="91" t="b">
        <v>0</v>
      </c>
      <c r="H122" s="91" t="b">
        <v>0</v>
      </c>
      <c r="I122" s="91" t="b">
        <v>0</v>
      </c>
      <c r="J122" s="91" t="b">
        <v>0</v>
      </c>
      <c r="K122" s="91" t="b">
        <v>0</v>
      </c>
      <c r="L122" s="91" t="b">
        <v>0</v>
      </c>
    </row>
    <row r="123" spans="1:12" ht="15">
      <c r="A123" s="91" t="s">
        <v>836</v>
      </c>
      <c r="B123" s="91" t="s">
        <v>837</v>
      </c>
      <c r="C123" s="91">
        <v>2</v>
      </c>
      <c r="D123" s="130">
        <v>0</v>
      </c>
      <c r="E123" s="130">
        <v>1.2304489213782739</v>
      </c>
      <c r="F123" s="91" t="s">
        <v>744</v>
      </c>
      <c r="G123" s="91" t="b">
        <v>0</v>
      </c>
      <c r="H123" s="91" t="b">
        <v>0</v>
      </c>
      <c r="I123" s="91" t="b">
        <v>0</v>
      </c>
      <c r="J123" s="91" t="b">
        <v>0</v>
      </c>
      <c r="K123" s="91" t="b">
        <v>0</v>
      </c>
      <c r="L123" s="91" t="b">
        <v>0</v>
      </c>
    </row>
    <row r="124" spans="1:12" ht="15">
      <c r="A124" s="91" t="s">
        <v>837</v>
      </c>
      <c r="B124" s="91" t="s">
        <v>569</v>
      </c>
      <c r="C124" s="91">
        <v>2</v>
      </c>
      <c r="D124" s="130">
        <v>0</v>
      </c>
      <c r="E124" s="130">
        <v>1.2304489213782739</v>
      </c>
      <c r="F124" s="91" t="s">
        <v>744</v>
      </c>
      <c r="G124" s="91" t="b">
        <v>0</v>
      </c>
      <c r="H124" s="91" t="b">
        <v>0</v>
      </c>
      <c r="I124" s="91" t="b">
        <v>0</v>
      </c>
      <c r="J124" s="91" t="b">
        <v>0</v>
      </c>
      <c r="K124" s="91" t="b">
        <v>0</v>
      </c>
      <c r="L124" s="91" t="b">
        <v>0</v>
      </c>
    </row>
    <row r="125" spans="1:12" ht="15">
      <c r="A125" s="91" t="s">
        <v>569</v>
      </c>
      <c r="B125" s="91" t="s">
        <v>838</v>
      </c>
      <c r="C125" s="91">
        <v>2</v>
      </c>
      <c r="D125" s="130">
        <v>0</v>
      </c>
      <c r="E125" s="130">
        <v>1.2304489213782739</v>
      </c>
      <c r="F125" s="91" t="s">
        <v>744</v>
      </c>
      <c r="G125" s="91" t="b">
        <v>0</v>
      </c>
      <c r="H125" s="91" t="b">
        <v>0</v>
      </c>
      <c r="I125" s="91" t="b">
        <v>0</v>
      </c>
      <c r="J125" s="91" t="b">
        <v>0</v>
      </c>
      <c r="K125" s="91" t="b">
        <v>0</v>
      </c>
      <c r="L125" s="91" t="b">
        <v>0</v>
      </c>
    </row>
    <row r="126" spans="1:12" ht="15">
      <c r="A126" s="91" t="s">
        <v>838</v>
      </c>
      <c r="B126" s="91" t="s">
        <v>839</v>
      </c>
      <c r="C126" s="91">
        <v>2</v>
      </c>
      <c r="D126" s="130">
        <v>0</v>
      </c>
      <c r="E126" s="130">
        <v>1.2304489213782739</v>
      </c>
      <c r="F126" s="91" t="s">
        <v>744</v>
      </c>
      <c r="G126" s="91" t="b">
        <v>0</v>
      </c>
      <c r="H126" s="91" t="b">
        <v>0</v>
      </c>
      <c r="I126" s="91" t="b">
        <v>0</v>
      </c>
      <c r="J126" s="91" t="b">
        <v>0</v>
      </c>
      <c r="K126" s="91" t="b">
        <v>0</v>
      </c>
      <c r="L126" s="91" t="b">
        <v>0</v>
      </c>
    </row>
    <row r="127" spans="1:12" ht="15">
      <c r="A127" s="91" t="s">
        <v>839</v>
      </c>
      <c r="B127" s="91" t="s">
        <v>840</v>
      </c>
      <c r="C127" s="91">
        <v>2</v>
      </c>
      <c r="D127" s="130">
        <v>0</v>
      </c>
      <c r="E127" s="130">
        <v>1.2304489213782739</v>
      </c>
      <c r="F127" s="91" t="s">
        <v>744</v>
      </c>
      <c r="G127" s="91" t="b">
        <v>0</v>
      </c>
      <c r="H127" s="91" t="b">
        <v>0</v>
      </c>
      <c r="I127" s="91" t="b">
        <v>0</v>
      </c>
      <c r="J127" s="91" t="b">
        <v>0</v>
      </c>
      <c r="K127" s="91" t="b">
        <v>0</v>
      </c>
      <c r="L127" s="91" t="b">
        <v>0</v>
      </c>
    </row>
    <row r="128" spans="1:12" ht="15">
      <c r="A128" s="91" t="s">
        <v>840</v>
      </c>
      <c r="B128" s="91" t="s">
        <v>1010</v>
      </c>
      <c r="C128" s="91">
        <v>2</v>
      </c>
      <c r="D128" s="130">
        <v>0</v>
      </c>
      <c r="E128" s="130">
        <v>1.2304489213782739</v>
      </c>
      <c r="F128" s="91" t="s">
        <v>744</v>
      </c>
      <c r="G128" s="91" t="b">
        <v>0</v>
      </c>
      <c r="H128" s="91" t="b">
        <v>0</v>
      </c>
      <c r="I128" s="91" t="b">
        <v>0</v>
      </c>
      <c r="J128" s="91" t="b">
        <v>0</v>
      </c>
      <c r="K128" s="91" t="b">
        <v>0</v>
      </c>
      <c r="L128" s="91" t="b">
        <v>0</v>
      </c>
    </row>
    <row r="129" spans="1:12" ht="15">
      <c r="A129" s="91" t="s">
        <v>1010</v>
      </c>
      <c r="B129" s="91" t="s">
        <v>1000</v>
      </c>
      <c r="C129" s="91">
        <v>2</v>
      </c>
      <c r="D129" s="130">
        <v>0</v>
      </c>
      <c r="E129" s="130">
        <v>1.2304489213782739</v>
      </c>
      <c r="F129" s="91" t="s">
        <v>744</v>
      </c>
      <c r="G129" s="91" t="b">
        <v>0</v>
      </c>
      <c r="H129" s="91" t="b">
        <v>0</v>
      </c>
      <c r="I129" s="91" t="b">
        <v>0</v>
      </c>
      <c r="J129" s="91" t="b">
        <v>0</v>
      </c>
      <c r="K129" s="91" t="b">
        <v>0</v>
      </c>
      <c r="L129" s="91" t="b">
        <v>0</v>
      </c>
    </row>
    <row r="130" spans="1:12" ht="15">
      <c r="A130" s="91" t="s">
        <v>1000</v>
      </c>
      <c r="B130" s="91" t="s">
        <v>1011</v>
      </c>
      <c r="C130" s="91">
        <v>2</v>
      </c>
      <c r="D130" s="130">
        <v>0</v>
      </c>
      <c r="E130" s="130">
        <v>1.2304489213782739</v>
      </c>
      <c r="F130" s="91" t="s">
        <v>744</v>
      </c>
      <c r="G130" s="91" t="b">
        <v>0</v>
      </c>
      <c r="H130" s="91" t="b">
        <v>0</v>
      </c>
      <c r="I130" s="91" t="b">
        <v>0</v>
      </c>
      <c r="J130" s="91" t="b">
        <v>0</v>
      </c>
      <c r="K130" s="91" t="b">
        <v>0</v>
      </c>
      <c r="L130" s="91" t="b">
        <v>0</v>
      </c>
    </row>
    <row r="131" spans="1:12" ht="15">
      <c r="A131" s="91" t="s">
        <v>1011</v>
      </c>
      <c r="B131" s="91" t="s">
        <v>825</v>
      </c>
      <c r="C131" s="91">
        <v>2</v>
      </c>
      <c r="D131" s="130">
        <v>0</v>
      </c>
      <c r="E131" s="130">
        <v>1.2304489213782739</v>
      </c>
      <c r="F131" s="91" t="s">
        <v>744</v>
      </c>
      <c r="G131" s="91" t="b">
        <v>0</v>
      </c>
      <c r="H131" s="91" t="b">
        <v>0</v>
      </c>
      <c r="I131" s="91" t="b">
        <v>0</v>
      </c>
      <c r="J131" s="91" t="b">
        <v>0</v>
      </c>
      <c r="K131" s="91" t="b">
        <v>0</v>
      </c>
      <c r="L131" s="91" t="b">
        <v>0</v>
      </c>
    </row>
    <row r="132" spans="1:12" ht="15">
      <c r="A132" s="91" t="s">
        <v>825</v>
      </c>
      <c r="B132" s="91" t="s">
        <v>1012</v>
      </c>
      <c r="C132" s="91">
        <v>2</v>
      </c>
      <c r="D132" s="130">
        <v>0</v>
      </c>
      <c r="E132" s="130">
        <v>1.2304489213782739</v>
      </c>
      <c r="F132" s="91" t="s">
        <v>744</v>
      </c>
      <c r="G132" s="91" t="b">
        <v>0</v>
      </c>
      <c r="H132" s="91" t="b">
        <v>0</v>
      </c>
      <c r="I132" s="91" t="b">
        <v>0</v>
      </c>
      <c r="J132" s="91" t="b">
        <v>0</v>
      </c>
      <c r="K132" s="91" t="b">
        <v>0</v>
      </c>
      <c r="L132" s="91" t="b">
        <v>0</v>
      </c>
    </row>
    <row r="133" spans="1:12" ht="15">
      <c r="A133" s="91" t="s">
        <v>1012</v>
      </c>
      <c r="B133" s="91" t="s">
        <v>250</v>
      </c>
      <c r="C133" s="91">
        <v>2</v>
      </c>
      <c r="D133" s="130">
        <v>0</v>
      </c>
      <c r="E133" s="130">
        <v>1.2304489213782739</v>
      </c>
      <c r="F133" s="91" t="s">
        <v>744</v>
      </c>
      <c r="G133" s="91" t="b">
        <v>0</v>
      </c>
      <c r="H133" s="91" t="b">
        <v>0</v>
      </c>
      <c r="I133" s="91" t="b">
        <v>0</v>
      </c>
      <c r="J133" s="91" t="b">
        <v>0</v>
      </c>
      <c r="K133" s="91" t="b">
        <v>0</v>
      </c>
      <c r="L1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1044</v>
      </c>
      <c r="B2" s="133" t="s">
        <v>1045</v>
      </c>
      <c r="C2" s="67" t="s">
        <v>1046</v>
      </c>
    </row>
    <row r="3" spans="1:3" ht="15">
      <c r="A3" s="132" t="s">
        <v>740</v>
      </c>
      <c r="B3" s="132" t="s">
        <v>740</v>
      </c>
      <c r="C3" s="36">
        <v>14</v>
      </c>
    </row>
    <row r="4" spans="1:3" ht="15">
      <c r="A4" s="132" t="s">
        <v>741</v>
      </c>
      <c r="B4" s="132" t="s">
        <v>741</v>
      </c>
      <c r="C4" s="36">
        <v>31</v>
      </c>
    </row>
    <row r="5" spans="1:3" ht="15">
      <c r="A5" s="132" t="s">
        <v>742</v>
      </c>
      <c r="B5" s="132" t="s">
        <v>742</v>
      </c>
      <c r="C5" s="36">
        <v>4</v>
      </c>
    </row>
    <row r="6" spans="1:3" ht="15">
      <c r="A6" s="132" t="s">
        <v>743</v>
      </c>
      <c r="B6" s="132" t="s">
        <v>740</v>
      </c>
      <c r="C6" s="36">
        <v>1</v>
      </c>
    </row>
    <row r="7" spans="1:3" ht="15">
      <c r="A7" s="132" t="s">
        <v>743</v>
      </c>
      <c r="B7" s="132" t="s">
        <v>743</v>
      </c>
      <c r="C7" s="36">
        <v>2</v>
      </c>
    </row>
    <row r="8" spans="1:3" ht="15">
      <c r="A8" s="132" t="s">
        <v>744</v>
      </c>
      <c r="B8" s="132" t="s">
        <v>744</v>
      </c>
      <c r="C8" s="36">
        <v>2</v>
      </c>
    </row>
    <row r="9" spans="1:3" ht="15">
      <c r="A9" s="132" t="s">
        <v>745</v>
      </c>
      <c r="B9" s="132" t="s">
        <v>745</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1052</v>
      </c>
      <c r="B1" s="13" t="s">
        <v>17</v>
      </c>
    </row>
    <row r="2" spans="1:2" ht="15">
      <c r="A2" s="85" t="s">
        <v>1053</v>
      </c>
      <c r="B2" s="85" t="s">
        <v>1059</v>
      </c>
    </row>
    <row r="3" spans="1:2" ht="15">
      <c r="A3" s="85" t="s">
        <v>1054</v>
      </c>
      <c r="B3" s="85" t="s">
        <v>1060</v>
      </c>
    </row>
    <row r="4" spans="1:2" ht="15">
      <c r="A4" s="85" t="s">
        <v>1055</v>
      </c>
      <c r="B4" s="85" t="s">
        <v>1061</v>
      </c>
    </row>
    <row r="5" spans="1:2" ht="15">
      <c r="A5" s="85" t="s">
        <v>1056</v>
      </c>
      <c r="B5" s="85" t="s">
        <v>1062</v>
      </c>
    </row>
    <row r="6" spans="1:2" ht="15">
      <c r="A6" s="85" t="s">
        <v>1057</v>
      </c>
      <c r="B6" s="85" t="s">
        <v>1063</v>
      </c>
    </row>
    <row r="7" spans="1:2" ht="15">
      <c r="A7" s="85" t="s">
        <v>1058</v>
      </c>
      <c r="B7" s="85" t="s">
        <v>1060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c r="D3" s="54"/>
      <c r="E3" s="65"/>
      <c r="F3" s="55"/>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v>
      </c>
      <c r="BK4" s="52">
        <v>100</v>
      </c>
      <c r="BL4" s="51">
        <v>1</v>
      </c>
    </row>
    <row r="5" spans="1:64" ht="15">
      <c r="A5" s="84" t="s">
        <v>214</v>
      </c>
      <c r="B5" s="84" t="s">
        <v>214</v>
      </c>
      <c r="C5" s="53"/>
      <c r="D5" s="54"/>
      <c r="E5" s="65"/>
      <c r="F5" s="55"/>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214</v>
      </c>
      <c r="B6" s="84" t="s">
        <v>214</v>
      </c>
      <c r="C6" s="53"/>
      <c r="D6" s="54"/>
      <c r="E6" s="65"/>
      <c r="F6" s="55"/>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19</v>
      </c>
      <c r="BK6" s="52">
        <v>100</v>
      </c>
      <c r="BL6" s="51">
        <v>19</v>
      </c>
    </row>
    <row r="7" spans="1:64" ht="15">
      <c r="A7" s="84" t="s">
        <v>215</v>
      </c>
      <c r="B7" s="84" t="s">
        <v>215</v>
      </c>
      <c r="C7" s="53"/>
      <c r="D7" s="54"/>
      <c r="E7" s="65"/>
      <c r="F7" s="55"/>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11</v>
      </c>
      <c r="BK7" s="52">
        <v>100</v>
      </c>
      <c r="BL7" s="51">
        <v>11</v>
      </c>
    </row>
    <row r="8" spans="1:64" ht="15">
      <c r="A8" s="84" t="s">
        <v>216</v>
      </c>
      <c r="B8" s="84" t="s">
        <v>216</v>
      </c>
      <c r="C8" s="53"/>
      <c r="D8" s="54"/>
      <c r="E8" s="65"/>
      <c r="F8" s="55"/>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9</v>
      </c>
      <c r="BK8" s="52">
        <v>100</v>
      </c>
      <c r="BL8" s="51">
        <v>9</v>
      </c>
    </row>
    <row r="9" spans="1:64" ht="15">
      <c r="A9" s="84" t="s">
        <v>217</v>
      </c>
      <c r="B9" s="84" t="s">
        <v>241</v>
      </c>
      <c r="C9" s="53"/>
      <c r="D9" s="54"/>
      <c r="E9" s="65"/>
      <c r="F9" s="55"/>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218</v>
      </c>
      <c r="B10" s="84" t="s">
        <v>218</v>
      </c>
      <c r="C10" s="53"/>
      <c r="D10" s="54"/>
      <c r="E10" s="65"/>
      <c r="F10" s="55"/>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12</v>
      </c>
      <c r="BK10" s="52">
        <v>100</v>
      </c>
      <c r="BL10" s="51">
        <v>12</v>
      </c>
    </row>
    <row r="11" spans="1:64" ht="15">
      <c r="A11" s="84" t="s">
        <v>219</v>
      </c>
      <c r="B11" s="84" t="s">
        <v>219</v>
      </c>
      <c r="C11" s="53"/>
      <c r="D11" s="54"/>
      <c r="E11" s="65"/>
      <c r="F11" s="55"/>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9</v>
      </c>
      <c r="BK11" s="52">
        <v>100</v>
      </c>
      <c r="BL11" s="51">
        <v>9</v>
      </c>
    </row>
    <row r="12" spans="1:64" ht="15">
      <c r="A12" s="84" t="s">
        <v>220</v>
      </c>
      <c r="B12" s="84" t="s">
        <v>220</v>
      </c>
      <c r="C12" s="53"/>
      <c r="D12" s="54"/>
      <c r="E12" s="65"/>
      <c r="F12" s="55"/>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6</v>
      </c>
      <c r="BK12" s="52">
        <v>100</v>
      </c>
      <c r="BL12" s="51">
        <v>6</v>
      </c>
    </row>
    <row r="13" spans="1:64" ht="15">
      <c r="A13" s="84" t="s">
        <v>221</v>
      </c>
      <c r="B13" s="84" t="s">
        <v>221</v>
      </c>
      <c r="C13" s="53"/>
      <c r="D13" s="54"/>
      <c r="E13" s="65"/>
      <c r="F13" s="55"/>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6</v>
      </c>
      <c r="BK13" s="52">
        <v>100</v>
      </c>
      <c r="BL13" s="51">
        <v>6</v>
      </c>
    </row>
    <row r="14" spans="1:64" ht="15">
      <c r="A14" s="84" t="s">
        <v>222</v>
      </c>
      <c r="B14" s="84" t="s">
        <v>244</v>
      </c>
      <c r="C14" s="53"/>
      <c r="D14" s="54"/>
      <c r="E14" s="65"/>
      <c r="F14" s="55"/>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c r="BE14" s="52"/>
      <c r="BF14" s="51"/>
      <c r="BG14" s="52"/>
      <c r="BH14" s="51"/>
      <c r="BI14" s="52"/>
      <c r="BJ14" s="51"/>
      <c r="BK14" s="52"/>
      <c r="BL14" s="51"/>
    </row>
    <row r="15" spans="1:64" ht="15">
      <c r="A15" s="84" t="s">
        <v>223</v>
      </c>
      <c r="B15" s="84" t="s">
        <v>228</v>
      </c>
      <c r="C15" s="53"/>
      <c r="D15" s="54"/>
      <c r="E15" s="65"/>
      <c r="F15" s="55"/>
      <c r="G15" s="53"/>
      <c r="H15" s="57"/>
      <c r="I15" s="56"/>
      <c r="J15" s="56"/>
      <c r="K15" s="36" t="s">
        <v>65</v>
      </c>
      <c r="L15" s="83">
        <v>17</v>
      </c>
      <c r="M15" s="83"/>
      <c r="N15" s="63"/>
      <c r="O15" s="86" t="s">
        <v>248</v>
      </c>
      <c r="P15" s="88">
        <v>43706.61226851852</v>
      </c>
      <c r="Q15" s="86" t="s">
        <v>261</v>
      </c>
      <c r="R15" s="86"/>
      <c r="S15" s="86"/>
      <c r="T15" s="86"/>
      <c r="U15" s="86"/>
      <c r="V15" s="90" t="s">
        <v>343</v>
      </c>
      <c r="W15" s="88">
        <v>43706.61226851852</v>
      </c>
      <c r="X15" s="90" t="s">
        <v>375</v>
      </c>
      <c r="Y15" s="86"/>
      <c r="Z15" s="86"/>
      <c r="AA15" s="92" t="s">
        <v>428</v>
      </c>
      <c r="AB15" s="86"/>
      <c r="AC15" s="86" t="b">
        <v>0</v>
      </c>
      <c r="AD15" s="86">
        <v>0</v>
      </c>
      <c r="AE15" s="92" t="s">
        <v>475</v>
      </c>
      <c r="AF15" s="86" t="b">
        <v>0</v>
      </c>
      <c r="AG15" s="86" t="s">
        <v>481</v>
      </c>
      <c r="AH15" s="86"/>
      <c r="AI15" s="92" t="s">
        <v>475</v>
      </c>
      <c r="AJ15" s="86" t="b">
        <v>0</v>
      </c>
      <c r="AK15" s="86">
        <v>0</v>
      </c>
      <c r="AL15" s="92" t="s">
        <v>433</v>
      </c>
      <c r="AM15" s="86" t="s">
        <v>487</v>
      </c>
      <c r="AN15" s="86" t="b">
        <v>0</v>
      </c>
      <c r="AO15" s="92" t="s">
        <v>433</v>
      </c>
      <c r="AP15" s="86" t="s">
        <v>176</v>
      </c>
      <c r="AQ15" s="86">
        <v>0</v>
      </c>
      <c r="AR15" s="86">
        <v>0</v>
      </c>
      <c r="AS15" s="86"/>
      <c r="AT15" s="86"/>
      <c r="AU15" s="86"/>
      <c r="AV15" s="86"/>
      <c r="AW15" s="86"/>
      <c r="AX15" s="86"/>
      <c r="AY15" s="86"/>
      <c r="AZ15" s="86"/>
      <c r="BA15">
        <v>1</v>
      </c>
      <c r="BB15" s="85" t="str">
        <f>REPLACE(INDEX(GroupVertices[Group],MATCH(Edges25[[#This Row],[Vertex 1]],GroupVertices[Vertex],0)),1,1,"")</f>
        <v>3</v>
      </c>
      <c r="BC15" s="85" t="str">
        <f>REPLACE(INDEX(GroupVertices[Group],MATCH(Edges25[[#This Row],[Vertex 2]],GroupVertices[Vertex],0)),1,1,"")</f>
        <v>3</v>
      </c>
      <c r="BD15" s="51">
        <v>0</v>
      </c>
      <c r="BE15" s="52">
        <v>0</v>
      </c>
      <c r="BF15" s="51">
        <v>0</v>
      </c>
      <c r="BG15" s="52">
        <v>0</v>
      </c>
      <c r="BH15" s="51">
        <v>0</v>
      </c>
      <c r="BI15" s="52">
        <v>0</v>
      </c>
      <c r="BJ15" s="51">
        <v>25</v>
      </c>
      <c r="BK15" s="52">
        <v>100</v>
      </c>
      <c r="BL15" s="51">
        <v>25</v>
      </c>
    </row>
    <row r="16" spans="1:64" ht="15">
      <c r="A16" s="84" t="s">
        <v>224</v>
      </c>
      <c r="B16" s="84" t="s">
        <v>228</v>
      </c>
      <c r="C16" s="53"/>
      <c r="D16" s="54"/>
      <c r="E16" s="65"/>
      <c r="F16" s="55"/>
      <c r="G16" s="53"/>
      <c r="H16" s="57"/>
      <c r="I16" s="56"/>
      <c r="J16" s="56"/>
      <c r="K16" s="36" t="s">
        <v>65</v>
      </c>
      <c r="L16" s="83">
        <v>18</v>
      </c>
      <c r="M16" s="83"/>
      <c r="N16" s="63"/>
      <c r="O16" s="86" t="s">
        <v>248</v>
      </c>
      <c r="P16" s="88">
        <v>43706.61659722222</v>
      </c>
      <c r="Q16" s="86" t="s">
        <v>261</v>
      </c>
      <c r="R16" s="86"/>
      <c r="S16" s="86"/>
      <c r="T16" s="86"/>
      <c r="U16" s="86"/>
      <c r="V16" s="90" t="s">
        <v>344</v>
      </c>
      <c r="W16" s="88">
        <v>43706.61659722222</v>
      </c>
      <c r="X16" s="90" t="s">
        <v>376</v>
      </c>
      <c r="Y16" s="86"/>
      <c r="Z16" s="86"/>
      <c r="AA16" s="92" t="s">
        <v>429</v>
      </c>
      <c r="AB16" s="86"/>
      <c r="AC16" s="86" t="b">
        <v>0</v>
      </c>
      <c r="AD16" s="86">
        <v>0</v>
      </c>
      <c r="AE16" s="92" t="s">
        <v>475</v>
      </c>
      <c r="AF16" s="86" t="b">
        <v>0</v>
      </c>
      <c r="AG16" s="86" t="s">
        <v>481</v>
      </c>
      <c r="AH16" s="86"/>
      <c r="AI16" s="92" t="s">
        <v>475</v>
      </c>
      <c r="AJ16" s="86" t="b">
        <v>0</v>
      </c>
      <c r="AK16" s="86">
        <v>0</v>
      </c>
      <c r="AL16" s="92" t="s">
        <v>433</v>
      </c>
      <c r="AM16" s="86" t="s">
        <v>484</v>
      </c>
      <c r="AN16" s="86" t="b">
        <v>0</v>
      </c>
      <c r="AO16" s="92" t="s">
        <v>433</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0</v>
      </c>
      <c r="BE16" s="52">
        <v>0</v>
      </c>
      <c r="BF16" s="51">
        <v>0</v>
      </c>
      <c r="BG16" s="52">
        <v>0</v>
      </c>
      <c r="BH16" s="51">
        <v>0</v>
      </c>
      <c r="BI16" s="52">
        <v>0</v>
      </c>
      <c r="BJ16" s="51">
        <v>25</v>
      </c>
      <c r="BK16" s="52">
        <v>100</v>
      </c>
      <c r="BL16" s="51">
        <v>25</v>
      </c>
    </row>
    <row r="17" spans="1:64" ht="15">
      <c r="A17" s="84" t="s">
        <v>225</v>
      </c>
      <c r="B17" s="84" t="s">
        <v>241</v>
      </c>
      <c r="C17" s="53"/>
      <c r="D17" s="54"/>
      <c r="E17" s="65"/>
      <c r="F17" s="55"/>
      <c r="G17" s="53"/>
      <c r="H17" s="57"/>
      <c r="I17" s="56"/>
      <c r="J17" s="56"/>
      <c r="K17" s="36" t="s">
        <v>65</v>
      </c>
      <c r="L17" s="83">
        <v>19</v>
      </c>
      <c r="M17" s="83"/>
      <c r="N17" s="63"/>
      <c r="O17" s="86" t="s">
        <v>248</v>
      </c>
      <c r="P17" s="88">
        <v>43706.632314814815</v>
      </c>
      <c r="Q17" s="86" t="s">
        <v>262</v>
      </c>
      <c r="R17" s="86"/>
      <c r="S17" s="86"/>
      <c r="T17" s="86" t="s">
        <v>327</v>
      </c>
      <c r="U17" s="86"/>
      <c r="V17" s="90" t="s">
        <v>345</v>
      </c>
      <c r="W17" s="88">
        <v>43706.632314814815</v>
      </c>
      <c r="X17" s="90" t="s">
        <v>377</v>
      </c>
      <c r="Y17" s="86"/>
      <c r="Z17" s="86"/>
      <c r="AA17" s="92" t="s">
        <v>430</v>
      </c>
      <c r="AB17" s="86"/>
      <c r="AC17" s="86" t="b">
        <v>0</v>
      </c>
      <c r="AD17" s="86">
        <v>0</v>
      </c>
      <c r="AE17" s="92" t="s">
        <v>475</v>
      </c>
      <c r="AF17" s="86" t="b">
        <v>0</v>
      </c>
      <c r="AG17" s="86" t="s">
        <v>481</v>
      </c>
      <c r="AH17" s="86"/>
      <c r="AI17" s="92" t="s">
        <v>475</v>
      </c>
      <c r="AJ17" s="86" t="b">
        <v>0</v>
      </c>
      <c r="AK17" s="86">
        <v>0</v>
      </c>
      <c r="AL17" s="92" t="s">
        <v>467</v>
      </c>
      <c r="AM17" s="86" t="s">
        <v>482</v>
      </c>
      <c r="AN17" s="86" t="b">
        <v>0</v>
      </c>
      <c r="AO17" s="92" t="s">
        <v>467</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21</v>
      </c>
      <c r="BK17" s="52">
        <v>100</v>
      </c>
      <c r="BL17" s="51">
        <v>21</v>
      </c>
    </row>
    <row r="18" spans="1:64" ht="15">
      <c r="A18" s="84" t="s">
        <v>226</v>
      </c>
      <c r="B18" s="84" t="s">
        <v>241</v>
      </c>
      <c r="C18" s="53"/>
      <c r="D18" s="54"/>
      <c r="E18" s="65"/>
      <c r="F18" s="55"/>
      <c r="G18" s="53"/>
      <c r="H18" s="57"/>
      <c r="I18" s="56"/>
      <c r="J18" s="56"/>
      <c r="K18" s="36" t="s">
        <v>65</v>
      </c>
      <c r="L18" s="83">
        <v>20</v>
      </c>
      <c r="M18" s="83"/>
      <c r="N18" s="63"/>
      <c r="O18" s="86" t="s">
        <v>248</v>
      </c>
      <c r="P18" s="88">
        <v>43706.73118055556</v>
      </c>
      <c r="Q18" s="86" t="s">
        <v>262</v>
      </c>
      <c r="R18" s="86"/>
      <c r="S18" s="86"/>
      <c r="T18" s="86" t="s">
        <v>327</v>
      </c>
      <c r="U18" s="86"/>
      <c r="V18" s="90" t="s">
        <v>346</v>
      </c>
      <c r="W18" s="88">
        <v>43706.73118055556</v>
      </c>
      <c r="X18" s="90" t="s">
        <v>378</v>
      </c>
      <c r="Y18" s="86"/>
      <c r="Z18" s="86"/>
      <c r="AA18" s="92" t="s">
        <v>431</v>
      </c>
      <c r="AB18" s="86"/>
      <c r="AC18" s="86" t="b">
        <v>0</v>
      </c>
      <c r="AD18" s="86">
        <v>0</v>
      </c>
      <c r="AE18" s="92" t="s">
        <v>475</v>
      </c>
      <c r="AF18" s="86" t="b">
        <v>0</v>
      </c>
      <c r="AG18" s="86" t="s">
        <v>481</v>
      </c>
      <c r="AH18" s="86"/>
      <c r="AI18" s="92" t="s">
        <v>475</v>
      </c>
      <c r="AJ18" s="86" t="b">
        <v>0</v>
      </c>
      <c r="AK18" s="86">
        <v>0</v>
      </c>
      <c r="AL18" s="92" t="s">
        <v>467</v>
      </c>
      <c r="AM18" s="86" t="s">
        <v>482</v>
      </c>
      <c r="AN18" s="86" t="b">
        <v>0</v>
      </c>
      <c r="AO18" s="92" t="s">
        <v>467</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21</v>
      </c>
      <c r="BK18" s="52">
        <v>100</v>
      </c>
      <c r="BL18" s="51">
        <v>21</v>
      </c>
    </row>
    <row r="19" spans="1:64" ht="15">
      <c r="A19" s="84" t="s">
        <v>227</v>
      </c>
      <c r="B19" s="84" t="s">
        <v>241</v>
      </c>
      <c r="C19" s="53"/>
      <c r="D19" s="54"/>
      <c r="E19" s="65"/>
      <c r="F19" s="55"/>
      <c r="G19" s="53"/>
      <c r="H19" s="57"/>
      <c r="I19" s="56"/>
      <c r="J19" s="56"/>
      <c r="K19" s="36" t="s">
        <v>65</v>
      </c>
      <c r="L19" s="83">
        <v>21</v>
      </c>
      <c r="M19" s="83"/>
      <c r="N19" s="63"/>
      <c r="O19" s="86" t="s">
        <v>248</v>
      </c>
      <c r="P19" s="88">
        <v>43706.893645833334</v>
      </c>
      <c r="Q19" s="86" t="s">
        <v>262</v>
      </c>
      <c r="R19" s="86"/>
      <c r="S19" s="86"/>
      <c r="T19" s="86" t="s">
        <v>327</v>
      </c>
      <c r="U19" s="86"/>
      <c r="V19" s="90" t="s">
        <v>347</v>
      </c>
      <c r="W19" s="88">
        <v>43706.893645833334</v>
      </c>
      <c r="X19" s="90" t="s">
        <v>379</v>
      </c>
      <c r="Y19" s="86"/>
      <c r="Z19" s="86"/>
      <c r="AA19" s="92" t="s">
        <v>432</v>
      </c>
      <c r="AB19" s="86"/>
      <c r="AC19" s="86" t="b">
        <v>0</v>
      </c>
      <c r="AD19" s="86">
        <v>0</v>
      </c>
      <c r="AE19" s="92" t="s">
        <v>475</v>
      </c>
      <c r="AF19" s="86" t="b">
        <v>0</v>
      </c>
      <c r="AG19" s="86" t="s">
        <v>481</v>
      </c>
      <c r="AH19" s="86"/>
      <c r="AI19" s="92" t="s">
        <v>475</v>
      </c>
      <c r="AJ19" s="86" t="b">
        <v>0</v>
      </c>
      <c r="AK19" s="86">
        <v>0</v>
      </c>
      <c r="AL19" s="92" t="s">
        <v>467</v>
      </c>
      <c r="AM19" s="86" t="s">
        <v>484</v>
      </c>
      <c r="AN19" s="86" t="b">
        <v>0</v>
      </c>
      <c r="AO19" s="92" t="s">
        <v>467</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21</v>
      </c>
      <c r="BK19" s="52">
        <v>100</v>
      </c>
      <c r="BL19" s="51">
        <v>21</v>
      </c>
    </row>
    <row r="20" spans="1:64" ht="15">
      <c r="A20" s="84" t="s">
        <v>228</v>
      </c>
      <c r="B20" s="84" t="s">
        <v>228</v>
      </c>
      <c r="C20" s="53"/>
      <c r="D20" s="54"/>
      <c r="E20" s="65"/>
      <c r="F20" s="55"/>
      <c r="G20" s="53"/>
      <c r="H20" s="57"/>
      <c r="I20" s="56"/>
      <c r="J20" s="56"/>
      <c r="K20" s="36" t="s">
        <v>65</v>
      </c>
      <c r="L20" s="83">
        <v>22</v>
      </c>
      <c r="M20" s="83"/>
      <c r="N20" s="63"/>
      <c r="O20" s="86" t="s">
        <v>176</v>
      </c>
      <c r="P20" s="88">
        <v>43706.61153935185</v>
      </c>
      <c r="Q20" s="86" t="s">
        <v>263</v>
      </c>
      <c r="R20" s="90" t="s">
        <v>298</v>
      </c>
      <c r="S20" s="86" t="s">
        <v>324</v>
      </c>
      <c r="T20" s="86"/>
      <c r="U20" s="86"/>
      <c r="V20" s="90" t="s">
        <v>348</v>
      </c>
      <c r="W20" s="88">
        <v>43706.61153935185</v>
      </c>
      <c r="X20" s="90" t="s">
        <v>380</v>
      </c>
      <c r="Y20" s="86"/>
      <c r="Z20" s="86"/>
      <c r="AA20" s="92" t="s">
        <v>433</v>
      </c>
      <c r="AB20" s="92" t="s">
        <v>472</v>
      </c>
      <c r="AC20" s="86" t="b">
        <v>0</v>
      </c>
      <c r="AD20" s="86">
        <v>14</v>
      </c>
      <c r="AE20" s="92" t="s">
        <v>479</v>
      </c>
      <c r="AF20" s="86" t="b">
        <v>0</v>
      </c>
      <c r="AG20" s="86" t="s">
        <v>481</v>
      </c>
      <c r="AH20" s="86"/>
      <c r="AI20" s="92" t="s">
        <v>475</v>
      </c>
      <c r="AJ20" s="86" t="b">
        <v>0</v>
      </c>
      <c r="AK20" s="86">
        <v>4</v>
      </c>
      <c r="AL20" s="92" t="s">
        <v>475</v>
      </c>
      <c r="AM20" s="86" t="s">
        <v>487</v>
      </c>
      <c r="AN20" s="86" t="b">
        <v>1</v>
      </c>
      <c r="AO20" s="92" t="s">
        <v>472</v>
      </c>
      <c r="AP20" s="86" t="s">
        <v>491</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21</v>
      </c>
      <c r="BK20" s="52">
        <v>100</v>
      </c>
      <c r="BL20" s="51">
        <v>21</v>
      </c>
    </row>
    <row r="21" spans="1:64" ht="15">
      <c r="A21" s="84" t="s">
        <v>229</v>
      </c>
      <c r="B21" s="84" t="s">
        <v>228</v>
      </c>
      <c r="C21" s="53"/>
      <c r="D21" s="54"/>
      <c r="E21" s="65"/>
      <c r="F21" s="55"/>
      <c r="G21" s="53"/>
      <c r="H21" s="57"/>
      <c r="I21" s="56"/>
      <c r="J21" s="56"/>
      <c r="K21" s="36" t="s">
        <v>65</v>
      </c>
      <c r="L21" s="83">
        <v>23</v>
      </c>
      <c r="M21" s="83"/>
      <c r="N21" s="63"/>
      <c r="O21" s="86" t="s">
        <v>248</v>
      </c>
      <c r="P21" s="88">
        <v>43706.90982638889</v>
      </c>
      <c r="Q21" s="86" t="s">
        <v>261</v>
      </c>
      <c r="R21" s="86"/>
      <c r="S21" s="86"/>
      <c r="T21" s="86"/>
      <c r="U21" s="86"/>
      <c r="V21" s="90" t="s">
        <v>349</v>
      </c>
      <c r="W21" s="88">
        <v>43706.90982638889</v>
      </c>
      <c r="X21" s="90" t="s">
        <v>381</v>
      </c>
      <c r="Y21" s="86"/>
      <c r="Z21" s="86"/>
      <c r="AA21" s="92" t="s">
        <v>434</v>
      </c>
      <c r="AB21" s="86"/>
      <c r="AC21" s="86" t="b">
        <v>0</v>
      </c>
      <c r="AD21" s="86">
        <v>0</v>
      </c>
      <c r="AE21" s="92" t="s">
        <v>475</v>
      </c>
      <c r="AF21" s="86" t="b">
        <v>0</v>
      </c>
      <c r="AG21" s="86" t="s">
        <v>481</v>
      </c>
      <c r="AH21" s="86"/>
      <c r="AI21" s="92" t="s">
        <v>475</v>
      </c>
      <c r="AJ21" s="86" t="b">
        <v>0</v>
      </c>
      <c r="AK21" s="86">
        <v>0</v>
      </c>
      <c r="AL21" s="92" t="s">
        <v>433</v>
      </c>
      <c r="AM21" s="86" t="s">
        <v>482</v>
      </c>
      <c r="AN21" s="86" t="b">
        <v>0</v>
      </c>
      <c r="AO21" s="92" t="s">
        <v>433</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25</v>
      </c>
      <c r="BK21" s="52">
        <v>100</v>
      </c>
      <c r="BL21" s="51">
        <v>25</v>
      </c>
    </row>
    <row r="22" spans="1:64" ht="15">
      <c r="A22" s="84" t="s">
        <v>230</v>
      </c>
      <c r="B22" s="84" t="s">
        <v>241</v>
      </c>
      <c r="C22" s="53"/>
      <c r="D22" s="54"/>
      <c r="E22" s="65"/>
      <c r="F22" s="55"/>
      <c r="G22" s="53"/>
      <c r="H22" s="57"/>
      <c r="I22" s="56"/>
      <c r="J22" s="56"/>
      <c r="K22" s="36" t="s">
        <v>65</v>
      </c>
      <c r="L22" s="83">
        <v>24</v>
      </c>
      <c r="M22" s="83"/>
      <c r="N22" s="63"/>
      <c r="O22" s="86" t="s">
        <v>248</v>
      </c>
      <c r="P22" s="88">
        <v>43706.95376157408</v>
      </c>
      <c r="Q22" s="86" t="s">
        <v>262</v>
      </c>
      <c r="R22" s="86"/>
      <c r="S22" s="86"/>
      <c r="T22" s="86" t="s">
        <v>327</v>
      </c>
      <c r="U22" s="86"/>
      <c r="V22" s="90" t="s">
        <v>350</v>
      </c>
      <c r="W22" s="88">
        <v>43706.95376157408</v>
      </c>
      <c r="X22" s="90" t="s">
        <v>382</v>
      </c>
      <c r="Y22" s="86"/>
      <c r="Z22" s="86"/>
      <c r="AA22" s="92" t="s">
        <v>435</v>
      </c>
      <c r="AB22" s="86"/>
      <c r="AC22" s="86" t="b">
        <v>0</v>
      </c>
      <c r="AD22" s="86">
        <v>0</v>
      </c>
      <c r="AE22" s="92" t="s">
        <v>475</v>
      </c>
      <c r="AF22" s="86" t="b">
        <v>0</v>
      </c>
      <c r="AG22" s="86" t="s">
        <v>481</v>
      </c>
      <c r="AH22" s="86"/>
      <c r="AI22" s="92" t="s">
        <v>475</v>
      </c>
      <c r="AJ22" s="86" t="b">
        <v>0</v>
      </c>
      <c r="AK22" s="86">
        <v>0</v>
      </c>
      <c r="AL22" s="92" t="s">
        <v>467</v>
      </c>
      <c r="AM22" s="86" t="s">
        <v>482</v>
      </c>
      <c r="AN22" s="86" t="b">
        <v>0</v>
      </c>
      <c r="AO22" s="92" t="s">
        <v>467</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21</v>
      </c>
      <c r="BK22" s="52">
        <v>100</v>
      </c>
      <c r="BL22" s="51">
        <v>21</v>
      </c>
    </row>
    <row r="23" spans="1:64" ht="15">
      <c r="A23" s="84" t="s">
        <v>231</v>
      </c>
      <c r="B23" s="84" t="s">
        <v>231</v>
      </c>
      <c r="C23" s="53"/>
      <c r="D23" s="54"/>
      <c r="E23" s="65"/>
      <c r="F23" s="55"/>
      <c r="G23" s="53"/>
      <c r="H23" s="57"/>
      <c r="I23" s="56"/>
      <c r="J23" s="56"/>
      <c r="K23" s="36" t="s">
        <v>65</v>
      </c>
      <c r="L23" s="83">
        <v>25</v>
      </c>
      <c r="M23" s="83"/>
      <c r="N23" s="63"/>
      <c r="O23" s="86" t="s">
        <v>176</v>
      </c>
      <c r="P23" s="88">
        <v>43707.02821759259</v>
      </c>
      <c r="Q23" s="86" t="s">
        <v>264</v>
      </c>
      <c r="R23" s="90" t="s">
        <v>299</v>
      </c>
      <c r="S23" s="86" t="s">
        <v>324</v>
      </c>
      <c r="T23" s="86" t="s">
        <v>328</v>
      </c>
      <c r="U23" s="86"/>
      <c r="V23" s="90" t="s">
        <v>351</v>
      </c>
      <c r="W23" s="88">
        <v>43707.02821759259</v>
      </c>
      <c r="X23" s="90" t="s">
        <v>383</v>
      </c>
      <c r="Y23" s="86"/>
      <c r="Z23" s="86"/>
      <c r="AA23" s="92" t="s">
        <v>436</v>
      </c>
      <c r="AB23" s="86"/>
      <c r="AC23" s="86" t="b">
        <v>0</v>
      </c>
      <c r="AD23" s="86">
        <v>0</v>
      </c>
      <c r="AE23" s="92" t="s">
        <v>475</v>
      </c>
      <c r="AF23" s="86" t="b">
        <v>0</v>
      </c>
      <c r="AG23" s="86" t="s">
        <v>481</v>
      </c>
      <c r="AH23" s="86"/>
      <c r="AI23" s="92" t="s">
        <v>475</v>
      </c>
      <c r="AJ23" s="86" t="b">
        <v>0</v>
      </c>
      <c r="AK23" s="86">
        <v>0</v>
      </c>
      <c r="AL23" s="92" t="s">
        <v>475</v>
      </c>
      <c r="AM23" s="86" t="s">
        <v>488</v>
      </c>
      <c r="AN23" s="86" t="b">
        <v>1</v>
      </c>
      <c r="AO23" s="92" t="s">
        <v>436</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17</v>
      </c>
      <c r="BK23" s="52">
        <v>100</v>
      </c>
      <c r="BL23" s="51">
        <v>17</v>
      </c>
    </row>
    <row r="24" spans="1:64" ht="15">
      <c r="A24" s="84" t="s">
        <v>231</v>
      </c>
      <c r="B24" s="84" t="s">
        <v>231</v>
      </c>
      <c r="C24" s="53"/>
      <c r="D24" s="54"/>
      <c r="E24" s="65"/>
      <c r="F24" s="55"/>
      <c r="G24" s="53"/>
      <c r="H24" s="57"/>
      <c r="I24" s="56"/>
      <c r="J24" s="56"/>
      <c r="K24" s="36" t="s">
        <v>65</v>
      </c>
      <c r="L24" s="83">
        <v>26</v>
      </c>
      <c r="M24" s="83"/>
      <c r="N24" s="63"/>
      <c r="O24" s="86" t="s">
        <v>176</v>
      </c>
      <c r="P24" s="88">
        <v>43707.028912037036</v>
      </c>
      <c r="Q24" s="86" t="s">
        <v>265</v>
      </c>
      <c r="R24" s="90" t="s">
        <v>300</v>
      </c>
      <c r="S24" s="86" t="s">
        <v>324</v>
      </c>
      <c r="T24" s="86" t="s">
        <v>329</v>
      </c>
      <c r="U24" s="86"/>
      <c r="V24" s="90" t="s">
        <v>351</v>
      </c>
      <c r="W24" s="88">
        <v>43707.028912037036</v>
      </c>
      <c r="X24" s="90" t="s">
        <v>384</v>
      </c>
      <c r="Y24" s="86"/>
      <c r="Z24" s="86"/>
      <c r="AA24" s="92" t="s">
        <v>437</v>
      </c>
      <c r="AB24" s="86"/>
      <c r="AC24" s="86" t="b">
        <v>0</v>
      </c>
      <c r="AD24" s="86">
        <v>0</v>
      </c>
      <c r="AE24" s="92" t="s">
        <v>475</v>
      </c>
      <c r="AF24" s="86" t="b">
        <v>0</v>
      </c>
      <c r="AG24" s="86" t="s">
        <v>481</v>
      </c>
      <c r="AH24" s="86"/>
      <c r="AI24" s="92" t="s">
        <v>475</v>
      </c>
      <c r="AJ24" s="86" t="b">
        <v>0</v>
      </c>
      <c r="AK24" s="86">
        <v>0</v>
      </c>
      <c r="AL24" s="92" t="s">
        <v>475</v>
      </c>
      <c r="AM24" s="86" t="s">
        <v>488</v>
      </c>
      <c r="AN24" s="86" t="b">
        <v>1</v>
      </c>
      <c r="AO24" s="92" t="s">
        <v>437</v>
      </c>
      <c r="AP24" s="86" t="s">
        <v>176</v>
      </c>
      <c r="AQ24" s="86">
        <v>0</v>
      </c>
      <c r="AR24" s="86">
        <v>0</v>
      </c>
      <c r="AS24" s="86"/>
      <c r="AT24" s="86"/>
      <c r="AU24" s="86"/>
      <c r="AV24" s="86"/>
      <c r="AW24" s="86"/>
      <c r="AX24" s="86"/>
      <c r="AY24" s="86"/>
      <c r="AZ24" s="86"/>
      <c r="BA24">
        <v>2</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17</v>
      </c>
      <c r="BK24" s="52">
        <v>100</v>
      </c>
      <c r="BL24" s="51">
        <v>17</v>
      </c>
    </row>
    <row r="25" spans="1:64" ht="15">
      <c r="A25" s="84" t="s">
        <v>232</v>
      </c>
      <c r="B25" s="84" t="s">
        <v>241</v>
      </c>
      <c r="C25" s="53"/>
      <c r="D25" s="54"/>
      <c r="E25" s="65"/>
      <c r="F25" s="55"/>
      <c r="G25" s="53"/>
      <c r="H25" s="57"/>
      <c r="I25" s="56"/>
      <c r="J25" s="56"/>
      <c r="K25" s="36" t="s">
        <v>65</v>
      </c>
      <c r="L25" s="83">
        <v>27</v>
      </c>
      <c r="M25" s="83"/>
      <c r="N25" s="63"/>
      <c r="O25" s="86" t="s">
        <v>248</v>
      </c>
      <c r="P25" s="88">
        <v>43707.10636574074</v>
      </c>
      <c r="Q25" s="86" t="s">
        <v>262</v>
      </c>
      <c r="R25" s="86"/>
      <c r="S25" s="86"/>
      <c r="T25" s="86" t="s">
        <v>327</v>
      </c>
      <c r="U25" s="86"/>
      <c r="V25" s="90" t="s">
        <v>352</v>
      </c>
      <c r="W25" s="88">
        <v>43707.10636574074</v>
      </c>
      <c r="X25" s="90" t="s">
        <v>385</v>
      </c>
      <c r="Y25" s="86"/>
      <c r="Z25" s="86"/>
      <c r="AA25" s="92" t="s">
        <v>438</v>
      </c>
      <c r="AB25" s="86"/>
      <c r="AC25" s="86" t="b">
        <v>0</v>
      </c>
      <c r="AD25" s="86">
        <v>0</v>
      </c>
      <c r="AE25" s="92" t="s">
        <v>475</v>
      </c>
      <c r="AF25" s="86" t="b">
        <v>0</v>
      </c>
      <c r="AG25" s="86" t="s">
        <v>481</v>
      </c>
      <c r="AH25" s="86"/>
      <c r="AI25" s="92" t="s">
        <v>475</v>
      </c>
      <c r="AJ25" s="86" t="b">
        <v>0</v>
      </c>
      <c r="AK25" s="86">
        <v>0</v>
      </c>
      <c r="AL25" s="92" t="s">
        <v>467</v>
      </c>
      <c r="AM25" s="86" t="s">
        <v>487</v>
      </c>
      <c r="AN25" s="86" t="b">
        <v>0</v>
      </c>
      <c r="AO25" s="92" t="s">
        <v>467</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21</v>
      </c>
      <c r="BK25" s="52">
        <v>100</v>
      </c>
      <c r="BL25" s="51">
        <v>21</v>
      </c>
    </row>
    <row r="26" spans="1:64" ht="15">
      <c r="A26" s="84" t="s">
        <v>233</v>
      </c>
      <c r="B26" s="84" t="s">
        <v>241</v>
      </c>
      <c r="C26" s="53"/>
      <c r="D26" s="54"/>
      <c r="E26" s="65"/>
      <c r="F26" s="55"/>
      <c r="G26" s="53"/>
      <c r="H26" s="57"/>
      <c r="I26" s="56"/>
      <c r="J26" s="56"/>
      <c r="K26" s="36" t="s">
        <v>65</v>
      </c>
      <c r="L26" s="83">
        <v>28</v>
      </c>
      <c r="M26" s="83"/>
      <c r="N26" s="63"/>
      <c r="O26" s="86" t="s">
        <v>248</v>
      </c>
      <c r="P26" s="88">
        <v>43707.14910879629</v>
      </c>
      <c r="Q26" s="86" t="s">
        <v>262</v>
      </c>
      <c r="R26" s="86"/>
      <c r="S26" s="86"/>
      <c r="T26" s="86" t="s">
        <v>327</v>
      </c>
      <c r="U26" s="86"/>
      <c r="V26" s="90" t="s">
        <v>353</v>
      </c>
      <c r="W26" s="88">
        <v>43707.14910879629</v>
      </c>
      <c r="X26" s="90" t="s">
        <v>386</v>
      </c>
      <c r="Y26" s="86"/>
      <c r="Z26" s="86"/>
      <c r="AA26" s="92" t="s">
        <v>439</v>
      </c>
      <c r="AB26" s="86"/>
      <c r="AC26" s="86" t="b">
        <v>0</v>
      </c>
      <c r="AD26" s="86">
        <v>0</v>
      </c>
      <c r="AE26" s="92" t="s">
        <v>475</v>
      </c>
      <c r="AF26" s="86" t="b">
        <v>0</v>
      </c>
      <c r="AG26" s="86" t="s">
        <v>481</v>
      </c>
      <c r="AH26" s="86"/>
      <c r="AI26" s="92" t="s">
        <v>475</v>
      </c>
      <c r="AJ26" s="86" t="b">
        <v>0</v>
      </c>
      <c r="AK26" s="86">
        <v>0</v>
      </c>
      <c r="AL26" s="92" t="s">
        <v>467</v>
      </c>
      <c r="AM26" s="86" t="s">
        <v>482</v>
      </c>
      <c r="AN26" s="86" t="b">
        <v>0</v>
      </c>
      <c r="AO26" s="92" t="s">
        <v>467</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21</v>
      </c>
      <c r="BK26" s="52">
        <v>100</v>
      </c>
      <c r="BL26" s="51">
        <v>21</v>
      </c>
    </row>
    <row r="27" spans="1:64" ht="15">
      <c r="A27" s="84" t="s">
        <v>234</v>
      </c>
      <c r="B27" s="84" t="s">
        <v>241</v>
      </c>
      <c r="C27" s="53"/>
      <c r="D27" s="54"/>
      <c r="E27" s="65"/>
      <c r="F27" s="55"/>
      <c r="G27" s="53"/>
      <c r="H27" s="57"/>
      <c r="I27" s="56"/>
      <c r="J27" s="56"/>
      <c r="K27" s="36" t="s">
        <v>65</v>
      </c>
      <c r="L27" s="83">
        <v>29</v>
      </c>
      <c r="M27" s="83"/>
      <c r="N27" s="63"/>
      <c r="O27" s="86" t="s">
        <v>248</v>
      </c>
      <c r="P27" s="88">
        <v>43707.328043981484</v>
      </c>
      <c r="Q27" s="86" t="s">
        <v>262</v>
      </c>
      <c r="R27" s="86"/>
      <c r="S27" s="86"/>
      <c r="T27" s="86" t="s">
        <v>327</v>
      </c>
      <c r="U27" s="86"/>
      <c r="V27" s="90" t="s">
        <v>354</v>
      </c>
      <c r="W27" s="88">
        <v>43707.328043981484</v>
      </c>
      <c r="X27" s="90" t="s">
        <v>387</v>
      </c>
      <c r="Y27" s="86"/>
      <c r="Z27" s="86"/>
      <c r="AA27" s="92" t="s">
        <v>440</v>
      </c>
      <c r="AB27" s="86"/>
      <c r="AC27" s="86" t="b">
        <v>0</v>
      </c>
      <c r="AD27" s="86">
        <v>0</v>
      </c>
      <c r="AE27" s="92" t="s">
        <v>475</v>
      </c>
      <c r="AF27" s="86" t="b">
        <v>0</v>
      </c>
      <c r="AG27" s="86" t="s">
        <v>481</v>
      </c>
      <c r="AH27" s="86"/>
      <c r="AI27" s="92" t="s">
        <v>475</v>
      </c>
      <c r="AJ27" s="86" t="b">
        <v>0</v>
      </c>
      <c r="AK27" s="86">
        <v>0</v>
      </c>
      <c r="AL27" s="92" t="s">
        <v>467</v>
      </c>
      <c r="AM27" s="86" t="s">
        <v>482</v>
      </c>
      <c r="AN27" s="86" t="b">
        <v>0</v>
      </c>
      <c r="AO27" s="92" t="s">
        <v>467</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21</v>
      </c>
      <c r="BK27" s="52">
        <v>100</v>
      </c>
      <c r="BL27" s="51">
        <v>21</v>
      </c>
    </row>
    <row r="28" spans="1:64" ht="15">
      <c r="A28" s="84" t="s">
        <v>235</v>
      </c>
      <c r="B28" s="84" t="s">
        <v>241</v>
      </c>
      <c r="C28" s="53"/>
      <c r="D28" s="54"/>
      <c r="E28" s="65"/>
      <c r="F28" s="55"/>
      <c r="G28" s="53"/>
      <c r="H28" s="57"/>
      <c r="I28" s="56"/>
      <c r="J28" s="56"/>
      <c r="K28" s="36" t="s">
        <v>65</v>
      </c>
      <c r="L28" s="83">
        <v>30</v>
      </c>
      <c r="M28" s="83"/>
      <c r="N28" s="63"/>
      <c r="O28" s="86" t="s">
        <v>248</v>
      </c>
      <c r="P28" s="88">
        <v>43707.44912037037</v>
      </c>
      <c r="Q28" s="86" t="s">
        <v>262</v>
      </c>
      <c r="R28" s="86"/>
      <c r="S28" s="86"/>
      <c r="T28" s="86" t="s">
        <v>327</v>
      </c>
      <c r="U28" s="86"/>
      <c r="V28" s="90" t="s">
        <v>355</v>
      </c>
      <c r="W28" s="88">
        <v>43707.44912037037</v>
      </c>
      <c r="X28" s="90" t="s">
        <v>388</v>
      </c>
      <c r="Y28" s="86"/>
      <c r="Z28" s="86"/>
      <c r="AA28" s="92" t="s">
        <v>441</v>
      </c>
      <c r="AB28" s="86"/>
      <c r="AC28" s="86" t="b">
        <v>0</v>
      </c>
      <c r="AD28" s="86">
        <v>0</v>
      </c>
      <c r="AE28" s="92" t="s">
        <v>475</v>
      </c>
      <c r="AF28" s="86" t="b">
        <v>0</v>
      </c>
      <c r="AG28" s="86" t="s">
        <v>481</v>
      </c>
      <c r="AH28" s="86"/>
      <c r="AI28" s="92" t="s">
        <v>475</v>
      </c>
      <c r="AJ28" s="86" t="b">
        <v>0</v>
      </c>
      <c r="AK28" s="86">
        <v>0</v>
      </c>
      <c r="AL28" s="92" t="s">
        <v>467</v>
      </c>
      <c r="AM28" s="86" t="s">
        <v>484</v>
      </c>
      <c r="AN28" s="86" t="b">
        <v>0</v>
      </c>
      <c r="AO28" s="92" t="s">
        <v>467</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21</v>
      </c>
      <c r="BK28" s="52">
        <v>100</v>
      </c>
      <c r="BL28" s="51">
        <v>21</v>
      </c>
    </row>
    <row r="29" spans="1:64" ht="15">
      <c r="A29" s="84" t="s">
        <v>236</v>
      </c>
      <c r="B29" s="84" t="s">
        <v>241</v>
      </c>
      <c r="C29" s="53"/>
      <c r="D29" s="54"/>
      <c r="E29" s="65"/>
      <c r="F29" s="55"/>
      <c r="G29" s="53"/>
      <c r="H29" s="57"/>
      <c r="I29" s="56"/>
      <c r="J29" s="56"/>
      <c r="K29" s="36" t="s">
        <v>65</v>
      </c>
      <c r="L29" s="83">
        <v>31</v>
      </c>
      <c r="M29" s="83"/>
      <c r="N29" s="63"/>
      <c r="O29" s="86" t="s">
        <v>248</v>
      </c>
      <c r="P29" s="88">
        <v>43707.8796875</v>
      </c>
      <c r="Q29" s="86" t="s">
        <v>262</v>
      </c>
      <c r="R29" s="86"/>
      <c r="S29" s="86"/>
      <c r="T29" s="86" t="s">
        <v>327</v>
      </c>
      <c r="U29" s="86"/>
      <c r="V29" s="90" t="s">
        <v>356</v>
      </c>
      <c r="W29" s="88">
        <v>43707.8796875</v>
      </c>
      <c r="X29" s="90" t="s">
        <v>389</v>
      </c>
      <c r="Y29" s="86"/>
      <c r="Z29" s="86"/>
      <c r="AA29" s="92" t="s">
        <v>442</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21</v>
      </c>
      <c r="BK29" s="52">
        <v>100</v>
      </c>
      <c r="BL29" s="51">
        <v>21</v>
      </c>
    </row>
    <row r="30" spans="1:64" ht="15">
      <c r="A30" s="84" t="s">
        <v>237</v>
      </c>
      <c r="B30" s="84" t="s">
        <v>241</v>
      </c>
      <c r="C30" s="53"/>
      <c r="D30" s="54"/>
      <c r="E30" s="65"/>
      <c r="F30" s="55"/>
      <c r="G30" s="53"/>
      <c r="H30" s="57"/>
      <c r="I30" s="56"/>
      <c r="J30" s="56"/>
      <c r="K30" s="36" t="s">
        <v>65</v>
      </c>
      <c r="L30" s="83">
        <v>32</v>
      </c>
      <c r="M30" s="83"/>
      <c r="N30" s="63"/>
      <c r="O30" s="86" t="s">
        <v>248</v>
      </c>
      <c r="P30" s="88">
        <v>43707.93539351852</v>
      </c>
      <c r="Q30" s="86" t="s">
        <v>262</v>
      </c>
      <c r="R30" s="86"/>
      <c r="S30" s="86"/>
      <c r="T30" s="86" t="s">
        <v>327</v>
      </c>
      <c r="U30" s="86"/>
      <c r="V30" s="90" t="s">
        <v>357</v>
      </c>
      <c r="W30" s="88">
        <v>43707.93539351852</v>
      </c>
      <c r="X30" s="90" t="s">
        <v>390</v>
      </c>
      <c r="Y30" s="86"/>
      <c r="Z30" s="86"/>
      <c r="AA30" s="92" t="s">
        <v>443</v>
      </c>
      <c r="AB30" s="86"/>
      <c r="AC30" s="86" t="b">
        <v>0</v>
      </c>
      <c r="AD30" s="86">
        <v>0</v>
      </c>
      <c r="AE30" s="92" t="s">
        <v>475</v>
      </c>
      <c r="AF30" s="86" t="b">
        <v>0</v>
      </c>
      <c r="AG30" s="86" t="s">
        <v>481</v>
      </c>
      <c r="AH30" s="86"/>
      <c r="AI30" s="92" t="s">
        <v>475</v>
      </c>
      <c r="AJ30" s="86" t="b">
        <v>0</v>
      </c>
      <c r="AK30" s="86">
        <v>0</v>
      </c>
      <c r="AL30" s="92" t="s">
        <v>467</v>
      </c>
      <c r="AM30" s="86" t="s">
        <v>482</v>
      </c>
      <c r="AN30" s="86" t="b">
        <v>0</v>
      </c>
      <c r="AO30" s="92" t="s">
        <v>467</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21</v>
      </c>
      <c r="BK30" s="52">
        <v>100</v>
      </c>
      <c r="BL30" s="51">
        <v>21</v>
      </c>
    </row>
    <row r="31" spans="1:64" ht="15">
      <c r="A31" s="84" t="s">
        <v>238</v>
      </c>
      <c r="B31" s="84" t="s">
        <v>246</v>
      </c>
      <c r="C31" s="53"/>
      <c r="D31" s="54"/>
      <c r="E31" s="65"/>
      <c r="F31" s="55"/>
      <c r="G31" s="53"/>
      <c r="H31" s="57"/>
      <c r="I31" s="56"/>
      <c r="J31" s="56"/>
      <c r="K31" s="36" t="s">
        <v>65</v>
      </c>
      <c r="L31" s="83">
        <v>33</v>
      </c>
      <c r="M31" s="83"/>
      <c r="N31" s="63"/>
      <c r="O31" s="86" t="s">
        <v>247</v>
      </c>
      <c r="P31" s="88">
        <v>43707.96597222222</v>
      </c>
      <c r="Q31" s="86" t="s">
        <v>266</v>
      </c>
      <c r="R31" s="90" t="s">
        <v>301</v>
      </c>
      <c r="S31" s="86" t="s">
        <v>324</v>
      </c>
      <c r="T31" s="86"/>
      <c r="U31" s="86"/>
      <c r="V31" s="90" t="s">
        <v>358</v>
      </c>
      <c r="W31" s="88">
        <v>43707.96597222222</v>
      </c>
      <c r="X31" s="90" t="s">
        <v>391</v>
      </c>
      <c r="Y31" s="86"/>
      <c r="Z31" s="86"/>
      <c r="AA31" s="92" t="s">
        <v>444</v>
      </c>
      <c r="AB31" s="92" t="s">
        <v>473</v>
      </c>
      <c r="AC31" s="86" t="b">
        <v>0</v>
      </c>
      <c r="AD31" s="86">
        <v>0</v>
      </c>
      <c r="AE31" s="92" t="s">
        <v>480</v>
      </c>
      <c r="AF31" s="86" t="b">
        <v>0</v>
      </c>
      <c r="AG31" s="86" t="s">
        <v>481</v>
      </c>
      <c r="AH31" s="86"/>
      <c r="AI31" s="92" t="s">
        <v>475</v>
      </c>
      <c r="AJ31" s="86" t="b">
        <v>0</v>
      </c>
      <c r="AK31" s="86">
        <v>0</v>
      </c>
      <c r="AL31" s="92" t="s">
        <v>475</v>
      </c>
      <c r="AM31" s="86" t="s">
        <v>482</v>
      </c>
      <c r="AN31" s="86" t="b">
        <v>1</v>
      </c>
      <c r="AO31" s="92" t="s">
        <v>473</v>
      </c>
      <c r="AP31" s="86" t="s">
        <v>176</v>
      </c>
      <c r="AQ31" s="86">
        <v>0</v>
      </c>
      <c r="AR31" s="86">
        <v>0</v>
      </c>
      <c r="AS31" s="86"/>
      <c r="AT31" s="86"/>
      <c r="AU31" s="86"/>
      <c r="AV31" s="86"/>
      <c r="AW31" s="86"/>
      <c r="AX31" s="86"/>
      <c r="AY31" s="86"/>
      <c r="AZ31" s="86"/>
      <c r="BA31">
        <v>1</v>
      </c>
      <c r="BB31" s="85" t="str">
        <f>REPLACE(INDEX(GroupVertices[Group],MATCH(Edges25[[#This Row],[Vertex 1]],GroupVertices[Vertex],0)),1,1,"")</f>
        <v>5</v>
      </c>
      <c r="BC31" s="85" t="str">
        <f>REPLACE(INDEX(GroupVertices[Group],MATCH(Edges25[[#This Row],[Vertex 2]],GroupVertices[Vertex],0)),1,1,"")</f>
        <v>5</v>
      </c>
      <c r="BD31" s="51">
        <v>0</v>
      </c>
      <c r="BE31" s="52">
        <v>0</v>
      </c>
      <c r="BF31" s="51">
        <v>0</v>
      </c>
      <c r="BG31" s="52">
        <v>0</v>
      </c>
      <c r="BH31" s="51">
        <v>0</v>
      </c>
      <c r="BI31" s="52">
        <v>0</v>
      </c>
      <c r="BJ31" s="51">
        <v>17</v>
      </c>
      <c r="BK31" s="52">
        <v>100</v>
      </c>
      <c r="BL31" s="51">
        <v>17</v>
      </c>
    </row>
    <row r="32" spans="1:64" ht="15">
      <c r="A32" s="84" t="s">
        <v>238</v>
      </c>
      <c r="B32" s="84" t="s">
        <v>246</v>
      </c>
      <c r="C32" s="53"/>
      <c r="D32" s="54"/>
      <c r="E32" s="65"/>
      <c r="F32" s="55"/>
      <c r="G32" s="53"/>
      <c r="H32" s="57"/>
      <c r="I32" s="56"/>
      <c r="J32" s="56"/>
      <c r="K32" s="36" t="s">
        <v>65</v>
      </c>
      <c r="L32" s="83">
        <v>34</v>
      </c>
      <c r="M32" s="83"/>
      <c r="N32" s="63"/>
      <c r="O32" s="86" t="s">
        <v>248</v>
      </c>
      <c r="P32" s="88">
        <v>43707.96743055555</v>
      </c>
      <c r="Q32" s="86" t="s">
        <v>267</v>
      </c>
      <c r="R32" s="86"/>
      <c r="S32" s="86"/>
      <c r="T32" s="86"/>
      <c r="U32" s="86"/>
      <c r="V32" s="90" t="s">
        <v>358</v>
      </c>
      <c r="W32" s="88">
        <v>43707.96743055555</v>
      </c>
      <c r="X32" s="90" t="s">
        <v>392</v>
      </c>
      <c r="Y32" s="86"/>
      <c r="Z32" s="86"/>
      <c r="AA32" s="92" t="s">
        <v>445</v>
      </c>
      <c r="AB32" s="86"/>
      <c r="AC32" s="86" t="b">
        <v>0</v>
      </c>
      <c r="AD32" s="86">
        <v>0</v>
      </c>
      <c r="AE32" s="92" t="s">
        <v>475</v>
      </c>
      <c r="AF32" s="86" t="b">
        <v>0</v>
      </c>
      <c r="AG32" s="86" t="s">
        <v>481</v>
      </c>
      <c r="AH32" s="86"/>
      <c r="AI32" s="92" t="s">
        <v>475</v>
      </c>
      <c r="AJ32" s="86" t="b">
        <v>0</v>
      </c>
      <c r="AK32" s="86">
        <v>0</v>
      </c>
      <c r="AL32" s="92" t="s">
        <v>444</v>
      </c>
      <c r="AM32" s="86" t="s">
        <v>482</v>
      </c>
      <c r="AN32" s="86" t="b">
        <v>0</v>
      </c>
      <c r="AO32" s="92" t="s">
        <v>444</v>
      </c>
      <c r="AP32" s="86" t="s">
        <v>176</v>
      </c>
      <c r="AQ32" s="86">
        <v>0</v>
      </c>
      <c r="AR32" s="86">
        <v>0</v>
      </c>
      <c r="AS32" s="86"/>
      <c r="AT32" s="86"/>
      <c r="AU32" s="86"/>
      <c r="AV32" s="86"/>
      <c r="AW32" s="86"/>
      <c r="AX32" s="86"/>
      <c r="AY32" s="86"/>
      <c r="AZ32" s="86"/>
      <c r="BA32">
        <v>1</v>
      </c>
      <c r="BB32" s="85" t="str">
        <f>REPLACE(INDEX(GroupVertices[Group],MATCH(Edges25[[#This Row],[Vertex 1]],GroupVertices[Vertex],0)),1,1,"")</f>
        <v>5</v>
      </c>
      <c r="BC32" s="85" t="str">
        <f>REPLACE(INDEX(GroupVertices[Group],MATCH(Edges25[[#This Row],[Vertex 2]],GroupVertices[Vertex],0)),1,1,"")</f>
        <v>5</v>
      </c>
      <c r="BD32" s="51">
        <v>0</v>
      </c>
      <c r="BE32" s="52">
        <v>0</v>
      </c>
      <c r="BF32" s="51">
        <v>0</v>
      </c>
      <c r="BG32" s="52">
        <v>0</v>
      </c>
      <c r="BH32" s="51">
        <v>0</v>
      </c>
      <c r="BI32" s="52">
        <v>0</v>
      </c>
      <c r="BJ32" s="51">
        <v>20</v>
      </c>
      <c r="BK32" s="52">
        <v>100</v>
      </c>
      <c r="BL32" s="51">
        <v>20</v>
      </c>
    </row>
    <row r="33" spans="1:64" ht="15">
      <c r="A33" s="84" t="s">
        <v>239</v>
      </c>
      <c r="B33" s="84" t="s">
        <v>239</v>
      </c>
      <c r="C33" s="53"/>
      <c r="D33" s="54"/>
      <c r="E33" s="65"/>
      <c r="F33" s="55"/>
      <c r="G33" s="53"/>
      <c r="H33" s="57"/>
      <c r="I33" s="56"/>
      <c r="J33" s="56"/>
      <c r="K33" s="36" t="s">
        <v>65</v>
      </c>
      <c r="L33" s="83">
        <v>35</v>
      </c>
      <c r="M33" s="83"/>
      <c r="N33" s="63"/>
      <c r="O33" s="86" t="s">
        <v>176</v>
      </c>
      <c r="P33" s="88">
        <v>43698.30106481481</v>
      </c>
      <c r="Q33" s="86" t="s">
        <v>268</v>
      </c>
      <c r="R33" s="90" t="s">
        <v>302</v>
      </c>
      <c r="S33" s="86" t="s">
        <v>325</v>
      </c>
      <c r="T33" s="86"/>
      <c r="U33" s="86"/>
      <c r="V33" s="90" t="s">
        <v>359</v>
      </c>
      <c r="W33" s="88">
        <v>43698.30106481481</v>
      </c>
      <c r="X33" s="90" t="s">
        <v>393</v>
      </c>
      <c r="Y33" s="86"/>
      <c r="Z33" s="86"/>
      <c r="AA33" s="92" t="s">
        <v>446</v>
      </c>
      <c r="AB33" s="86"/>
      <c r="AC33" s="86" t="b">
        <v>0</v>
      </c>
      <c r="AD33" s="86">
        <v>0</v>
      </c>
      <c r="AE33" s="92" t="s">
        <v>475</v>
      </c>
      <c r="AF33" s="86" t="b">
        <v>0</v>
      </c>
      <c r="AG33" s="86" t="s">
        <v>481</v>
      </c>
      <c r="AH33" s="86"/>
      <c r="AI33" s="92" t="s">
        <v>475</v>
      </c>
      <c r="AJ33" s="86" t="b">
        <v>0</v>
      </c>
      <c r="AK33" s="86">
        <v>0</v>
      </c>
      <c r="AL33" s="92" t="s">
        <v>475</v>
      </c>
      <c r="AM33" s="86" t="s">
        <v>483</v>
      </c>
      <c r="AN33" s="86" t="b">
        <v>0</v>
      </c>
      <c r="AO33" s="92" t="s">
        <v>446</v>
      </c>
      <c r="AP33" s="86" t="s">
        <v>176</v>
      </c>
      <c r="AQ33" s="86">
        <v>0</v>
      </c>
      <c r="AR33" s="86">
        <v>0</v>
      </c>
      <c r="AS33" s="86"/>
      <c r="AT33" s="86"/>
      <c r="AU33" s="86"/>
      <c r="AV33" s="86"/>
      <c r="AW33" s="86"/>
      <c r="AX33" s="86"/>
      <c r="AY33" s="86"/>
      <c r="AZ33" s="86"/>
      <c r="BA33">
        <v>19</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8</v>
      </c>
      <c r="BK33" s="52">
        <v>100</v>
      </c>
      <c r="BL33" s="51">
        <v>8</v>
      </c>
    </row>
    <row r="34" spans="1:64" ht="15">
      <c r="A34" s="84" t="s">
        <v>239</v>
      </c>
      <c r="B34" s="84" t="s">
        <v>239</v>
      </c>
      <c r="C34" s="53"/>
      <c r="D34" s="54"/>
      <c r="E34" s="65"/>
      <c r="F34" s="55"/>
      <c r="G34" s="53"/>
      <c r="H34" s="57"/>
      <c r="I34" s="56"/>
      <c r="J34" s="56"/>
      <c r="K34" s="36" t="s">
        <v>65</v>
      </c>
      <c r="L34" s="83">
        <v>36</v>
      </c>
      <c r="M34" s="83"/>
      <c r="N34" s="63"/>
      <c r="O34" s="86" t="s">
        <v>176</v>
      </c>
      <c r="P34" s="88">
        <v>43699.30280092593</v>
      </c>
      <c r="Q34" s="86" t="s">
        <v>269</v>
      </c>
      <c r="R34" s="90" t="s">
        <v>303</v>
      </c>
      <c r="S34" s="86" t="s">
        <v>325</v>
      </c>
      <c r="T34" s="86"/>
      <c r="U34" s="86"/>
      <c r="V34" s="90" t="s">
        <v>359</v>
      </c>
      <c r="W34" s="88">
        <v>43699.30280092593</v>
      </c>
      <c r="X34" s="90" t="s">
        <v>394</v>
      </c>
      <c r="Y34" s="86"/>
      <c r="Z34" s="86"/>
      <c r="AA34" s="92" t="s">
        <v>447</v>
      </c>
      <c r="AB34" s="86"/>
      <c r="AC34" s="86" t="b">
        <v>0</v>
      </c>
      <c r="AD34" s="86">
        <v>0</v>
      </c>
      <c r="AE34" s="92" t="s">
        <v>475</v>
      </c>
      <c r="AF34" s="86" t="b">
        <v>0</v>
      </c>
      <c r="AG34" s="86" t="s">
        <v>481</v>
      </c>
      <c r="AH34" s="86"/>
      <c r="AI34" s="92" t="s">
        <v>475</v>
      </c>
      <c r="AJ34" s="86" t="b">
        <v>0</v>
      </c>
      <c r="AK34" s="86">
        <v>0</v>
      </c>
      <c r="AL34" s="92" t="s">
        <v>475</v>
      </c>
      <c r="AM34" s="86" t="s">
        <v>483</v>
      </c>
      <c r="AN34" s="86" t="b">
        <v>0</v>
      </c>
      <c r="AO34" s="92" t="s">
        <v>447</v>
      </c>
      <c r="AP34" s="86" t="s">
        <v>176</v>
      </c>
      <c r="AQ34" s="86">
        <v>0</v>
      </c>
      <c r="AR34" s="86">
        <v>0</v>
      </c>
      <c r="AS34" s="86"/>
      <c r="AT34" s="86"/>
      <c r="AU34" s="86"/>
      <c r="AV34" s="86"/>
      <c r="AW34" s="86"/>
      <c r="AX34" s="86"/>
      <c r="AY34" s="86"/>
      <c r="AZ34" s="86"/>
      <c r="BA34">
        <v>19</v>
      </c>
      <c r="BB34" s="85" t="str">
        <f>REPLACE(INDEX(GroupVertices[Group],MATCH(Edges25[[#This Row],[Vertex 1]],GroupVertices[Vertex],0)),1,1,"")</f>
        <v>2</v>
      </c>
      <c r="BC34" s="85" t="str">
        <f>REPLACE(INDEX(GroupVertices[Group],MATCH(Edges25[[#This Row],[Vertex 2]],GroupVertices[Vertex],0)),1,1,"")</f>
        <v>2</v>
      </c>
      <c r="BD34" s="51">
        <v>0</v>
      </c>
      <c r="BE34" s="52">
        <v>0</v>
      </c>
      <c r="BF34" s="51">
        <v>0</v>
      </c>
      <c r="BG34" s="52">
        <v>0</v>
      </c>
      <c r="BH34" s="51">
        <v>0</v>
      </c>
      <c r="BI34" s="52">
        <v>0</v>
      </c>
      <c r="BJ34" s="51">
        <v>8</v>
      </c>
      <c r="BK34" s="52">
        <v>100</v>
      </c>
      <c r="BL34" s="51">
        <v>8</v>
      </c>
    </row>
    <row r="35" spans="1:64" ht="15">
      <c r="A35" s="84" t="s">
        <v>239</v>
      </c>
      <c r="B35" s="84" t="s">
        <v>239</v>
      </c>
      <c r="C35" s="53"/>
      <c r="D35" s="54"/>
      <c r="E35" s="65"/>
      <c r="F35" s="55"/>
      <c r="G35" s="53"/>
      <c r="H35" s="57"/>
      <c r="I35" s="56"/>
      <c r="J35" s="56"/>
      <c r="K35" s="36" t="s">
        <v>65</v>
      </c>
      <c r="L35" s="83">
        <v>37</v>
      </c>
      <c r="M35" s="83"/>
      <c r="N35" s="63"/>
      <c r="O35" s="86" t="s">
        <v>176</v>
      </c>
      <c r="P35" s="88">
        <v>43699.44552083333</v>
      </c>
      <c r="Q35" s="86" t="s">
        <v>270</v>
      </c>
      <c r="R35" s="90" t="s">
        <v>304</v>
      </c>
      <c r="S35" s="86" t="s">
        <v>325</v>
      </c>
      <c r="T35" s="86"/>
      <c r="U35" s="86"/>
      <c r="V35" s="90" t="s">
        <v>359</v>
      </c>
      <c r="W35" s="88">
        <v>43699.44552083333</v>
      </c>
      <c r="X35" s="90" t="s">
        <v>395</v>
      </c>
      <c r="Y35" s="86"/>
      <c r="Z35" s="86"/>
      <c r="AA35" s="92" t="s">
        <v>448</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448</v>
      </c>
      <c r="AP35" s="86" t="s">
        <v>176</v>
      </c>
      <c r="AQ35" s="86">
        <v>0</v>
      </c>
      <c r="AR35" s="86">
        <v>0</v>
      </c>
      <c r="AS35" s="86"/>
      <c r="AT35" s="86"/>
      <c r="AU35" s="86"/>
      <c r="AV35" s="86"/>
      <c r="AW35" s="86"/>
      <c r="AX35" s="86"/>
      <c r="AY35" s="86"/>
      <c r="AZ35" s="86"/>
      <c r="BA35">
        <v>19</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8</v>
      </c>
      <c r="BK35" s="52">
        <v>100</v>
      </c>
      <c r="BL35" s="51">
        <v>8</v>
      </c>
    </row>
    <row r="36" spans="1:64" ht="15">
      <c r="A36" s="84" t="s">
        <v>239</v>
      </c>
      <c r="B36" s="84" t="s">
        <v>239</v>
      </c>
      <c r="C36" s="53"/>
      <c r="D36" s="54"/>
      <c r="E36" s="65"/>
      <c r="F36" s="55"/>
      <c r="G36" s="53"/>
      <c r="H36" s="57"/>
      <c r="I36" s="56"/>
      <c r="J36" s="56"/>
      <c r="K36" s="36" t="s">
        <v>65</v>
      </c>
      <c r="L36" s="83">
        <v>38</v>
      </c>
      <c r="M36" s="83"/>
      <c r="N36" s="63"/>
      <c r="O36" s="86" t="s">
        <v>176</v>
      </c>
      <c r="P36" s="88">
        <v>43699.445543981485</v>
      </c>
      <c r="Q36" s="86" t="s">
        <v>271</v>
      </c>
      <c r="R36" s="90" t="s">
        <v>305</v>
      </c>
      <c r="S36" s="86" t="s">
        <v>325</v>
      </c>
      <c r="T36" s="86"/>
      <c r="U36" s="86"/>
      <c r="V36" s="90" t="s">
        <v>359</v>
      </c>
      <c r="W36" s="88">
        <v>43699.445543981485</v>
      </c>
      <c r="X36" s="90" t="s">
        <v>396</v>
      </c>
      <c r="Y36" s="86"/>
      <c r="Z36" s="86"/>
      <c r="AA36" s="92" t="s">
        <v>449</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449</v>
      </c>
      <c r="AP36" s="86" t="s">
        <v>176</v>
      </c>
      <c r="AQ36" s="86">
        <v>0</v>
      </c>
      <c r="AR36" s="86">
        <v>0</v>
      </c>
      <c r="AS36" s="86"/>
      <c r="AT36" s="86"/>
      <c r="AU36" s="86"/>
      <c r="AV36" s="86"/>
      <c r="AW36" s="86"/>
      <c r="AX36" s="86"/>
      <c r="AY36" s="86"/>
      <c r="AZ36" s="86"/>
      <c r="BA36">
        <v>19</v>
      </c>
      <c r="BB36" s="85" t="str">
        <f>REPLACE(INDEX(GroupVertices[Group],MATCH(Edges25[[#This Row],[Vertex 1]],GroupVertices[Vertex],0)),1,1,"")</f>
        <v>2</v>
      </c>
      <c r="BC36" s="85" t="str">
        <f>REPLACE(INDEX(GroupVertices[Group],MATCH(Edges25[[#This Row],[Vertex 2]],GroupVertices[Vertex],0)),1,1,"")</f>
        <v>2</v>
      </c>
      <c r="BD36" s="51">
        <v>0</v>
      </c>
      <c r="BE36" s="52">
        <v>0</v>
      </c>
      <c r="BF36" s="51">
        <v>0</v>
      </c>
      <c r="BG36" s="52">
        <v>0</v>
      </c>
      <c r="BH36" s="51">
        <v>0</v>
      </c>
      <c r="BI36" s="52">
        <v>0</v>
      </c>
      <c r="BJ36" s="51">
        <v>9</v>
      </c>
      <c r="BK36" s="52">
        <v>100</v>
      </c>
      <c r="BL36" s="51">
        <v>9</v>
      </c>
    </row>
    <row r="37" spans="1:64" ht="15">
      <c r="A37" s="84" t="s">
        <v>239</v>
      </c>
      <c r="B37" s="84" t="s">
        <v>239</v>
      </c>
      <c r="C37" s="53"/>
      <c r="D37" s="54"/>
      <c r="E37" s="65"/>
      <c r="F37" s="55"/>
      <c r="G37" s="53"/>
      <c r="H37" s="57"/>
      <c r="I37" s="56"/>
      <c r="J37" s="56"/>
      <c r="K37" s="36" t="s">
        <v>65</v>
      </c>
      <c r="L37" s="83">
        <v>39</v>
      </c>
      <c r="M37" s="83"/>
      <c r="N37" s="63"/>
      <c r="O37" s="86" t="s">
        <v>176</v>
      </c>
      <c r="P37" s="88">
        <v>43700.30417824074</v>
      </c>
      <c r="Q37" s="86" t="s">
        <v>272</v>
      </c>
      <c r="R37" s="90" t="s">
        <v>306</v>
      </c>
      <c r="S37" s="86" t="s">
        <v>325</v>
      </c>
      <c r="T37" s="86"/>
      <c r="U37" s="86"/>
      <c r="V37" s="90" t="s">
        <v>359</v>
      </c>
      <c r="W37" s="88">
        <v>43700.30417824074</v>
      </c>
      <c r="X37" s="90" t="s">
        <v>397</v>
      </c>
      <c r="Y37" s="86"/>
      <c r="Z37" s="86"/>
      <c r="AA37" s="92" t="s">
        <v>450</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450</v>
      </c>
      <c r="AP37" s="86" t="s">
        <v>176</v>
      </c>
      <c r="AQ37" s="86">
        <v>0</v>
      </c>
      <c r="AR37" s="86">
        <v>0</v>
      </c>
      <c r="AS37" s="86"/>
      <c r="AT37" s="86"/>
      <c r="AU37" s="86"/>
      <c r="AV37" s="86"/>
      <c r="AW37" s="86"/>
      <c r="AX37" s="86"/>
      <c r="AY37" s="86"/>
      <c r="AZ37" s="86"/>
      <c r="BA37">
        <v>19</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8</v>
      </c>
      <c r="BK37" s="52">
        <v>100</v>
      </c>
      <c r="BL37" s="51">
        <v>8</v>
      </c>
    </row>
    <row r="38" spans="1:64" ht="15">
      <c r="A38" s="84" t="s">
        <v>239</v>
      </c>
      <c r="B38" s="84" t="s">
        <v>239</v>
      </c>
      <c r="C38" s="53"/>
      <c r="D38" s="54"/>
      <c r="E38" s="65"/>
      <c r="F38" s="55"/>
      <c r="G38" s="53"/>
      <c r="H38" s="57"/>
      <c r="I38" s="56"/>
      <c r="J38" s="56"/>
      <c r="K38" s="36" t="s">
        <v>65</v>
      </c>
      <c r="L38" s="83">
        <v>40</v>
      </c>
      <c r="M38" s="83"/>
      <c r="N38" s="63"/>
      <c r="O38" s="86" t="s">
        <v>176</v>
      </c>
      <c r="P38" s="88">
        <v>43701.30627314815</v>
      </c>
      <c r="Q38" s="86" t="s">
        <v>273</v>
      </c>
      <c r="R38" s="90" t="s">
        <v>307</v>
      </c>
      <c r="S38" s="86" t="s">
        <v>325</v>
      </c>
      <c r="T38" s="86"/>
      <c r="U38" s="86"/>
      <c r="V38" s="90" t="s">
        <v>359</v>
      </c>
      <c r="W38" s="88">
        <v>43701.30627314815</v>
      </c>
      <c r="X38" s="90" t="s">
        <v>398</v>
      </c>
      <c r="Y38" s="86"/>
      <c r="Z38" s="86"/>
      <c r="AA38" s="92" t="s">
        <v>451</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451</v>
      </c>
      <c r="AP38" s="86" t="s">
        <v>176</v>
      </c>
      <c r="AQ38" s="86">
        <v>0</v>
      </c>
      <c r="AR38" s="86">
        <v>0</v>
      </c>
      <c r="AS38" s="86"/>
      <c r="AT38" s="86"/>
      <c r="AU38" s="86"/>
      <c r="AV38" s="86"/>
      <c r="AW38" s="86"/>
      <c r="AX38" s="86"/>
      <c r="AY38" s="86"/>
      <c r="AZ38" s="86"/>
      <c r="BA38">
        <v>19</v>
      </c>
      <c r="BB38" s="85" t="str">
        <f>REPLACE(INDEX(GroupVertices[Group],MATCH(Edges25[[#This Row],[Vertex 1]],GroupVertices[Vertex],0)),1,1,"")</f>
        <v>2</v>
      </c>
      <c r="BC38" s="85" t="str">
        <f>REPLACE(INDEX(GroupVertices[Group],MATCH(Edges25[[#This Row],[Vertex 2]],GroupVertices[Vertex],0)),1,1,"")</f>
        <v>2</v>
      </c>
      <c r="BD38" s="51">
        <v>0</v>
      </c>
      <c r="BE38" s="52">
        <v>0</v>
      </c>
      <c r="BF38" s="51">
        <v>0</v>
      </c>
      <c r="BG38" s="52">
        <v>0</v>
      </c>
      <c r="BH38" s="51">
        <v>0</v>
      </c>
      <c r="BI38" s="52">
        <v>0</v>
      </c>
      <c r="BJ38" s="51">
        <v>9</v>
      </c>
      <c r="BK38" s="52">
        <v>100</v>
      </c>
      <c r="BL38" s="51">
        <v>9</v>
      </c>
    </row>
    <row r="39" spans="1:64" ht="15">
      <c r="A39" s="84" t="s">
        <v>239</v>
      </c>
      <c r="B39" s="84" t="s">
        <v>239</v>
      </c>
      <c r="C39" s="53"/>
      <c r="D39" s="54"/>
      <c r="E39" s="65"/>
      <c r="F39" s="55"/>
      <c r="G39" s="53"/>
      <c r="H39" s="57"/>
      <c r="I39" s="56"/>
      <c r="J39" s="56"/>
      <c r="K39" s="36" t="s">
        <v>65</v>
      </c>
      <c r="L39" s="83">
        <v>41</v>
      </c>
      <c r="M39" s="83"/>
      <c r="N39" s="63"/>
      <c r="O39" s="86" t="s">
        <v>176</v>
      </c>
      <c r="P39" s="88">
        <v>43701.45003472222</v>
      </c>
      <c r="Q39" s="86" t="s">
        <v>274</v>
      </c>
      <c r="R39" s="90" t="s">
        <v>308</v>
      </c>
      <c r="S39" s="86" t="s">
        <v>325</v>
      </c>
      <c r="T39" s="86"/>
      <c r="U39" s="86"/>
      <c r="V39" s="90" t="s">
        <v>359</v>
      </c>
      <c r="W39" s="88">
        <v>43701.45003472222</v>
      </c>
      <c r="X39" s="90" t="s">
        <v>399</v>
      </c>
      <c r="Y39" s="86"/>
      <c r="Z39" s="86"/>
      <c r="AA39" s="92" t="s">
        <v>452</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452</v>
      </c>
      <c r="AP39" s="86" t="s">
        <v>176</v>
      </c>
      <c r="AQ39" s="86">
        <v>0</v>
      </c>
      <c r="AR39" s="86">
        <v>0</v>
      </c>
      <c r="AS39" s="86"/>
      <c r="AT39" s="86"/>
      <c r="AU39" s="86"/>
      <c r="AV39" s="86"/>
      <c r="AW39" s="86"/>
      <c r="AX39" s="86"/>
      <c r="AY39" s="86"/>
      <c r="AZ39" s="86"/>
      <c r="BA39">
        <v>19</v>
      </c>
      <c r="BB39" s="85" t="str">
        <f>REPLACE(INDEX(GroupVertices[Group],MATCH(Edges25[[#This Row],[Vertex 1]],GroupVertices[Vertex],0)),1,1,"")</f>
        <v>2</v>
      </c>
      <c r="BC39" s="85" t="str">
        <f>REPLACE(INDEX(GroupVertices[Group],MATCH(Edges25[[#This Row],[Vertex 2]],GroupVertices[Vertex],0)),1,1,"")</f>
        <v>2</v>
      </c>
      <c r="BD39" s="51">
        <v>0</v>
      </c>
      <c r="BE39" s="52">
        <v>0</v>
      </c>
      <c r="BF39" s="51">
        <v>0</v>
      </c>
      <c r="BG39" s="52">
        <v>0</v>
      </c>
      <c r="BH39" s="51">
        <v>0</v>
      </c>
      <c r="BI39" s="52">
        <v>0</v>
      </c>
      <c r="BJ39" s="51">
        <v>9</v>
      </c>
      <c r="BK39" s="52">
        <v>100</v>
      </c>
      <c r="BL39" s="51">
        <v>9</v>
      </c>
    </row>
    <row r="40" spans="1:64" ht="15">
      <c r="A40" s="84" t="s">
        <v>239</v>
      </c>
      <c r="B40" s="84" t="s">
        <v>239</v>
      </c>
      <c r="C40" s="53"/>
      <c r="D40" s="54"/>
      <c r="E40" s="65"/>
      <c r="F40" s="55"/>
      <c r="G40" s="53"/>
      <c r="H40" s="57"/>
      <c r="I40" s="56"/>
      <c r="J40" s="56"/>
      <c r="K40" s="36" t="s">
        <v>65</v>
      </c>
      <c r="L40" s="83">
        <v>42</v>
      </c>
      <c r="M40" s="83"/>
      <c r="N40" s="63"/>
      <c r="O40" s="86" t="s">
        <v>176</v>
      </c>
      <c r="P40" s="88">
        <v>43701.4500462963</v>
      </c>
      <c r="Q40" s="86" t="s">
        <v>275</v>
      </c>
      <c r="R40" s="90" t="s">
        <v>309</v>
      </c>
      <c r="S40" s="86" t="s">
        <v>325</v>
      </c>
      <c r="T40" s="86"/>
      <c r="U40" s="86"/>
      <c r="V40" s="90" t="s">
        <v>359</v>
      </c>
      <c r="W40" s="88">
        <v>43701.4500462963</v>
      </c>
      <c r="X40" s="90" t="s">
        <v>400</v>
      </c>
      <c r="Y40" s="86"/>
      <c r="Z40" s="86"/>
      <c r="AA40" s="92" t="s">
        <v>453</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453</v>
      </c>
      <c r="AP40" s="86" t="s">
        <v>176</v>
      </c>
      <c r="AQ40" s="86">
        <v>0</v>
      </c>
      <c r="AR40" s="86">
        <v>0</v>
      </c>
      <c r="AS40" s="86"/>
      <c r="AT40" s="86"/>
      <c r="AU40" s="86"/>
      <c r="AV40" s="86"/>
      <c r="AW40" s="86"/>
      <c r="AX40" s="86"/>
      <c r="AY40" s="86"/>
      <c r="AZ40" s="86"/>
      <c r="BA40">
        <v>19</v>
      </c>
      <c r="BB40" s="85" t="str">
        <f>REPLACE(INDEX(GroupVertices[Group],MATCH(Edges25[[#This Row],[Vertex 1]],GroupVertices[Vertex],0)),1,1,"")</f>
        <v>2</v>
      </c>
      <c r="BC40" s="85" t="str">
        <f>REPLACE(INDEX(GroupVertices[Group],MATCH(Edges25[[#This Row],[Vertex 2]],GroupVertices[Vertex],0)),1,1,"")</f>
        <v>2</v>
      </c>
      <c r="BD40" s="51">
        <v>0</v>
      </c>
      <c r="BE40" s="52">
        <v>0</v>
      </c>
      <c r="BF40" s="51">
        <v>0</v>
      </c>
      <c r="BG40" s="52">
        <v>0</v>
      </c>
      <c r="BH40" s="51">
        <v>0</v>
      </c>
      <c r="BI40" s="52">
        <v>0</v>
      </c>
      <c r="BJ40" s="51">
        <v>10</v>
      </c>
      <c r="BK40" s="52">
        <v>100</v>
      </c>
      <c r="BL40" s="51">
        <v>10</v>
      </c>
    </row>
    <row r="41" spans="1:64" ht="15">
      <c r="A41" s="84" t="s">
        <v>239</v>
      </c>
      <c r="B41" s="84" t="s">
        <v>239</v>
      </c>
      <c r="C41" s="53"/>
      <c r="D41" s="54"/>
      <c r="E41" s="65"/>
      <c r="F41" s="55"/>
      <c r="G41" s="53"/>
      <c r="H41" s="57"/>
      <c r="I41" s="56"/>
      <c r="J41" s="56"/>
      <c r="K41" s="36" t="s">
        <v>65</v>
      </c>
      <c r="L41" s="83">
        <v>43</v>
      </c>
      <c r="M41" s="83"/>
      <c r="N41" s="63"/>
      <c r="O41" s="86" t="s">
        <v>176</v>
      </c>
      <c r="P41" s="88">
        <v>43702.30800925926</v>
      </c>
      <c r="Q41" s="86" t="s">
        <v>276</v>
      </c>
      <c r="R41" s="90" t="s">
        <v>310</v>
      </c>
      <c r="S41" s="86" t="s">
        <v>325</v>
      </c>
      <c r="T41" s="86"/>
      <c r="U41" s="86"/>
      <c r="V41" s="90" t="s">
        <v>359</v>
      </c>
      <c r="W41" s="88">
        <v>43702.30800925926</v>
      </c>
      <c r="X41" s="90" t="s">
        <v>401</v>
      </c>
      <c r="Y41" s="86"/>
      <c r="Z41" s="86"/>
      <c r="AA41" s="92" t="s">
        <v>454</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454</v>
      </c>
      <c r="AP41" s="86" t="s">
        <v>176</v>
      </c>
      <c r="AQ41" s="86">
        <v>0</v>
      </c>
      <c r="AR41" s="86">
        <v>0</v>
      </c>
      <c r="AS41" s="86"/>
      <c r="AT41" s="86"/>
      <c r="AU41" s="86"/>
      <c r="AV41" s="86"/>
      <c r="AW41" s="86"/>
      <c r="AX41" s="86"/>
      <c r="AY41" s="86"/>
      <c r="AZ41" s="86"/>
      <c r="BA41">
        <v>19</v>
      </c>
      <c r="BB41" s="85" t="str">
        <f>REPLACE(INDEX(GroupVertices[Group],MATCH(Edges25[[#This Row],[Vertex 1]],GroupVertices[Vertex],0)),1,1,"")</f>
        <v>2</v>
      </c>
      <c r="BC41" s="85" t="str">
        <f>REPLACE(INDEX(GroupVertices[Group],MATCH(Edges25[[#This Row],[Vertex 2]],GroupVertices[Vertex],0)),1,1,"")</f>
        <v>2</v>
      </c>
      <c r="BD41" s="51">
        <v>0</v>
      </c>
      <c r="BE41" s="52">
        <v>0</v>
      </c>
      <c r="BF41" s="51">
        <v>0</v>
      </c>
      <c r="BG41" s="52">
        <v>0</v>
      </c>
      <c r="BH41" s="51">
        <v>0</v>
      </c>
      <c r="BI41" s="52">
        <v>0</v>
      </c>
      <c r="BJ41" s="51">
        <v>7</v>
      </c>
      <c r="BK41" s="52">
        <v>100</v>
      </c>
      <c r="BL41" s="51">
        <v>7</v>
      </c>
    </row>
    <row r="42" spans="1:64" ht="15">
      <c r="A42" s="84" t="s">
        <v>239</v>
      </c>
      <c r="B42" s="84" t="s">
        <v>239</v>
      </c>
      <c r="C42" s="53"/>
      <c r="D42" s="54"/>
      <c r="E42" s="65"/>
      <c r="F42" s="55"/>
      <c r="G42" s="53"/>
      <c r="H42" s="57"/>
      <c r="I42" s="56"/>
      <c r="J42" s="56"/>
      <c r="K42" s="36" t="s">
        <v>65</v>
      </c>
      <c r="L42" s="83">
        <v>44</v>
      </c>
      <c r="M42" s="83"/>
      <c r="N42" s="63"/>
      <c r="O42" s="86" t="s">
        <v>176</v>
      </c>
      <c r="P42" s="88">
        <v>43702.45177083334</v>
      </c>
      <c r="Q42" s="86" t="s">
        <v>277</v>
      </c>
      <c r="R42" s="90" t="s">
        <v>311</v>
      </c>
      <c r="S42" s="86" t="s">
        <v>325</v>
      </c>
      <c r="T42" s="86"/>
      <c r="U42" s="86"/>
      <c r="V42" s="90" t="s">
        <v>359</v>
      </c>
      <c r="W42" s="88">
        <v>43702.45177083334</v>
      </c>
      <c r="X42" s="90" t="s">
        <v>402</v>
      </c>
      <c r="Y42" s="86"/>
      <c r="Z42" s="86"/>
      <c r="AA42" s="92" t="s">
        <v>455</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455</v>
      </c>
      <c r="AP42" s="86" t="s">
        <v>176</v>
      </c>
      <c r="AQ42" s="86">
        <v>0</v>
      </c>
      <c r="AR42" s="86">
        <v>0</v>
      </c>
      <c r="AS42" s="86"/>
      <c r="AT42" s="86"/>
      <c r="AU42" s="86"/>
      <c r="AV42" s="86"/>
      <c r="AW42" s="86"/>
      <c r="AX42" s="86"/>
      <c r="AY42" s="86"/>
      <c r="AZ42" s="86"/>
      <c r="BA42">
        <v>19</v>
      </c>
      <c r="BB42" s="85" t="str">
        <f>REPLACE(INDEX(GroupVertices[Group],MATCH(Edges25[[#This Row],[Vertex 1]],GroupVertices[Vertex],0)),1,1,"")</f>
        <v>2</v>
      </c>
      <c r="BC42" s="85" t="str">
        <f>REPLACE(INDEX(GroupVertices[Group],MATCH(Edges25[[#This Row],[Vertex 2]],GroupVertices[Vertex],0)),1,1,"")</f>
        <v>2</v>
      </c>
      <c r="BD42" s="51">
        <v>0</v>
      </c>
      <c r="BE42" s="52">
        <v>0</v>
      </c>
      <c r="BF42" s="51">
        <v>0</v>
      </c>
      <c r="BG42" s="52">
        <v>0</v>
      </c>
      <c r="BH42" s="51">
        <v>0</v>
      </c>
      <c r="BI42" s="52">
        <v>0</v>
      </c>
      <c r="BJ42" s="51">
        <v>8</v>
      </c>
      <c r="BK42" s="52">
        <v>100</v>
      </c>
      <c r="BL42" s="51">
        <v>8</v>
      </c>
    </row>
    <row r="43" spans="1:64" ht="15">
      <c r="A43" s="84" t="s">
        <v>239</v>
      </c>
      <c r="B43" s="84" t="s">
        <v>239</v>
      </c>
      <c r="C43" s="53"/>
      <c r="D43" s="54"/>
      <c r="E43" s="65"/>
      <c r="F43" s="55"/>
      <c r="G43" s="53"/>
      <c r="H43" s="57"/>
      <c r="I43" s="56"/>
      <c r="J43" s="56"/>
      <c r="K43" s="36" t="s">
        <v>65</v>
      </c>
      <c r="L43" s="83">
        <v>45</v>
      </c>
      <c r="M43" s="83"/>
      <c r="N43" s="63"/>
      <c r="O43" s="86" t="s">
        <v>176</v>
      </c>
      <c r="P43" s="88">
        <v>43702.45178240741</v>
      </c>
      <c r="Q43" s="86" t="s">
        <v>278</v>
      </c>
      <c r="R43" s="90" t="s">
        <v>312</v>
      </c>
      <c r="S43" s="86" t="s">
        <v>325</v>
      </c>
      <c r="T43" s="86"/>
      <c r="U43" s="86"/>
      <c r="V43" s="90" t="s">
        <v>359</v>
      </c>
      <c r="W43" s="88">
        <v>43702.45178240741</v>
      </c>
      <c r="X43" s="90" t="s">
        <v>403</v>
      </c>
      <c r="Y43" s="86"/>
      <c r="Z43" s="86"/>
      <c r="AA43" s="92" t="s">
        <v>456</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456</v>
      </c>
      <c r="AP43" s="86" t="s">
        <v>176</v>
      </c>
      <c r="AQ43" s="86">
        <v>0</v>
      </c>
      <c r="AR43" s="86">
        <v>0</v>
      </c>
      <c r="AS43" s="86"/>
      <c r="AT43" s="86"/>
      <c r="AU43" s="86"/>
      <c r="AV43" s="86"/>
      <c r="AW43" s="86"/>
      <c r="AX43" s="86"/>
      <c r="AY43" s="86"/>
      <c r="AZ43" s="86"/>
      <c r="BA43">
        <v>19</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7</v>
      </c>
      <c r="BK43" s="52">
        <v>100</v>
      </c>
      <c r="BL43" s="51">
        <v>7</v>
      </c>
    </row>
    <row r="44" spans="1:64" ht="15">
      <c r="A44" s="84" t="s">
        <v>239</v>
      </c>
      <c r="B44" s="84" t="s">
        <v>239</v>
      </c>
      <c r="C44" s="53"/>
      <c r="D44" s="54"/>
      <c r="E44" s="65"/>
      <c r="F44" s="55"/>
      <c r="G44" s="53"/>
      <c r="H44" s="57"/>
      <c r="I44" s="56"/>
      <c r="J44" s="56"/>
      <c r="K44" s="36" t="s">
        <v>65</v>
      </c>
      <c r="L44" s="83">
        <v>46</v>
      </c>
      <c r="M44" s="83"/>
      <c r="N44" s="63"/>
      <c r="O44" s="86" t="s">
        <v>176</v>
      </c>
      <c r="P44" s="88">
        <v>43703.30939814815</v>
      </c>
      <c r="Q44" s="86" t="s">
        <v>279</v>
      </c>
      <c r="R44" s="90" t="s">
        <v>313</v>
      </c>
      <c r="S44" s="86" t="s">
        <v>325</v>
      </c>
      <c r="T44" s="86"/>
      <c r="U44" s="86"/>
      <c r="V44" s="90" t="s">
        <v>359</v>
      </c>
      <c r="W44" s="88">
        <v>43703.30939814815</v>
      </c>
      <c r="X44" s="90" t="s">
        <v>404</v>
      </c>
      <c r="Y44" s="86"/>
      <c r="Z44" s="86"/>
      <c r="AA44" s="92" t="s">
        <v>457</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457</v>
      </c>
      <c r="AP44" s="86" t="s">
        <v>176</v>
      </c>
      <c r="AQ44" s="86">
        <v>0</v>
      </c>
      <c r="AR44" s="86">
        <v>0</v>
      </c>
      <c r="AS44" s="86"/>
      <c r="AT44" s="86"/>
      <c r="AU44" s="86"/>
      <c r="AV44" s="86"/>
      <c r="AW44" s="86"/>
      <c r="AX44" s="86"/>
      <c r="AY44" s="86"/>
      <c r="AZ44" s="86"/>
      <c r="BA44">
        <v>19</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8</v>
      </c>
      <c r="BK44" s="52">
        <v>100</v>
      </c>
      <c r="BL44" s="51">
        <v>8</v>
      </c>
    </row>
    <row r="45" spans="1:64" ht="15">
      <c r="A45" s="84" t="s">
        <v>239</v>
      </c>
      <c r="B45" s="84" t="s">
        <v>239</v>
      </c>
      <c r="C45" s="53"/>
      <c r="D45" s="54"/>
      <c r="E45" s="65"/>
      <c r="F45" s="55"/>
      <c r="G45" s="53"/>
      <c r="H45" s="57"/>
      <c r="I45" s="56"/>
      <c r="J45" s="56"/>
      <c r="K45" s="36" t="s">
        <v>65</v>
      </c>
      <c r="L45" s="83">
        <v>47</v>
      </c>
      <c r="M45" s="83"/>
      <c r="N45" s="63"/>
      <c r="O45" s="86" t="s">
        <v>176</v>
      </c>
      <c r="P45" s="88">
        <v>43703.45350694445</v>
      </c>
      <c r="Q45" s="86" t="s">
        <v>280</v>
      </c>
      <c r="R45" s="90" t="s">
        <v>314</v>
      </c>
      <c r="S45" s="86" t="s">
        <v>325</v>
      </c>
      <c r="T45" s="86"/>
      <c r="U45" s="86"/>
      <c r="V45" s="90" t="s">
        <v>359</v>
      </c>
      <c r="W45" s="88">
        <v>43703.45350694445</v>
      </c>
      <c r="X45" s="90" t="s">
        <v>405</v>
      </c>
      <c r="Y45" s="86"/>
      <c r="Z45" s="86"/>
      <c r="AA45" s="92" t="s">
        <v>458</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458</v>
      </c>
      <c r="AP45" s="86" t="s">
        <v>176</v>
      </c>
      <c r="AQ45" s="86">
        <v>0</v>
      </c>
      <c r="AR45" s="86">
        <v>0</v>
      </c>
      <c r="AS45" s="86"/>
      <c r="AT45" s="86"/>
      <c r="AU45" s="86"/>
      <c r="AV45" s="86"/>
      <c r="AW45" s="86"/>
      <c r="AX45" s="86"/>
      <c r="AY45" s="86"/>
      <c r="AZ45" s="86"/>
      <c r="BA45">
        <v>19</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9</v>
      </c>
      <c r="BK45" s="52">
        <v>100</v>
      </c>
      <c r="BL45" s="51">
        <v>9</v>
      </c>
    </row>
    <row r="46" spans="1:64" ht="15">
      <c r="A46" s="84" t="s">
        <v>239</v>
      </c>
      <c r="B46" s="84" t="s">
        <v>239</v>
      </c>
      <c r="C46" s="53"/>
      <c r="D46" s="54"/>
      <c r="E46" s="65"/>
      <c r="F46" s="55"/>
      <c r="G46" s="53"/>
      <c r="H46" s="57"/>
      <c r="I46" s="56"/>
      <c r="J46" s="56"/>
      <c r="K46" s="36" t="s">
        <v>65</v>
      </c>
      <c r="L46" s="83">
        <v>48</v>
      </c>
      <c r="M46" s="83"/>
      <c r="N46" s="63"/>
      <c r="O46" s="86" t="s">
        <v>176</v>
      </c>
      <c r="P46" s="88">
        <v>43703.45350694445</v>
      </c>
      <c r="Q46" s="86" t="s">
        <v>281</v>
      </c>
      <c r="R46" s="90" t="s">
        <v>315</v>
      </c>
      <c r="S46" s="86" t="s">
        <v>325</v>
      </c>
      <c r="T46" s="86"/>
      <c r="U46" s="86"/>
      <c r="V46" s="90" t="s">
        <v>359</v>
      </c>
      <c r="W46" s="88">
        <v>43703.45350694445</v>
      </c>
      <c r="X46" s="90" t="s">
        <v>406</v>
      </c>
      <c r="Y46" s="86"/>
      <c r="Z46" s="86"/>
      <c r="AA46" s="92" t="s">
        <v>459</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459</v>
      </c>
      <c r="AP46" s="86" t="s">
        <v>176</v>
      </c>
      <c r="AQ46" s="86">
        <v>0</v>
      </c>
      <c r="AR46" s="86">
        <v>0</v>
      </c>
      <c r="AS46" s="86"/>
      <c r="AT46" s="86"/>
      <c r="AU46" s="86"/>
      <c r="AV46" s="86"/>
      <c r="AW46" s="86"/>
      <c r="AX46" s="86"/>
      <c r="AY46" s="86"/>
      <c r="AZ46" s="86"/>
      <c r="BA46">
        <v>19</v>
      </c>
      <c r="BB46" s="85" t="str">
        <f>REPLACE(INDEX(GroupVertices[Group],MATCH(Edges25[[#This Row],[Vertex 1]],GroupVertices[Vertex],0)),1,1,"")</f>
        <v>2</v>
      </c>
      <c r="BC46" s="85" t="str">
        <f>REPLACE(INDEX(GroupVertices[Group],MATCH(Edges25[[#This Row],[Vertex 2]],GroupVertices[Vertex],0)),1,1,"")</f>
        <v>2</v>
      </c>
      <c r="BD46" s="51">
        <v>0</v>
      </c>
      <c r="BE46" s="52">
        <v>0</v>
      </c>
      <c r="BF46" s="51">
        <v>0</v>
      </c>
      <c r="BG46" s="52">
        <v>0</v>
      </c>
      <c r="BH46" s="51">
        <v>0</v>
      </c>
      <c r="BI46" s="52">
        <v>0</v>
      </c>
      <c r="BJ46" s="51">
        <v>8</v>
      </c>
      <c r="BK46" s="52">
        <v>100</v>
      </c>
      <c r="BL46" s="51">
        <v>8</v>
      </c>
    </row>
    <row r="47" spans="1:64" ht="15">
      <c r="A47" s="84" t="s">
        <v>239</v>
      </c>
      <c r="B47" s="84" t="s">
        <v>239</v>
      </c>
      <c r="C47" s="53"/>
      <c r="D47" s="54"/>
      <c r="E47" s="65"/>
      <c r="F47" s="55"/>
      <c r="G47" s="53"/>
      <c r="H47" s="57"/>
      <c r="I47" s="56"/>
      <c r="J47" s="56"/>
      <c r="K47" s="36" t="s">
        <v>65</v>
      </c>
      <c r="L47" s="83">
        <v>49</v>
      </c>
      <c r="M47" s="83"/>
      <c r="N47" s="63"/>
      <c r="O47" s="86" t="s">
        <v>176</v>
      </c>
      <c r="P47" s="88">
        <v>43704.31079861111</v>
      </c>
      <c r="Q47" s="86" t="s">
        <v>282</v>
      </c>
      <c r="R47" s="90" t="s">
        <v>316</v>
      </c>
      <c r="S47" s="86" t="s">
        <v>325</v>
      </c>
      <c r="T47" s="86"/>
      <c r="U47" s="86"/>
      <c r="V47" s="90" t="s">
        <v>359</v>
      </c>
      <c r="W47" s="88">
        <v>43704.31079861111</v>
      </c>
      <c r="X47" s="90" t="s">
        <v>407</v>
      </c>
      <c r="Y47" s="86"/>
      <c r="Z47" s="86"/>
      <c r="AA47" s="92" t="s">
        <v>460</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460</v>
      </c>
      <c r="AP47" s="86" t="s">
        <v>176</v>
      </c>
      <c r="AQ47" s="86">
        <v>0</v>
      </c>
      <c r="AR47" s="86">
        <v>0</v>
      </c>
      <c r="AS47" s="86"/>
      <c r="AT47" s="86"/>
      <c r="AU47" s="86"/>
      <c r="AV47" s="86"/>
      <c r="AW47" s="86"/>
      <c r="AX47" s="86"/>
      <c r="AY47" s="86"/>
      <c r="AZ47" s="86"/>
      <c r="BA47">
        <v>19</v>
      </c>
      <c r="BB47" s="85" t="str">
        <f>REPLACE(INDEX(GroupVertices[Group],MATCH(Edges25[[#This Row],[Vertex 1]],GroupVertices[Vertex],0)),1,1,"")</f>
        <v>2</v>
      </c>
      <c r="BC47" s="85" t="str">
        <f>REPLACE(INDEX(GroupVertices[Group],MATCH(Edges25[[#This Row],[Vertex 2]],GroupVertices[Vertex],0)),1,1,"")</f>
        <v>2</v>
      </c>
      <c r="BD47" s="51">
        <v>0</v>
      </c>
      <c r="BE47" s="52">
        <v>0</v>
      </c>
      <c r="BF47" s="51">
        <v>0</v>
      </c>
      <c r="BG47" s="52">
        <v>0</v>
      </c>
      <c r="BH47" s="51">
        <v>0</v>
      </c>
      <c r="BI47" s="52">
        <v>0</v>
      </c>
      <c r="BJ47" s="51">
        <v>8</v>
      </c>
      <c r="BK47" s="52">
        <v>100</v>
      </c>
      <c r="BL47" s="51">
        <v>8</v>
      </c>
    </row>
    <row r="48" spans="1:64" ht="15">
      <c r="A48" s="84" t="s">
        <v>239</v>
      </c>
      <c r="B48" s="84" t="s">
        <v>239</v>
      </c>
      <c r="C48" s="53"/>
      <c r="D48" s="54"/>
      <c r="E48" s="65"/>
      <c r="F48" s="55"/>
      <c r="G48" s="53"/>
      <c r="H48" s="57"/>
      <c r="I48" s="56"/>
      <c r="J48" s="56"/>
      <c r="K48" s="36" t="s">
        <v>65</v>
      </c>
      <c r="L48" s="83">
        <v>50</v>
      </c>
      <c r="M48" s="83"/>
      <c r="N48" s="63"/>
      <c r="O48" s="86" t="s">
        <v>176</v>
      </c>
      <c r="P48" s="88">
        <v>43704.45453703704</v>
      </c>
      <c r="Q48" s="86" t="s">
        <v>283</v>
      </c>
      <c r="R48" s="90" t="s">
        <v>317</v>
      </c>
      <c r="S48" s="86" t="s">
        <v>325</v>
      </c>
      <c r="T48" s="86"/>
      <c r="U48" s="86"/>
      <c r="V48" s="90" t="s">
        <v>359</v>
      </c>
      <c r="W48" s="88">
        <v>43704.45453703704</v>
      </c>
      <c r="X48" s="90" t="s">
        <v>408</v>
      </c>
      <c r="Y48" s="86"/>
      <c r="Z48" s="86"/>
      <c r="AA48" s="92" t="s">
        <v>461</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461</v>
      </c>
      <c r="AP48" s="86" t="s">
        <v>176</v>
      </c>
      <c r="AQ48" s="86">
        <v>0</v>
      </c>
      <c r="AR48" s="86">
        <v>0</v>
      </c>
      <c r="AS48" s="86"/>
      <c r="AT48" s="86"/>
      <c r="AU48" s="86"/>
      <c r="AV48" s="86"/>
      <c r="AW48" s="86"/>
      <c r="AX48" s="86"/>
      <c r="AY48" s="86"/>
      <c r="AZ48" s="86"/>
      <c r="BA48">
        <v>19</v>
      </c>
      <c r="BB48" s="85" t="str">
        <f>REPLACE(INDEX(GroupVertices[Group],MATCH(Edges25[[#This Row],[Vertex 1]],GroupVertices[Vertex],0)),1,1,"")</f>
        <v>2</v>
      </c>
      <c r="BC48" s="85" t="str">
        <f>REPLACE(INDEX(GroupVertices[Group],MATCH(Edges25[[#This Row],[Vertex 2]],GroupVertices[Vertex],0)),1,1,"")</f>
        <v>2</v>
      </c>
      <c r="BD48" s="51">
        <v>0</v>
      </c>
      <c r="BE48" s="52">
        <v>0</v>
      </c>
      <c r="BF48" s="51">
        <v>0</v>
      </c>
      <c r="BG48" s="52">
        <v>0</v>
      </c>
      <c r="BH48" s="51">
        <v>0</v>
      </c>
      <c r="BI48" s="52">
        <v>0</v>
      </c>
      <c r="BJ48" s="51">
        <v>8</v>
      </c>
      <c r="BK48" s="52">
        <v>100</v>
      </c>
      <c r="BL48" s="51">
        <v>8</v>
      </c>
    </row>
    <row r="49" spans="1:64" ht="15">
      <c r="A49" s="84" t="s">
        <v>239</v>
      </c>
      <c r="B49" s="84" t="s">
        <v>239</v>
      </c>
      <c r="C49" s="53"/>
      <c r="D49" s="54"/>
      <c r="E49" s="65"/>
      <c r="F49" s="55"/>
      <c r="G49" s="53"/>
      <c r="H49" s="57"/>
      <c r="I49" s="56"/>
      <c r="J49" s="56"/>
      <c r="K49" s="36" t="s">
        <v>65</v>
      </c>
      <c r="L49" s="83">
        <v>51</v>
      </c>
      <c r="M49" s="83"/>
      <c r="N49" s="63"/>
      <c r="O49" s="86" t="s">
        <v>176</v>
      </c>
      <c r="P49" s="88">
        <v>43704.45454861111</v>
      </c>
      <c r="Q49" s="86" t="s">
        <v>284</v>
      </c>
      <c r="R49" s="90" t="s">
        <v>318</v>
      </c>
      <c r="S49" s="86" t="s">
        <v>325</v>
      </c>
      <c r="T49" s="86"/>
      <c r="U49" s="86"/>
      <c r="V49" s="90" t="s">
        <v>359</v>
      </c>
      <c r="W49" s="88">
        <v>43704.45454861111</v>
      </c>
      <c r="X49" s="90" t="s">
        <v>409</v>
      </c>
      <c r="Y49" s="86"/>
      <c r="Z49" s="86"/>
      <c r="AA49" s="92" t="s">
        <v>462</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462</v>
      </c>
      <c r="AP49" s="86" t="s">
        <v>176</v>
      </c>
      <c r="AQ49" s="86">
        <v>0</v>
      </c>
      <c r="AR49" s="86">
        <v>0</v>
      </c>
      <c r="AS49" s="86"/>
      <c r="AT49" s="86"/>
      <c r="AU49" s="86"/>
      <c r="AV49" s="86"/>
      <c r="AW49" s="86"/>
      <c r="AX49" s="86"/>
      <c r="AY49" s="86"/>
      <c r="AZ49" s="86"/>
      <c r="BA49">
        <v>19</v>
      </c>
      <c r="BB49" s="85" t="str">
        <f>REPLACE(INDEX(GroupVertices[Group],MATCH(Edges25[[#This Row],[Vertex 1]],GroupVertices[Vertex],0)),1,1,"")</f>
        <v>2</v>
      </c>
      <c r="BC49" s="85" t="str">
        <f>REPLACE(INDEX(GroupVertices[Group],MATCH(Edges25[[#This Row],[Vertex 2]],GroupVertices[Vertex],0)),1,1,"")</f>
        <v>2</v>
      </c>
      <c r="BD49" s="51">
        <v>0</v>
      </c>
      <c r="BE49" s="52">
        <v>0</v>
      </c>
      <c r="BF49" s="51">
        <v>0</v>
      </c>
      <c r="BG49" s="52">
        <v>0</v>
      </c>
      <c r="BH49" s="51">
        <v>0</v>
      </c>
      <c r="BI49" s="52">
        <v>0</v>
      </c>
      <c r="BJ49" s="51">
        <v>9</v>
      </c>
      <c r="BK49" s="52">
        <v>100</v>
      </c>
      <c r="BL49" s="51">
        <v>9</v>
      </c>
    </row>
    <row r="50" spans="1:64" ht="15">
      <c r="A50" s="84" t="s">
        <v>239</v>
      </c>
      <c r="B50" s="84" t="s">
        <v>239</v>
      </c>
      <c r="C50" s="53"/>
      <c r="D50" s="54"/>
      <c r="E50" s="65"/>
      <c r="F50" s="55"/>
      <c r="G50" s="53"/>
      <c r="H50" s="57"/>
      <c r="I50" s="56"/>
      <c r="J50" s="56"/>
      <c r="K50" s="36" t="s">
        <v>65</v>
      </c>
      <c r="L50" s="83">
        <v>52</v>
      </c>
      <c r="M50" s="83"/>
      <c r="N50" s="63"/>
      <c r="O50" s="86" t="s">
        <v>176</v>
      </c>
      <c r="P50" s="88">
        <v>43707.31428240741</v>
      </c>
      <c r="Q50" s="86" t="s">
        <v>285</v>
      </c>
      <c r="R50" s="90" t="s">
        <v>319</v>
      </c>
      <c r="S50" s="86" t="s">
        <v>325</v>
      </c>
      <c r="T50" s="86"/>
      <c r="U50" s="86"/>
      <c r="V50" s="90" t="s">
        <v>359</v>
      </c>
      <c r="W50" s="88">
        <v>43707.31428240741</v>
      </c>
      <c r="X50" s="90" t="s">
        <v>410</v>
      </c>
      <c r="Y50" s="86"/>
      <c r="Z50" s="86"/>
      <c r="AA50" s="92" t="s">
        <v>463</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463</v>
      </c>
      <c r="AP50" s="86" t="s">
        <v>176</v>
      </c>
      <c r="AQ50" s="86">
        <v>0</v>
      </c>
      <c r="AR50" s="86">
        <v>0</v>
      </c>
      <c r="AS50" s="86"/>
      <c r="AT50" s="86"/>
      <c r="AU50" s="86"/>
      <c r="AV50" s="86"/>
      <c r="AW50" s="86"/>
      <c r="AX50" s="86"/>
      <c r="AY50" s="86"/>
      <c r="AZ50" s="86"/>
      <c r="BA50">
        <v>19</v>
      </c>
      <c r="BB50" s="85" t="str">
        <f>REPLACE(INDEX(GroupVertices[Group],MATCH(Edges25[[#This Row],[Vertex 1]],GroupVertices[Vertex],0)),1,1,"")</f>
        <v>2</v>
      </c>
      <c r="BC50" s="85" t="str">
        <f>REPLACE(INDEX(GroupVertices[Group],MATCH(Edges25[[#This Row],[Vertex 2]],GroupVertices[Vertex],0)),1,1,"")</f>
        <v>2</v>
      </c>
      <c r="BD50" s="51">
        <v>0</v>
      </c>
      <c r="BE50" s="52">
        <v>0</v>
      </c>
      <c r="BF50" s="51">
        <v>0</v>
      </c>
      <c r="BG50" s="52">
        <v>0</v>
      </c>
      <c r="BH50" s="51">
        <v>0</v>
      </c>
      <c r="BI50" s="52">
        <v>0</v>
      </c>
      <c r="BJ50" s="51">
        <v>9</v>
      </c>
      <c r="BK50" s="52">
        <v>100</v>
      </c>
      <c r="BL50" s="51">
        <v>9</v>
      </c>
    </row>
    <row r="51" spans="1:64" ht="15">
      <c r="A51" s="84" t="s">
        <v>239</v>
      </c>
      <c r="B51" s="84" t="s">
        <v>239</v>
      </c>
      <c r="C51" s="53"/>
      <c r="D51" s="54"/>
      <c r="E51" s="65"/>
      <c r="F51" s="55"/>
      <c r="G51" s="53"/>
      <c r="H51" s="57"/>
      <c r="I51" s="56"/>
      <c r="J51" s="56"/>
      <c r="K51" s="36" t="s">
        <v>65</v>
      </c>
      <c r="L51" s="83">
        <v>53</v>
      </c>
      <c r="M51" s="83"/>
      <c r="N51" s="63"/>
      <c r="O51" s="86" t="s">
        <v>176</v>
      </c>
      <c r="P51" s="88">
        <v>43708.31600694444</v>
      </c>
      <c r="Q51" s="86" t="s">
        <v>286</v>
      </c>
      <c r="R51" s="90" t="s">
        <v>320</v>
      </c>
      <c r="S51" s="86" t="s">
        <v>325</v>
      </c>
      <c r="T51" s="86"/>
      <c r="U51" s="86"/>
      <c r="V51" s="90" t="s">
        <v>359</v>
      </c>
      <c r="W51" s="88">
        <v>43708.31600694444</v>
      </c>
      <c r="X51" s="90" t="s">
        <v>411</v>
      </c>
      <c r="Y51" s="86"/>
      <c r="Z51" s="86"/>
      <c r="AA51" s="92" t="s">
        <v>464</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464</v>
      </c>
      <c r="AP51" s="86" t="s">
        <v>176</v>
      </c>
      <c r="AQ51" s="86">
        <v>0</v>
      </c>
      <c r="AR51" s="86">
        <v>0</v>
      </c>
      <c r="AS51" s="86"/>
      <c r="AT51" s="86"/>
      <c r="AU51" s="86"/>
      <c r="AV51" s="86"/>
      <c r="AW51" s="86"/>
      <c r="AX51" s="86"/>
      <c r="AY51" s="86"/>
      <c r="AZ51" s="86"/>
      <c r="BA51">
        <v>19</v>
      </c>
      <c r="BB51" s="85" t="str">
        <f>REPLACE(INDEX(GroupVertices[Group],MATCH(Edges25[[#This Row],[Vertex 1]],GroupVertices[Vertex],0)),1,1,"")</f>
        <v>2</v>
      </c>
      <c r="BC51" s="85" t="str">
        <f>REPLACE(INDEX(GroupVertices[Group],MATCH(Edges25[[#This Row],[Vertex 2]],GroupVertices[Vertex],0)),1,1,"")</f>
        <v>2</v>
      </c>
      <c r="BD51" s="51">
        <v>0</v>
      </c>
      <c r="BE51" s="52">
        <v>0</v>
      </c>
      <c r="BF51" s="51">
        <v>0</v>
      </c>
      <c r="BG51" s="52">
        <v>0</v>
      </c>
      <c r="BH51" s="51">
        <v>0</v>
      </c>
      <c r="BI51" s="52">
        <v>0</v>
      </c>
      <c r="BJ51" s="51">
        <v>8</v>
      </c>
      <c r="BK51" s="52">
        <v>100</v>
      </c>
      <c r="BL51" s="51">
        <v>8</v>
      </c>
    </row>
    <row r="52" spans="1:64" ht="15">
      <c r="A52" s="84" t="s">
        <v>240</v>
      </c>
      <c r="B52" s="84" t="s">
        <v>240</v>
      </c>
      <c r="C52" s="53"/>
      <c r="D52" s="54"/>
      <c r="E52" s="65"/>
      <c r="F52" s="55"/>
      <c r="G52" s="53"/>
      <c r="H52" s="57"/>
      <c r="I52" s="56"/>
      <c r="J52" s="56"/>
      <c r="K52" s="36" t="s">
        <v>65</v>
      </c>
      <c r="L52" s="83">
        <v>54</v>
      </c>
      <c r="M52" s="83"/>
      <c r="N52" s="63"/>
      <c r="O52" s="86" t="s">
        <v>176</v>
      </c>
      <c r="P52" s="88">
        <v>43708.37244212963</v>
      </c>
      <c r="Q52" s="86" t="s">
        <v>287</v>
      </c>
      <c r="R52" s="90" t="s">
        <v>321</v>
      </c>
      <c r="S52" s="86" t="s">
        <v>324</v>
      </c>
      <c r="T52" s="86"/>
      <c r="U52" s="86"/>
      <c r="V52" s="90" t="s">
        <v>360</v>
      </c>
      <c r="W52" s="88">
        <v>43708.37244212963</v>
      </c>
      <c r="X52" s="90" t="s">
        <v>412</v>
      </c>
      <c r="Y52" s="86"/>
      <c r="Z52" s="86"/>
      <c r="AA52" s="92" t="s">
        <v>465</v>
      </c>
      <c r="AB52" s="86"/>
      <c r="AC52" s="86" t="b">
        <v>0</v>
      </c>
      <c r="AD52" s="86">
        <v>0</v>
      </c>
      <c r="AE52" s="92" t="s">
        <v>475</v>
      </c>
      <c r="AF52" s="86" t="b">
        <v>0</v>
      </c>
      <c r="AG52" s="86" t="s">
        <v>481</v>
      </c>
      <c r="AH52" s="86"/>
      <c r="AI52" s="92" t="s">
        <v>475</v>
      </c>
      <c r="AJ52" s="86" t="b">
        <v>0</v>
      </c>
      <c r="AK52" s="86">
        <v>0</v>
      </c>
      <c r="AL52" s="92" t="s">
        <v>475</v>
      </c>
      <c r="AM52" s="86" t="s">
        <v>489</v>
      </c>
      <c r="AN52" s="86" t="b">
        <v>1</v>
      </c>
      <c r="AO52" s="92" t="s">
        <v>465</v>
      </c>
      <c r="AP52" s="86" t="s">
        <v>176</v>
      </c>
      <c r="AQ52" s="86">
        <v>0</v>
      </c>
      <c r="AR52" s="86">
        <v>0</v>
      </c>
      <c r="AS52" s="86"/>
      <c r="AT52" s="86"/>
      <c r="AU52" s="86"/>
      <c r="AV52" s="86"/>
      <c r="AW52" s="86"/>
      <c r="AX52" s="86"/>
      <c r="AY52" s="86"/>
      <c r="AZ52" s="86"/>
      <c r="BA52">
        <v>1</v>
      </c>
      <c r="BB52" s="85" t="str">
        <f>REPLACE(INDEX(GroupVertices[Group],MATCH(Edges25[[#This Row],[Vertex 1]],GroupVertices[Vertex],0)),1,1,"")</f>
        <v>2</v>
      </c>
      <c r="BC52" s="85" t="str">
        <f>REPLACE(INDEX(GroupVertices[Group],MATCH(Edges25[[#This Row],[Vertex 2]],GroupVertices[Vertex],0)),1,1,"")</f>
        <v>2</v>
      </c>
      <c r="BD52" s="51">
        <v>0</v>
      </c>
      <c r="BE52" s="52">
        <v>0</v>
      </c>
      <c r="BF52" s="51">
        <v>0</v>
      </c>
      <c r="BG52" s="52">
        <v>0</v>
      </c>
      <c r="BH52" s="51">
        <v>0</v>
      </c>
      <c r="BI52" s="52">
        <v>0</v>
      </c>
      <c r="BJ52" s="51">
        <v>18</v>
      </c>
      <c r="BK52" s="52">
        <v>100</v>
      </c>
      <c r="BL52" s="51">
        <v>18</v>
      </c>
    </row>
    <row r="53" spans="1:64" ht="15">
      <c r="A53" s="84" t="s">
        <v>241</v>
      </c>
      <c r="B53" s="84" t="s">
        <v>241</v>
      </c>
      <c r="C53" s="53"/>
      <c r="D53" s="54"/>
      <c r="E53" s="65"/>
      <c r="F53" s="55"/>
      <c r="G53" s="53"/>
      <c r="H53" s="57"/>
      <c r="I53" s="56"/>
      <c r="J53" s="56"/>
      <c r="K53" s="36" t="s">
        <v>65</v>
      </c>
      <c r="L53" s="83">
        <v>55</v>
      </c>
      <c r="M53" s="83"/>
      <c r="N53" s="63"/>
      <c r="O53" s="86" t="s">
        <v>176</v>
      </c>
      <c r="P53" s="88">
        <v>43704.42089120371</v>
      </c>
      <c r="Q53" s="86" t="s">
        <v>288</v>
      </c>
      <c r="R53" s="90" t="s">
        <v>322</v>
      </c>
      <c r="S53" s="86" t="s">
        <v>325</v>
      </c>
      <c r="T53" s="86" t="s">
        <v>330</v>
      </c>
      <c r="U53" s="86"/>
      <c r="V53" s="90" t="s">
        <v>361</v>
      </c>
      <c r="W53" s="88">
        <v>43704.42089120371</v>
      </c>
      <c r="X53" s="90" t="s">
        <v>413</v>
      </c>
      <c r="Y53" s="86"/>
      <c r="Z53" s="86"/>
      <c r="AA53" s="92" t="s">
        <v>466</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466</v>
      </c>
      <c r="AP53" s="86" t="s">
        <v>176</v>
      </c>
      <c r="AQ53" s="86">
        <v>0</v>
      </c>
      <c r="AR53" s="86">
        <v>0</v>
      </c>
      <c r="AS53" s="86"/>
      <c r="AT53" s="86"/>
      <c r="AU53" s="86"/>
      <c r="AV53" s="86"/>
      <c r="AW53" s="86"/>
      <c r="AX53" s="86"/>
      <c r="AY53" s="86"/>
      <c r="AZ53" s="86"/>
      <c r="BA53">
        <v>2</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7</v>
      </c>
      <c r="BK53" s="52">
        <v>100</v>
      </c>
      <c r="BL53" s="51">
        <v>7</v>
      </c>
    </row>
    <row r="54" spans="1:64" ht="15">
      <c r="A54" s="84" t="s">
        <v>241</v>
      </c>
      <c r="B54" s="84" t="s">
        <v>241</v>
      </c>
      <c r="C54" s="53"/>
      <c r="D54" s="54"/>
      <c r="E54" s="65"/>
      <c r="F54" s="55"/>
      <c r="G54" s="53"/>
      <c r="H54" s="57"/>
      <c r="I54" s="56"/>
      <c r="J54" s="56"/>
      <c r="K54" s="36" t="s">
        <v>65</v>
      </c>
      <c r="L54" s="83">
        <v>56</v>
      </c>
      <c r="M54" s="83"/>
      <c r="N54" s="63"/>
      <c r="O54" s="86" t="s">
        <v>176</v>
      </c>
      <c r="P54" s="88">
        <v>43706.62540509259</v>
      </c>
      <c r="Q54" s="86" t="s">
        <v>289</v>
      </c>
      <c r="R54" s="90" t="s">
        <v>323</v>
      </c>
      <c r="S54" s="86" t="s">
        <v>324</v>
      </c>
      <c r="T54" s="86" t="s">
        <v>331</v>
      </c>
      <c r="U54" s="86"/>
      <c r="V54" s="90" t="s">
        <v>361</v>
      </c>
      <c r="W54" s="88">
        <v>43706.62540509259</v>
      </c>
      <c r="X54" s="90" t="s">
        <v>414</v>
      </c>
      <c r="Y54" s="86"/>
      <c r="Z54" s="86"/>
      <c r="AA54" s="92" t="s">
        <v>467</v>
      </c>
      <c r="AB54" s="86"/>
      <c r="AC54" s="86" t="b">
        <v>0</v>
      </c>
      <c r="AD54" s="86">
        <v>0</v>
      </c>
      <c r="AE54" s="92" t="s">
        <v>475</v>
      </c>
      <c r="AF54" s="86" t="b">
        <v>0</v>
      </c>
      <c r="AG54" s="86" t="s">
        <v>481</v>
      </c>
      <c r="AH54" s="86"/>
      <c r="AI54" s="92" t="s">
        <v>475</v>
      </c>
      <c r="AJ54" s="86" t="b">
        <v>0</v>
      </c>
      <c r="AK54" s="86">
        <v>0</v>
      </c>
      <c r="AL54" s="92" t="s">
        <v>475</v>
      </c>
      <c r="AM54" s="86" t="s">
        <v>490</v>
      </c>
      <c r="AN54" s="86" t="b">
        <v>1</v>
      </c>
      <c r="AO54" s="92" t="s">
        <v>467</v>
      </c>
      <c r="AP54" s="86" t="s">
        <v>176</v>
      </c>
      <c r="AQ54" s="86">
        <v>0</v>
      </c>
      <c r="AR54" s="86">
        <v>0</v>
      </c>
      <c r="AS54" s="86"/>
      <c r="AT54" s="86"/>
      <c r="AU54" s="86"/>
      <c r="AV54" s="86"/>
      <c r="AW54" s="86"/>
      <c r="AX54" s="86"/>
      <c r="AY54" s="86"/>
      <c r="AZ54" s="86"/>
      <c r="BA54">
        <v>2</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16</v>
      </c>
      <c r="BK54" s="52">
        <v>100</v>
      </c>
      <c r="BL54" s="51">
        <v>16</v>
      </c>
    </row>
    <row r="55" spans="1:64" ht="15">
      <c r="A55" s="84" t="s">
        <v>242</v>
      </c>
      <c r="B55" s="84" t="s">
        <v>241</v>
      </c>
      <c r="C55" s="53"/>
      <c r="D55" s="54"/>
      <c r="E55" s="65"/>
      <c r="F55" s="55"/>
      <c r="G55" s="53"/>
      <c r="H55" s="57"/>
      <c r="I55" s="56"/>
      <c r="J55" s="56"/>
      <c r="K55" s="36" t="s">
        <v>65</v>
      </c>
      <c r="L55" s="83">
        <v>57</v>
      </c>
      <c r="M55" s="83"/>
      <c r="N55" s="63"/>
      <c r="O55" s="86" t="s">
        <v>248</v>
      </c>
      <c r="P55" s="88">
        <v>43708.38302083333</v>
      </c>
      <c r="Q55" s="86" t="s">
        <v>262</v>
      </c>
      <c r="R55" s="86"/>
      <c r="S55" s="86"/>
      <c r="T55" s="86" t="s">
        <v>327</v>
      </c>
      <c r="U55" s="86"/>
      <c r="V55" s="90" t="s">
        <v>362</v>
      </c>
      <c r="W55" s="88">
        <v>43708.38302083333</v>
      </c>
      <c r="X55" s="90" t="s">
        <v>415</v>
      </c>
      <c r="Y55" s="86"/>
      <c r="Z55" s="86"/>
      <c r="AA55" s="92" t="s">
        <v>468</v>
      </c>
      <c r="AB55" s="86"/>
      <c r="AC55" s="86" t="b">
        <v>0</v>
      </c>
      <c r="AD55" s="86">
        <v>0</v>
      </c>
      <c r="AE55" s="92" t="s">
        <v>475</v>
      </c>
      <c r="AF55" s="86" t="b">
        <v>0</v>
      </c>
      <c r="AG55" s="86" t="s">
        <v>481</v>
      </c>
      <c r="AH55" s="86"/>
      <c r="AI55" s="92" t="s">
        <v>475</v>
      </c>
      <c r="AJ55" s="86" t="b">
        <v>0</v>
      </c>
      <c r="AK55" s="86">
        <v>0</v>
      </c>
      <c r="AL55" s="92" t="s">
        <v>467</v>
      </c>
      <c r="AM55" s="86" t="s">
        <v>484</v>
      </c>
      <c r="AN55" s="86" t="b">
        <v>0</v>
      </c>
      <c r="AO55" s="92" t="s">
        <v>467</v>
      </c>
      <c r="AP55" s="86" t="s">
        <v>176</v>
      </c>
      <c r="AQ55" s="86">
        <v>0</v>
      </c>
      <c r="AR55" s="86">
        <v>0</v>
      </c>
      <c r="AS55" s="86"/>
      <c r="AT55" s="86"/>
      <c r="AU55" s="86"/>
      <c r="AV55" s="86"/>
      <c r="AW55" s="86"/>
      <c r="AX55" s="86"/>
      <c r="AY55" s="86"/>
      <c r="AZ55" s="86"/>
      <c r="BA55">
        <v>1</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21</v>
      </c>
      <c r="BK55" s="52">
        <v>100</v>
      </c>
      <c r="BL55" s="51">
        <v>21</v>
      </c>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0" r:id="rId10" display="https://twitter.com/i/web/status/1167084645680373760"/>
    <hyperlink ref="R23" r:id="rId11" display="https://twitter.com/i/web/status/1167235646257324033"/>
    <hyperlink ref="R24" r:id="rId12" display="https://twitter.com/i/web/status/1167235894593671168"/>
    <hyperlink ref="R31" r:id="rId13" display="https://twitter.com/i/web/status/1167575474832384000"/>
    <hyperlink ref="R33" r:id="rId14" display="https://www.hespress.com/international/442036.html?utm_source=twitter.com&amp;utm_medium=twitter&amp;utm_campaign=news"/>
    <hyperlink ref="R34" r:id="rId15" display="https://www.hespress.com/international/442119.html?utm_source=twitter.com&amp;utm_medium=twitter&amp;utm_campaign=news"/>
    <hyperlink ref="R35" r:id="rId16" display="https://www.hespress.com/sport/442105.html?utm_source=twitter.com&amp;utm_medium=twitter&amp;utm_campaign=news"/>
    <hyperlink ref="R36" r:id="rId17" display="https://www.hespress.com/faits-divers/442140.html?utm_source=twitter.com&amp;utm_medium=twitter&amp;utm_campaign=news"/>
    <hyperlink ref="R37" r:id="rId18" display="https://www.hespress.com/marocains-du-monde/442207.html?utm_source=twitter.com&amp;utm_medium=twitter&amp;utm_campaign=news"/>
    <hyperlink ref="R38" r:id="rId19" display="https://www.hespress.com/hi-tech/442278.html?utm_source=twitter.com&amp;utm_medium=twitter&amp;utm_campaign=news"/>
    <hyperlink ref="R39" r:id="rId20" display="https://www.hespress.com/sport/442304.html?utm_source=twitter.com&amp;utm_medium=twitter&amp;utm_campaign=news"/>
    <hyperlink ref="R40" r:id="rId21" display="https://www.hespress.com/politique/442308.html?utm_source=twitter.com&amp;utm_medium=twitter&amp;utm_campaign=news"/>
    <hyperlink ref="R41" r:id="rId22" display="https://www.hespress.com/international/442393.html?utm_source=twitter.com&amp;utm_medium=twitter&amp;utm_campaign=news"/>
    <hyperlink ref="R42" r:id="rId23" display="https://www.hespress.com/sport/442383.html?utm_source=twitter.com&amp;utm_medium=twitter&amp;utm_campaign=news"/>
    <hyperlink ref="R43" r:id="rId24" display="https://www.hespress.com/regions/442362.html?utm_source=twitter.com&amp;utm_medium=twitter&amp;utm_campaign=news"/>
    <hyperlink ref="R44" r:id="rId25" display="https://www.hespress.com/international/442492.html?utm_source=twitter.com&amp;utm_medium=twitter&amp;utm_campaign=news"/>
    <hyperlink ref="R45" r:id="rId26" display="https://www.hespress.com/faits-divers/442460.html?utm_source=twitter.com&amp;utm_medium=twitter&amp;utm_campaign=news"/>
    <hyperlink ref="R46" r:id="rId27" display="https://www.hespress.com/sciences-nature/442468.html?utm_source=twitter.com&amp;utm_medium=twitter&amp;utm_campaign=news"/>
    <hyperlink ref="R47" r:id="rId28" display="https://www.hespress.com/sport/442538.html?utm_source=twitter.com&amp;utm_medium=twitter&amp;utm_campaign=news"/>
    <hyperlink ref="R48" r:id="rId29" display="https://www.hespress.com/sport/442549.html?utm_source=twitter.com&amp;utm_medium=twitter&amp;utm_campaign=news"/>
    <hyperlink ref="R49" r:id="rId30" display="https://www.hespress.com/regions/442543.html?utm_source=twitter.com&amp;utm_medium=twitter&amp;utm_campaign=news"/>
    <hyperlink ref="R50" r:id="rId31" display="https://www.hespress.com/regions/442862.html?utm_source=twitter.com&amp;utm_medium=twitter&amp;utm_campaign=news"/>
    <hyperlink ref="R51" r:id="rId32" display="https://www.hespress.com/regions/442929.html?utm_source=twitter.com&amp;utm_medium=twitter&amp;utm_campaign=news"/>
    <hyperlink ref="R52" r:id="rId33" display="https://twitter.com/i/web/status/1167722773462081536"/>
    <hyperlink ref="R53" r:id="rId34" display="https://www.hespress.com/medias/442573.html?utm_source=dlvr.it&amp;utm_medium=twitter"/>
    <hyperlink ref="R54"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55385022905487361/jxpQbIck_normal.png"/>
    <hyperlink ref="V16" r:id="rId51" display="http://pbs.twimg.com/profile_images/1164096236208762881/oJd1PYGn_normal.jpg"/>
    <hyperlink ref="V17" r:id="rId52" display="http://pbs.twimg.com/profile_images/911960249787207680/3ZSAV72Z_normal.jpg"/>
    <hyperlink ref="V18" r:id="rId53" display="http://pbs.twimg.com/profile_images/1166502557302362119/pBjkl4Fg_normal.jpg"/>
    <hyperlink ref="V19" r:id="rId54" display="http://pbs.twimg.com/profile_images/1089146556886994944/LekRfCIT_normal.jpg"/>
    <hyperlink ref="V20" r:id="rId55" display="http://pbs.twimg.com/profile_images/1100775853435338753/4hhybpcQ_normal.png"/>
    <hyperlink ref="V21" r:id="rId56" display="http://pbs.twimg.com/profile_images/1159177060205678593/OI8Exru3_normal.jpg"/>
    <hyperlink ref="V22" r:id="rId57" display="http://pbs.twimg.com/profile_images/1140677029521760256/j-_U8V6A_normal.jpg"/>
    <hyperlink ref="V23" r:id="rId58" display="http://pbs.twimg.com/profile_images/552777729783775232/IAbwh3v4_normal.jpeg"/>
    <hyperlink ref="V24" r:id="rId59" display="http://pbs.twimg.com/profile_images/552777729783775232/IAbwh3v4_normal.jpeg"/>
    <hyperlink ref="V25" r:id="rId60" display="http://pbs.twimg.com/profile_images/1166536234119901190/tiBRzjxA_normal.jpg"/>
    <hyperlink ref="V26" r:id="rId61" display="http://pbs.twimg.com/profile_images/1100623681389244419/vIusdBMX_normal.jpg"/>
    <hyperlink ref="V27" r:id="rId62" display="http://pbs.twimg.com/profile_images/1167304664389308416/qTBCdDps_normal.jpg"/>
    <hyperlink ref="V28" r:id="rId63" display="http://pbs.twimg.com/profile_images/1060604968464461826/vZL2DsZt_normal.jpg"/>
    <hyperlink ref="V29" r:id="rId64" display="http://pbs.twimg.com/profile_images/1086234803723214851/OfN7w64T_normal.jpg"/>
    <hyperlink ref="V30" r:id="rId65" display="http://pbs.twimg.com/profile_images/1122197656644784128/9jGZcIsO_normal.jpg"/>
    <hyperlink ref="V31" r:id="rId66" display="http://pbs.twimg.com/profile_images/1167522685804580864/_MIJ2eQF_normal.jpg"/>
    <hyperlink ref="V32" r:id="rId67" display="http://pbs.twimg.com/profile_images/1167522685804580864/_MIJ2eQF_normal.jpg"/>
    <hyperlink ref="V33" r:id="rId68" display="http://pbs.twimg.com/profile_images/659867383859810304/MfJ78-7k_normal.jpg"/>
    <hyperlink ref="V34" r:id="rId69" display="http://pbs.twimg.com/profile_images/659867383859810304/MfJ78-7k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1139124256577654784/pxvJihcj_normal.png"/>
    <hyperlink ref="V53" r:id="rId88" display="http://pbs.twimg.com/profile_images/770687364901601282/unXUNiex_normal.jpg"/>
    <hyperlink ref="V54" r:id="rId89" display="http://pbs.twimg.com/profile_images/770687364901601282/unXUNiex_normal.jpg"/>
    <hyperlink ref="V55" r:id="rId90" display="http://pbs.twimg.com/profile_images/1091692492116905985/FFOO41yE_normal.jpg"/>
    <hyperlink ref="X3" r:id="rId91" display="https://twitter.com/#!/elagrao1235/status/1164289723407450113"/>
    <hyperlink ref="X4" r:id="rId92" display="https://twitter.com/#!/missisidi/status/1164643182275112960"/>
    <hyperlink ref="X5" r:id="rId93" display="https://twitter.com/#!/khanhilid/status/1164826673453256707"/>
    <hyperlink ref="X6" r:id="rId94" display="https://twitter.com/#!/khanhilid/status/1164827777217884160"/>
    <hyperlink ref="X7" r:id="rId95" display="https://twitter.com/#!/akhbarnewsma/status/1165234585233448960"/>
    <hyperlink ref="X8" r:id="rId96" display="https://twitter.com/#!/adooon111/status/1165538311345061888"/>
    <hyperlink ref="X9" r:id="rId97" display="https://twitter.com/#!/hanatiah1/status/1165559088765394944"/>
    <hyperlink ref="X10" r:id="rId98" display="https://twitter.com/#!/tarik_bakkary/status/1165596628385959936"/>
    <hyperlink ref="X11" r:id="rId99" display="https://twitter.com/#!/full_gools/status/1166289830722101248"/>
    <hyperlink ref="X12" r:id="rId100" display="https://twitter.com/#!/abbenbihi/status/1166326672636952578"/>
    <hyperlink ref="X13" r:id="rId101" display="https://twitter.com/#!/hassan_rachidi1/status/1166398741873668097"/>
    <hyperlink ref="X14" r:id="rId102" display="https://twitter.com/#!/msawt3/status/1166794859463761925"/>
    <hyperlink ref="X15" r:id="rId103" display="https://twitter.com/#!/alroeyas/status/1167084908067610625"/>
    <hyperlink ref="X16" r:id="rId104" display="https://twitter.com/#!/majed_209/status/1167086476879958016"/>
    <hyperlink ref="X17" r:id="rId105" display="https://twitter.com/#!/kanjaa_fr/status/1167092175848521729"/>
    <hyperlink ref="X18" r:id="rId106" display="https://twitter.com/#!/fatyezgh/status/1167128001814978560"/>
    <hyperlink ref="X19" r:id="rId107" display="https://twitter.com/#!/brim1am/status/1167186879000797185"/>
    <hyperlink ref="X20" r:id="rId108" display="https://twitter.com/#!/alroeya/status/1167084645680373760"/>
    <hyperlink ref="X21" r:id="rId109" display="https://twitter.com/#!/youssef20754125/status/1167192741299851266"/>
    <hyperlink ref="X22" r:id="rId110" display="https://twitter.com/#!/ammaratallah/status/1167208661602713601"/>
    <hyperlink ref="X23" r:id="rId111" display="https://twitter.com/#!/hessah_aljaser/status/1167235646257324033"/>
    <hyperlink ref="X24" r:id="rId112" display="https://twitter.com/#!/hessah_aljaser/status/1167235894593671168"/>
    <hyperlink ref="X25" r:id="rId113" display="https://twitter.com/#!/fatima1990fati1/status/1167263963916263424"/>
    <hyperlink ref="X26" r:id="rId114" display="https://twitter.com/#!/zlyxiogmkmt9hqv/status/1167279455611576320"/>
    <hyperlink ref="X27" r:id="rId115" display="https://twitter.com/#!/m_highstar/status/1167344298288922624"/>
    <hyperlink ref="X28" r:id="rId116" display="https://twitter.com/#!/lily242824/status/1167388176262082560"/>
    <hyperlink ref="X29" r:id="rId117" display="https://twitter.com/#!/abeerga24379555/status/1167544205553655809"/>
    <hyperlink ref="X30" r:id="rId118" display="https://twitter.com/#!/01200522/status/1167564393908965376"/>
    <hyperlink ref="X31" r:id="rId119" display="https://twitter.com/#!/pflpselma/status/1167575474832384000"/>
    <hyperlink ref="X32" r:id="rId120" display="https://twitter.com/#!/pflpselma/status/1167576003859943425"/>
    <hyperlink ref="X33" r:id="rId121" display="https://twitter.com/#!/maroc_actualite/status/1164073032249303040"/>
    <hyperlink ref="X34" r:id="rId122" display="https://twitter.com/#!/maroc_actualite/status/1164436048832634880"/>
    <hyperlink ref="X35" r:id="rId123" display="https://twitter.com/#!/maroc_actualite/status/1164487765330759681"/>
    <hyperlink ref="X36" r:id="rId124" display="https://twitter.com/#!/maroc_actualite/status/1164487773962661888"/>
    <hyperlink ref="X37" r:id="rId125" display="https://twitter.com/#!/maroc_actualite/status/1164798935933652993"/>
    <hyperlink ref="X38" r:id="rId126" display="https://twitter.com/#!/maroc_actualite/status/1165162082058162176"/>
    <hyperlink ref="X39" r:id="rId127" display="https://twitter.com/#!/maroc_actualite/status/1165214180393115648"/>
    <hyperlink ref="X40" r:id="rId128" display="https://twitter.com/#!/maroc_actualite/status/1165214183203323907"/>
    <hyperlink ref="X41" r:id="rId129" display="https://twitter.com/#!/maroc_actualite/status/1165525099799166976"/>
    <hyperlink ref="X42" r:id="rId130" display="https://twitter.com/#!/maroc_actualite/status/1165577197622423553"/>
    <hyperlink ref="X43" r:id="rId131" display="https://twitter.com/#!/maroc_actualite/status/1165577199568572416"/>
    <hyperlink ref="X44" r:id="rId132" display="https://twitter.com/#!/maroc_actualite/status/1165887989941059589"/>
    <hyperlink ref="X45" r:id="rId133" display="https://twitter.com/#!/maroc_actualite/status/1165940211680862208"/>
    <hyperlink ref="X46" r:id="rId134" display="https://twitter.com/#!/maroc_actualite/status/1165940214197391360"/>
    <hyperlink ref="X47" r:id="rId135" display="https://twitter.com/#!/maroc_actualite/status/1166250886345060353"/>
    <hyperlink ref="X48" r:id="rId136" display="https://twitter.com/#!/maroc_actualite/status/1166302975125422081"/>
    <hyperlink ref="X49" r:id="rId137" display="https://twitter.com/#!/maroc_actualite/status/1166302976769585152"/>
    <hyperlink ref="X50" r:id="rId138" display="https://twitter.com/#!/maroc_actualite/status/1167339309751357441"/>
    <hyperlink ref="X51" r:id="rId139" display="https://twitter.com/#!/maroc_actualite/status/1167702321750372352"/>
    <hyperlink ref="X52" r:id="rId140" display="https://twitter.com/#!/akalpressma/status/1167722773462081536"/>
    <hyperlink ref="X53" r:id="rId141" display="https://twitter.com/#!/hespress/status/1166290782719889409"/>
    <hyperlink ref="X54" r:id="rId142" display="https://twitter.com/#!/hespress/status/1167089670406230017"/>
    <hyperlink ref="X55" r:id="rId143" display="https://twitter.com/#!/sultanbindulaim/status/1167726608112861185"/>
  </hyperlinks>
  <printOptions/>
  <pageMargins left="0.7" right="0.7" top="0.75" bottom="0.75" header="0.3" footer="0.3"/>
  <pageSetup horizontalDpi="600" verticalDpi="600" orientation="portrait" r:id="rId147"/>
  <legacyDrawing r:id="rId145"/>
  <tableParts>
    <tablePart r:id="rId14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1064</v>
      </c>
      <c r="B1" s="13" t="s">
        <v>34</v>
      </c>
    </row>
    <row r="2" spans="1:2" ht="15">
      <c r="A2" s="124" t="s">
        <v>241</v>
      </c>
      <c r="B2" s="85">
        <v>204</v>
      </c>
    </row>
    <row r="3" spans="1:2" ht="15">
      <c r="A3" s="124" t="s">
        <v>222</v>
      </c>
      <c r="B3" s="85">
        <v>54</v>
      </c>
    </row>
    <row r="4" spans="1:2" ht="15">
      <c r="A4" s="124" t="s">
        <v>228</v>
      </c>
      <c r="B4" s="85">
        <v>6</v>
      </c>
    </row>
    <row r="5" spans="1:2" ht="15">
      <c r="A5" s="124" t="s">
        <v>233</v>
      </c>
      <c r="B5" s="85">
        <v>0</v>
      </c>
    </row>
    <row r="6" spans="1:2" ht="15">
      <c r="A6" s="124" t="s">
        <v>232</v>
      </c>
      <c r="B6" s="85">
        <v>0</v>
      </c>
    </row>
    <row r="7" spans="1:2" ht="15">
      <c r="A7" s="124" t="s">
        <v>231</v>
      </c>
      <c r="B7" s="85">
        <v>0</v>
      </c>
    </row>
    <row r="8" spans="1:2" ht="15">
      <c r="A8" s="124" t="s">
        <v>227</v>
      </c>
      <c r="B8" s="85">
        <v>0</v>
      </c>
    </row>
    <row r="9" spans="1:2" ht="15">
      <c r="A9" s="124" t="s">
        <v>226</v>
      </c>
      <c r="B9" s="85">
        <v>0</v>
      </c>
    </row>
    <row r="10" spans="1:2" ht="15">
      <c r="A10" s="124" t="s">
        <v>230</v>
      </c>
      <c r="B10" s="85">
        <v>0</v>
      </c>
    </row>
    <row r="11" spans="1:2" ht="15">
      <c r="A11" s="124" t="s">
        <v>229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1066</v>
      </c>
      <c r="B25" t="s">
        <v>1065</v>
      </c>
    </row>
    <row r="26" spans="1:2" ht="15">
      <c r="A26" s="136" t="s">
        <v>1068</v>
      </c>
      <c r="B26" s="3"/>
    </row>
    <row r="27" spans="1:2" ht="15">
      <c r="A27" s="137" t="s">
        <v>1069</v>
      </c>
      <c r="B27" s="3"/>
    </row>
    <row r="28" spans="1:2" ht="15">
      <c r="A28" s="138" t="s">
        <v>1070</v>
      </c>
      <c r="B28" s="3"/>
    </row>
    <row r="29" spans="1:2" ht="15">
      <c r="A29" s="139" t="s">
        <v>1071</v>
      </c>
      <c r="B29" s="3">
        <v>1</v>
      </c>
    </row>
    <row r="30" spans="1:2" ht="15">
      <c r="A30" s="139" t="s">
        <v>1072</v>
      </c>
      <c r="B30" s="3">
        <v>1</v>
      </c>
    </row>
    <row r="31" spans="1:2" ht="15">
      <c r="A31" s="138" t="s">
        <v>1073</v>
      </c>
      <c r="B31" s="3"/>
    </row>
    <row r="32" spans="1:2" ht="15">
      <c r="A32" s="139" t="s">
        <v>1071</v>
      </c>
      <c r="B32" s="3">
        <v>1</v>
      </c>
    </row>
    <row r="33" spans="1:2" ht="15">
      <c r="A33" s="139" t="s">
        <v>1074</v>
      </c>
      <c r="B33" s="3">
        <v>2</v>
      </c>
    </row>
    <row r="34" spans="1:2" ht="15">
      <c r="A34" s="139" t="s">
        <v>1075</v>
      </c>
      <c r="B34" s="3">
        <v>1</v>
      </c>
    </row>
    <row r="35" spans="1:2" ht="15">
      <c r="A35" s="138" t="s">
        <v>1076</v>
      </c>
      <c r="B35" s="3"/>
    </row>
    <row r="36" spans="1:2" ht="15">
      <c r="A36" s="139" t="s">
        <v>1071</v>
      </c>
      <c r="B36" s="3">
        <v>1</v>
      </c>
    </row>
    <row r="37" spans="1:2" ht="15">
      <c r="A37" s="139" t="s">
        <v>1077</v>
      </c>
      <c r="B37" s="3">
        <v>2</v>
      </c>
    </row>
    <row r="38" spans="1:2" ht="15">
      <c r="A38" s="138" t="s">
        <v>1078</v>
      </c>
      <c r="B38" s="3"/>
    </row>
    <row r="39" spans="1:2" ht="15">
      <c r="A39" s="139" t="s">
        <v>1071</v>
      </c>
      <c r="B39" s="3">
        <v>1</v>
      </c>
    </row>
    <row r="40" spans="1:2" ht="15">
      <c r="A40" s="139" t="s">
        <v>1074</v>
      </c>
      <c r="B40" s="3">
        <v>2</v>
      </c>
    </row>
    <row r="41" spans="1:2" ht="15">
      <c r="A41" s="139" t="s">
        <v>1079</v>
      </c>
      <c r="B41" s="3">
        <v>1</v>
      </c>
    </row>
    <row r="42" spans="1:2" ht="15">
      <c r="A42" s="138" t="s">
        <v>1080</v>
      </c>
      <c r="B42" s="3"/>
    </row>
    <row r="43" spans="1:2" ht="15">
      <c r="A43" s="139" t="s">
        <v>1071</v>
      </c>
      <c r="B43" s="3">
        <v>1</v>
      </c>
    </row>
    <row r="44" spans="1:2" ht="15">
      <c r="A44" s="139" t="s">
        <v>1081</v>
      </c>
      <c r="B44" s="3">
        <v>1</v>
      </c>
    </row>
    <row r="45" spans="1:2" ht="15">
      <c r="A45" s="139" t="s">
        <v>1077</v>
      </c>
      <c r="B45" s="3">
        <v>1</v>
      </c>
    </row>
    <row r="46" spans="1:2" ht="15">
      <c r="A46" s="139" t="s">
        <v>1074</v>
      </c>
      <c r="B46" s="3">
        <v>2</v>
      </c>
    </row>
    <row r="47" spans="1:2" ht="15">
      <c r="A47" s="139" t="s">
        <v>1079</v>
      </c>
      <c r="B47" s="3">
        <v>1</v>
      </c>
    </row>
    <row r="48" spans="1:2" ht="15">
      <c r="A48" s="138" t="s">
        <v>1082</v>
      </c>
      <c r="B48" s="3"/>
    </row>
    <row r="49" spans="1:2" ht="15">
      <c r="A49" s="139" t="s">
        <v>1071</v>
      </c>
      <c r="B49" s="3">
        <v>1</v>
      </c>
    </row>
    <row r="50" spans="1:2" ht="15">
      <c r="A50" s="139" t="s">
        <v>1074</v>
      </c>
      <c r="B50" s="3">
        <v>2</v>
      </c>
    </row>
    <row r="51" spans="1:2" ht="15">
      <c r="A51" s="138" t="s">
        <v>1083</v>
      </c>
      <c r="B51" s="3"/>
    </row>
    <row r="52" spans="1:2" ht="15">
      <c r="A52" s="139" t="s">
        <v>1071</v>
      </c>
      <c r="B52" s="3">
        <v>1</v>
      </c>
    </row>
    <row r="53" spans="1:2" ht="15">
      <c r="A53" s="139" t="s">
        <v>1074</v>
      </c>
      <c r="B53" s="3">
        <v>4</v>
      </c>
    </row>
    <row r="54" spans="1:2" ht="15">
      <c r="A54" s="139" t="s">
        <v>1079</v>
      </c>
      <c r="B54" s="3">
        <v>1</v>
      </c>
    </row>
    <row r="55" spans="1:2" ht="15">
      <c r="A55" s="139" t="s">
        <v>1084</v>
      </c>
      <c r="B55" s="3">
        <v>1</v>
      </c>
    </row>
    <row r="56" spans="1:2" ht="15">
      <c r="A56" s="138" t="s">
        <v>1085</v>
      </c>
      <c r="B56" s="3"/>
    </row>
    <row r="57" spans="1:2" ht="15">
      <c r="A57" s="139" t="s">
        <v>1086</v>
      </c>
      <c r="B57" s="3">
        <v>1</v>
      </c>
    </row>
    <row r="58" spans="1:2" ht="15">
      <c r="A58" s="138" t="s">
        <v>1087</v>
      </c>
      <c r="B58" s="3"/>
    </row>
    <row r="59" spans="1:2" ht="15">
      <c r="A59" s="139" t="s">
        <v>1088</v>
      </c>
      <c r="B59" s="3">
        <v>3</v>
      </c>
    </row>
    <row r="60" spans="1:2" ht="15">
      <c r="A60" s="139" t="s">
        <v>1089</v>
      </c>
      <c r="B60" s="3">
        <v>2</v>
      </c>
    </row>
    <row r="61" spans="1:2" ht="15">
      <c r="A61" s="139" t="s">
        <v>1084</v>
      </c>
      <c r="B61" s="3">
        <v>1</v>
      </c>
    </row>
    <row r="62" spans="1:2" ht="15">
      <c r="A62" s="139" t="s">
        <v>1072</v>
      </c>
      <c r="B62" s="3">
        <v>2</v>
      </c>
    </row>
    <row r="63" spans="1:2" ht="15">
      <c r="A63" s="139" t="s">
        <v>1090</v>
      </c>
      <c r="B63" s="3">
        <v>1</v>
      </c>
    </row>
    <row r="64" spans="1:2" ht="15">
      <c r="A64" s="138" t="s">
        <v>1091</v>
      </c>
      <c r="B64" s="3"/>
    </row>
    <row r="65" spans="1:2" ht="15">
      <c r="A65" s="139" t="s">
        <v>1092</v>
      </c>
      <c r="B65" s="3">
        <v>2</v>
      </c>
    </row>
    <row r="66" spans="1:2" ht="15">
      <c r="A66" s="139" t="s">
        <v>1093</v>
      </c>
      <c r="B66" s="3">
        <v>1</v>
      </c>
    </row>
    <row r="67" spans="1:2" ht="15">
      <c r="A67" s="139" t="s">
        <v>1094</v>
      </c>
      <c r="B67" s="3">
        <v>1</v>
      </c>
    </row>
    <row r="68" spans="1:2" ht="15">
      <c r="A68" s="139" t="s">
        <v>1071</v>
      </c>
      <c r="B68" s="3">
        <v>2</v>
      </c>
    </row>
    <row r="69" spans="1:2" ht="15">
      <c r="A69" s="139" t="s">
        <v>1074</v>
      </c>
      <c r="B69" s="3">
        <v>1</v>
      </c>
    </row>
    <row r="70" spans="1:2" ht="15">
      <c r="A70" s="139" t="s">
        <v>1072</v>
      </c>
      <c r="B70" s="3">
        <v>1</v>
      </c>
    </row>
    <row r="71" spans="1:2" ht="15">
      <c r="A71" s="139" t="s">
        <v>1090</v>
      </c>
      <c r="B71" s="3">
        <v>1</v>
      </c>
    </row>
    <row r="72" spans="1:2" ht="15">
      <c r="A72" s="139" t="s">
        <v>1095</v>
      </c>
      <c r="B72" s="3">
        <v>2</v>
      </c>
    </row>
    <row r="73" spans="1:2" ht="15">
      <c r="A73" s="138" t="s">
        <v>1096</v>
      </c>
      <c r="B73" s="3"/>
    </row>
    <row r="74" spans="1:2" ht="15">
      <c r="A74" s="139" t="s">
        <v>1071</v>
      </c>
      <c r="B74" s="3">
        <v>1</v>
      </c>
    </row>
    <row r="75" spans="1:2" ht="15">
      <c r="A75" s="139" t="s">
        <v>1081</v>
      </c>
      <c r="B75" s="3">
        <v>1</v>
      </c>
    </row>
    <row r="76" spans="1:2" ht="15">
      <c r="A76" s="139" t="s">
        <v>1077</v>
      </c>
      <c r="B76" s="3">
        <v>1</v>
      </c>
    </row>
    <row r="77" spans="1:2" ht="15">
      <c r="A77" s="136" t="s">
        <v>1067</v>
      </c>
      <c r="B77"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192</v>
      </c>
      <c r="AT2" s="13" t="s">
        <v>507</v>
      </c>
      <c r="AU2" s="13" t="s">
        <v>508</v>
      </c>
      <c r="AV2" s="13" t="s">
        <v>509</v>
      </c>
      <c r="AW2" s="13" t="s">
        <v>510</v>
      </c>
      <c r="AX2" s="13" t="s">
        <v>511</v>
      </c>
      <c r="AY2" s="13" t="s">
        <v>512</v>
      </c>
      <c r="AZ2" s="13" t="s">
        <v>752</v>
      </c>
      <c r="BA2" s="127" t="s">
        <v>930</v>
      </c>
      <c r="BB2" s="127" t="s">
        <v>934</v>
      </c>
      <c r="BC2" s="127" t="s">
        <v>935</v>
      </c>
      <c r="BD2" s="127" t="s">
        <v>936</v>
      </c>
      <c r="BE2" s="127" t="s">
        <v>937</v>
      </c>
      <c r="BF2" s="127" t="s">
        <v>940</v>
      </c>
      <c r="BG2" s="127" t="s">
        <v>941</v>
      </c>
      <c r="BH2" s="127" t="s">
        <v>958</v>
      </c>
      <c r="BI2" s="127" t="s">
        <v>962</v>
      </c>
      <c r="BJ2" s="127" t="s">
        <v>977</v>
      </c>
      <c r="BK2" s="127" t="s">
        <v>1033</v>
      </c>
      <c r="BL2" s="127" t="s">
        <v>1034</v>
      </c>
      <c r="BM2" s="127" t="s">
        <v>1035</v>
      </c>
      <c r="BN2" s="127" t="s">
        <v>1036</v>
      </c>
      <c r="BO2" s="127" t="s">
        <v>1037</v>
      </c>
      <c r="BP2" s="127" t="s">
        <v>1038</v>
      </c>
      <c r="BQ2" s="127" t="s">
        <v>1039</v>
      </c>
      <c r="BR2" s="127" t="s">
        <v>1040</v>
      </c>
      <c r="BS2" s="127" t="s">
        <v>1042</v>
      </c>
      <c r="BT2" s="3"/>
      <c r="BU2" s="3"/>
    </row>
    <row r="3" spans="1:73" ht="15" customHeight="1">
      <c r="A3" s="50" t="s">
        <v>212</v>
      </c>
      <c r="B3" s="53"/>
      <c r="C3" s="53" t="s">
        <v>64</v>
      </c>
      <c r="D3" s="54">
        <v>185.2475535991386</v>
      </c>
      <c r="E3" s="55"/>
      <c r="F3" s="112" t="s">
        <v>334</v>
      </c>
      <c r="G3" s="53"/>
      <c r="H3" s="57" t="s">
        <v>212</v>
      </c>
      <c r="I3" s="56"/>
      <c r="J3" s="56"/>
      <c r="K3" s="114" t="s">
        <v>666</v>
      </c>
      <c r="L3" s="59">
        <v>1</v>
      </c>
      <c r="M3" s="60">
        <v>9284.3212890625</v>
      </c>
      <c r="N3" s="60">
        <v>3114.39453125</v>
      </c>
      <c r="O3" s="58"/>
      <c r="P3" s="61"/>
      <c r="Q3" s="61"/>
      <c r="R3" s="51"/>
      <c r="S3" s="51">
        <v>0</v>
      </c>
      <c r="T3" s="51">
        <v>1</v>
      </c>
      <c r="U3" s="52">
        <v>0</v>
      </c>
      <c r="V3" s="52">
        <v>1</v>
      </c>
      <c r="W3" s="52">
        <v>0</v>
      </c>
      <c r="X3" s="52">
        <v>0.999985</v>
      </c>
      <c r="Y3" s="52">
        <v>0</v>
      </c>
      <c r="Z3" s="52">
        <v>0</v>
      </c>
      <c r="AA3" s="62">
        <v>3</v>
      </c>
      <c r="AB3" s="62"/>
      <c r="AC3" s="63"/>
      <c r="AD3" s="85" t="s">
        <v>513</v>
      </c>
      <c r="AE3" s="85">
        <v>1722</v>
      </c>
      <c r="AF3" s="85">
        <v>3504</v>
      </c>
      <c r="AG3" s="85">
        <v>5976</v>
      </c>
      <c r="AH3" s="85">
        <v>17866</v>
      </c>
      <c r="AI3" s="85"/>
      <c r="AJ3" s="85"/>
      <c r="AK3" s="85" t="s">
        <v>566</v>
      </c>
      <c r="AL3" s="85"/>
      <c r="AM3" s="85"/>
      <c r="AN3" s="87">
        <v>42311.172800925924</v>
      </c>
      <c r="AO3" s="89" t="s">
        <v>592</v>
      </c>
      <c r="AP3" s="85" t="b">
        <v>1</v>
      </c>
      <c r="AQ3" s="85" t="b">
        <v>0</v>
      </c>
      <c r="AR3" s="85" t="b">
        <v>0</v>
      </c>
      <c r="AS3" s="85"/>
      <c r="AT3" s="85">
        <v>7</v>
      </c>
      <c r="AU3" s="89" t="s">
        <v>619</v>
      </c>
      <c r="AV3" s="85" t="b">
        <v>0</v>
      </c>
      <c r="AW3" s="85" t="s">
        <v>630</v>
      </c>
      <c r="AX3" s="89" t="s">
        <v>631</v>
      </c>
      <c r="AY3" s="85" t="s">
        <v>66</v>
      </c>
      <c r="AZ3" s="85" t="str">
        <f>REPLACE(INDEX(GroupVertices[Group],MATCH(Vertices[[#This Row],[Vertex]],GroupVertices[Vertex],0)),1,1,"")</f>
        <v>6</v>
      </c>
      <c r="BA3" s="51" t="s">
        <v>290</v>
      </c>
      <c r="BB3" s="51" t="s">
        <v>290</v>
      </c>
      <c r="BC3" s="51" t="s">
        <v>324</v>
      </c>
      <c r="BD3" s="51" t="s">
        <v>324</v>
      </c>
      <c r="BE3" s="51"/>
      <c r="BF3" s="51"/>
      <c r="BG3" s="128" t="s">
        <v>942</v>
      </c>
      <c r="BH3" s="128" t="s">
        <v>942</v>
      </c>
      <c r="BI3" s="128" t="s">
        <v>963</v>
      </c>
      <c r="BJ3" s="128" t="s">
        <v>963</v>
      </c>
      <c r="BK3" s="128">
        <v>0</v>
      </c>
      <c r="BL3" s="131">
        <v>0</v>
      </c>
      <c r="BM3" s="128">
        <v>0</v>
      </c>
      <c r="BN3" s="131">
        <v>0</v>
      </c>
      <c r="BO3" s="128">
        <v>0</v>
      </c>
      <c r="BP3" s="131">
        <v>0</v>
      </c>
      <c r="BQ3" s="128">
        <v>18</v>
      </c>
      <c r="BR3" s="131">
        <v>100</v>
      </c>
      <c r="BS3" s="128">
        <v>18</v>
      </c>
      <c r="BT3" s="3"/>
      <c r="BU3" s="3"/>
    </row>
    <row r="4" spans="1:76" ht="15">
      <c r="A4" s="14" t="s">
        <v>243</v>
      </c>
      <c r="B4" s="15"/>
      <c r="C4" s="15" t="s">
        <v>64</v>
      </c>
      <c r="D4" s="93">
        <v>190.74761693637774</v>
      </c>
      <c r="E4" s="81"/>
      <c r="F4" s="112" t="s">
        <v>624</v>
      </c>
      <c r="G4" s="15"/>
      <c r="H4" s="16" t="s">
        <v>243</v>
      </c>
      <c r="I4" s="66"/>
      <c r="J4" s="66"/>
      <c r="K4" s="114" t="s">
        <v>667</v>
      </c>
      <c r="L4" s="94">
        <v>1</v>
      </c>
      <c r="M4" s="95">
        <v>9284.3212890625</v>
      </c>
      <c r="N4" s="95">
        <v>5131.83984375</v>
      </c>
      <c r="O4" s="77"/>
      <c r="P4" s="96"/>
      <c r="Q4" s="96"/>
      <c r="R4" s="97"/>
      <c r="S4" s="51">
        <v>1</v>
      </c>
      <c r="T4" s="51">
        <v>0</v>
      </c>
      <c r="U4" s="52">
        <v>0</v>
      </c>
      <c r="V4" s="52">
        <v>1</v>
      </c>
      <c r="W4" s="52">
        <v>0</v>
      </c>
      <c r="X4" s="52">
        <v>0.999985</v>
      </c>
      <c r="Y4" s="52">
        <v>0</v>
      </c>
      <c r="Z4" s="52">
        <v>0</v>
      </c>
      <c r="AA4" s="82">
        <v>4</v>
      </c>
      <c r="AB4" s="82"/>
      <c r="AC4" s="98"/>
      <c r="AD4" s="85" t="s">
        <v>514</v>
      </c>
      <c r="AE4" s="85">
        <v>356</v>
      </c>
      <c r="AF4" s="85">
        <v>4333</v>
      </c>
      <c r="AG4" s="85">
        <v>36819</v>
      </c>
      <c r="AH4" s="85">
        <v>25799</v>
      </c>
      <c r="AI4" s="85"/>
      <c r="AJ4" s="85" t="s">
        <v>547</v>
      </c>
      <c r="AK4" s="85" t="s">
        <v>567</v>
      </c>
      <c r="AL4" s="85"/>
      <c r="AM4" s="85"/>
      <c r="AN4" s="87">
        <v>42815.49474537037</v>
      </c>
      <c r="AO4" s="89" t="s">
        <v>593</v>
      </c>
      <c r="AP4" s="85" t="b">
        <v>0</v>
      </c>
      <c r="AQ4" s="85" t="b">
        <v>0</v>
      </c>
      <c r="AR4" s="85" t="b">
        <v>1</v>
      </c>
      <c r="AS4" s="85"/>
      <c r="AT4" s="85">
        <v>10</v>
      </c>
      <c r="AU4" s="89" t="s">
        <v>619</v>
      </c>
      <c r="AV4" s="85" t="b">
        <v>0</v>
      </c>
      <c r="AW4" s="85" t="s">
        <v>630</v>
      </c>
      <c r="AX4" s="89" t="s">
        <v>632</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335</v>
      </c>
      <c r="G5" s="15"/>
      <c r="H5" s="16" t="s">
        <v>213</v>
      </c>
      <c r="I5" s="66"/>
      <c r="J5" s="66"/>
      <c r="K5" s="114" t="s">
        <v>668</v>
      </c>
      <c r="L5" s="94">
        <v>1</v>
      </c>
      <c r="M5" s="95">
        <v>5278.87451171875</v>
      </c>
      <c r="N5" s="95">
        <v>3837.8515625</v>
      </c>
      <c r="O5" s="77"/>
      <c r="P5" s="96"/>
      <c r="Q5" s="96"/>
      <c r="R5" s="97"/>
      <c r="S5" s="51">
        <v>1</v>
      </c>
      <c r="T5" s="51">
        <v>1</v>
      </c>
      <c r="U5" s="52">
        <v>0</v>
      </c>
      <c r="V5" s="52">
        <v>0</v>
      </c>
      <c r="W5" s="52">
        <v>0</v>
      </c>
      <c r="X5" s="52">
        <v>0.999985</v>
      </c>
      <c r="Y5" s="52">
        <v>0</v>
      </c>
      <c r="Z5" s="52" t="s">
        <v>755</v>
      </c>
      <c r="AA5" s="82">
        <v>5</v>
      </c>
      <c r="AB5" s="82"/>
      <c r="AC5" s="98"/>
      <c r="AD5" s="85" t="s">
        <v>515</v>
      </c>
      <c r="AE5" s="85">
        <v>2</v>
      </c>
      <c r="AF5" s="85">
        <v>0</v>
      </c>
      <c r="AG5" s="85">
        <v>1</v>
      </c>
      <c r="AH5" s="85">
        <v>0</v>
      </c>
      <c r="AI5" s="85"/>
      <c r="AJ5" s="85" t="s">
        <v>548</v>
      </c>
      <c r="AK5" s="85"/>
      <c r="AL5" s="85"/>
      <c r="AM5" s="85"/>
      <c r="AN5" s="87">
        <v>43696.89177083333</v>
      </c>
      <c r="AO5" s="85"/>
      <c r="AP5" s="85" t="b">
        <v>1</v>
      </c>
      <c r="AQ5" s="85" t="b">
        <v>0</v>
      </c>
      <c r="AR5" s="85" t="b">
        <v>0</v>
      </c>
      <c r="AS5" s="85"/>
      <c r="AT5" s="85">
        <v>0</v>
      </c>
      <c r="AU5" s="85"/>
      <c r="AV5" s="85" t="b">
        <v>0</v>
      </c>
      <c r="AW5" s="85" t="s">
        <v>630</v>
      </c>
      <c r="AX5" s="89" t="s">
        <v>633</v>
      </c>
      <c r="AY5" s="85" t="s">
        <v>66</v>
      </c>
      <c r="AZ5" s="85" t="str">
        <f>REPLACE(INDEX(GroupVertices[Group],MATCH(Vertices[[#This Row],[Vertex]],GroupVertices[Vertex],0)),1,1,"")</f>
        <v>2</v>
      </c>
      <c r="BA5" s="51"/>
      <c r="BB5" s="51"/>
      <c r="BC5" s="51"/>
      <c r="BD5" s="51"/>
      <c r="BE5" s="51"/>
      <c r="BF5" s="51"/>
      <c r="BG5" s="128" t="s">
        <v>475</v>
      </c>
      <c r="BH5" s="128" t="s">
        <v>475</v>
      </c>
      <c r="BI5" s="128" t="s">
        <v>475</v>
      </c>
      <c r="BJ5" s="128" t="s">
        <v>475</v>
      </c>
      <c r="BK5" s="128">
        <v>0</v>
      </c>
      <c r="BL5" s="131">
        <v>0</v>
      </c>
      <c r="BM5" s="128">
        <v>0</v>
      </c>
      <c r="BN5" s="131">
        <v>0</v>
      </c>
      <c r="BO5" s="128">
        <v>0</v>
      </c>
      <c r="BP5" s="131">
        <v>0</v>
      </c>
      <c r="BQ5" s="128">
        <v>1</v>
      </c>
      <c r="BR5" s="131">
        <v>100</v>
      </c>
      <c r="BS5" s="128">
        <v>1</v>
      </c>
      <c r="BT5" s="2"/>
      <c r="BU5" s="3"/>
      <c r="BV5" s="3"/>
      <c r="BW5" s="3"/>
      <c r="BX5" s="3"/>
    </row>
    <row r="6" spans="1:76" ht="15">
      <c r="A6" s="14" t="s">
        <v>214</v>
      </c>
      <c r="B6" s="15"/>
      <c r="C6" s="15" t="s">
        <v>64</v>
      </c>
      <c r="D6" s="93">
        <v>175.2757861734807</v>
      </c>
      <c r="E6" s="81"/>
      <c r="F6" s="112" t="s">
        <v>336</v>
      </c>
      <c r="G6" s="15"/>
      <c r="H6" s="16" t="s">
        <v>214</v>
      </c>
      <c r="I6" s="66"/>
      <c r="J6" s="66"/>
      <c r="K6" s="114" t="s">
        <v>669</v>
      </c>
      <c r="L6" s="94">
        <v>1</v>
      </c>
      <c r="M6" s="95">
        <v>4315.14111328125</v>
      </c>
      <c r="N6" s="95">
        <v>3837.8515625</v>
      </c>
      <c r="O6" s="77"/>
      <c r="P6" s="96"/>
      <c r="Q6" s="96"/>
      <c r="R6" s="97"/>
      <c r="S6" s="51">
        <v>1</v>
      </c>
      <c r="T6" s="51">
        <v>1</v>
      </c>
      <c r="U6" s="52">
        <v>0</v>
      </c>
      <c r="V6" s="52">
        <v>0</v>
      </c>
      <c r="W6" s="52">
        <v>0</v>
      </c>
      <c r="X6" s="52">
        <v>0.999985</v>
      </c>
      <c r="Y6" s="52">
        <v>0</v>
      </c>
      <c r="Z6" s="52" t="s">
        <v>755</v>
      </c>
      <c r="AA6" s="82">
        <v>6</v>
      </c>
      <c r="AB6" s="82"/>
      <c r="AC6" s="98"/>
      <c r="AD6" s="85" t="s">
        <v>516</v>
      </c>
      <c r="AE6" s="85">
        <v>599</v>
      </c>
      <c r="AF6" s="85">
        <v>2001</v>
      </c>
      <c r="AG6" s="85">
        <v>43735</v>
      </c>
      <c r="AH6" s="85">
        <v>12606</v>
      </c>
      <c r="AI6" s="85"/>
      <c r="AJ6" s="85" t="s">
        <v>549</v>
      </c>
      <c r="AK6" s="85" t="s">
        <v>568</v>
      </c>
      <c r="AL6" s="85"/>
      <c r="AM6" s="85"/>
      <c r="AN6" s="87">
        <v>41126.574421296296</v>
      </c>
      <c r="AO6" s="89" t="s">
        <v>594</v>
      </c>
      <c r="AP6" s="85" t="b">
        <v>0</v>
      </c>
      <c r="AQ6" s="85" t="b">
        <v>0</v>
      </c>
      <c r="AR6" s="85" t="b">
        <v>0</v>
      </c>
      <c r="AS6" s="85"/>
      <c r="AT6" s="85">
        <v>22</v>
      </c>
      <c r="AU6" s="89" t="s">
        <v>620</v>
      </c>
      <c r="AV6" s="85" t="b">
        <v>0</v>
      </c>
      <c r="AW6" s="85" t="s">
        <v>630</v>
      </c>
      <c r="AX6" s="89" t="s">
        <v>634</v>
      </c>
      <c r="AY6" s="85" t="s">
        <v>66</v>
      </c>
      <c r="AZ6" s="85" t="str">
        <f>REPLACE(INDEX(GroupVertices[Group],MATCH(Vertices[[#This Row],[Vertex]],GroupVertices[Vertex],0)),1,1,"")</f>
        <v>2</v>
      </c>
      <c r="BA6" s="51" t="s">
        <v>931</v>
      </c>
      <c r="BB6" s="51" t="s">
        <v>931</v>
      </c>
      <c r="BC6" s="51" t="s">
        <v>324</v>
      </c>
      <c r="BD6" s="51" t="s">
        <v>324</v>
      </c>
      <c r="BE6" s="51"/>
      <c r="BF6" s="51"/>
      <c r="BG6" s="128" t="s">
        <v>943</v>
      </c>
      <c r="BH6" s="128" t="s">
        <v>959</v>
      </c>
      <c r="BI6" s="128" t="s">
        <v>964</v>
      </c>
      <c r="BJ6" s="128" t="s">
        <v>964</v>
      </c>
      <c r="BK6" s="128">
        <v>0</v>
      </c>
      <c r="BL6" s="131">
        <v>0</v>
      </c>
      <c r="BM6" s="128">
        <v>0</v>
      </c>
      <c r="BN6" s="131">
        <v>0</v>
      </c>
      <c r="BO6" s="128">
        <v>0</v>
      </c>
      <c r="BP6" s="131">
        <v>0</v>
      </c>
      <c r="BQ6" s="128">
        <v>39</v>
      </c>
      <c r="BR6" s="131">
        <v>100</v>
      </c>
      <c r="BS6" s="128">
        <v>39</v>
      </c>
      <c r="BT6" s="2"/>
      <c r="BU6" s="3"/>
      <c r="BV6" s="3"/>
      <c r="BW6" s="3"/>
      <c r="BX6" s="3"/>
    </row>
    <row r="7" spans="1:76" ht="15">
      <c r="A7" s="14" t="s">
        <v>215</v>
      </c>
      <c r="B7" s="15"/>
      <c r="C7" s="15" t="s">
        <v>64</v>
      </c>
      <c r="D7" s="93">
        <v>163.751528010894</v>
      </c>
      <c r="E7" s="81"/>
      <c r="F7" s="112" t="s">
        <v>337</v>
      </c>
      <c r="G7" s="15"/>
      <c r="H7" s="16" t="s">
        <v>215</v>
      </c>
      <c r="I7" s="66"/>
      <c r="J7" s="66"/>
      <c r="K7" s="114" t="s">
        <v>670</v>
      </c>
      <c r="L7" s="94">
        <v>1</v>
      </c>
      <c r="M7" s="95">
        <v>6242.60693359375</v>
      </c>
      <c r="N7" s="95">
        <v>3837.8515625</v>
      </c>
      <c r="O7" s="77"/>
      <c r="P7" s="96"/>
      <c r="Q7" s="96"/>
      <c r="R7" s="97"/>
      <c r="S7" s="51">
        <v>1</v>
      </c>
      <c r="T7" s="51">
        <v>1</v>
      </c>
      <c r="U7" s="52">
        <v>0</v>
      </c>
      <c r="V7" s="52">
        <v>0</v>
      </c>
      <c r="W7" s="52">
        <v>0</v>
      </c>
      <c r="X7" s="52">
        <v>0.999985</v>
      </c>
      <c r="Y7" s="52">
        <v>0</v>
      </c>
      <c r="Z7" s="52" t="s">
        <v>755</v>
      </c>
      <c r="AA7" s="82">
        <v>7</v>
      </c>
      <c r="AB7" s="82"/>
      <c r="AC7" s="98"/>
      <c r="AD7" s="85" t="s">
        <v>517</v>
      </c>
      <c r="AE7" s="85">
        <v>1408</v>
      </c>
      <c r="AF7" s="85">
        <v>264</v>
      </c>
      <c r="AG7" s="85">
        <v>2710</v>
      </c>
      <c r="AH7" s="85">
        <v>398</v>
      </c>
      <c r="AI7" s="85"/>
      <c r="AJ7" s="85" t="s">
        <v>550</v>
      </c>
      <c r="AK7" s="85"/>
      <c r="AL7" s="85"/>
      <c r="AM7" s="85"/>
      <c r="AN7" s="87">
        <v>43064.52684027778</v>
      </c>
      <c r="AO7" s="89" t="s">
        <v>595</v>
      </c>
      <c r="AP7" s="85" t="b">
        <v>1</v>
      </c>
      <c r="AQ7" s="85" t="b">
        <v>0</v>
      </c>
      <c r="AR7" s="85" t="b">
        <v>0</v>
      </c>
      <c r="AS7" s="85"/>
      <c r="AT7" s="85">
        <v>4</v>
      </c>
      <c r="AU7" s="85"/>
      <c r="AV7" s="85" t="b">
        <v>0</v>
      </c>
      <c r="AW7" s="85" t="s">
        <v>630</v>
      </c>
      <c r="AX7" s="89" t="s">
        <v>635</v>
      </c>
      <c r="AY7" s="85" t="s">
        <v>66</v>
      </c>
      <c r="AZ7" s="85" t="str">
        <f>REPLACE(INDEX(GroupVertices[Group],MATCH(Vertices[[#This Row],[Vertex]],GroupVertices[Vertex],0)),1,1,"")</f>
        <v>2</v>
      </c>
      <c r="BA7" s="51" t="s">
        <v>293</v>
      </c>
      <c r="BB7" s="51" t="s">
        <v>293</v>
      </c>
      <c r="BC7" s="51" t="s">
        <v>325</v>
      </c>
      <c r="BD7" s="51" t="s">
        <v>325</v>
      </c>
      <c r="BE7" s="51" t="s">
        <v>326</v>
      </c>
      <c r="BF7" s="51" t="s">
        <v>326</v>
      </c>
      <c r="BG7" s="128" t="s">
        <v>944</v>
      </c>
      <c r="BH7" s="128" t="s">
        <v>944</v>
      </c>
      <c r="BI7" s="128" t="s">
        <v>965</v>
      </c>
      <c r="BJ7" s="128" t="s">
        <v>965</v>
      </c>
      <c r="BK7" s="128">
        <v>0</v>
      </c>
      <c r="BL7" s="131">
        <v>0</v>
      </c>
      <c r="BM7" s="128">
        <v>0</v>
      </c>
      <c r="BN7" s="131">
        <v>0</v>
      </c>
      <c r="BO7" s="128">
        <v>0</v>
      </c>
      <c r="BP7" s="131">
        <v>0</v>
      </c>
      <c r="BQ7" s="128">
        <v>11</v>
      </c>
      <c r="BR7" s="131">
        <v>100</v>
      </c>
      <c r="BS7" s="128">
        <v>11</v>
      </c>
      <c r="BT7" s="2"/>
      <c r="BU7" s="3"/>
      <c r="BV7" s="3"/>
      <c r="BW7" s="3"/>
      <c r="BX7" s="3"/>
    </row>
    <row r="8" spans="1:76" ht="15">
      <c r="A8" s="14" t="s">
        <v>216</v>
      </c>
      <c r="B8" s="15"/>
      <c r="C8" s="15" t="s">
        <v>64</v>
      </c>
      <c r="D8" s="93">
        <v>171.9717674256579</v>
      </c>
      <c r="E8" s="81"/>
      <c r="F8" s="112" t="s">
        <v>625</v>
      </c>
      <c r="G8" s="15"/>
      <c r="H8" s="16" t="s">
        <v>216</v>
      </c>
      <c r="I8" s="66"/>
      <c r="J8" s="66"/>
      <c r="K8" s="114" t="s">
        <v>671</v>
      </c>
      <c r="L8" s="94">
        <v>1</v>
      </c>
      <c r="M8" s="95">
        <v>5278.87451171875</v>
      </c>
      <c r="N8" s="95">
        <v>1514.554443359375</v>
      </c>
      <c r="O8" s="77"/>
      <c r="P8" s="96"/>
      <c r="Q8" s="96"/>
      <c r="R8" s="97"/>
      <c r="S8" s="51">
        <v>1</v>
      </c>
      <c r="T8" s="51">
        <v>1</v>
      </c>
      <c r="U8" s="52">
        <v>0</v>
      </c>
      <c r="V8" s="52">
        <v>0</v>
      </c>
      <c r="W8" s="52">
        <v>0</v>
      </c>
      <c r="X8" s="52">
        <v>0.999985</v>
      </c>
      <c r="Y8" s="52">
        <v>0</v>
      </c>
      <c r="Z8" s="52" t="s">
        <v>755</v>
      </c>
      <c r="AA8" s="82">
        <v>8</v>
      </c>
      <c r="AB8" s="82"/>
      <c r="AC8" s="98"/>
      <c r="AD8" s="85" t="s">
        <v>518</v>
      </c>
      <c r="AE8" s="85">
        <v>2687</v>
      </c>
      <c r="AF8" s="85">
        <v>1503</v>
      </c>
      <c r="AG8" s="85">
        <v>112419</v>
      </c>
      <c r="AH8" s="85">
        <v>660</v>
      </c>
      <c r="AI8" s="85"/>
      <c r="AJ8" s="85" t="s">
        <v>551</v>
      </c>
      <c r="AK8" s="85"/>
      <c r="AL8" s="85"/>
      <c r="AM8" s="85"/>
      <c r="AN8" s="87">
        <v>41548.38428240741</v>
      </c>
      <c r="AO8" s="89" t="s">
        <v>596</v>
      </c>
      <c r="AP8" s="85" t="b">
        <v>1</v>
      </c>
      <c r="AQ8" s="85" t="b">
        <v>0</v>
      </c>
      <c r="AR8" s="85" t="b">
        <v>0</v>
      </c>
      <c r="AS8" s="85"/>
      <c r="AT8" s="85">
        <v>8</v>
      </c>
      <c r="AU8" s="89" t="s">
        <v>619</v>
      </c>
      <c r="AV8" s="85" t="b">
        <v>0</v>
      </c>
      <c r="AW8" s="85" t="s">
        <v>630</v>
      </c>
      <c r="AX8" s="89" t="s">
        <v>636</v>
      </c>
      <c r="AY8" s="85" t="s">
        <v>66</v>
      </c>
      <c r="AZ8" s="85" t="str">
        <f>REPLACE(INDEX(GroupVertices[Group],MATCH(Vertices[[#This Row],[Vertex]],GroupVertices[Vertex],0)),1,1,"")</f>
        <v>2</v>
      </c>
      <c r="BA8" s="51" t="s">
        <v>294</v>
      </c>
      <c r="BB8" s="51" t="s">
        <v>294</v>
      </c>
      <c r="BC8" s="51" t="s">
        <v>325</v>
      </c>
      <c r="BD8" s="51" t="s">
        <v>325</v>
      </c>
      <c r="BE8" s="51"/>
      <c r="BF8" s="51"/>
      <c r="BG8" s="128" t="s">
        <v>945</v>
      </c>
      <c r="BH8" s="128" t="s">
        <v>945</v>
      </c>
      <c r="BI8" s="128" t="s">
        <v>966</v>
      </c>
      <c r="BJ8" s="128" t="s">
        <v>966</v>
      </c>
      <c r="BK8" s="128">
        <v>0</v>
      </c>
      <c r="BL8" s="131">
        <v>0</v>
      </c>
      <c r="BM8" s="128">
        <v>0</v>
      </c>
      <c r="BN8" s="131">
        <v>0</v>
      </c>
      <c r="BO8" s="128">
        <v>0</v>
      </c>
      <c r="BP8" s="131">
        <v>0</v>
      </c>
      <c r="BQ8" s="128">
        <v>9</v>
      </c>
      <c r="BR8" s="131">
        <v>100</v>
      </c>
      <c r="BS8" s="128">
        <v>9</v>
      </c>
      <c r="BT8" s="2"/>
      <c r="BU8" s="3"/>
      <c r="BV8" s="3"/>
      <c r="BW8" s="3"/>
      <c r="BX8" s="3"/>
    </row>
    <row r="9" spans="1:76" ht="15">
      <c r="A9" s="14" t="s">
        <v>217</v>
      </c>
      <c r="B9" s="15"/>
      <c r="C9" s="15" t="s">
        <v>64</v>
      </c>
      <c r="D9" s="93">
        <v>162.8425911264528</v>
      </c>
      <c r="E9" s="81"/>
      <c r="F9" s="112" t="s">
        <v>338</v>
      </c>
      <c r="G9" s="15"/>
      <c r="H9" s="16" t="s">
        <v>217</v>
      </c>
      <c r="I9" s="66"/>
      <c r="J9" s="66"/>
      <c r="K9" s="114" t="s">
        <v>672</v>
      </c>
      <c r="L9" s="94">
        <v>1</v>
      </c>
      <c r="M9" s="95">
        <v>1165.142333984375</v>
      </c>
      <c r="N9" s="95">
        <v>9228.9892578125</v>
      </c>
      <c r="O9" s="77"/>
      <c r="P9" s="96"/>
      <c r="Q9" s="96"/>
      <c r="R9" s="97"/>
      <c r="S9" s="51">
        <v>0</v>
      </c>
      <c r="T9" s="51">
        <v>1</v>
      </c>
      <c r="U9" s="52">
        <v>0</v>
      </c>
      <c r="V9" s="52">
        <v>0.032258</v>
      </c>
      <c r="W9" s="52">
        <v>0.056077</v>
      </c>
      <c r="X9" s="52">
        <v>0.552489</v>
      </c>
      <c r="Y9" s="52">
        <v>0</v>
      </c>
      <c r="Z9" s="52">
        <v>0</v>
      </c>
      <c r="AA9" s="82">
        <v>9</v>
      </c>
      <c r="AB9" s="82"/>
      <c r="AC9" s="98"/>
      <c r="AD9" s="85" t="s">
        <v>519</v>
      </c>
      <c r="AE9" s="85">
        <v>149</v>
      </c>
      <c r="AF9" s="85">
        <v>127</v>
      </c>
      <c r="AG9" s="85">
        <v>789</v>
      </c>
      <c r="AH9" s="85">
        <v>87</v>
      </c>
      <c r="AI9" s="85"/>
      <c r="AJ9" s="85"/>
      <c r="AK9" s="85"/>
      <c r="AL9" s="85"/>
      <c r="AM9" s="85"/>
      <c r="AN9" s="87">
        <v>41431.54620370371</v>
      </c>
      <c r="AO9" s="89" t="s">
        <v>597</v>
      </c>
      <c r="AP9" s="85" t="b">
        <v>1</v>
      </c>
      <c r="AQ9" s="85" t="b">
        <v>0</v>
      </c>
      <c r="AR9" s="85" t="b">
        <v>1</v>
      </c>
      <c r="AS9" s="85"/>
      <c r="AT9" s="85">
        <v>0</v>
      </c>
      <c r="AU9" s="89" t="s">
        <v>619</v>
      </c>
      <c r="AV9" s="85" t="b">
        <v>0</v>
      </c>
      <c r="AW9" s="85" t="s">
        <v>630</v>
      </c>
      <c r="AX9" s="89" t="s">
        <v>637</v>
      </c>
      <c r="AY9" s="85" t="s">
        <v>66</v>
      </c>
      <c r="AZ9" s="85" t="str">
        <f>REPLACE(INDEX(GroupVertices[Group],MATCH(Vertices[[#This Row],[Vertex]],GroupVertices[Vertex],0)),1,1,"")</f>
        <v>1</v>
      </c>
      <c r="BA9" s="51"/>
      <c r="BB9" s="51"/>
      <c r="BC9" s="51"/>
      <c r="BD9" s="51"/>
      <c r="BE9" s="51"/>
      <c r="BF9" s="51"/>
      <c r="BG9" s="128" t="s">
        <v>946</v>
      </c>
      <c r="BH9" s="128" t="s">
        <v>946</v>
      </c>
      <c r="BI9" s="128" t="s">
        <v>967</v>
      </c>
      <c r="BJ9" s="128" t="s">
        <v>967</v>
      </c>
      <c r="BK9" s="128">
        <v>0</v>
      </c>
      <c r="BL9" s="131">
        <v>0</v>
      </c>
      <c r="BM9" s="128">
        <v>0</v>
      </c>
      <c r="BN9" s="131">
        <v>0</v>
      </c>
      <c r="BO9" s="128">
        <v>0</v>
      </c>
      <c r="BP9" s="131">
        <v>0</v>
      </c>
      <c r="BQ9" s="128">
        <v>8</v>
      </c>
      <c r="BR9" s="131">
        <v>100</v>
      </c>
      <c r="BS9" s="128">
        <v>8</v>
      </c>
      <c r="BT9" s="2"/>
      <c r="BU9" s="3"/>
      <c r="BV9" s="3"/>
      <c r="BW9" s="3"/>
      <c r="BX9" s="3"/>
    </row>
    <row r="10" spans="1:76" ht="15">
      <c r="A10" s="14" t="s">
        <v>241</v>
      </c>
      <c r="B10" s="15"/>
      <c r="C10" s="15" t="s">
        <v>64</v>
      </c>
      <c r="D10" s="93">
        <v>1000</v>
      </c>
      <c r="E10" s="81"/>
      <c r="F10" s="112" t="s">
        <v>361</v>
      </c>
      <c r="G10" s="15"/>
      <c r="H10" s="16" t="s">
        <v>241</v>
      </c>
      <c r="I10" s="66"/>
      <c r="J10" s="66"/>
      <c r="K10" s="114" t="s">
        <v>673</v>
      </c>
      <c r="L10" s="94">
        <v>9999</v>
      </c>
      <c r="M10" s="95">
        <v>1995.052734375</v>
      </c>
      <c r="N10" s="95">
        <v>4972.11865234375</v>
      </c>
      <c r="O10" s="77"/>
      <c r="P10" s="96"/>
      <c r="Q10" s="96"/>
      <c r="R10" s="97"/>
      <c r="S10" s="51">
        <v>14</v>
      </c>
      <c r="T10" s="51">
        <v>1</v>
      </c>
      <c r="U10" s="52">
        <v>204</v>
      </c>
      <c r="V10" s="52">
        <v>0.058824</v>
      </c>
      <c r="W10" s="52">
        <v>0.233166</v>
      </c>
      <c r="X10" s="52">
        <v>6.629255</v>
      </c>
      <c r="Y10" s="52">
        <v>0</v>
      </c>
      <c r="Z10" s="52">
        <v>0</v>
      </c>
      <c r="AA10" s="82">
        <v>10</v>
      </c>
      <c r="AB10" s="82"/>
      <c r="AC10" s="98"/>
      <c r="AD10" s="85" t="s">
        <v>520</v>
      </c>
      <c r="AE10" s="85">
        <v>10068</v>
      </c>
      <c r="AF10" s="85">
        <v>1800929</v>
      </c>
      <c r="AG10" s="85">
        <v>155323</v>
      </c>
      <c r="AH10" s="85">
        <v>764</v>
      </c>
      <c r="AI10" s="85"/>
      <c r="AJ10" s="85" t="s">
        <v>552</v>
      </c>
      <c r="AK10" s="85" t="s">
        <v>569</v>
      </c>
      <c r="AL10" s="89" t="s">
        <v>583</v>
      </c>
      <c r="AM10" s="85"/>
      <c r="AN10" s="87">
        <v>40207.5540625</v>
      </c>
      <c r="AO10" s="89" t="s">
        <v>598</v>
      </c>
      <c r="AP10" s="85" t="b">
        <v>0</v>
      </c>
      <c r="AQ10" s="85" t="b">
        <v>0</v>
      </c>
      <c r="AR10" s="85" t="b">
        <v>0</v>
      </c>
      <c r="AS10" s="85"/>
      <c r="AT10" s="85">
        <v>828</v>
      </c>
      <c r="AU10" s="89" t="s">
        <v>619</v>
      </c>
      <c r="AV10" s="85" t="b">
        <v>1</v>
      </c>
      <c r="AW10" s="85" t="s">
        <v>630</v>
      </c>
      <c r="AX10" s="89" t="s">
        <v>638</v>
      </c>
      <c r="AY10" s="85" t="s">
        <v>66</v>
      </c>
      <c r="AZ10" s="85" t="str">
        <f>REPLACE(INDEX(GroupVertices[Group],MATCH(Vertices[[#This Row],[Vertex]],GroupVertices[Vertex],0)),1,1,"")</f>
        <v>1</v>
      </c>
      <c r="BA10" s="51" t="s">
        <v>771</v>
      </c>
      <c r="BB10" s="51" t="s">
        <v>771</v>
      </c>
      <c r="BC10" s="51" t="s">
        <v>781</v>
      </c>
      <c r="BD10" s="51" t="s">
        <v>781</v>
      </c>
      <c r="BE10" s="51" t="s">
        <v>938</v>
      </c>
      <c r="BF10" s="51" t="s">
        <v>938</v>
      </c>
      <c r="BG10" s="128" t="s">
        <v>947</v>
      </c>
      <c r="BH10" s="128" t="s">
        <v>947</v>
      </c>
      <c r="BI10" s="128" t="s">
        <v>894</v>
      </c>
      <c r="BJ10" s="128" t="s">
        <v>894</v>
      </c>
      <c r="BK10" s="128">
        <v>0</v>
      </c>
      <c r="BL10" s="131">
        <v>0</v>
      </c>
      <c r="BM10" s="128">
        <v>0</v>
      </c>
      <c r="BN10" s="131">
        <v>0</v>
      </c>
      <c r="BO10" s="128">
        <v>0</v>
      </c>
      <c r="BP10" s="131">
        <v>0</v>
      </c>
      <c r="BQ10" s="128">
        <v>23</v>
      </c>
      <c r="BR10" s="131">
        <v>100</v>
      </c>
      <c r="BS10" s="128">
        <v>23</v>
      </c>
      <c r="BT10" s="2"/>
      <c r="BU10" s="3"/>
      <c r="BV10" s="3"/>
      <c r="BW10" s="3"/>
      <c r="BX10" s="3"/>
    </row>
    <row r="11" spans="1:76" ht="15">
      <c r="A11" s="14" t="s">
        <v>218</v>
      </c>
      <c r="B11" s="15"/>
      <c r="C11" s="15" t="s">
        <v>64</v>
      </c>
      <c r="D11" s="93">
        <v>163.459606675745</v>
      </c>
      <c r="E11" s="81"/>
      <c r="F11" s="112" t="s">
        <v>339</v>
      </c>
      <c r="G11" s="15"/>
      <c r="H11" s="16" t="s">
        <v>218</v>
      </c>
      <c r="I11" s="66"/>
      <c r="J11" s="66"/>
      <c r="K11" s="114" t="s">
        <v>674</v>
      </c>
      <c r="L11" s="94">
        <v>1</v>
      </c>
      <c r="M11" s="95">
        <v>4315.14111328125</v>
      </c>
      <c r="N11" s="95">
        <v>1514.554443359375</v>
      </c>
      <c r="O11" s="77"/>
      <c r="P11" s="96"/>
      <c r="Q11" s="96"/>
      <c r="R11" s="97"/>
      <c r="S11" s="51">
        <v>1</v>
      </c>
      <c r="T11" s="51">
        <v>1</v>
      </c>
      <c r="U11" s="52">
        <v>0</v>
      </c>
      <c r="V11" s="52">
        <v>0</v>
      </c>
      <c r="W11" s="52">
        <v>0</v>
      </c>
      <c r="X11" s="52">
        <v>0.999985</v>
      </c>
      <c r="Y11" s="52">
        <v>0</v>
      </c>
      <c r="Z11" s="52" t="s">
        <v>755</v>
      </c>
      <c r="AA11" s="82">
        <v>11</v>
      </c>
      <c r="AB11" s="82"/>
      <c r="AC11" s="98"/>
      <c r="AD11" s="85" t="s">
        <v>521</v>
      </c>
      <c r="AE11" s="85">
        <v>302</v>
      </c>
      <c r="AF11" s="85">
        <v>220</v>
      </c>
      <c r="AG11" s="85">
        <v>2441</v>
      </c>
      <c r="AH11" s="85">
        <v>135</v>
      </c>
      <c r="AI11" s="85"/>
      <c r="AJ11" s="85" t="s">
        <v>553</v>
      </c>
      <c r="AK11" s="85" t="s">
        <v>570</v>
      </c>
      <c r="AL11" s="85"/>
      <c r="AM11" s="85"/>
      <c r="AN11" s="87">
        <v>42319.91307870371</v>
      </c>
      <c r="AO11" s="89" t="s">
        <v>599</v>
      </c>
      <c r="AP11" s="85" t="b">
        <v>1</v>
      </c>
      <c r="AQ11" s="85" t="b">
        <v>0</v>
      </c>
      <c r="AR11" s="85" t="b">
        <v>0</v>
      </c>
      <c r="AS11" s="85"/>
      <c r="AT11" s="85">
        <v>0</v>
      </c>
      <c r="AU11" s="89" t="s">
        <v>619</v>
      </c>
      <c r="AV11" s="85" t="b">
        <v>0</v>
      </c>
      <c r="AW11" s="85" t="s">
        <v>630</v>
      </c>
      <c r="AX11" s="89" t="s">
        <v>639</v>
      </c>
      <c r="AY11" s="85" t="s">
        <v>66</v>
      </c>
      <c r="AZ11" s="85" t="str">
        <f>REPLACE(INDEX(GroupVertices[Group],MATCH(Vertices[[#This Row],[Vertex]],GroupVertices[Vertex],0)),1,1,"")</f>
        <v>2</v>
      </c>
      <c r="BA11" s="51" t="s">
        <v>295</v>
      </c>
      <c r="BB11" s="51" t="s">
        <v>295</v>
      </c>
      <c r="BC11" s="51" t="s">
        <v>325</v>
      </c>
      <c r="BD11" s="51" t="s">
        <v>325</v>
      </c>
      <c r="BE11" s="51"/>
      <c r="BF11" s="51"/>
      <c r="BG11" s="128" t="s">
        <v>948</v>
      </c>
      <c r="BH11" s="128" t="s">
        <v>948</v>
      </c>
      <c r="BI11" s="128" t="s">
        <v>968</v>
      </c>
      <c r="BJ11" s="128" t="s">
        <v>968</v>
      </c>
      <c r="BK11" s="128">
        <v>0</v>
      </c>
      <c r="BL11" s="131">
        <v>0</v>
      </c>
      <c r="BM11" s="128">
        <v>0</v>
      </c>
      <c r="BN11" s="131">
        <v>0</v>
      </c>
      <c r="BO11" s="128">
        <v>0</v>
      </c>
      <c r="BP11" s="131">
        <v>0</v>
      </c>
      <c r="BQ11" s="128">
        <v>12</v>
      </c>
      <c r="BR11" s="131">
        <v>100</v>
      </c>
      <c r="BS11" s="128">
        <v>12</v>
      </c>
      <c r="BT11" s="2"/>
      <c r="BU11" s="3"/>
      <c r="BV11" s="3"/>
      <c r="BW11" s="3"/>
      <c r="BX11" s="3"/>
    </row>
    <row r="12" spans="1:76" ht="15">
      <c r="A12" s="14" t="s">
        <v>219</v>
      </c>
      <c r="B12" s="15"/>
      <c r="C12" s="15" t="s">
        <v>64</v>
      </c>
      <c r="D12" s="93">
        <v>162.56393894290147</v>
      </c>
      <c r="E12" s="81"/>
      <c r="F12" s="112" t="s">
        <v>626</v>
      </c>
      <c r="G12" s="15"/>
      <c r="H12" s="16" t="s">
        <v>219</v>
      </c>
      <c r="I12" s="66"/>
      <c r="J12" s="66"/>
      <c r="K12" s="114" t="s">
        <v>675</v>
      </c>
      <c r="L12" s="94">
        <v>1</v>
      </c>
      <c r="M12" s="95">
        <v>6242.60693359375</v>
      </c>
      <c r="N12" s="95">
        <v>6161.1484375</v>
      </c>
      <c r="O12" s="77"/>
      <c r="P12" s="96"/>
      <c r="Q12" s="96"/>
      <c r="R12" s="97"/>
      <c r="S12" s="51">
        <v>1</v>
      </c>
      <c r="T12" s="51">
        <v>1</v>
      </c>
      <c r="U12" s="52">
        <v>0</v>
      </c>
      <c r="V12" s="52">
        <v>0</v>
      </c>
      <c r="W12" s="52">
        <v>0</v>
      </c>
      <c r="X12" s="52">
        <v>0.999985</v>
      </c>
      <c r="Y12" s="52">
        <v>0</v>
      </c>
      <c r="Z12" s="52" t="s">
        <v>755</v>
      </c>
      <c r="AA12" s="82">
        <v>12</v>
      </c>
      <c r="AB12" s="82"/>
      <c r="AC12" s="98"/>
      <c r="AD12" s="85" t="s">
        <v>522</v>
      </c>
      <c r="AE12" s="85">
        <v>69</v>
      </c>
      <c r="AF12" s="85">
        <v>85</v>
      </c>
      <c r="AG12" s="85">
        <v>50938</v>
      </c>
      <c r="AH12" s="85">
        <v>1</v>
      </c>
      <c r="AI12" s="85"/>
      <c r="AJ12" s="85"/>
      <c r="AK12" s="85"/>
      <c r="AL12" s="85"/>
      <c r="AM12" s="85"/>
      <c r="AN12" s="87">
        <v>42168.78707175926</v>
      </c>
      <c r="AO12" s="85"/>
      <c r="AP12" s="85" t="b">
        <v>1</v>
      </c>
      <c r="AQ12" s="85" t="b">
        <v>0</v>
      </c>
      <c r="AR12" s="85" t="b">
        <v>0</v>
      </c>
      <c r="AS12" s="85"/>
      <c r="AT12" s="85">
        <v>0</v>
      </c>
      <c r="AU12" s="89" t="s">
        <v>619</v>
      </c>
      <c r="AV12" s="85" t="b">
        <v>0</v>
      </c>
      <c r="AW12" s="85" t="s">
        <v>630</v>
      </c>
      <c r="AX12" s="89" t="s">
        <v>640</v>
      </c>
      <c r="AY12" s="85" t="s">
        <v>66</v>
      </c>
      <c r="AZ12" s="85" t="str">
        <f>REPLACE(INDEX(GroupVertices[Group],MATCH(Vertices[[#This Row],[Vertex]],GroupVertices[Vertex],0)),1,1,"")</f>
        <v>2</v>
      </c>
      <c r="BA12" s="51" t="s">
        <v>296</v>
      </c>
      <c r="BB12" s="51" t="s">
        <v>296</v>
      </c>
      <c r="BC12" s="51" t="s">
        <v>325</v>
      </c>
      <c r="BD12" s="51" t="s">
        <v>325</v>
      </c>
      <c r="BE12" s="51"/>
      <c r="BF12" s="51"/>
      <c r="BG12" s="128" t="s">
        <v>949</v>
      </c>
      <c r="BH12" s="128" t="s">
        <v>949</v>
      </c>
      <c r="BI12" s="128" t="s">
        <v>969</v>
      </c>
      <c r="BJ12" s="128" t="s">
        <v>969</v>
      </c>
      <c r="BK12" s="128">
        <v>0</v>
      </c>
      <c r="BL12" s="131">
        <v>0</v>
      </c>
      <c r="BM12" s="128">
        <v>0</v>
      </c>
      <c r="BN12" s="131">
        <v>0</v>
      </c>
      <c r="BO12" s="128">
        <v>0</v>
      </c>
      <c r="BP12" s="131">
        <v>0</v>
      </c>
      <c r="BQ12" s="128">
        <v>9</v>
      </c>
      <c r="BR12" s="131">
        <v>100</v>
      </c>
      <c r="BS12" s="128">
        <v>9</v>
      </c>
      <c r="BT12" s="2"/>
      <c r="BU12" s="3"/>
      <c r="BV12" s="3"/>
      <c r="BW12" s="3"/>
      <c r="BX12" s="3"/>
    </row>
    <row r="13" spans="1:76" ht="15">
      <c r="A13" s="14" t="s">
        <v>220</v>
      </c>
      <c r="B13" s="15"/>
      <c r="C13" s="15" t="s">
        <v>64</v>
      </c>
      <c r="D13" s="93">
        <v>162.38480539633278</v>
      </c>
      <c r="E13" s="81"/>
      <c r="F13" s="112" t="s">
        <v>340</v>
      </c>
      <c r="G13" s="15"/>
      <c r="H13" s="16" t="s">
        <v>220</v>
      </c>
      <c r="I13" s="66"/>
      <c r="J13" s="66"/>
      <c r="K13" s="114" t="s">
        <v>676</v>
      </c>
      <c r="L13" s="94">
        <v>1</v>
      </c>
      <c r="M13" s="95">
        <v>5278.87451171875</v>
      </c>
      <c r="N13" s="95">
        <v>8484.4462890625</v>
      </c>
      <c r="O13" s="77"/>
      <c r="P13" s="96"/>
      <c r="Q13" s="96"/>
      <c r="R13" s="97"/>
      <c r="S13" s="51">
        <v>1</v>
      </c>
      <c r="T13" s="51">
        <v>1</v>
      </c>
      <c r="U13" s="52">
        <v>0</v>
      </c>
      <c r="V13" s="52">
        <v>0</v>
      </c>
      <c r="W13" s="52">
        <v>0</v>
      </c>
      <c r="X13" s="52">
        <v>0.999985</v>
      </c>
      <c r="Y13" s="52">
        <v>0</v>
      </c>
      <c r="Z13" s="52" t="s">
        <v>755</v>
      </c>
      <c r="AA13" s="82">
        <v>13</v>
      </c>
      <c r="AB13" s="82"/>
      <c r="AC13" s="98"/>
      <c r="AD13" s="85" t="s">
        <v>523</v>
      </c>
      <c r="AE13" s="85">
        <v>791</v>
      </c>
      <c r="AF13" s="85">
        <v>58</v>
      </c>
      <c r="AG13" s="85">
        <v>3911</v>
      </c>
      <c r="AH13" s="85">
        <v>3</v>
      </c>
      <c r="AI13" s="85"/>
      <c r="AJ13" s="85"/>
      <c r="AK13" s="85"/>
      <c r="AL13" s="85"/>
      <c r="AM13" s="85"/>
      <c r="AN13" s="87">
        <v>41016.642858796295</v>
      </c>
      <c r="AO13" s="85"/>
      <c r="AP13" s="85" t="b">
        <v>1</v>
      </c>
      <c r="AQ13" s="85" t="b">
        <v>0</v>
      </c>
      <c r="AR13" s="85" t="b">
        <v>0</v>
      </c>
      <c r="AS13" s="85"/>
      <c r="AT13" s="85">
        <v>0</v>
      </c>
      <c r="AU13" s="89" t="s">
        <v>619</v>
      </c>
      <c r="AV13" s="85" t="b">
        <v>0</v>
      </c>
      <c r="AW13" s="85" t="s">
        <v>630</v>
      </c>
      <c r="AX13" s="89" t="s">
        <v>641</v>
      </c>
      <c r="AY13" s="85" t="s">
        <v>66</v>
      </c>
      <c r="AZ13" s="85" t="str">
        <f>REPLACE(INDEX(GroupVertices[Group],MATCH(Vertices[[#This Row],[Vertex]],GroupVertices[Vertex],0)),1,1,"")</f>
        <v>2</v>
      </c>
      <c r="BA13" s="51" t="s">
        <v>296</v>
      </c>
      <c r="BB13" s="51" t="s">
        <v>296</v>
      </c>
      <c r="BC13" s="51" t="s">
        <v>325</v>
      </c>
      <c r="BD13" s="51" t="s">
        <v>325</v>
      </c>
      <c r="BE13" s="51"/>
      <c r="BF13" s="51"/>
      <c r="BG13" s="128" t="s">
        <v>950</v>
      </c>
      <c r="BH13" s="128" t="s">
        <v>950</v>
      </c>
      <c r="BI13" s="128" t="s">
        <v>970</v>
      </c>
      <c r="BJ13" s="128" t="s">
        <v>970</v>
      </c>
      <c r="BK13" s="128">
        <v>0</v>
      </c>
      <c r="BL13" s="131">
        <v>0</v>
      </c>
      <c r="BM13" s="128">
        <v>0</v>
      </c>
      <c r="BN13" s="131">
        <v>0</v>
      </c>
      <c r="BO13" s="128">
        <v>0</v>
      </c>
      <c r="BP13" s="131">
        <v>0</v>
      </c>
      <c r="BQ13" s="128">
        <v>6</v>
      </c>
      <c r="BR13" s="131">
        <v>100</v>
      </c>
      <c r="BS13" s="128">
        <v>6</v>
      </c>
      <c r="BT13" s="2"/>
      <c r="BU13" s="3"/>
      <c r="BV13" s="3"/>
      <c r="BW13" s="3"/>
      <c r="BX13" s="3"/>
    </row>
    <row r="14" spans="1:76" ht="15">
      <c r="A14" s="14" t="s">
        <v>221</v>
      </c>
      <c r="B14" s="15"/>
      <c r="C14" s="15" t="s">
        <v>64</v>
      </c>
      <c r="D14" s="93">
        <v>162.9421097634354</v>
      </c>
      <c r="E14" s="81"/>
      <c r="F14" s="112" t="s">
        <v>341</v>
      </c>
      <c r="G14" s="15"/>
      <c r="H14" s="16" t="s">
        <v>221</v>
      </c>
      <c r="I14" s="66"/>
      <c r="J14" s="66"/>
      <c r="K14" s="114" t="s">
        <v>677</v>
      </c>
      <c r="L14" s="94">
        <v>1</v>
      </c>
      <c r="M14" s="95">
        <v>4315.14111328125</v>
      </c>
      <c r="N14" s="95">
        <v>8484.4462890625</v>
      </c>
      <c r="O14" s="77"/>
      <c r="P14" s="96"/>
      <c r="Q14" s="96"/>
      <c r="R14" s="97"/>
      <c r="S14" s="51">
        <v>1</v>
      </c>
      <c r="T14" s="51">
        <v>1</v>
      </c>
      <c r="U14" s="52">
        <v>0</v>
      </c>
      <c r="V14" s="52">
        <v>0</v>
      </c>
      <c r="W14" s="52">
        <v>0</v>
      </c>
      <c r="X14" s="52">
        <v>0.999985</v>
      </c>
      <c r="Y14" s="52">
        <v>0</v>
      </c>
      <c r="Z14" s="52" t="s">
        <v>755</v>
      </c>
      <c r="AA14" s="82">
        <v>14</v>
      </c>
      <c r="AB14" s="82"/>
      <c r="AC14" s="98"/>
      <c r="AD14" s="85" t="s">
        <v>524</v>
      </c>
      <c r="AE14" s="85">
        <v>284</v>
      </c>
      <c r="AF14" s="85">
        <v>142</v>
      </c>
      <c r="AG14" s="85">
        <v>19901</v>
      </c>
      <c r="AH14" s="85">
        <v>251</v>
      </c>
      <c r="AI14" s="85"/>
      <c r="AJ14" s="85" t="s">
        <v>554</v>
      </c>
      <c r="AK14" s="85" t="s">
        <v>571</v>
      </c>
      <c r="AL14" s="89" t="s">
        <v>584</v>
      </c>
      <c r="AM14" s="85"/>
      <c r="AN14" s="87">
        <v>40554.664606481485</v>
      </c>
      <c r="AO14" s="89" t="s">
        <v>600</v>
      </c>
      <c r="AP14" s="85" t="b">
        <v>0</v>
      </c>
      <c r="AQ14" s="85" t="b">
        <v>0</v>
      </c>
      <c r="AR14" s="85" t="b">
        <v>1</v>
      </c>
      <c r="AS14" s="85"/>
      <c r="AT14" s="85">
        <v>0</v>
      </c>
      <c r="AU14" s="89" t="s">
        <v>619</v>
      </c>
      <c r="AV14" s="85" t="b">
        <v>0</v>
      </c>
      <c r="AW14" s="85" t="s">
        <v>630</v>
      </c>
      <c r="AX14" s="89" t="s">
        <v>642</v>
      </c>
      <c r="AY14" s="85" t="s">
        <v>66</v>
      </c>
      <c r="AZ14" s="85" t="str">
        <f>REPLACE(INDEX(GroupVertices[Group],MATCH(Vertices[[#This Row],[Vertex]],GroupVertices[Vertex],0)),1,1,"")</f>
        <v>2</v>
      </c>
      <c r="BA14" s="51" t="s">
        <v>297</v>
      </c>
      <c r="BB14" s="51" t="s">
        <v>297</v>
      </c>
      <c r="BC14" s="51" t="s">
        <v>325</v>
      </c>
      <c r="BD14" s="51" t="s">
        <v>325</v>
      </c>
      <c r="BE14" s="51"/>
      <c r="BF14" s="51"/>
      <c r="BG14" s="128" t="s">
        <v>950</v>
      </c>
      <c r="BH14" s="128" t="s">
        <v>950</v>
      </c>
      <c r="BI14" s="128" t="s">
        <v>970</v>
      </c>
      <c r="BJ14" s="128" t="s">
        <v>970</v>
      </c>
      <c r="BK14" s="128">
        <v>0</v>
      </c>
      <c r="BL14" s="131">
        <v>0</v>
      </c>
      <c r="BM14" s="128">
        <v>0</v>
      </c>
      <c r="BN14" s="131">
        <v>0</v>
      </c>
      <c r="BO14" s="128">
        <v>0</v>
      </c>
      <c r="BP14" s="131">
        <v>0</v>
      </c>
      <c r="BQ14" s="128">
        <v>6</v>
      </c>
      <c r="BR14" s="131">
        <v>100</v>
      </c>
      <c r="BS14" s="128">
        <v>6</v>
      </c>
      <c r="BT14" s="2"/>
      <c r="BU14" s="3"/>
      <c r="BV14" s="3"/>
      <c r="BW14" s="3"/>
      <c r="BX14" s="3"/>
    </row>
    <row r="15" spans="1:76" ht="15">
      <c r="A15" s="14" t="s">
        <v>222</v>
      </c>
      <c r="B15" s="15"/>
      <c r="C15" s="15" t="s">
        <v>64</v>
      </c>
      <c r="D15" s="93">
        <v>171.63340405991704</v>
      </c>
      <c r="E15" s="81"/>
      <c r="F15" s="112" t="s">
        <v>342</v>
      </c>
      <c r="G15" s="15"/>
      <c r="H15" s="16" t="s">
        <v>222</v>
      </c>
      <c r="I15" s="66"/>
      <c r="J15" s="66"/>
      <c r="K15" s="114" t="s">
        <v>678</v>
      </c>
      <c r="L15" s="94">
        <v>2647.529411764706</v>
      </c>
      <c r="M15" s="95">
        <v>7744.5146484375</v>
      </c>
      <c r="N15" s="95">
        <v>2778.15380859375</v>
      </c>
      <c r="O15" s="77"/>
      <c r="P15" s="96"/>
      <c r="Q15" s="96"/>
      <c r="R15" s="97"/>
      <c r="S15" s="51">
        <v>0</v>
      </c>
      <c r="T15" s="51">
        <v>3</v>
      </c>
      <c r="U15" s="52">
        <v>54</v>
      </c>
      <c r="V15" s="52">
        <v>0.037037</v>
      </c>
      <c r="W15" s="52">
        <v>0.063412</v>
      </c>
      <c r="X15" s="52">
        <v>1.557849</v>
      </c>
      <c r="Y15" s="52">
        <v>0</v>
      </c>
      <c r="Z15" s="52">
        <v>0</v>
      </c>
      <c r="AA15" s="82">
        <v>15</v>
      </c>
      <c r="AB15" s="82"/>
      <c r="AC15" s="98"/>
      <c r="AD15" s="85" t="s">
        <v>525</v>
      </c>
      <c r="AE15" s="85">
        <v>895</v>
      </c>
      <c r="AF15" s="85">
        <v>1452</v>
      </c>
      <c r="AG15" s="85">
        <v>10840</v>
      </c>
      <c r="AH15" s="85">
        <v>15878</v>
      </c>
      <c r="AI15" s="85"/>
      <c r="AJ15" s="85"/>
      <c r="AK15" s="85" t="s">
        <v>572</v>
      </c>
      <c r="AL15" s="85"/>
      <c r="AM15" s="85"/>
      <c r="AN15" s="87">
        <v>43468.60061342592</v>
      </c>
      <c r="AO15" s="89" t="s">
        <v>601</v>
      </c>
      <c r="AP15" s="85" t="b">
        <v>1</v>
      </c>
      <c r="AQ15" s="85" t="b">
        <v>0</v>
      </c>
      <c r="AR15" s="85" t="b">
        <v>0</v>
      </c>
      <c r="AS15" s="85"/>
      <c r="AT15" s="85">
        <v>1</v>
      </c>
      <c r="AU15" s="85"/>
      <c r="AV15" s="85" t="b">
        <v>0</v>
      </c>
      <c r="AW15" s="85" t="s">
        <v>630</v>
      </c>
      <c r="AX15" s="89" t="s">
        <v>643</v>
      </c>
      <c r="AY15" s="85" t="s">
        <v>66</v>
      </c>
      <c r="AZ15" s="85" t="str">
        <f>REPLACE(INDEX(GroupVertices[Group],MATCH(Vertices[[#This Row],[Vertex]],GroupVertices[Vertex],0)),1,1,"")</f>
        <v>4</v>
      </c>
      <c r="BA15" s="51"/>
      <c r="BB15" s="51"/>
      <c r="BC15" s="51"/>
      <c r="BD15" s="51"/>
      <c r="BE15" s="51"/>
      <c r="BF15" s="51"/>
      <c r="BG15" s="128" t="s">
        <v>951</v>
      </c>
      <c r="BH15" s="128" t="s">
        <v>951</v>
      </c>
      <c r="BI15" s="128" t="s">
        <v>971</v>
      </c>
      <c r="BJ15" s="128" t="s">
        <v>971</v>
      </c>
      <c r="BK15" s="128">
        <v>0</v>
      </c>
      <c r="BL15" s="131">
        <v>0</v>
      </c>
      <c r="BM15" s="128">
        <v>0</v>
      </c>
      <c r="BN15" s="131">
        <v>0</v>
      </c>
      <c r="BO15" s="128">
        <v>0</v>
      </c>
      <c r="BP15" s="131">
        <v>0</v>
      </c>
      <c r="BQ15" s="128">
        <v>9</v>
      </c>
      <c r="BR15" s="131">
        <v>100</v>
      </c>
      <c r="BS15" s="128">
        <v>9</v>
      </c>
      <c r="BT15" s="2"/>
      <c r="BU15" s="3"/>
      <c r="BV15" s="3"/>
      <c r="BW15" s="3"/>
      <c r="BX15" s="3"/>
    </row>
    <row r="16" spans="1:76" ht="15">
      <c r="A16" s="14" t="s">
        <v>244</v>
      </c>
      <c r="B16" s="15"/>
      <c r="C16" s="15" t="s">
        <v>64</v>
      </c>
      <c r="D16" s="93">
        <v>802.7872343794534</v>
      </c>
      <c r="E16" s="81"/>
      <c r="F16" s="112" t="s">
        <v>627</v>
      </c>
      <c r="G16" s="15"/>
      <c r="H16" s="16" t="s">
        <v>244</v>
      </c>
      <c r="I16" s="66"/>
      <c r="J16" s="66"/>
      <c r="K16" s="114" t="s">
        <v>679</v>
      </c>
      <c r="L16" s="94">
        <v>1</v>
      </c>
      <c r="M16" s="95">
        <v>7744.5146484375</v>
      </c>
      <c r="N16" s="95">
        <v>5468.08056640625</v>
      </c>
      <c r="O16" s="77"/>
      <c r="P16" s="96"/>
      <c r="Q16" s="96"/>
      <c r="R16" s="97"/>
      <c r="S16" s="51">
        <v>1</v>
      </c>
      <c r="T16" s="51">
        <v>0</v>
      </c>
      <c r="U16" s="52">
        <v>0</v>
      </c>
      <c r="V16" s="52">
        <v>0.02439</v>
      </c>
      <c r="W16" s="52">
        <v>0.015251</v>
      </c>
      <c r="X16" s="52">
        <v>0.591389</v>
      </c>
      <c r="Y16" s="52">
        <v>0</v>
      </c>
      <c r="Z16" s="52">
        <v>0</v>
      </c>
      <c r="AA16" s="82">
        <v>16</v>
      </c>
      <c r="AB16" s="82"/>
      <c r="AC16" s="98"/>
      <c r="AD16" s="85" t="s">
        <v>526</v>
      </c>
      <c r="AE16" s="85">
        <v>702</v>
      </c>
      <c r="AF16" s="85">
        <v>96583</v>
      </c>
      <c r="AG16" s="85">
        <v>19442</v>
      </c>
      <c r="AH16" s="85">
        <v>76</v>
      </c>
      <c r="AI16" s="85"/>
      <c r="AJ16" s="85" t="s">
        <v>555</v>
      </c>
      <c r="AK16" s="85" t="s">
        <v>573</v>
      </c>
      <c r="AL16" s="89" t="s">
        <v>585</v>
      </c>
      <c r="AM16" s="85"/>
      <c r="AN16" s="87">
        <v>41341.73415509259</v>
      </c>
      <c r="AO16" s="89" t="s">
        <v>602</v>
      </c>
      <c r="AP16" s="85" t="b">
        <v>0</v>
      </c>
      <c r="AQ16" s="85" t="b">
        <v>0</v>
      </c>
      <c r="AR16" s="85" t="b">
        <v>1</v>
      </c>
      <c r="AS16" s="85"/>
      <c r="AT16" s="85">
        <v>163</v>
      </c>
      <c r="AU16" s="89" t="s">
        <v>621</v>
      </c>
      <c r="AV16" s="85" t="b">
        <v>1</v>
      </c>
      <c r="AW16" s="85" t="s">
        <v>630</v>
      </c>
      <c r="AX16" s="89" t="s">
        <v>644</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245</v>
      </c>
      <c r="B17" s="15"/>
      <c r="C17" s="15" t="s">
        <v>64</v>
      </c>
      <c r="D17" s="93">
        <v>172.81435855211072</v>
      </c>
      <c r="E17" s="81"/>
      <c r="F17" s="112" t="s">
        <v>628</v>
      </c>
      <c r="G17" s="15"/>
      <c r="H17" s="16" t="s">
        <v>245</v>
      </c>
      <c r="I17" s="66"/>
      <c r="J17" s="66"/>
      <c r="K17" s="114" t="s">
        <v>680</v>
      </c>
      <c r="L17" s="94">
        <v>1</v>
      </c>
      <c r="M17" s="95">
        <v>7744.5146484375</v>
      </c>
      <c r="N17" s="95">
        <v>4123.1171875</v>
      </c>
      <c r="O17" s="77"/>
      <c r="P17" s="96"/>
      <c r="Q17" s="96"/>
      <c r="R17" s="97"/>
      <c r="S17" s="51">
        <v>1</v>
      </c>
      <c r="T17" s="51">
        <v>0</v>
      </c>
      <c r="U17" s="52">
        <v>0</v>
      </c>
      <c r="V17" s="52">
        <v>0.02439</v>
      </c>
      <c r="W17" s="52">
        <v>0.015251</v>
      </c>
      <c r="X17" s="52">
        <v>0.591389</v>
      </c>
      <c r="Y17" s="52">
        <v>0</v>
      </c>
      <c r="Z17" s="52">
        <v>0</v>
      </c>
      <c r="AA17" s="82">
        <v>17</v>
      </c>
      <c r="AB17" s="82"/>
      <c r="AC17" s="98"/>
      <c r="AD17" s="85" t="s">
        <v>527</v>
      </c>
      <c r="AE17" s="85">
        <v>1534</v>
      </c>
      <c r="AF17" s="85">
        <v>1630</v>
      </c>
      <c r="AG17" s="85">
        <v>10842</v>
      </c>
      <c r="AH17" s="85">
        <v>19356</v>
      </c>
      <c r="AI17" s="85"/>
      <c r="AJ17" s="85" t="s">
        <v>556</v>
      </c>
      <c r="AK17" s="85" t="s">
        <v>574</v>
      </c>
      <c r="AL17" s="85"/>
      <c r="AM17" s="85"/>
      <c r="AN17" s="87">
        <v>43125.81961805555</v>
      </c>
      <c r="AO17" s="89" t="s">
        <v>603</v>
      </c>
      <c r="AP17" s="85" t="b">
        <v>1</v>
      </c>
      <c r="AQ17" s="85" t="b">
        <v>0</v>
      </c>
      <c r="AR17" s="85" t="b">
        <v>0</v>
      </c>
      <c r="AS17" s="85" t="s">
        <v>618</v>
      </c>
      <c r="AT17" s="85">
        <v>3</v>
      </c>
      <c r="AU17" s="85"/>
      <c r="AV17" s="85" t="b">
        <v>0</v>
      </c>
      <c r="AW17" s="85" t="s">
        <v>630</v>
      </c>
      <c r="AX17" s="89" t="s">
        <v>645</v>
      </c>
      <c r="AY17" s="85" t="s">
        <v>65</v>
      </c>
      <c r="AZ17" s="85" t="str">
        <f>REPLACE(INDEX(GroupVertices[Group],MATCH(Vertices[[#This Row],[Vertex]],GroupVertices[Vertex],0)),1,1,"")</f>
        <v>4</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223</v>
      </c>
      <c r="B18" s="15"/>
      <c r="C18" s="15" t="s">
        <v>64</v>
      </c>
      <c r="D18" s="93">
        <v>252.83397726193115</v>
      </c>
      <c r="E18" s="81"/>
      <c r="F18" s="112" t="s">
        <v>343</v>
      </c>
      <c r="G18" s="15"/>
      <c r="H18" s="16" t="s">
        <v>223</v>
      </c>
      <c r="I18" s="66"/>
      <c r="J18" s="66"/>
      <c r="K18" s="114" t="s">
        <v>681</v>
      </c>
      <c r="L18" s="94">
        <v>1</v>
      </c>
      <c r="M18" s="95">
        <v>9082.912109375</v>
      </c>
      <c r="N18" s="95">
        <v>8857.9375</v>
      </c>
      <c r="O18" s="77"/>
      <c r="P18" s="96"/>
      <c r="Q18" s="96"/>
      <c r="R18" s="97"/>
      <c r="S18" s="51">
        <v>0</v>
      </c>
      <c r="T18" s="51">
        <v>1</v>
      </c>
      <c r="U18" s="52">
        <v>0</v>
      </c>
      <c r="V18" s="52">
        <v>0.2</v>
      </c>
      <c r="W18" s="52">
        <v>0</v>
      </c>
      <c r="X18" s="52">
        <v>0.610678</v>
      </c>
      <c r="Y18" s="52">
        <v>0</v>
      </c>
      <c r="Z18" s="52">
        <v>0</v>
      </c>
      <c r="AA18" s="82">
        <v>18</v>
      </c>
      <c r="AB18" s="82"/>
      <c r="AC18" s="98"/>
      <c r="AD18" s="85" t="s">
        <v>528</v>
      </c>
      <c r="AE18" s="85">
        <v>2</v>
      </c>
      <c r="AF18" s="85">
        <v>13691</v>
      </c>
      <c r="AG18" s="85">
        <v>16901</v>
      </c>
      <c r="AH18" s="85">
        <v>4</v>
      </c>
      <c r="AI18" s="85"/>
      <c r="AJ18" s="85" t="s">
        <v>557</v>
      </c>
      <c r="AK18" s="85" t="s">
        <v>575</v>
      </c>
      <c r="AL18" s="89" t="s">
        <v>586</v>
      </c>
      <c r="AM18" s="85"/>
      <c r="AN18" s="87">
        <v>42515.023518518516</v>
      </c>
      <c r="AO18" s="89" t="s">
        <v>604</v>
      </c>
      <c r="AP18" s="85" t="b">
        <v>1</v>
      </c>
      <c r="AQ18" s="85" t="b">
        <v>0</v>
      </c>
      <c r="AR18" s="85" t="b">
        <v>0</v>
      </c>
      <c r="AS18" s="85"/>
      <c r="AT18" s="85">
        <v>50</v>
      </c>
      <c r="AU18" s="85"/>
      <c r="AV18" s="85" t="b">
        <v>0</v>
      </c>
      <c r="AW18" s="85" t="s">
        <v>630</v>
      </c>
      <c r="AX18" s="89" t="s">
        <v>646</v>
      </c>
      <c r="AY18" s="85" t="s">
        <v>66</v>
      </c>
      <c r="AZ18" s="85" t="str">
        <f>REPLACE(INDEX(GroupVertices[Group],MATCH(Vertices[[#This Row],[Vertex]],GroupVertices[Vertex],0)),1,1,"")</f>
        <v>3</v>
      </c>
      <c r="BA18" s="51"/>
      <c r="BB18" s="51"/>
      <c r="BC18" s="51"/>
      <c r="BD18" s="51"/>
      <c r="BE18" s="51"/>
      <c r="BF18" s="51"/>
      <c r="BG18" s="128" t="s">
        <v>952</v>
      </c>
      <c r="BH18" s="128" t="s">
        <v>952</v>
      </c>
      <c r="BI18" s="128" t="s">
        <v>972</v>
      </c>
      <c r="BJ18" s="128" t="s">
        <v>972</v>
      </c>
      <c r="BK18" s="128">
        <v>0</v>
      </c>
      <c r="BL18" s="131">
        <v>0</v>
      </c>
      <c r="BM18" s="128">
        <v>0</v>
      </c>
      <c r="BN18" s="131">
        <v>0</v>
      </c>
      <c r="BO18" s="128">
        <v>0</v>
      </c>
      <c r="BP18" s="131">
        <v>0</v>
      </c>
      <c r="BQ18" s="128">
        <v>25</v>
      </c>
      <c r="BR18" s="131">
        <v>100</v>
      </c>
      <c r="BS18" s="128">
        <v>25</v>
      </c>
      <c r="BT18" s="2"/>
      <c r="BU18" s="3"/>
      <c r="BV18" s="3"/>
      <c r="BW18" s="3"/>
      <c r="BX18" s="3"/>
    </row>
    <row r="19" spans="1:76" ht="15">
      <c r="A19" s="14" t="s">
        <v>228</v>
      </c>
      <c r="B19" s="15"/>
      <c r="C19" s="15" t="s">
        <v>64</v>
      </c>
      <c r="D19" s="93">
        <v>1000</v>
      </c>
      <c r="E19" s="81"/>
      <c r="F19" s="112" t="s">
        <v>348</v>
      </c>
      <c r="G19" s="15"/>
      <c r="H19" s="16" t="s">
        <v>228</v>
      </c>
      <c r="I19" s="66"/>
      <c r="J19" s="66"/>
      <c r="K19" s="114" t="s">
        <v>682</v>
      </c>
      <c r="L19" s="94">
        <v>295.05882352941177</v>
      </c>
      <c r="M19" s="95">
        <v>9082.912109375</v>
      </c>
      <c r="N19" s="95">
        <v>7281.62451171875</v>
      </c>
      <c r="O19" s="77"/>
      <c r="P19" s="96"/>
      <c r="Q19" s="96"/>
      <c r="R19" s="97"/>
      <c r="S19" s="51">
        <v>4</v>
      </c>
      <c r="T19" s="51">
        <v>1</v>
      </c>
      <c r="U19" s="52">
        <v>6</v>
      </c>
      <c r="V19" s="52">
        <v>0.333333</v>
      </c>
      <c r="W19" s="52">
        <v>0</v>
      </c>
      <c r="X19" s="52">
        <v>2.167904</v>
      </c>
      <c r="Y19" s="52">
        <v>0</v>
      </c>
      <c r="Z19" s="52">
        <v>0</v>
      </c>
      <c r="AA19" s="82">
        <v>19</v>
      </c>
      <c r="AB19" s="82"/>
      <c r="AC19" s="98"/>
      <c r="AD19" s="85" t="s">
        <v>529</v>
      </c>
      <c r="AE19" s="85">
        <v>3</v>
      </c>
      <c r="AF19" s="85">
        <v>126308</v>
      </c>
      <c r="AG19" s="85">
        <v>282097</v>
      </c>
      <c r="AH19" s="85">
        <v>30</v>
      </c>
      <c r="AI19" s="85"/>
      <c r="AJ19" s="85" t="s">
        <v>557</v>
      </c>
      <c r="AK19" s="85" t="s">
        <v>576</v>
      </c>
      <c r="AL19" s="89" t="s">
        <v>587</v>
      </c>
      <c r="AM19" s="85"/>
      <c r="AN19" s="87">
        <v>40219.73320601852</v>
      </c>
      <c r="AO19" s="89" t="s">
        <v>605</v>
      </c>
      <c r="AP19" s="85" t="b">
        <v>0</v>
      </c>
      <c r="AQ19" s="85" t="b">
        <v>0</v>
      </c>
      <c r="AR19" s="85" t="b">
        <v>1</v>
      </c>
      <c r="AS19" s="85"/>
      <c r="AT19" s="85">
        <v>360</v>
      </c>
      <c r="AU19" s="89" t="s">
        <v>622</v>
      </c>
      <c r="AV19" s="85" t="b">
        <v>1</v>
      </c>
      <c r="AW19" s="85" t="s">
        <v>630</v>
      </c>
      <c r="AX19" s="89" t="s">
        <v>647</v>
      </c>
      <c r="AY19" s="85" t="s">
        <v>66</v>
      </c>
      <c r="AZ19" s="85" t="str">
        <f>REPLACE(INDEX(GroupVertices[Group],MATCH(Vertices[[#This Row],[Vertex]],GroupVertices[Vertex],0)),1,1,"")</f>
        <v>3</v>
      </c>
      <c r="BA19" s="51" t="s">
        <v>298</v>
      </c>
      <c r="BB19" s="51" t="s">
        <v>298</v>
      </c>
      <c r="BC19" s="51" t="s">
        <v>324</v>
      </c>
      <c r="BD19" s="51" t="s">
        <v>324</v>
      </c>
      <c r="BE19" s="51"/>
      <c r="BF19" s="51"/>
      <c r="BG19" s="128" t="s">
        <v>953</v>
      </c>
      <c r="BH19" s="128" t="s">
        <v>953</v>
      </c>
      <c r="BI19" s="128" t="s">
        <v>896</v>
      </c>
      <c r="BJ19" s="128" t="s">
        <v>896</v>
      </c>
      <c r="BK19" s="128">
        <v>0</v>
      </c>
      <c r="BL19" s="131">
        <v>0</v>
      </c>
      <c r="BM19" s="128">
        <v>0</v>
      </c>
      <c r="BN19" s="131">
        <v>0</v>
      </c>
      <c r="BO19" s="128">
        <v>0</v>
      </c>
      <c r="BP19" s="131">
        <v>0</v>
      </c>
      <c r="BQ19" s="128">
        <v>21</v>
      </c>
      <c r="BR19" s="131">
        <v>100</v>
      </c>
      <c r="BS19" s="128">
        <v>21</v>
      </c>
      <c r="BT19" s="2"/>
      <c r="BU19" s="3"/>
      <c r="BV19" s="3"/>
      <c r="BW19" s="3"/>
      <c r="BX19" s="3"/>
    </row>
    <row r="20" spans="1:76" ht="15">
      <c r="A20" s="14" t="s">
        <v>224</v>
      </c>
      <c r="B20" s="15"/>
      <c r="C20" s="15" t="s">
        <v>64</v>
      </c>
      <c r="D20" s="93">
        <v>171.6267694841182</v>
      </c>
      <c r="E20" s="81"/>
      <c r="F20" s="112" t="s">
        <v>344</v>
      </c>
      <c r="G20" s="15"/>
      <c r="H20" s="16" t="s">
        <v>224</v>
      </c>
      <c r="I20" s="66"/>
      <c r="J20" s="66"/>
      <c r="K20" s="114" t="s">
        <v>683</v>
      </c>
      <c r="L20" s="94">
        <v>1</v>
      </c>
      <c r="M20" s="95">
        <v>7640.5615234375</v>
      </c>
      <c r="N20" s="95">
        <v>8857.9375</v>
      </c>
      <c r="O20" s="77"/>
      <c r="P20" s="96"/>
      <c r="Q20" s="96"/>
      <c r="R20" s="97"/>
      <c r="S20" s="51">
        <v>0</v>
      </c>
      <c r="T20" s="51">
        <v>1</v>
      </c>
      <c r="U20" s="52">
        <v>0</v>
      </c>
      <c r="V20" s="52">
        <v>0.2</v>
      </c>
      <c r="W20" s="52">
        <v>0</v>
      </c>
      <c r="X20" s="52">
        <v>0.610678</v>
      </c>
      <c r="Y20" s="52">
        <v>0</v>
      </c>
      <c r="Z20" s="52">
        <v>0</v>
      </c>
      <c r="AA20" s="82">
        <v>20</v>
      </c>
      <c r="AB20" s="82"/>
      <c r="AC20" s="98"/>
      <c r="AD20" s="85" t="s">
        <v>530</v>
      </c>
      <c r="AE20" s="85">
        <v>578</v>
      </c>
      <c r="AF20" s="85">
        <v>1451</v>
      </c>
      <c r="AG20" s="85">
        <v>46839</v>
      </c>
      <c r="AH20" s="85">
        <v>1164</v>
      </c>
      <c r="AI20" s="85"/>
      <c r="AJ20" s="85"/>
      <c r="AK20" s="85" t="s">
        <v>577</v>
      </c>
      <c r="AL20" s="85"/>
      <c r="AM20" s="85"/>
      <c r="AN20" s="87">
        <v>41256.0540625</v>
      </c>
      <c r="AO20" s="89" t="s">
        <v>606</v>
      </c>
      <c r="AP20" s="85" t="b">
        <v>0</v>
      </c>
      <c r="AQ20" s="85" t="b">
        <v>0</v>
      </c>
      <c r="AR20" s="85" t="b">
        <v>1</v>
      </c>
      <c r="AS20" s="85"/>
      <c r="AT20" s="85">
        <v>7</v>
      </c>
      <c r="AU20" s="89" t="s">
        <v>623</v>
      </c>
      <c r="AV20" s="85" t="b">
        <v>0</v>
      </c>
      <c r="AW20" s="85" t="s">
        <v>630</v>
      </c>
      <c r="AX20" s="89" t="s">
        <v>648</v>
      </c>
      <c r="AY20" s="85" t="s">
        <v>66</v>
      </c>
      <c r="AZ20" s="85" t="str">
        <f>REPLACE(INDEX(GroupVertices[Group],MATCH(Vertices[[#This Row],[Vertex]],GroupVertices[Vertex],0)),1,1,"")</f>
        <v>3</v>
      </c>
      <c r="BA20" s="51"/>
      <c r="BB20" s="51"/>
      <c r="BC20" s="51"/>
      <c r="BD20" s="51"/>
      <c r="BE20" s="51"/>
      <c r="BF20" s="51"/>
      <c r="BG20" s="128" t="s">
        <v>952</v>
      </c>
      <c r="BH20" s="128" t="s">
        <v>952</v>
      </c>
      <c r="BI20" s="128" t="s">
        <v>972</v>
      </c>
      <c r="BJ20" s="128" t="s">
        <v>972</v>
      </c>
      <c r="BK20" s="128">
        <v>0</v>
      </c>
      <c r="BL20" s="131">
        <v>0</v>
      </c>
      <c r="BM20" s="128">
        <v>0</v>
      </c>
      <c r="BN20" s="131">
        <v>0</v>
      </c>
      <c r="BO20" s="128">
        <v>0</v>
      </c>
      <c r="BP20" s="131">
        <v>0</v>
      </c>
      <c r="BQ20" s="128">
        <v>25</v>
      </c>
      <c r="BR20" s="131">
        <v>100</v>
      </c>
      <c r="BS20" s="128">
        <v>25</v>
      </c>
      <c r="BT20" s="2"/>
      <c r="BU20" s="3"/>
      <c r="BV20" s="3"/>
      <c r="BW20" s="3"/>
      <c r="BX20" s="3"/>
    </row>
    <row r="21" spans="1:76" ht="15">
      <c r="A21" s="14" t="s">
        <v>225</v>
      </c>
      <c r="B21" s="15"/>
      <c r="C21" s="15" t="s">
        <v>64</v>
      </c>
      <c r="D21" s="93">
        <v>163.71172055610097</v>
      </c>
      <c r="E21" s="81"/>
      <c r="F21" s="112" t="s">
        <v>345</v>
      </c>
      <c r="G21" s="15"/>
      <c r="H21" s="16" t="s">
        <v>225</v>
      </c>
      <c r="I21" s="66"/>
      <c r="J21" s="66"/>
      <c r="K21" s="114" t="s">
        <v>684</v>
      </c>
      <c r="L21" s="94">
        <v>1</v>
      </c>
      <c r="M21" s="95">
        <v>3638.362548828125</v>
      </c>
      <c r="N21" s="95">
        <v>4495.236328125</v>
      </c>
      <c r="O21" s="77"/>
      <c r="P21" s="96"/>
      <c r="Q21" s="96"/>
      <c r="R21" s="97"/>
      <c r="S21" s="51">
        <v>0</v>
      </c>
      <c r="T21" s="51">
        <v>1</v>
      </c>
      <c r="U21" s="52">
        <v>0</v>
      </c>
      <c r="V21" s="52">
        <v>0.032258</v>
      </c>
      <c r="W21" s="52">
        <v>0.056077</v>
      </c>
      <c r="X21" s="52">
        <v>0.552489</v>
      </c>
      <c r="Y21" s="52">
        <v>0</v>
      </c>
      <c r="Z21" s="52">
        <v>0</v>
      </c>
      <c r="AA21" s="82">
        <v>21</v>
      </c>
      <c r="AB21" s="82"/>
      <c r="AC21" s="98"/>
      <c r="AD21" s="85" t="s">
        <v>531</v>
      </c>
      <c r="AE21" s="85">
        <v>2017</v>
      </c>
      <c r="AF21" s="85">
        <v>258</v>
      </c>
      <c r="AG21" s="85">
        <v>7755</v>
      </c>
      <c r="AH21" s="85">
        <v>275</v>
      </c>
      <c r="AI21" s="85"/>
      <c r="AJ21" s="85"/>
      <c r="AK21" s="85" t="s">
        <v>578</v>
      </c>
      <c r="AL21" s="89" t="s">
        <v>588</v>
      </c>
      <c r="AM21" s="85"/>
      <c r="AN21" s="87">
        <v>41123.970497685186</v>
      </c>
      <c r="AO21" s="89" t="s">
        <v>607</v>
      </c>
      <c r="AP21" s="85" t="b">
        <v>1</v>
      </c>
      <c r="AQ21" s="85" t="b">
        <v>0</v>
      </c>
      <c r="AR21" s="85" t="b">
        <v>1</v>
      </c>
      <c r="AS21" s="85"/>
      <c r="AT21" s="85">
        <v>0</v>
      </c>
      <c r="AU21" s="89" t="s">
        <v>619</v>
      </c>
      <c r="AV21" s="85" t="b">
        <v>0</v>
      </c>
      <c r="AW21" s="85" t="s">
        <v>630</v>
      </c>
      <c r="AX21" s="89" t="s">
        <v>649</v>
      </c>
      <c r="AY21" s="85" t="s">
        <v>66</v>
      </c>
      <c r="AZ21" s="85" t="str">
        <f>REPLACE(INDEX(GroupVertices[Group],MATCH(Vertices[[#This Row],[Vertex]],GroupVertices[Vertex],0)),1,1,"")</f>
        <v>1</v>
      </c>
      <c r="BA21" s="51"/>
      <c r="BB21" s="51"/>
      <c r="BC21" s="51"/>
      <c r="BD21" s="51"/>
      <c r="BE21" s="51" t="s">
        <v>327</v>
      </c>
      <c r="BF21" s="51" t="s">
        <v>327</v>
      </c>
      <c r="BG21" s="128" t="s">
        <v>954</v>
      </c>
      <c r="BH21" s="128" t="s">
        <v>954</v>
      </c>
      <c r="BI21" s="128" t="s">
        <v>973</v>
      </c>
      <c r="BJ21" s="128" t="s">
        <v>973</v>
      </c>
      <c r="BK21" s="128">
        <v>0</v>
      </c>
      <c r="BL21" s="131">
        <v>0</v>
      </c>
      <c r="BM21" s="128">
        <v>0</v>
      </c>
      <c r="BN21" s="131">
        <v>0</v>
      </c>
      <c r="BO21" s="128">
        <v>0</v>
      </c>
      <c r="BP21" s="131">
        <v>0</v>
      </c>
      <c r="BQ21" s="128">
        <v>21</v>
      </c>
      <c r="BR21" s="131">
        <v>100</v>
      </c>
      <c r="BS21" s="128">
        <v>21</v>
      </c>
      <c r="BT21" s="2"/>
      <c r="BU21" s="3"/>
      <c r="BV21" s="3"/>
      <c r="BW21" s="3"/>
      <c r="BX21" s="3"/>
    </row>
    <row r="22" spans="1:76" ht="15">
      <c r="A22" s="14" t="s">
        <v>226</v>
      </c>
      <c r="B22" s="15"/>
      <c r="C22" s="15" t="s">
        <v>64</v>
      </c>
      <c r="D22" s="93">
        <v>162.71653418627483</v>
      </c>
      <c r="E22" s="81"/>
      <c r="F22" s="112" t="s">
        <v>346</v>
      </c>
      <c r="G22" s="15"/>
      <c r="H22" s="16" t="s">
        <v>226</v>
      </c>
      <c r="I22" s="66"/>
      <c r="J22" s="66"/>
      <c r="K22" s="114" t="s">
        <v>685</v>
      </c>
      <c r="L22" s="94">
        <v>1</v>
      </c>
      <c r="M22" s="95">
        <v>222.29745483398438</v>
      </c>
      <c r="N22" s="95">
        <v>3600.418212890625</v>
      </c>
      <c r="O22" s="77"/>
      <c r="P22" s="96"/>
      <c r="Q22" s="96"/>
      <c r="R22" s="97"/>
      <c r="S22" s="51">
        <v>0</v>
      </c>
      <c r="T22" s="51">
        <v>1</v>
      </c>
      <c r="U22" s="52">
        <v>0</v>
      </c>
      <c r="V22" s="52">
        <v>0.032258</v>
      </c>
      <c r="W22" s="52">
        <v>0.056077</v>
      </c>
      <c r="X22" s="52">
        <v>0.552489</v>
      </c>
      <c r="Y22" s="52">
        <v>0</v>
      </c>
      <c r="Z22" s="52">
        <v>0</v>
      </c>
      <c r="AA22" s="82">
        <v>22</v>
      </c>
      <c r="AB22" s="82"/>
      <c r="AC22" s="98"/>
      <c r="AD22" s="85" t="s">
        <v>532</v>
      </c>
      <c r="AE22" s="85">
        <v>213</v>
      </c>
      <c r="AF22" s="85">
        <v>108</v>
      </c>
      <c r="AG22" s="85">
        <v>3748</v>
      </c>
      <c r="AH22" s="85">
        <v>12040</v>
      </c>
      <c r="AI22" s="85"/>
      <c r="AJ22" s="85" t="s">
        <v>558</v>
      </c>
      <c r="AK22" s="85"/>
      <c r="AL22" s="85"/>
      <c r="AM22" s="85"/>
      <c r="AN22" s="87">
        <v>41491.083344907405</v>
      </c>
      <c r="AO22" s="85"/>
      <c r="AP22" s="85" t="b">
        <v>1</v>
      </c>
      <c r="AQ22" s="85" t="b">
        <v>0</v>
      </c>
      <c r="AR22" s="85" t="b">
        <v>0</v>
      </c>
      <c r="AS22" s="85"/>
      <c r="AT22" s="85">
        <v>0</v>
      </c>
      <c r="AU22" s="89" t="s">
        <v>619</v>
      </c>
      <c r="AV22" s="85" t="b">
        <v>0</v>
      </c>
      <c r="AW22" s="85" t="s">
        <v>630</v>
      </c>
      <c r="AX22" s="89" t="s">
        <v>650</v>
      </c>
      <c r="AY22" s="85" t="s">
        <v>66</v>
      </c>
      <c r="AZ22" s="85" t="str">
        <f>REPLACE(INDEX(GroupVertices[Group],MATCH(Vertices[[#This Row],[Vertex]],GroupVertices[Vertex],0)),1,1,"")</f>
        <v>1</v>
      </c>
      <c r="BA22" s="51"/>
      <c r="BB22" s="51"/>
      <c r="BC22" s="51"/>
      <c r="BD22" s="51"/>
      <c r="BE22" s="51" t="s">
        <v>327</v>
      </c>
      <c r="BF22" s="51" t="s">
        <v>327</v>
      </c>
      <c r="BG22" s="128" t="s">
        <v>954</v>
      </c>
      <c r="BH22" s="128" t="s">
        <v>954</v>
      </c>
      <c r="BI22" s="128" t="s">
        <v>973</v>
      </c>
      <c r="BJ22" s="128" t="s">
        <v>973</v>
      </c>
      <c r="BK22" s="128">
        <v>0</v>
      </c>
      <c r="BL22" s="131">
        <v>0</v>
      </c>
      <c r="BM22" s="128">
        <v>0</v>
      </c>
      <c r="BN22" s="131">
        <v>0</v>
      </c>
      <c r="BO22" s="128">
        <v>0</v>
      </c>
      <c r="BP22" s="131">
        <v>0</v>
      </c>
      <c r="BQ22" s="128">
        <v>21</v>
      </c>
      <c r="BR22" s="131">
        <v>100</v>
      </c>
      <c r="BS22" s="128">
        <v>21</v>
      </c>
      <c r="BT22" s="2"/>
      <c r="BU22" s="3"/>
      <c r="BV22" s="3"/>
      <c r="BW22" s="3"/>
      <c r="BX22" s="3"/>
    </row>
    <row r="23" spans="1:76" ht="15">
      <c r="A23" s="14" t="s">
        <v>227</v>
      </c>
      <c r="B23" s="15"/>
      <c r="C23" s="15" t="s">
        <v>64</v>
      </c>
      <c r="D23" s="93">
        <v>162.3582670931374</v>
      </c>
      <c r="E23" s="81"/>
      <c r="F23" s="112" t="s">
        <v>347</v>
      </c>
      <c r="G23" s="15"/>
      <c r="H23" s="16" t="s">
        <v>227</v>
      </c>
      <c r="I23" s="66"/>
      <c r="J23" s="66"/>
      <c r="K23" s="114" t="s">
        <v>686</v>
      </c>
      <c r="L23" s="94">
        <v>1</v>
      </c>
      <c r="M23" s="95">
        <v>1000.27783203125</v>
      </c>
      <c r="N23" s="95">
        <v>5261.30712890625</v>
      </c>
      <c r="O23" s="77"/>
      <c r="P23" s="96"/>
      <c r="Q23" s="96"/>
      <c r="R23" s="97"/>
      <c r="S23" s="51">
        <v>0</v>
      </c>
      <c r="T23" s="51">
        <v>1</v>
      </c>
      <c r="U23" s="52">
        <v>0</v>
      </c>
      <c r="V23" s="52">
        <v>0.032258</v>
      </c>
      <c r="W23" s="52">
        <v>0.056077</v>
      </c>
      <c r="X23" s="52">
        <v>0.552489</v>
      </c>
      <c r="Y23" s="52">
        <v>0</v>
      </c>
      <c r="Z23" s="52">
        <v>0</v>
      </c>
      <c r="AA23" s="82">
        <v>23</v>
      </c>
      <c r="AB23" s="82"/>
      <c r="AC23" s="98"/>
      <c r="AD23" s="85" t="s">
        <v>533</v>
      </c>
      <c r="AE23" s="85">
        <v>174</v>
      </c>
      <c r="AF23" s="85">
        <v>54</v>
      </c>
      <c r="AG23" s="85">
        <v>3805</v>
      </c>
      <c r="AH23" s="85">
        <v>4795</v>
      </c>
      <c r="AI23" s="85"/>
      <c r="AJ23" s="85"/>
      <c r="AK23" s="85"/>
      <c r="AL23" s="85"/>
      <c r="AM23" s="85"/>
      <c r="AN23" s="87">
        <v>41248.809849537036</v>
      </c>
      <c r="AO23" s="89" t="s">
        <v>608</v>
      </c>
      <c r="AP23" s="85" t="b">
        <v>1</v>
      </c>
      <c r="AQ23" s="85" t="b">
        <v>0</v>
      </c>
      <c r="AR23" s="85" t="b">
        <v>0</v>
      </c>
      <c r="AS23" s="85"/>
      <c r="AT23" s="85">
        <v>0</v>
      </c>
      <c r="AU23" s="89" t="s">
        <v>619</v>
      </c>
      <c r="AV23" s="85" t="b">
        <v>0</v>
      </c>
      <c r="AW23" s="85" t="s">
        <v>630</v>
      </c>
      <c r="AX23" s="89" t="s">
        <v>651</v>
      </c>
      <c r="AY23" s="85" t="s">
        <v>66</v>
      </c>
      <c r="AZ23" s="85" t="str">
        <f>REPLACE(INDEX(GroupVertices[Group],MATCH(Vertices[[#This Row],[Vertex]],GroupVertices[Vertex],0)),1,1,"")</f>
        <v>1</v>
      </c>
      <c r="BA23" s="51"/>
      <c r="BB23" s="51"/>
      <c r="BC23" s="51"/>
      <c r="BD23" s="51"/>
      <c r="BE23" s="51" t="s">
        <v>327</v>
      </c>
      <c r="BF23" s="51" t="s">
        <v>327</v>
      </c>
      <c r="BG23" s="128" t="s">
        <v>954</v>
      </c>
      <c r="BH23" s="128" t="s">
        <v>954</v>
      </c>
      <c r="BI23" s="128" t="s">
        <v>973</v>
      </c>
      <c r="BJ23" s="128" t="s">
        <v>973</v>
      </c>
      <c r="BK23" s="128">
        <v>0</v>
      </c>
      <c r="BL23" s="131">
        <v>0</v>
      </c>
      <c r="BM23" s="128">
        <v>0</v>
      </c>
      <c r="BN23" s="131">
        <v>0</v>
      </c>
      <c r="BO23" s="128">
        <v>0</v>
      </c>
      <c r="BP23" s="131">
        <v>0</v>
      </c>
      <c r="BQ23" s="128">
        <v>21</v>
      </c>
      <c r="BR23" s="131">
        <v>100</v>
      </c>
      <c r="BS23" s="128">
        <v>21</v>
      </c>
      <c r="BT23" s="2"/>
      <c r="BU23" s="3"/>
      <c r="BV23" s="3"/>
      <c r="BW23" s="3"/>
      <c r="BX23" s="3"/>
    </row>
    <row r="24" spans="1:76" ht="15">
      <c r="A24" s="14" t="s">
        <v>229</v>
      </c>
      <c r="B24" s="15"/>
      <c r="C24" s="15" t="s">
        <v>64</v>
      </c>
      <c r="D24" s="93">
        <v>162</v>
      </c>
      <c r="E24" s="81"/>
      <c r="F24" s="112" t="s">
        <v>349</v>
      </c>
      <c r="G24" s="15"/>
      <c r="H24" s="16" t="s">
        <v>229</v>
      </c>
      <c r="I24" s="66"/>
      <c r="J24" s="66"/>
      <c r="K24" s="114" t="s">
        <v>687</v>
      </c>
      <c r="L24" s="94">
        <v>1</v>
      </c>
      <c r="M24" s="95">
        <v>7640.5615234375</v>
      </c>
      <c r="N24" s="95">
        <v>7281.62451171875</v>
      </c>
      <c r="O24" s="77"/>
      <c r="P24" s="96"/>
      <c r="Q24" s="96"/>
      <c r="R24" s="97"/>
      <c r="S24" s="51">
        <v>0</v>
      </c>
      <c r="T24" s="51">
        <v>1</v>
      </c>
      <c r="U24" s="52">
        <v>0</v>
      </c>
      <c r="V24" s="52">
        <v>0.2</v>
      </c>
      <c r="W24" s="52">
        <v>0</v>
      </c>
      <c r="X24" s="52">
        <v>0.610678</v>
      </c>
      <c r="Y24" s="52">
        <v>0</v>
      </c>
      <c r="Z24" s="52">
        <v>0</v>
      </c>
      <c r="AA24" s="82">
        <v>24</v>
      </c>
      <c r="AB24" s="82"/>
      <c r="AC24" s="98"/>
      <c r="AD24" s="85" t="s">
        <v>534</v>
      </c>
      <c r="AE24" s="85">
        <v>100</v>
      </c>
      <c r="AF24" s="85">
        <v>0</v>
      </c>
      <c r="AG24" s="85">
        <v>28</v>
      </c>
      <c r="AH24" s="85">
        <v>180</v>
      </c>
      <c r="AI24" s="85"/>
      <c r="AJ24" s="85"/>
      <c r="AK24" s="85"/>
      <c r="AL24" s="85"/>
      <c r="AM24" s="85"/>
      <c r="AN24" s="87">
        <v>43684.78944444445</v>
      </c>
      <c r="AO24" s="85"/>
      <c r="AP24" s="85" t="b">
        <v>1</v>
      </c>
      <c r="AQ24" s="85" t="b">
        <v>0</v>
      </c>
      <c r="AR24" s="85" t="b">
        <v>0</v>
      </c>
      <c r="AS24" s="85"/>
      <c r="AT24" s="85">
        <v>0</v>
      </c>
      <c r="AU24" s="85"/>
      <c r="AV24" s="85" t="b">
        <v>0</v>
      </c>
      <c r="AW24" s="85" t="s">
        <v>630</v>
      </c>
      <c r="AX24" s="89" t="s">
        <v>652</v>
      </c>
      <c r="AY24" s="85" t="s">
        <v>66</v>
      </c>
      <c r="AZ24" s="85" t="str">
        <f>REPLACE(INDEX(GroupVertices[Group],MATCH(Vertices[[#This Row],[Vertex]],GroupVertices[Vertex],0)),1,1,"")</f>
        <v>3</v>
      </c>
      <c r="BA24" s="51"/>
      <c r="BB24" s="51"/>
      <c r="BC24" s="51"/>
      <c r="BD24" s="51"/>
      <c r="BE24" s="51"/>
      <c r="BF24" s="51"/>
      <c r="BG24" s="128" t="s">
        <v>952</v>
      </c>
      <c r="BH24" s="128" t="s">
        <v>952</v>
      </c>
      <c r="BI24" s="128" t="s">
        <v>972</v>
      </c>
      <c r="BJ24" s="128" t="s">
        <v>972</v>
      </c>
      <c r="BK24" s="128">
        <v>0</v>
      </c>
      <c r="BL24" s="131">
        <v>0</v>
      </c>
      <c r="BM24" s="128">
        <v>0</v>
      </c>
      <c r="BN24" s="131">
        <v>0</v>
      </c>
      <c r="BO24" s="128">
        <v>0</v>
      </c>
      <c r="BP24" s="131">
        <v>0</v>
      </c>
      <c r="BQ24" s="128">
        <v>25</v>
      </c>
      <c r="BR24" s="131">
        <v>100</v>
      </c>
      <c r="BS24" s="128">
        <v>25</v>
      </c>
      <c r="BT24" s="2"/>
      <c r="BU24" s="3"/>
      <c r="BV24" s="3"/>
      <c r="BW24" s="3"/>
      <c r="BX24" s="3"/>
    </row>
    <row r="25" spans="1:76" ht="15">
      <c r="A25" s="14" t="s">
        <v>230</v>
      </c>
      <c r="B25" s="15"/>
      <c r="C25" s="15" t="s">
        <v>64</v>
      </c>
      <c r="D25" s="93">
        <v>164.28229407480129</v>
      </c>
      <c r="E25" s="81"/>
      <c r="F25" s="112" t="s">
        <v>350</v>
      </c>
      <c r="G25" s="15"/>
      <c r="H25" s="16" t="s">
        <v>230</v>
      </c>
      <c r="I25" s="66"/>
      <c r="J25" s="66"/>
      <c r="K25" s="114" t="s">
        <v>688</v>
      </c>
      <c r="L25" s="94">
        <v>1</v>
      </c>
      <c r="M25" s="95">
        <v>1721.1822509765625</v>
      </c>
      <c r="N25" s="95">
        <v>406.0772705078125</v>
      </c>
      <c r="O25" s="77"/>
      <c r="P25" s="96"/>
      <c r="Q25" s="96"/>
      <c r="R25" s="97"/>
      <c r="S25" s="51">
        <v>0</v>
      </c>
      <c r="T25" s="51">
        <v>1</v>
      </c>
      <c r="U25" s="52">
        <v>0</v>
      </c>
      <c r="V25" s="52">
        <v>0.032258</v>
      </c>
      <c r="W25" s="52">
        <v>0.056077</v>
      </c>
      <c r="X25" s="52">
        <v>0.552489</v>
      </c>
      <c r="Y25" s="52">
        <v>0</v>
      </c>
      <c r="Z25" s="52">
        <v>0</v>
      </c>
      <c r="AA25" s="82">
        <v>25</v>
      </c>
      <c r="AB25" s="82"/>
      <c r="AC25" s="98"/>
      <c r="AD25" s="85" t="s">
        <v>535</v>
      </c>
      <c r="AE25" s="85">
        <v>1983</v>
      </c>
      <c r="AF25" s="85">
        <v>344</v>
      </c>
      <c r="AG25" s="85">
        <v>23226</v>
      </c>
      <c r="AH25" s="85">
        <v>6422</v>
      </c>
      <c r="AI25" s="85"/>
      <c r="AJ25" s="85"/>
      <c r="AK25" s="85"/>
      <c r="AL25" s="85"/>
      <c r="AM25" s="85"/>
      <c r="AN25" s="87">
        <v>40615.64611111111</v>
      </c>
      <c r="AO25" s="89" t="s">
        <v>609</v>
      </c>
      <c r="AP25" s="85" t="b">
        <v>0</v>
      </c>
      <c r="AQ25" s="85" t="b">
        <v>0</v>
      </c>
      <c r="AR25" s="85" t="b">
        <v>1</v>
      </c>
      <c r="AS25" s="85"/>
      <c r="AT25" s="85">
        <v>1</v>
      </c>
      <c r="AU25" s="89" t="s">
        <v>619</v>
      </c>
      <c r="AV25" s="85" t="b">
        <v>0</v>
      </c>
      <c r="AW25" s="85" t="s">
        <v>630</v>
      </c>
      <c r="AX25" s="89" t="s">
        <v>653</v>
      </c>
      <c r="AY25" s="85" t="s">
        <v>66</v>
      </c>
      <c r="AZ25" s="85" t="str">
        <f>REPLACE(INDEX(GroupVertices[Group],MATCH(Vertices[[#This Row],[Vertex]],GroupVertices[Vertex],0)),1,1,"")</f>
        <v>1</v>
      </c>
      <c r="BA25" s="51"/>
      <c r="BB25" s="51"/>
      <c r="BC25" s="51"/>
      <c r="BD25" s="51"/>
      <c r="BE25" s="51" t="s">
        <v>327</v>
      </c>
      <c r="BF25" s="51" t="s">
        <v>327</v>
      </c>
      <c r="BG25" s="128" t="s">
        <v>954</v>
      </c>
      <c r="BH25" s="128" t="s">
        <v>954</v>
      </c>
      <c r="BI25" s="128" t="s">
        <v>973</v>
      </c>
      <c r="BJ25" s="128" t="s">
        <v>973</v>
      </c>
      <c r="BK25" s="128">
        <v>0</v>
      </c>
      <c r="BL25" s="131">
        <v>0</v>
      </c>
      <c r="BM25" s="128">
        <v>0</v>
      </c>
      <c r="BN25" s="131">
        <v>0</v>
      </c>
      <c r="BO25" s="128">
        <v>0</v>
      </c>
      <c r="BP25" s="131">
        <v>0</v>
      </c>
      <c r="BQ25" s="128">
        <v>21</v>
      </c>
      <c r="BR25" s="131">
        <v>100</v>
      </c>
      <c r="BS25" s="128">
        <v>21</v>
      </c>
      <c r="BT25" s="2"/>
      <c r="BU25" s="3"/>
      <c r="BV25" s="3"/>
      <c r="BW25" s="3"/>
      <c r="BX25" s="3"/>
    </row>
    <row r="26" spans="1:76" ht="15">
      <c r="A26" s="14" t="s">
        <v>231</v>
      </c>
      <c r="B26" s="15"/>
      <c r="C26" s="15" t="s">
        <v>64</v>
      </c>
      <c r="D26" s="93">
        <v>170.98321563163063</v>
      </c>
      <c r="E26" s="81"/>
      <c r="F26" s="112" t="s">
        <v>351</v>
      </c>
      <c r="G26" s="15"/>
      <c r="H26" s="16" t="s">
        <v>231</v>
      </c>
      <c r="I26" s="66"/>
      <c r="J26" s="66"/>
      <c r="K26" s="114" t="s">
        <v>689</v>
      </c>
      <c r="L26" s="94">
        <v>1</v>
      </c>
      <c r="M26" s="95">
        <v>6242.60693359375</v>
      </c>
      <c r="N26" s="95">
        <v>8484.4462890625</v>
      </c>
      <c r="O26" s="77"/>
      <c r="P26" s="96"/>
      <c r="Q26" s="96"/>
      <c r="R26" s="97"/>
      <c r="S26" s="51">
        <v>1</v>
      </c>
      <c r="T26" s="51">
        <v>1</v>
      </c>
      <c r="U26" s="52">
        <v>0</v>
      </c>
      <c r="V26" s="52">
        <v>0</v>
      </c>
      <c r="W26" s="52">
        <v>0</v>
      </c>
      <c r="X26" s="52">
        <v>0.999985</v>
      </c>
      <c r="Y26" s="52">
        <v>0</v>
      </c>
      <c r="Z26" s="52" t="s">
        <v>755</v>
      </c>
      <c r="AA26" s="82">
        <v>26</v>
      </c>
      <c r="AB26" s="82"/>
      <c r="AC26" s="98"/>
      <c r="AD26" s="85" t="s">
        <v>536</v>
      </c>
      <c r="AE26" s="85">
        <v>2421</v>
      </c>
      <c r="AF26" s="85">
        <v>1354</v>
      </c>
      <c r="AG26" s="85">
        <v>114472</v>
      </c>
      <c r="AH26" s="85">
        <v>8064</v>
      </c>
      <c r="AI26" s="85"/>
      <c r="AJ26" s="85"/>
      <c r="AK26" s="85"/>
      <c r="AL26" s="85"/>
      <c r="AM26" s="85"/>
      <c r="AN26" s="87">
        <v>40948.852118055554</v>
      </c>
      <c r="AO26" s="85"/>
      <c r="AP26" s="85" t="b">
        <v>1</v>
      </c>
      <c r="AQ26" s="85" t="b">
        <v>0</v>
      </c>
      <c r="AR26" s="85" t="b">
        <v>1</v>
      </c>
      <c r="AS26" s="85"/>
      <c r="AT26" s="85">
        <v>6</v>
      </c>
      <c r="AU26" s="89" t="s">
        <v>619</v>
      </c>
      <c r="AV26" s="85" t="b">
        <v>0</v>
      </c>
      <c r="AW26" s="85" t="s">
        <v>630</v>
      </c>
      <c r="AX26" s="89" t="s">
        <v>654</v>
      </c>
      <c r="AY26" s="85" t="s">
        <v>66</v>
      </c>
      <c r="AZ26" s="85" t="str">
        <f>REPLACE(INDEX(GroupVertices[Group],MATCH(Vertices[[#This Row],[Vertex]],GroupVertices[Vertex],0)),1,1,"")</f>
        <v>2</v>
      </c>
      <c r="BA26" s="51" t="s">
        <v>932</v>
      </c>
      <c r="BB26" s="51" t="s">
        <v>932</v>
      </c>
      <c r="BC26" s="51" t="s">
        <v>324</v>
      </c>
      <c r="BD26" s="51" t="s">
        <v>324</v>
      </c>
      <c r="BE26" s="51" t="s">
        <v>939</v>
      </c>
      <c r="BF26" s="51" t="s">
        <v>939</v>
      </c>
      <c r="BG26" s="128" t="s">
        <v>955</v>
      </c>
      <c r="BH26" s="128" t="s">
        <v>960</v>
      </c>
      <c r="BI26" s="128" t="s">
        <v>974</v>
      </c>
      <c r="BJ26" s="128" t="s">
        <v>978</v>
      </c>
      <c r="BK26" s="128">
        <v>0</v>
      </c>
      <c r="BL26" s="131">
        <v>0</v>
      </c>
      <c r="BM26" s="128">
        <v>0</v>
      </c>
      <c r="BN26" s="131">
        <v>0</v>
      </c>
      <c r="BO26" s="128">
        <v>0</v>
      </c>
      <c r="BP26" s="131">
        <v>0</v>
      </c>
      <c r="BQ26" s="128">
        <v>34</v>
      </c>
      <c r="BR26" s="131">
        <v>100</v>
      </c>
      <c r="BS26" s="128">
        <v>34</v>
      </c>
      <c r="BT26" s="2"/>
      <c r="BU26" s="3"/>
      <c r="BV26" s="3"/>
      <c r="BW26" s="3"/>
      <c r="BX26" s="3"/>
    </row>
    <row r="27" spans="1:76" ht="15">
      <c r="A27" s="14" t="s">
        <v>232</v>
      </c>
      <c r="B27" s="15"/>
      <c r="C27" s="15" t="s">
        <v>64</v>
      </c>
      <c r="D27" s="93">
        <v>162</v>
      </c>
      <c r="E27" s="81"/>
      <c r="F27" s="112" t="s">
        <v>352</v>
      </c>
      <c r="G27" s="15"/>
      <c r="H27" s="16" t="s">
        <v>232</v>
      </c>
      <c r="I27" s="66"/>
      <c r="J27" s="66"/>
      <c r="K27" s="114" t="s">
        <v>690</v>
      </c>
      <c r="L27" s="94">
        <v>1</v>
      </c>
      <c r="M27" s="95">
        <v>2610.60009765625</v>
      </c>
      <c r="N27" s="95">
        <v>654.5308837890625</v>
      </c>
      <c r="O27" s="77"/>
      <c r="P27" s="96"/>
      <c r="Q27" s="96"/>
      <c r="R27" s="97"/>
      <c r="S27" s="51">
        <v>0</v>
      </c>
      <c r="T27" s="51">
        <v>1</v>
      </c>
      <c r="U27" s="52">
        <v>0</v>
      </c>
      <c r="V27" s="52">
        <v>0.032258</v>
      </c>
      <c r="W27" s="52">
        <v>0.056077</v>
      </c>
      <c r="X27" s="52">
        <v>0.552489</v>
      </c>
      <c r="Y27" s="52">
        <v>0</v>
      </c>
      <c r="Z27" s="52">
        <v>0</v>
      </c>
      <c r="AA27" s="82">
        <v>27</v>
      </c>
      <c r="AB27" s="82"/>
      <c r="AC27" s="98"/>
      <c r="AD27" s="85" t="s">
        <v>537</v>
      </c>
      <c r="AE27" s="85">
        <v>9</v>
      </c>
      <c r="AF27" s="85">
        <v>0</v>
      </c>
      <c r="AG27" s="85">
        <v>64</v>
      </c>
      <c r="AH27" s="85">
        <v>123</v>
      </c>
      <c r="AI27" s="85"/>
      <c r="AJ27" s="85"/>
      <c r="AK27" s="85"/>
      <c r="AL27" s="85"/>
      <c r="AM27" s="85"/>
      <c r="AN27" s="87">
        <v>43546.11429398148</v>
      </c>
      <c r="AO27" s="85"/>
      <c r="AP27" s="85" t="b">
        <v>1</v>
      </c>
      <c r="AQ27" s="85" t="b">
        <v>0</v>
      </c>
      <c r="AR27" s="85" t="b">
        <v>0</v>
      </c>
      <c r="AS27" s="85"/>
      <c r="AT27" s="85">
        <v>0</v>
      </c>
      <c r="AU27" s="85"/>
      <c r="AV27" s="85" t="b">
        <v>0</v>
      </c>
      <c r="AW27" s="85" t="s">
        <v>630</v>
      </c>
      <c r="AX27" s="89" t="s">
        <v>655</v>
      </c>
      <c r="AY27" s="85" t="s">
        <v>66</v>
      </c>
      <c r="AZ27" s="85" t="str">
        <f>REPLACE(INDEX(GroupVertices[Group],MATCH(Vertices[[#This Row],[Vertex]],GroupVertices[Vertex],0)),1,1,"")</f>
        <v>1</v>
      </c>
      <c r="BA27" s="51"/>
      <c r="BB27" s="51"/>
      <c r="BC27" s="51"/>
      <c r="BD27" s="51"/>
      <c r="BE27" s="51" t="s">
        <v>327</v>
      </c>
      <c r="BF27" s="51" t="s">
        <v>327</v>
      </c>
      <c r="BG27" s="128" t="s">
        <v>954</v>
      </c>
      <c r="BH27" s="128" t="s">
        <v>954</v>
      </c>
      <c r="BI27" s="128" t="s">
        <v>973</v>
      </c>
      <c r="BJ27" s="128" t="s">
        <v>973</v>
      </c>
      <c r="BK27" s="128">
        <v>0</v>
      </c>
      <c r="BL27" s="131">
        <v>0</v>
      </c>
      <c r="BM27" s="128">
        <v>0</v>
      </c>
      <c r="BN27" s="131">
        <v>0</v>
      </c>
      <c r="BO27" s="128">
        <v>0</v>
      </c>
      <c r="BP27" s="131">
        <v>0</v>
      </c>
      <c r="BQ27" s="128">
        <v>21</v>
      </c>
      <c r="BR27" s="131">
        <v>100</v>
      </c>
      <c r="BS27" s="128">
        <v>21</v>
      </c>
      <c r="BT27" s="2"/>
      <c r="BU27" s="3"/>
      <c r="BV27" s="3"/>
      <c r="BW27" s="3"/>
      <c r="BX27" s="3"/>
    </row>
    <row r="28" spans="1:76" ht="15">
      <c r="A28" s="14" t="s">
        <v>233</v>
      </c>
      <c r="B28" s="15"/>
      <c r="C28" s="15" t="s">
        <v>64</v>
      </c>
      <c r="D28" s="93">
        <v>163.76479716249167</v>
      </c>
      <c r="E28" s="81"/>
      <c r="F28" s="112" t="s">
        <v>353</v>
      </c>
      <c r="G28" s="15"/>
      <c r="H28" s="16" t="s">
        <v>233</v>
      </c>
      <c r="I28" s="66"/>
      <c r="J28" s="66"/>
      <c r="K28" s="114" t="s">
        <v>691</v>
      </c>
      <c r="L28" s="94">
        <v>1</v>
      </c>
      <c r="M28" s="95">
        <v>864.2489624023438</v>
      </c>
      <c r="N28" s="95">
        <v>1287.8939208984375</v>
      </c>
      <c r="O28" s="77"/>
      <c r="P28" s="96"/>
      <c r="Q28" s="96"/>
      <c r="R28" s="97"/>
      <c r="S28" s="51">
        <v>0</v>
      </c>
      <c r="T28" s="51">
        <v>1</v>
      </c>
      <c r="U28" s="52">
        <v>0</v>
      </c>
      <c r="V28" s="52">
        <v>0.032258</v>
      </c>
      <c r="W28" s="52">
        <v>0.056077</v>
      </c>
      <c r="X28" s="52">
        <v>0.552489</v>
      </c>
      <c r="Y28" s="52">
        <v>0</v>
      </c>
      <c r="Z28" s="52">
        <v>0</v>
      </c>
      <c r="AA28" s="82">
        <v>28</v>
      </c>
      <c r="AB28" s="82"/>
      <c r="AC28" s="98"/>
      <c r="AD28" s="85" t="s">
        <v>538</v>
      </c>
      <c r="AE28" s="85">
        <v>1040</v>
      </c>
      <c r="AF28" s="85">
        <v>266</v>
      </c>
      <c r="AG28" s="85">
        <v>7146</v>
      </c>
      <c r="AH28" s="85">
        <v>6797</v>
      </c>
      <c r="AI28" s="85"/>
      <c r="AJ28" s="85" t="s">
        <v>559</v>
      </c>
      <c r="AK28" s="85"/>
      <c r="AL28" s="85"/>
      <c r="AM28" s="85"/>
      <c r="AN28" s="87">
        <v>43523.21287037037</v>
      </c>
      <c r="AO28" s="85"/>
      <c r="AP28" s="85" t="b">
        <v>1</v>
      </c>
      <c r="AQ28" s="85" t="b">
        <v>0</v>
      </c>
      <c r="AR28" s="85" t="b">
        <v>0</v>
      </c>
      <c r="AS28" s="85"/>
      <c r="AT28" s="85">
        <v>1</v>
      </c>
      <c r="AU28" s="85"/>
      <c r="AV28" s="85" t="b">
        <v>0</v>
      </c>
      <c r="AW28" s="85" t="s">
        <v>630</v>
      </c>
      <c r="AX28" s="89" t="s">
        <v>656</v>
      </c>
      <c r="AY28" s="85" t="s">
        <v>66</v>
      </c>
      <c r="AZ28" s="85" t="str">
        <f>REPLACE(INDEX(GroupVertices[Group],MATCH(Vertices[[#This Row],[Vertex]],GroupVertices[Vertex],0)),1,1,"")</f>
        <v>1</v>
      </c>
      <c r="BA28" s="51"/>
      <c r="BB28" s="51"/>
      <c r="BC28" s="51"/>
      <c r="BD28" s="51"/>
      <c r="BE28" s="51" t="s">
        <v>327</v>
      </c>
      <c r="BF28" s="51" t="s">
        <v>327</v>
      </c>
      <c r="BG28" s="128" t="s">
        <v>954</v>
      </c>
      <c r="BH28" s="128" t="s">
        <v>954</v>
      </c>
      <c r="BI28" s="128" t="s">
        <v>973</v>
      </c>
      <c r="BJ28" s="128" t="s">
        <v>973</v>
      </c>
      <c r="BK28" s="128">
        <v>0</v>
      </c>
      <c r="BL28" s="131">
        <v>0</v>
      </c>
      <c r="BM28" s="128">
        <v>0</v>
      </c>
      <c r="BN28" s="131">
        <v>0</v>
      </c>
      <c r="BO28" s="128">
        <v>0</v>
      </c>
      <c r="BP28" s="131">
        <v>0</v>
      </c>
      <c r="BQ28" s="128">
        <v>21</v>
      </c>
      <c r="BR28" s="131">
        <v>100</v>
      </c>
      <c r="BS28" s="128">
        <v>21</v>
      </c>
      <c r="BT28" s="2"/>
      <c r="BU28" s="3"/>
      <c r="BV28" s="3"/>
      <c r="BW28" s="3"/>
      <c r="BX28" s="3"/>
    </row>
    <row r="29" spans="1:76" ht="15">
      <c r="A29" s="14" t="s">
        <v>234</v>
      </c>
      <c r="B29" s="15"/>
      <c r="C29" s="15" t="s">
        <v>64</v>
      </c>
      <c r="D29" s="93">
        <v>166.51814611901068</v>
      </c>
      <c r="E29" s="81"/>
      <c r="F29" s="112" t="s">
        <v>354</v>
      </c>
      <c r="G29" s="15"/>
      <c r="H29" s="16" t="s">
        <v>234</v>
      </c>
      <c r="I29" s="66"/>
      <c r="J29" s="66"/>
      <c r="K29" s="114" t="s">
        <v>692</v>
      </c>
      <c r="L29" s="94">
        <v>1</v>
      </c>
      <c r="M29" s="95">
        <v>2921.38623046875</v>
      </c>
      <c r="N29" s="95">
        <v>8845.181640625</v>
      </c>
      <c r="O29" s="77"/>
      <c r="P29" s="96"/>
      <c r="Q29" s="96"/>
      <c r="R29" s="97"/>
      <c r="S29" s="51">
        <v>0</v>
      </c>
      <c r="T29" s="51">
        <v>1</v>
      </c>
      <c r="U29" s="52">
        <v>0</v>
      </c>
      <c r="V29" s="52">
        <v>0.032258</v>
      </c>
      <c r="W29" s="52">
        <v>0.056077</v>
      </c>
      <c r="X29" s="52">
        <v>0.552489</v>
      </c>
      <c r="Y29" s="52">
        <v>0</v>
      </c>
      <c r="Z29" s="52">
        <v>0</v>
      </c>
      <c r="AA29" s="82">
        <v>29</v>
      </c>
      <c r="AB29" s="82"/>
      <c r="AC29" s="98"/>
      <c r="AD29" s="85" t="s">
        <v>539</v>
      </c>
      <c r="AE29" s="85">
        <v>30</v>
      </c>
      <c r="AF29" s="85">
        <v>681</v>
      </c>
      <c r="AG29" s="85">
        <v>6372</v>
      </c>
      <c r="AH29" s="85">
        <v>4076</v>
      </c>
      <c r="AI29" s="85"/>
      <c r="AJ29" s="85" t="s">
        <v>560</v>
      </c>
      <c r="AK29" s="85"/>
      <c r="AL29" s="85"/>
      <c r="AM29" s="85"/>
      <c r="AN29" s="87">
        <v>42172.42875</v>
      </c>
      <c r="AO29" s="89" t="s">
        <v>610</v>
      </c>
      <c r="AP29" s="85" t="b">
        <v>1</v>
      </c>
      <c r="AQ29" s="85" t="b">
        <v>0</v>
      </c>
      <c r="AR29" s="85" t="b">
        <v>0</v>
      </c>
      <c r="AS29" s="85"/>
      <c r="AT29" s="85">
        <v>0</v>
      </c>
      <c r="AU29" s="89" t="s">
        <v>619</v>
      </c>
      <c r="AV29" s="85" t="b">
        <v>0</v>
      </c>
      <c r="AW29" s="85" t="s">
        <v>630</v>
      </c>
      <c r="AX29" s="89" t="s">
        <v>657</v>
      </c>
      <c r="AY29" s="85" t="s">
        <v>66</v>
      </c>
      <c r="AZ29" s="85" t="str">
        <f>REPLACE(INDEX(GroupVertices[Group],MATCH(Vertices[[#This Row],[Vertex]],GroupVertices[Vertex],0)),1,1,"")</f>
        <v>1</v>
      </c>
      <c r="BA29" s="51"/>
      <c r="BB29" s="51"/>
      <c r="BC29" s="51"/>
      <c r="BD29" s="51"/>
      <c r="BE29" s="51" t="s">
        <v>327</v>
      </c>
      <c r="BF29" s="51" t="s">
        <v>327</v>
      </c>
      <c r="BG29" s="128" t="s">
        <v>954</v>
      </c>
      <c r="BH29" s="128" t="s">
        <v>954</v>
      </c>
      <c r="BI29" s="128" t="s">
        <v>973</v>
      </c>
      <c r="BJ29" s="128" t="s">
        <v>973</v>
      </c>
      <c r="BK29" s="128">
        <v>0</v>
      </c>
      <c r="BL29" s="131">
        <v>0</v>
      </c>
      <c r="BM29" s="128">
        <v>0</v>
      </c>
      <c r="BN29" s="131">
        <v>0</v>
      </c>
      <c r="BO29" s="128">
        <v>0</v>
      </c>
      <c r="BP29" s="131">
        <v>0</v>
      </c>
      <c r="BQ29" s="128">
        <v>21</v>
      </c>
      <c r="BR29" s="131">
        <v>100</v>
      </c>
      <c r="BS29" s="128">
        <v>21</v>
      </c>
      <c r="BT29" s="2"/>
      <c r="BU29" s="3"/>
      <c r="BV29" s="3"/>
      <c r="BW29" s="3"/>
      <c r="BX29" s="3"/>
    </row>
    <row r="30" spans="1:76" ht="15">
      <c r="A30" s="14" t="s">
        <v>235</v>
      </c>
      <c r="B30" s="15"/>
      <c r="C30" s="15" t="s">
        <v>64</v>
      </c>
      <c r="D30" s="93">
        <v>163.14778161319947</v>
      </c>
      <c r="E30" s="81"/>
      <c r="F30" s="112" t="s">
        <v>355</v>
      </c>
      <c r="G30" s="15"/>
      <c r="H30" s="16" t="s">
        <v>235</v>
      </c>
      <c r="I30" s="66"/>
      <c r="J30" s="66"/>
      <c r="K30" s="114" t="s">
        <v>693</v>
      </c>
      <c r="L30" s="94">
        <v>1</v>
      </c>
      <c r="M30" s="95">
        <v>336.3336181640625</v>
      </c>
      <c r="N30" s="95">
        <v>7347.2734375</v>
      </c>
      <c r="O30" s="77"/>
      <c r="P30" s="96"/>
      <c r="Q30" s="96"/>
      <c r="R30" s="97"/>
      <c r="S30" s="51">
        <v>0</v>
      </c>
      <c r="T30" s="51">
        <v>1</v>
      </c>
      <c r="U30" s="52">
        <v>0</v>
      </c>
      <c r="V30" s="52">
        <v>0.032258</v>
      </c>
      <c r="W30" s="52">
        <v>0.056077</v>
      </c>
      <c r="X30" s="52">
        <v>0.552489</v>
      </c>
      <c r="Y30" s="52">
        <v>0</v>
      </c>
      <c r="Z30" s="52">
        <v>0</v>
      </c>
      <c r="AA30" s="82">
        <v>30</v>
      </c>
      <c r="AB30" s="82"/>
      <c r="AC30" s="98"/>
      <c r="AD30" s="85" t="s">
        <v>235</v>
      </c>
      <c r="AE30" s="85">
        <v>928</v>
      </c>
      <c r="AF30" s="85">
        <v>173</v>
      </c>
      <c r="AG30" s="85">
        <v>23788</v>
      </c>
      <c r="AH30" s="85">
        <v>23808</v>
      </c>
      <c r="AI30" s="85"/>
      <c r="AJ30" s="85"/>
      <c r="AK30" s="85"/>
      <c r="AL30" s="85"/>
      <c r="AM30" s="85"/>
      <c r="AN30" s="87">
        <v>43392.83740740741</v>
      </c>
      <c r="AO30" s="89" t="s">
        <v>611</v>
      </c>
      <c r="AP30" s="85" t="b">
        <v>1</v>
      </c>
      <c r="AQ30" s="85" t="b">
        <v>0</v>
      </c>
      <c r="AR30" s="85" t="b">
        <v>0</v>
      </c>
      <c r="AS30" s="85"/>
      <c r="AT30" s="85">
        <v>0</v>
      </c>
      <c r="AU30" s="85"/>
      <c r="AV30" s="85" t="b">
        <v>0</v>
      </c>
      <c r="AW30" s="85" t="s">
        <v>630</v>
      </c>
      <c r="AX30" s="89" t="s">
        <v>658</v>
      </c>
      <c r="AY30" s="85" t="s">
        <v>66</v>
      </c>
      <c r="AZ30" s="85" t="str">
        <f>REPLACE(INDEX(GroupVertices[Group],MATCH(Vertices[[#This Row],[Vertex]],GroupVertices[Vertex],0)),1,1,"")</f>
        <v>1</v>
      </c>
      <c r="BA30" s="51"/>
      <c r="BB30" s="51"/>
      <c r="BC30" s="51"/>
      <c r="BD30" s="51"/>
      <c r="BE30" s="51" t="s">
        <v>327</v>
      </c>
      <c r="BF30" s="51" t="s">
        <v>327</v>
      </c>
      <c r="BG30" s="128" t="s">
        <v>954</v>
      </c>
      <c r="BH30" s="128" t="s">
        <v>954</v>
      </c>
      <c r="BI30" s="128" t="s">
        <v>973</v>
      </c>
      <c r="BJ30" s="128" t="s">
        <v>973</v>
      </c>
      <c r="BK30" s="128">
        <v>0</v>
      </c>
      <c r="BL30" s="131">
        <v>0</v>
      </c>
      <c r="BM30" s="128">
        <v>0</v>
      </c>
      <c r="BN30" s="131">
        <v>0</v>
      </c>
      <c r="BO30" s="128">
        <v>0</v>
      </c>
      <c r="BP30" s="131">
        <v>0</v>
      </c>
      <c r="BQ30" s="128">
        <v>21</v>
      </c>
      <c r="BR30" s="131">
        <v>100</v>
      </c>
      <c r="BS30" s="128">
        <v>21</v>
      </c>
      <c r="BT30" s="2"/>
      <c r="BU30" s="3"/>
      <c r="BV30" s="3"/>
      <c r="BW30" s="3"/>
      <c r="BX30" s="3"/>
    </row>
    <row r="31" spans="1:76" ht="15">
      <c r="A31" s="14" t="s">
        <v>236</v>
      </c>
      <c r="B31" s="15"/>
      <c r="C31" s="15" t="s">
        <v>64</v>
      </c>
      <c r="D31" s="93">
        <v>163.02835924882035</v>
      </c>
      <c r="E31" s="81"/>
      <c r="F31" s="112" t="s">
        <v>356</v>
      </c>
      <c r="G31" s="15"/>
      <c r="H31" s="16" t="s">
        <v>236</v>
      </c>
      <c r="I31" s="66"/>
      <c r="J31" s="66"/>
      <c r="K31" s="114" t="s">
        <v>694</v>
      </c>
      <c r="L31" s="94">
        <v>1</v>
      </c>
      <c r="M31" s="95">
        <v>3297.4814453125</v>
      </c>
      <c r="N31" s="95">
        <v>2219.602294921875</v>
      </c>
      <c r="O31" s="77"/>
      <c r="P31" s="96"/>
      <c r="Q31" s="96"/>
      <c r="R31" s="97"/>
      <c r="S31" s="51">
        <v>0</v>
      </c>
      <c r="T31" s="51">
        <v>1</v>
      </c>
      <c r="U31" s="52">
        <v>0</v>
      </c>
      <c r="V31" s="52">
        <v>0.032258</v>
      </c>
      <c r="W31" s="52">
        <v>0.056077</v>
      </c>
      <c r="X31" s="52">
        <v>0.552489</v>
      </c>
      <c r="Y31" s="52">
        <v>0</v>
      </c>
      <c r="Z31" s="52">
        <v>0</v>
      </c>
      <c r="AA31" s="82">
        <v>31</v>
      </c>
      <c r="AB31" s="82"/>
      <c r="AC31" s="98"/>
      <c r="AD31" s="85" t="s">
        <v>540</v>
      </c>
      <c r="AE31" s="85">
        <v>146</v>
      </c>
      <c r="AF31" s="85">
        <v>155</v>
      </c>
      <c r="AG31" s="85">
        <v>653</v>
      </c>
      <c r="AH31" s="85">
        <v>1225</v>
      </c>
      <c r="AI31" s="85"/>
      <c r="AJ31" s="85"/>
      <c r="AK31" s="85"/>
      <c r="AL31" s="85"/>
      <c r="AM31" s="85"/>
      <c r="AN31" s="87">
        <v>43337.640601851854</v>
      </c>
      <c r="AO31" s="85"/>
      <c r="AP31" s="85" t="b">
        <v>1</v>
      </c>
      <c r="AQ31" s="85" t="b">
        <v>0</v>
      </c>
      <c r="AR31" s="85" t="b">
        <v>0</v>
      </c>
      <c r="AS31" s="85"/>
      <c r="AT31" s="85">
        <v>0</v>
      </c>
      <c r="AU31" s="85"/>
      <c r="AV31" s="85" t="b">
        <v>0</v>
      </c>
      <c r="AW31" s="85" t="s">
        <v>630</v>
      </c>
      <c r="AX31" s="89" t="s">
        <v>659</v>
      </c>
      <c r="AY31" s="85" t="s">
        <v>66</v>
      </c>
      <c r="AZ31" s="85" t="str">
        <f>REPLACE(INDEX(GroupVertices[Group],MATCH(Vertices[[#This Row],[Vertex]],GroupVertices[Vertex],0)),1,1,"")</f>
        <v>1</v>
      </c>
      <c r="BA31" s="51"/>
      <c r="BB31" s="51"/>
      <c r="BC31" s="51"/>
      <c r="BD31" s="51"/>
      <c r="BE31" s="51" t="s">
        <v>327</v>
      </c>
      <c r="BF31" s="51" t="s">
        <v>327</v>
      </c>
      <c r="BG31" s="128" t="s">
        <v>954</v>
      </c>
      <c r="BH31" s="128" t="s">
        <v>954</v>
      </c>
      <c r="BI31" s="128" t="s">
        <v>973</v>
      </c>
      <c r="BJ31" s="128" t="s">
        <v>973</v>
      </c>
      <c r="BK31" s="128">
        <v>0</v>
      </c>
      <c r="BL31" s="131">
        <v>0</v>
      </c>
      <c r="BM31" s="128">
        <v>0</v>
      </c>
      <c r="BN31" s="131">
        <v>0</v>
      </c>
      <c r="BO31" s="128">
        <v>0</v>
      </c>
      <c r="BP31" s="131">
        <v>0</v>
      </c>
      <c r="BQ31" s="128">
        <v>21</v>
      </c>
      <c r="BR31" s="131">
        <v>100</v>
      </c>
      <c r="BS31" s="128">
        <v>21</v>
      </c>
      <c r="BT31" s="2"/>
      <c r="BU31" s="3"/>
      <c r="BV31" s="3"/>
      <c r="BW31" s="3"/>
      <c r="BX31" s="3"/>
    </row>
    <row r="32" spans="1:76" ht="15">
      <c r="A32" s="14" t="s">
        <v>237</v>
      </c>
      <c r="B32" s="15"/>
      <c r="C32" s="15" t="s">
        <v>64</v>
      </c>
      <c r="D32" s="93">
        <v>162.96201349083194</v>
      </c>
      <c r="E32" s="81"/>
      <c r="F32" s="112" t="s">
        <v>357</v>
      </c>
      <c r="G32" s="15"/>
      <c r="H32" s="16" t="s">
        <v>237</v>
      </c>
      <c r="I32" s="66"/>
      <c r="J32" s="66"/>
      <c r="K32" s="114" t="s">
        <v>695</v>
      </c>
      <c r="L32" s="94">
        <v>1</v>
      </c>
      <c r="M32" s="95">
        <v>2072.745361328125</v>
      </c>
      <c r="N32" s="95">
        <v>9596.5107421875</v>
      </c>
      <c r="O32" s="77"/>
      <c r="P32" s="96"/>
      <c r="Q32" s="96"/>
      <c r="R32" s="97"/>
      <c r="S32" s="51">
        <v>0</v>
      </c>
      <c r="T32" s="51">
        <v>1</v>
      </c>
      <c r="U32" s="52">
        <v>0</v>
      </c>
      <c r="V32" s="52">
        <v>0.032258</v>
      </c>
      <c r="W32" s="52">
        <v>0.056077</v>
      </c>
      <c r="X32" s="52">
        <v>0.552489</v>
      </c>
      <c r="Y32" s="52">
        <v>0</v>
      </c>
      <c r="Z32" s="52">
        <v>0</v>
      </c>
      <c r="AA32" s="82">
        <v>32</v>
      </c>
      <c r="AB32" s="82"/>
      <c r="AC32" s="98"/>
      <c r="AD32" s="85" t="s">
        <v>541</v>
      </c>
      <c r="AE32" s="85">
        <v>1386</v>
      </c>
      <c r="AF32" s="85">
        <v>145</v>
      </c>
      <c r="AG32" s="85">
        <v>5974</v>
      </c>
      <c r="AH32" s="85">
        <v>9348</v>
      </c>
      <c r="AI32" s="85"/>
      <c r="AJ32" s="85" t="s">
        <v>561</v>
      </c>
      <c r="AK32" s="85" t="s">
        <v>579</v>
      </c>
      <c r="AL32" s="85"/>
      <c r="AM32" s="85"/>
      <c r="AN32" s="87">
        <v>40589.82177083333</v>
      </c>
      <c r="AO32" s="89" t="s">
        <v>612</v>
      </c>
      <c r="AP32" s="85" t="b">
        <v>0</v>
      </c>
      <c r="AQ32" s="85" t="b">
        <v>0</v>
      </c>
      <c r="AR32" s="85" t="b">
        <v>1</v>
      </c>
      <c r="AS32" s="85"/>
      <c r="AT32" s="85">
        <v>0</v>
      </c>
      <c r="AU32" s="89" t="s">
        <v>619</v>
      </c>
      <c r="AV32" s="85" t="b">
        <v>0</v>
      </c>
      <c r="AW32" s="85" t="s">
        <v>630</v>
      </c>
      <c r="AX32" s="89" t="s">
        <v>660</v>
      </c>
      <c r="AY32" s="85" t="s">
        <v>66</v>
      </c>
      <c r="AZ32" s="85" t="str">
        <f>REPLACE(INDEX(GroupVertices[Group],MATCH(Vertices[[#This Row],[Vertex]],GroupVertices[Vertex],0)),1,1,"")</f>
        <v>1</v>
      </c>
      <c r="BA32" s="51"/>
      <c r="BB32" s="51"/>
      <c r="BC32" s="51"/>
      <c r="BD32" s="51"/>
      <c r="BE32" s="51" t="s">
        <v>327</v>
      </c>
      <c r="BF32" s="51" t="s">
        <v>327</v>
      </c>
      <c r="BG32" s="128" t="s">
        <v>954</v>
      </c>
      <c r="BH32" s="128" t="s">
        <v>954</v>
      </c>
      <c r="BI32" s="128" t="s">
        <v>973</v>
      </c>
      <c r="BJ32" s="128" t="s">
        <v>973</v>
      </c>
      <c r="BK32" s="128">
        <v>0</v>
      </c>
      <c r="BL32" s="131">
        <v>0</v>
      </c>
      <c r="BM32" s="128">
        <v>0</v>
      </c>
      <c r="BN32" s="131">
        <v>0</v>
      </c>
      <c r="BO32" s="128">
        <v>0</v>
      </c>
      <c r="BP32" s="131">
        <v>0</v>
      </c>
      <c r="BQ32" s="128">
        <v>21</v>
      </c>
      <c r="BR32" s="131">
        <v>100</v>
      </c>
      <c r="BS32" s="128">
        <v>21</v>
      </c>
      <c r="BT32" s="2"/>
      <c r="BU32" s="3"/>
      <c r="BV32" s="3"/>
      <c r="BW32" s="3"/>
      <c r="BX32" s="3"/>
    </row>
    <row r="33" spans="1:76" ht="15">
      <c r="A33" s="14" t="s">
        <v>238</v>
      </c>
      <c r="B33" s="15"/>
      <c r="C33" s="15" t="s">
        <v>64</v>
      </c>
      <c r="D33" s="93">
        <v>164.22921746841055</v>
      </c>
      <c r="E33" s="81"/>
      <c r="F33" s="112" t="s">
        <v>358</v>
      </c>
      <c r="G33" s="15"/>
      <c r="H33" s="16" t="s">
        <v>238</v>
      </c>
      <c r="I33" s="66"/>
      <c r="J33" s="66"/>
      <c r="K33" s="114" t="s">
        <v>696</v>
      </c>
      <c r="L33" s="94">
        <v>1</v>
      </c>
      <c r="M33" s="95">
        <v>9082.912109375</v>
      </c>
      <c r="N33" s="95">
        <v>1052.8359375</v>
      </c>
      <c r="O33" s="77"/>
      <c r="P33" s="96"/>
      <c r="Q33" s="96"/>
      <c r="R33" s="97"/>
      <c r="S33" s="51">
        <v>0</v>
      </c>
      <c r="T33" s="51">
        <v>1</v>
      </c>
      <c r="U33" s="52">
        <v>0</v>
      </c>
      <c r="V33" s="52">
        <v>1</v>
      </c>
      <c r="W33" s="52">
        <v>0</v>
      </c>
      <c r="X33" s="52">
        <v>0.999985</v>
      </c>
      <c r="Y33" s="52">
        <v>0</v>
      </c>
      <c r="Z33" s="52">
        <v>0</v>
      </c>
      <c r="AA33" s="82">
        <v>33</v>
      </c>
      <c r="AB33" s="82"/>
      <c r="AC33" s="98"/>
      <c r="AD33" s="85" t="s">
        <v>542</v>
      </c>
      <c r="AE33" s="85">
        <v>451</v>
      </c>
      <c r="AF33" s="85">
        <v>336</v>
      </c>
      <c r="AG33" s="85">
        <v>1139</v>
      </c>
      <c r="AH33" s="85">
        <v>1863</v>
      </c>
      <c r="AI33" s="85"/>
      <c r="AJ33" s="85" t="s">
        <v>562</v>
      </c>
      <c r="AK33" s="85"/>
      <c r="AL33" s="85"/>
      <c r="AM33" s="85"/>
      <c r="AN33" s="87">
        <v>43675.56055555555</v>
      </c>
      <c r="AO33" s="89" t="s">
        <v>613</v>
      </c>
      <c r="AP33" s="85" t="b">
        <v>1</v>
      </c>
      <c r="AQ33" s="85" t="b">
        <v>0</v>
      </c>
      <c r="AR33" s="85" t="b">
        <v>0</v>
      </c>
      <c r="AS33" s="85"/>
      <c r="AT33" s="85">
        <v>0</v>
      </c>
      <c r="AU33" s="85"/>
      <c r="AV33" s="85" t="b">
        <v>0</v>
      </c>
      <c r="AW33" s="85" t="s">
        <v>630</v>
      </c>
      <c r="AX33" s="89" t="s">
        <v>661</v>
      </c>
      <c r="AY33" s="85" t="s">
        <v>66</v>
      </c>
      <c r="AZ33" s="85" t="str">
        <f>REPLACE(INDEX(GroupVertices[Group],MATCH(Vertices[[#This Row],[Vertex]],GroupVertices[Vertex],0)),1,1,"")</f>
        <v>5</v>
      </c>
      <c r="BA33" s="51" t="s">
        <v>301</v>
      </c>
      <c r="BB33" s="51" t="s">
        <v>301</v>
      </c>
      <c r="BC33" s="51" t="s">
        <v>324</v>
      </c>
      <c r="BD33" s="51" t="s">
        <v>324</v>
      </c>
      <c r="BE33" s="51"/>
      <c r="BF33" s="51"/>
      <c r="BG33" s="128" t="s">
        <v>846</v>
      </c>
      <c r="BH33" s="128" t="s">
        <v>961</v>
      </c>
      <c r="BI33" s="128" t="s">
        <v>897</v>
      </c>
      <c r="BJ33" s="128" t="s">
        <v>979</v>
      </c>
      <c r="BK33" s="128">
        <v>0</v>
      </c>
      <c r="BL33" s="131">
        <v>0</v>
      </c>
      <c r="BM33" s="128">
        <v>0</v>
      </c>
      <c r="BN33" s="131">
        <v>0</v>
      </c>
      <c r="BO33" s="128">
        <v>0</v>
      </c>
      <c r="BP33" s="131">
        <v>0</v>
      </c>
      <c r="BQ33" s="128">
        <v>37</v>
      </c>
      <c r="BR33" s="131">
        <v>100</v>
      </c>
      <c r="BS33" s="128">
        <v>37</v>
      </c>
      <c r="BT33" s="2"/>
      <c r="BU33" s="3"/>
      <c r="BV33" s="3"/>
      <c r="BW33" s="3"/>
      <c r="BX33" s="3"/>
    </row>
    <row r="34" spans="1:76" ht="15">
      <c r="A34" s="14" t="s">
        <v>246</v>
      </c>
      <c r="B34" s="15"/>
      <c r="C34" s="15" t="s">
        <v>64</v>
      </c>
      <c r="D34" s="93">
        <v>187.28436836938278</v>
      </c>
      <c r="E34" s="81"/>
      <c r="F34" s="112" t="s">
        <v>629</v>
      </c>
      <c r="G34" s="15"/>
      <c r="H34" s="16" t="s">
        <v>246</v>
      </c>
      <c r="I34" s="66"/>
      <c r="J34" s="66"/>
      <c r="K34" s="114" t="s">
        <v>697</v>
      </c>
      <c r="L34" s="94">
        <v>1</v>
      </c>
      <c r="M34" s="95">
        <v>7640.5615234375</v>
      </c>
      <c r="N34" s="95">
        <v>1052.8359375</v>
      </c>
      <c r="O34" s="77"/>
      <c r="P34" s="96"/>
      <c r="Q34" s="96"/>
      <c r="R34" s="97"/>
      <c r="S34" s="51">
        <v>1</v>
      </c>
      <c r="T34" s="51">
        <v>0</v>
      </c>
      <c r="U34" s="52">
        <v>0</v>
      </c>
      <c r="V34" s="52">
        <v>1</v>
      </c>
      <c r="W34" s="52">
        <v>0</v>
      </c>
      <c r="X34" s="52">
        <v>0.999985</v>
      </c>
      <c r="Y34" s="52">
        <v>0</v>
      </c>
      <c r="Z34" s="52">
        <v>0</v>
      </c>
      <c r="AA34" s="82">
        <v>34</v>
      </c>
      <c r="AB34" s="82"/>
      <c r="AC34" s="98"/>
      <c r="AD34" s="85" t="s">
        <v>543</v>
      </c>
      <c r="AE34" s="85">
        <v>266</v>
      </c>
      <c r="AF34" s="85">
        <v>3811</v>
      </c>
      <c r="AG34" s="85">
        <v>11502</v>
      </c>
      <c r="AH34" s="85">
        <v>5519</v>
      </c>
      <c r="AI34" s="85"/>
      <c r="AJ34" s="85" t="s">
        <v>563</v>
      </c>
      <c r="AK34" s="85" t="s">
        <v>580</v>
      </c>
      <c r="AL34" s="89" t="s">
        <v>589</v>
      </c>
      <c r="AM34" s="85"/>
      <c r="AN34" s="87">
        <v>42615.42357638889</v>
      </c>
      <c r="AO34" s="89" t="s">
        <v>614</v>
      </c>
      <c r="AP34" s="85" t="b">
        <v>0</v>
      </c>
      <c r="AQ34" s="85" t="b">
        <v>0</v>
      </c>
      <c r="AR34" s="85" t="b">
        <v>0</v>
      </c>
      <c r="AS34" s="85"/>
      <c r="AT34" s="85">
        <v>13</v>
      </c>
      <c r="AU34" s="89" t="s">
        <v>619</v>
      </c>
      <c r="AV34" s="85" t="b">
        <v>0</v>
      </c>
      <c r="AW34" s="85" t="s">
        <v>630</v>
      </c>
      <c r="AX34" s="89" t="s">
        <v>662</v>
      </c>
      <c r="AY34" s="85" t="s">
        <v>65</v>
      </c>
      <c r="AZ34" s="85" t="str">
        <f>REPLACE(INDEX(GroupVertices[Group],MATCH(Vertices[[#This Row],[Vertex]],GroupVertices[Vertex],0)),1,1,"")</f>
        <v>5</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239</v>
      </c>
      <c r="B35" s="15"/>
      <c r="C35" s="15" t="s">
        <v>64</v>
      </c>
      <c r="D35" s="93">
        <v>166.9294898185388</v>
      </c>
      <c r="E35" s="81"/>
      <c r="F35" s="112" t="s">
        <v>359</v>
      </c>
      <c r="G35" s="15"/>
      <c r="H35" s="16" t="s">
        <v>239</v>
      </c>
      <c r="I35" s="66"/>
      <c r="J35" s="66"/>
      <c r="K35" s="114" t="s">
        <v>698</v>
      </c>
      <c r="L35" s="94">
        <v>1</v>
      </c>
      <c r="M35" s="95">
        <v>5278.87451171875</v>
      </c>
      <c r="N35" s="95">
        <v>6161.1484375</v>
      </c>
      <c r="O35" s="77"/>
      <c r="P35" s="96"/>
      <c r="Q35" s="96"/>
      <c r="R35" s="97"/>
      <c r="S35" s="51">
        <v>1</v>
      </c>
      <c r="T35" s="51">
        <v>1</v>
      </c>
      <c r="U35" s="52">
        <v>0</v>
      </c>
      <c r="V35" s="52">
        <v>0</v>
      </c>
      <c r="W35" s="52">
        <v>0</v>
      </c>
      <c r="X35" s="52">
        <v>0.999985</v>
      </c>
      <c r="Y35" s="52">
        <v>0</v>
      </c>
      <c r="Z35" s="52" t="s">
        <v>755</v>
      </c>
      <c r="AA35" s="82">
        <v>35</v>
      </c>
      <c r="AB35" s="82"/>
      <c r="AC35" s="98"/>
      <c r="AD35" s="85" t="s">
        <v>544</v>
      </c>
      <c r="AE35" s="85">
        <v>0</v>
      </c>
      <c r="AF35" s="85">
        <v>743</v>
      </c>
      <c r="AG35" s="85">
        <v>153642</v>
      </c>
      <c r="AH35" s="85">
        <v>0</v>
      </c>
      <c r="AI35" s="85"/>
      <c r="AJ35" s="85" t="s">
        <v>564</v>
      </c>
      <c r="AK35" s="85" t="s">
        <v>581</v>
      </c>
      <c r="AL35" s="89" t="s">
        <v>590</v>
      </c>
      <c r="AM35" s="85"/>
      <c r="AN35" s="87">
        <v>42306.92690972222</v>
      </c>
      <c r="AO35" s="89" t="s">
        <v>615</v>
      </c>
      <c r="AP35" s="85" t="b">
        <v>0</v>
      </c>
      <c r="AQ35" s="85" t="b">
        <v>0</v>
      </c>
      <c r="AR35" s="85" t="b">
        <v>0</v>
      </c>
      <c r="AS35" s="85"/>
      <c r="AT35" s="85">
        <v>43</v>
      </c>
      <c r="AU35" s="89" t="s">
        <v>619</v>
      </c>
      <c r="AV35" s="85" t="b">
        <v>0</v>
      </c>
      <c r="AW35" s="85" t="s">
        <v>630</v>
      </c>
      <c r="AX35" s="89" t="s">
        <v>663</v>
      </c>
      <c r="AY35" s="85" t="s">
        <v>66</v>
      </c>
      <c r="AZ35" s="85" t="str">
        <f>REPLACE(INDEX(GroupVertices[Group],MATCH(Vertices[[#This Row],[Vertex]],GroupVertices[Vertex],0)),1,1,"")</f>
        <v>2</v>
      </c>
      <c r="BA35" s="51" t="s">
        <v>933</v>
      </c>
      <c r="BB35" s="51" t="s">
        <v>933</v>
      </c>
      <c r="BC35" s="51" t="s">
        <v>325</v>
      </c>
      <c r="BD35" s="51" t="s">
        <v>325</v>
      </c>
      <c r="BE35" s="51"/>
      <c r="BF35" s="51"/>
      <c r="BG35" s="128" t="s">
        <v>956</v>
      </c>
      <c r="BH35" s="128" t="s">
        <v>956</v>
      </c>
      <c r="BI35" s="128" t="s">
        <v>975</v>
      </c>
      <c r="BJ35" s="128" t="s">
        <v>975</v>
      </c>
      <c r="BK35" s="128">
        <v>0</v>
      </c>
      <c r="BL35" s="131">
        <v>0</v>
      </c>
      <c r="BM35" s="128">
        <v>0</v>
      </c>
      <c r="BN35" s="131">
        <v>0</v>
      </c>
      <c r="BO35" s="128">
        <v>0</v>
      </c>
      <c r="BP35" s="131">
        <v>0</v>
      </c>
      <c r="BQ35" s="128">
        <v>158</v>
      </c>
      <c r="BR35" s="131">
        <v>100</v>
      </c>
      <c r="BS35" s="128">
        <v>158</v>
      </c>
      <c r="BT35" s="2"/>
      <c r="BU35" s="3"/>
      <c r="BV35" s="3"/>
      <c r="BW35" s="3"/>
      <c r="BX35" s="3"/>
    </row>
    <row r="36" spans="1:76" ht="15">
      <c r="A36" s="14" t="s">
        <v>240</v>
      </c>
      <c r="B36" s="15"/>
      <c r="C36" s="15" t="s">
        <v>64</v>
      </c>
      <c r="D36" s="93">
        <v>162.09288406118378</v>
      </c>
      <c r="E36" s="81"/>
      <c r="F36" s="112" t="s">
        <v>360</v>
      </c>
      <c r="G36" s="15"/>
      <c r="H36" s="16" t="s">
        <v>240</v>
      </c>
      <c r="I36" s="66"/>
      <c r="J36" s="66"/>
      <c r="K36" s="114" t="s">
        <v>699</v>
      </c>
      <c r="L36" s="94">
        <v>1</v>
      </c>
      <c r="M36" s="95">
        <v>4315.14111328125</v>
      </c>
      <c r="N36" s="95">
        <v>6161.1484375</v>
      </c>
      <c r="O36" s="77"/>
      <c r="P36" s="96"/>
      <c r="Q36" s="96"/>
      <c r="R36" s="97"/>
      <c r="S36" s="51">
        <v>1</v>
      </c>
      <c r="T36" s="51">
        <v>1</v>
      </c>
      <c r="U36" s="52">
        <v>0</v>
      </c>
      <c r="V36" s="52">
        <v>0</v>
      </c>
      <c r="W36" s="52">
        <v>0</v>
      </c>
      <c r="X36" s="52">
        <v>0.999985</v>
      </c>
      <c r="Y36" s="52">
        <v>0</v>
      </c>
      <c r="Z36" s="52" t="s">
        <v>755</v>
      </c>
      <c r="AA36" s="82">
        <v>36</v>
      </c>
      <c r="AB36" s="82"/>
      <c r="AC36" s="98"/>
      <c r="AD36" s="85" t="s">
        <v>545</v>
      </c>
      <c r="AE36" s="85">
        <v>0</v>
      </c>
      <c r="AF36" s="85">
        <v>14</v>
      </c>
      <c r="AG36" s="85">
        <v>98</v>
      </c>
      <c r="AH36" s="85">
        <v>3</v>
      </c>
      <c r="AI36" s="85"/>
      <c r="AJ36" s="85"/>
      <c r="AK36" s="85"/>
      <c r="AL36" s="85"/>
      <c r="AM36" s="85"/>
      <c r="AN36" s="87">
        <v>43628.32304398148</v>
      </c>
      <c r="AO36" s="89" t="s">
        <v>616</v>
      </c>
      <c r="AP36" s="85" t="b">
        <v>1</v>
      </c>
      <c r="AQ36" s="85" t="b">
        <v>0</v>
      </c>
      <c r="AR36" s="85" t="b">
        <v>0</v>
      </c>
      <c r="AS36" s="85"/>
      <c r="AT36" s="85">
        <v>0</v>
      </c>
      <c r="AU36" s="85"/>
      <c r="AV36" s="85" t="b">
        <v>0</v>
      </c>
      <c r="AW36" s="85" t="s">
        <v>630</v>
      </c>
      <c r="AX36" s="89" t="s">
        <v>664</v>
      </c>
      <c r="AY36" s="85" t="s">
        <v>66</v>
      </c>
      <c r="AZ36" s="85" t="str">
        <f>REPLACE(INDEX(GroupVertices[Group],MATCH(Vertices[[#This Row],[Vertex]],GroupVertices[Vertex],0)),1,1,"")</f>
        <v>2</v>
      </c>
      <c r="BA36" s="51" t="s">
        <v>321</v>
      </c>
      <c r="BB36" s="51" t="s">
        <v>321</v>
      </c>
      <c r="BC36" s="51" t="s">
        <v>324</v>
      </c>
      <c r="BD36" s="51" t="s">
        <v>324</v>
      </c>
      <c r="BE36" s="51"/>
      <c r="BF36" s="51"/>
      <c r="BG36" s="128" t="s">
        <v>957</v>
      </c>
      <c r="BH36" s="128" t="s">
        <v>957</v>
      </c>
      <c r="BI36" s="128" t="s">
        <v>976</v>
      </c>
      <c r="BJ36" s="128" t="s">
        <v>976</v>
      </c>
      <c r="BK36" s="128">
        <v>0</v>
      </c>
      <c r="BL36" s="131">
        <v>0</v>
      </c>
      <c r="BM36" s="128">
        <v>0</v>
      </c>
      <c r="BN36" s="131">
        <v>0</v>
      </c>
      <c r="BO36" s="128">
        <v>0</v>
      </c>
      <c r="BP36" s="131">
        <v>0</v>
      </c>
      <c r="BQ36" s="128">
        <v>18</v>
      </c>
      <c r="BR36" s="131">
        <v>100</v>
      </c>
      <c r="BS36" s="128">
        <v>18</v>
      </c>
      <c r="BT36" s="2"/>
      <c r="BU36" s="3"/>
      <c r="BV36" s="3"/>
      <c r="BW36" s="3"/>
      <c r="BX36" s="3"/>
    </row>
    <row r="37" spans="1:76" ht="15">
      <c r="A37" s="99" t="s">
        <v>242</v>
      </c>
      <c r="B37" s="100"/>
      <c r="C37" s="100" t="s">
        <v>64</v>
      </c>
      <c r="D37" s="101">
        <v>170.0610095955917</v>
      </c>
      <c r="E37" s="102"/>
      <c r="F37" s="113" t="s">
        <v>362</v>
      </c>
      <c r="G37" s="100"/>
      <c r="H37" s="103" t="s">
        <v>242</v>
      </c>
      <c r="I37" s="104"/>
      <c r="J37" s="104"/>
      <c r="K37" s="115" t="s">
        <v>700</v>
      </c>
      <c r="L37" s="105">
        <v>1</v>
      </c>
      <c r="M37" s="106">
        <v>3475.44287109375</v>
      </c>
      <c r="N37" s="106">
        <v>6917.46435546875</v>
      </c>
      <c r="O37" s="107"/>
      <c r="P37" s="108"/>
      <c r="Q37" s="108"/>
      <c r="R37" s="109"/>
      <c r="S37" s="51">
        <v>0</v>
      </c>
      <c r="T37" s="51">
        <v>1</v>
      </c>
      <c r="U37" s="52">
        <v>0</v>
      </c>
      <c r="V37" s="52">
        <v>0.032258</v>
      </c>
      <c r="W37" s="52">
        <v>0.056077</v>
      </c>
      <c r="X37" s="52">
        <v>0.552489</v>
      </c>
      <c r="Y37" s="52">
        <v>0</v>
      </c>
      <c r="Z37" s="52">
        <v>0</v>
      </c>
      <c r="AA37" s="110">
        <v>37</v>
      </c>
      <c r="AB37" s="110"/>
      <c r="AC37" s="111"/>
      <c r="AD37" s="85" t="s">
        <v>546</v>
      </c>
      <c r="AE37" s="85">
        <v>921</v>
      </c>
      <c r="AF37" s="85">
        <v>1215</v>
      </c>
      <c r="AG37" s="85">
        <v>68964</v>
      </c>
      <c r="AH37" s="85">
        <v>2485</v>
      </c>
      <c r="AI37" s="85"/>
      <c r="AJ37" s="85" t="s">
        <v>565</v>
      </c>
      <c r="AK37" s="85" t="s">
        <v>582</v>
      </c>
      <c r="AL37" s="89" t="s">
        <v>591</v>
      </c>
      <c r="AM37" s="85"/>
      <c r="AN37" s="87">
        <v>40899.80351851852</v>
      </c>
      <c r="AO37" s="89" t="s">
        <v>617</v>
      </c>
      <c r="AP37" s="85" t="b">
        <v>1</v>
      </c>
      <c r="AQ37" s="85" t="b">
        <v>0</v>
      </c>
      <c r="AR37" s="85" t="b">
        <v>1</v>
      </c>
      <c r="AS37" s="85"/>
      <c r="AT37" s="85">
        <v>8</v>
      </c>
      <c r="AU37" s="89" t="s">
        <v>619</v>
      </c>
      <c r="AV37" s="85" t="b">
        <v>0</v>
      </c>
      <c r="AW37" s="85" t="s">
        <v>630</v>
      </c>
      <c r="AX37" s="89" t="s">
        <v>665</v>
      </c>
      <c r="AY37" s="85" t="s">
        <v>66</v>
      </c>
      <c r="AZ37" s="85" t="str">
        <f>REPLACE(INDEX(GroupVertices[Group],MATCH(Vertices[[#This Row],[Vertex]],GroupVertices[Vertex],0)),1,1,"")</f>
        <v>1</v>
      </c>
      <c r="BA37" s="51"/>
      <c r="BB37" s="51"/>
      <c r="BC37" s="51"/>
      <c r="BD37" s="51"/>
      <c r="BE37" s="51" t="s">
        <v>327</v>
      </c>
      <c r="BF37" s="51" t="s">
        <v>327</v>
      </c>
      <c r="BG37" s="128" t="s">
        <v>954</v>
      </c>
      <c r="BH37" s="128" t="s">
        <v>954</v>
      </c>
      <c r="BI37" s="128" t="s">
        <v>973</v>
      </c>
      <c r="BJ37" s="128" t="s">
        <v>973</v>
      </c>
      <c r="BK37" s="128">
        <v>0</v>
      </c>
      <c r="BL37" s="131">
        <v>0</v>
      </c>
      <c r="BM37" s="128">
        <v>0</v>
      </c>
      <c r="BN37" s="131">
        <v>0</v>
      </c>
      <c r="BO37" s="128">
        <v>0</v>
      </c>
      <c r="BP37" s="131">
        <v>0</v>
      </c>
      <c r="BQ37" s="128">
        <v>21</v>
      </c>
      <c r="BR37" s="131">
        <v>100</v>
      </c>
      <c r="BS37" s="128">
        <v>21</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10" r:id="rId1" display="http://hespress.com/"/>
    <hyperlink ref="AL14" r:id="rId2" display="http://www.netiya.ma/"/>
    <hyperlink ref="AL16" r:id="rId3" display="http://www.fassael.ma/"/>
    <hyperlink ref="AL18" r:id="rId4" display="http://alroeya.com/"/>
    <hyperlink ref="AL19" r:id="rId5" display="http://www.alroeya.com/"/>
    <hyperlink ref="AL21" r:id="rId6" display="https://www.youtube.com/channel/UCKs7hGFIhH8zCf3sOAKWtKg"/>
    <hyperlink ref="AL34" r:id="rId7" display="https://goo.gl/wd2w7f"/>
    <hyperlink ref="AL35" r:id="rId8" display="https://www.fb.com/Actualite.du.Maroc"/>
    <hyperlink ref="AL37" r:id="rId9" display="http://subeai.com/"/>
    <hyperlink ref="AO3" r:id="rId10" display="https://pbs.twimg.com/profile_banners/4102024499/1527632959"/>
    <hyperlink ref="AO4" r:id="rId11" display="https://pbs.twimg.com/profile_banners/844154731941498880/1490797378"/>
    <hyperlink ref="AO6" r:id="rId12" display="https://pbs.twimg.com/profile_banners/738610604/1524401397"/>
    <hyperlink ref="AO7" r:id="rId13" display="https://pbs.twimg.com/profile_banners/934400940697903104/1545988893"/>
    <hyperlink ref="AO8" r:id="rId14" display="https://pbs.twimg.com/profile_banners/1922842994/1513333844"/>
    <hyperlink ref="AO9" r:id="rId15" display="https://pbs.twimg.com/profile_banners/1487719052/1423076982"/>
    <hyperlink ref="AO10" r:id="rId16" display="https://pbs.twimg.com/profile_banners/109556877/1486752694"/>
    <hyperlink ref="AO11" r:id="rId17" display="https://pbs.twimg.com/profile_banners/4166675601/1463069410"/>
    <hyperlink ref="AO14" r:id="rId18" display="https://pbs.twimg.com/profile_banners/236885214/1436516307"/>
    <hyperlink ref="AO15" r:id="rId19" display="https://pbs.twimg.com/profile_banners/1080832372000595968/1548540287"/>
    <hyperlink ref="AO16" r:id="rId20" display="https://pbs.twimg.com/profile_banners/1252301904/1542637172"/>
    <hyperlink ref="AO17" r:id="rId21" display="https://pbs.twimg.com/profile_banners/956612702088163329/1547328867"/>
    <hyperlink ref="AO18" r:id="rId22" display="https://pbs.twimg.com/profile_banners/735267607151050753/1551280563"/>
    <hyperlink ref="AO19" r:id="rId23" display="https://pbs.twimg.com/profile_banners/113091297/1560434704"/>
    <hyperlink ref="AO20" r:id="rId24" display="https://pbs.twimg.com/profile_banners/1007722483/1566564085"/>
    <hyperlink ref="AO21" r:id="rId25" display="https://pbs.twimg.com/profile_banners/733726770/1355959083"/>
    <hyperlink ref="AO23" r:id="rId26" display="https://pbs.twimg.com/profile_banners/991606952/1402580972"/>
    <hyperlink ref="AO25" r:id="rId27" display="https://pbs.twimg.com/profile_banners/265454640/1405029854"/>
    <hyperlink ref="AO29" r:id="rId28" display="https://pbs.twimg.com/profile_banners/3247681140/1566993515"/>
    <hyperlink ref="AO30" r:id="rId29" display="https://pbs.twimg.com/profile_banners/1053376705698689025/1539981239"/>
    <hyperlink ref="AO32" r:id="rId30" display="https://pbs.twimg.com/profile_banners/252725000/1532435969"/>
    <hyperlink ref="AO33" r:id="rId31" display="https://pbs.twimg.com/profile_banners/1155832146264809472/1565375206"/>
    <hyperlink ref="AO34" r:id="rId32" display="https://pbs.twimg.com/profile_banners/771651369182765057/1503271696"/>
    <hyperlink ref="AO35" r:id="rId33" display="https://pbs.twimg.com/profile_banners/4070721885/1446159519"/>
    <hyperlink ref="AO36" r:id="rId34" display="https://pbs.twimg.com/profile_banners/1138713844661051392/1560423384"/>
    <hyperlink ref="AO37" r:id="rId35" display="https://pbs.twimg.com/profile_banners/443982317/1540331373"/>
    <hyperlink ref="AU3" r:id="rId36" display="http://abs.twimg.com/images/themes/theme1/bg.png"/>
    <hyperlink ref="AU4" r:id="rId37" display="http://abs.twimg.com/images/themes/theme1/bg.png"/>
    <hyperlink ref="AU6" r:id="rId38" display="http://abs.twimg.com/images/themes/theme10/bg.gif"/>
    <hyperlink ref="AU8" r:id="rId39" display="http://abs.twimg.com/images/themes/theme1/bg.png"/>
    <hyperlink ref="AU9" r:id="rId40" display="http://abs.twimg.com/images/themes/theme1/bg.png"/>
    <hyperlink ref="AU10" r:id="rId41" display="http://abs.twimg.com/images/themes/theme1/bg.png"/>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6" r:id="rId46" display="http://abs.twimg.com/images/themes/theme13/bg.gif"/>
    <hyperlink ref="AU19" r:id="rId47" display="http://abs.twimg.com/images/themes/theme9/bg.gif"/>
    <hyperlink ref="AU20" r:id="rId48" display="http://abs.twimg.com/images/themes/theme15/bg.png"/>
    <hyperlink ref="AU21" r:id="rId49" display="http://abs.twimg.com/images/themes/theme1/bg.png"/>
    <hyperlink ref="AU22" r:id="rId50" display="http://abs.twimg.com/images/themes/theme1/bg.png"/>
    <hyperlink ref="AU23" r:id="rId51" display="http://abs.twimg.com/images/themes/theme1/bg.png"/>
    <hyperlink ref="AU25" r:id="rId52" display="http://abs.twimg.com/images/themes/theme1/bg.png"/>
    <hyperlink ref="AU26" r:id="rId53" display="http://abs.twimg.com/images/themes/theme1/bg.png"/>
    <hyperlink ref="AU29" r:id="rId54" display="http://abs.twimg.com/images/themes/theme1/bg.png"/>
    <hyperlink ref="AU32" r:id="rId55" display="http://abs.twimg.com/images/themes/theme1/bg.png"/>
    <hyperlink ref="AU34" r:id="rId56" display="http://abs.twimg.com/images/themes/theme1/bg.png"/>
    <hyperlink ref="AU35" r:id="rId57" display="http://abs.twimg.com/images/themes/theme1/bg.png"/>
    <hyperlink ref="AU37" r:id="rId58" display="http://abs.twimg.com/images/themes/theme1/bg.png"/>
    <hyperlink ref="F3" r:id="rId59" display="http://pbs.twimg.com/profile_images/1161729855337238528/Z2jkTvJ2_normal.jpg"/>
    <hyperlink ref="F4" r:id="rId60" display="http://pbs.twimg.com/profile_images/1147418493538787328/FZ1uxXIT_normal.png"/>
    <hyperlink ref="F5" r:id="rId61" display="http://pbs.twimg.com/profile_images/1163562546017853442/kZvwpDhx_normal.jpg"/>
    <hyperlink ref="F6" r:id="rId62" display="http://pbs.twimg.com/profile_images/1143958231879995399/w1KuZWnV_normal.jpg"/>
    <hyperlink ref="F7" r:id="rId63" display="http://pbs.twimg.com/profile_images/1078581713670938624/ONV49ssE_normal.jpg"/>
    <hyperlink ref="F8" r:id="rId64" display="http://pbs.twimg.com/profile_images/725091118946222080/sKttsBN2_normal.png"/>
    <hyperlink ref="F9" r:id="rId65" display="http://pbs.twimg.com/profile_images/559752209735221248/2dYXpXko_normal.jpeg"/>
    <hyperlink ref="F10" r:id="rId66" display="http://pbs.twimg.com/profile_images/770687364901601282/unXUNiex_normal.jpg"/>
    <hyperlink ref="F11" r:id="rId67" display="http://pbs.twimg.com/profile_images/730792062799372288/UgOGeuGq_normal.jpg"/>
    <hyperlink ref="F12" r:id="rId68" display="http://abs.twimg.com/sticky/default_profile_images/default_profile_normal.png"/>
    <hyperlink ref="F13" r:id="rId69" display="http://pbs.twimg.com/profile_images/926809610165485570/e92PzvpN_normal.jpg"/>
    <hyperlink ref="F14" r:id="rId70" display="http://pbs.twimg.com/profile_images/1022302039945175040/CMN1o26j_normal.jpg"/>
    <hyperlink ref="F15" r:id="rId71" display="http://pbs.twimg.com/profile_images/1140753072991420423/atJP6JWd_normal.jpg"/>
    <hyperlink ref="F16" r:id="rId72" display="http://pbs.twimg.com/profile_images/977313426526625793/VWdAlUsa_normal.jpg"/>
    <hyperlink ref="F17" r:id="rId73" display="http://pbs.twimg.com/profile_images/1095937743513927680/8_jn14Ly_normal.jpg"/>
    <hyperlink ref="F18" r:id="rId74" display="http://pbs.twimg.com/profile_images/1155385022905487361/jxpQbIck_normal.png"/>
    <hyperlink ref="F19" r:id="rId75" display="http://pbs.twimg.com/profile_images/1100775853435338753/4hhybpcQ_normal.png"/>
    <hyperlink ref="F20" r:id="rId76" display="http://pbs.twimg.com/profile_images/1164096236208762881/oJd1PYGn_normal.jpg"/>
    <hyperlink ref="F21" r:id="rId77" display="http://pbs.twimg.com/profile_images/911960249787207680/3ZSAV72Z_normal.jpg"/>
    <hyperlink ref="F22" r:id="rId78" display="http://pbs.twimg.com/profile_images/1166502557302362119/pBjkl4Fg_normal.jpg"/>
    <hyperlink ref="F23" r:id="rId79" display="http://pbs.twimg.com/profile_images/1089146556886994944/LekRfCIT_normal.jpg"/>
    <hyperlink ref="F24" r:id="rId80" display="http://pbs.twimg.com/profile_images/1159177060205678593/OI8Exru3_normal.jpg"/>
    <hyperlink ref="F25" r:id="rId81" display="http://pbs.twimg.com/profile_images/1140677029521760256/j-_U8V6A_normal.jpg"/>
    <hyperlink ref="F26" r:id="rId82" display="http://pbs.twimg.com/profile_images/552777729783775232/IAbwh3v4_normal.jpeg"/>
    <hyperlink ref="F27" r:id="rId83" display="http://pbs.twimg.com/profile_images/1166536234119901190/tiBRzjxA_normal.jpg"/>
    <hyperlink ref="F28" r:id="rId84" display="http://pbs.twimg.com/profile_images/1100623681389244419/vIusdBMX_normal.jpg"/>
    <hyperlink ref="F29" r:id="rId85" display="http://pbs.twimg.com/profile_images/1167304664389308416/qTBCdDps_normal.jpg"/>
    <hyperlink ref="F30" r:id="rId86" display="http://pbs.twimg.com/profile_images/1060604968464461826/vZL2DsZt_normal.jpg"/>
    <hyperlink ref="F31" r:id="rId87" display="http://pbs.twimg.com/profile_images/1086234803723214851/OfN7w64T_normal.jpg"/>
    <hyperlink ref="F32" r:id="rId88" display="http://pbs.twimg.com/profile_images/1122197656644784128/9jGZcIsO_normal.jpg"/>
    <hyperlink ref="F33" r:id="rId89" display="http://pbs.twimg.com/profile_images/1167522685804580864/_MIJ2eQF_normal.jpg"/>
    <hyperlink ref="F34" r:id="rId90" display="http://pbs.twimg.com/profile_images/771652281288626176/rsw6XXro_normal.jpg"/>
    <hyperlink ref="F35" r:id="rId91" display="http://pbs.twimg.com/profile_images/659867383859810304/MfJ78-7k_normal.jpg"/>
    <hyperlink ref="F36" r:id="rId92" display="http://pbs.twimg.com/profile_images/1139124256577654784/pxvJihcj_normal.png"/>
    <hyperlink ref="F37" r:id="rId93" display="http://pbs.twimg.com/profile_images/1091692492116905985/FFOO41yE_normal.jpg"/>
    <hyperlink ref="AX3" r:id="rId94" display="https://twitter.com/elagrao1235"/>
    <hyperlink ref="AX4" r:id="rId95" display="https://twitter.com/b9ina_hna"/>
    <hyperlink ref="AX5" r:id="rId96" display="https://twitter.com/missisidi"/>
    <hyperlink ref="AX6" r:id="rId97" display="https://twitter.com/khanhilid"/>
    <hyperlink ref="AX7" r:id="rId98" display="https://twitter.com/akhbarnewsma"/>
    <hyperlink ref="AX8" r:id="rId99" display="https://twitter.com/adooon111"/>
    <hyperlink ref="AX9" r:id="rId100" display="https://twitter.com/hanatiah1"/>
    <hyperlink ref="AX10" r:id="rId101" display="https://twitter.com/hespress"/>
    <hyperlink ref="AX11" r:id="rId102" display="https://twitter.com/tarik_bakkary"/>
    <hyperlink ref="AX12" r:id="rId103" display="https://twitter.com/full_gools"/>
    <hyperlink ref="AX13" r:id="rId104" display="https://twitter.com/abbenbihi"/>
    <hyperlink ref="AX14" r:id="rId105" display="https://twitter.com/hassan_rachidi1"/>
    <hyperlink ref="AX15" r:id="rId106" display="https://twitter.com/msawt3"/>
    <hyperlink ref="AX16" r:id="rId107" display="https://twitter.com/elotmanisaad"/>
    <hyperlink ref="AX17" r:id="rId108" display="https://twitter.com/metha410"/>
    <hyperlink ref="AX18" r:id="rId109" display="https://twitter.com/alroeyas"/>
    <hyperlink ref="AX19" r:id="rId110" display="https://twitter.com/alroeya"/>
    <hyperlink ref="AX20" r:id="rId111" display="https://twitter.com/majed_209"/>
    <hyperlink ref="AX21" r:id="rId112" display="https://twitter.com/kanjaa_fr"/>
    <hyperlink ref="AX22" r:id="rId113" display="https://twitter.com/fatyezgh"/>
    <hyperlink ref="AX23" r:id="rId114" display="https://twitter.com/brim1am"/>
    <hyperlink ref="AX24" r:id="rId115" display="https://twitter.com/youssef20754125"/>
    <hyperlink ref="AX25" r:id="rId116" display="https://twitter.com/ammaratallah"/>
    <hyperlink ref="AX26" r:id="rId117" display="https://twitter.com/hessah_aljaser"/>
    <hyperlink ref="AX27" r:id="rId118" display="https://twitter.com/fatima1990fati1"/>
    <hyperlink ref="AX28" r:id="rId119" display="https://twitter.com/zlyxiogmkmt9hqv"/>
    <hyperlink ref="AX29" r:id="rId120" display="https://twitter.com/m_highstar"/>
    <hyperlink ref="AX30" r:id="rId121" display="https://twitter.com/lily242824"/>
    <hyperlink ref="AX31" r:id="rId122" display="https://twitter.com/abeerga24379555"/>
    <hyperlink ref="AX32" r:id="rId123" display="https://twitter.com/01200522"/>
    <hyperlink ref="AX33" r:id="rId124" display="https://twitter.com/pflpselma"/>
    <hyperlink ref="AX34" r:id="rId125" display="https://twitter.com/manospheremania"/>
    <hyperlink ref="AX35" r:id="rId126" display="https://twitter.com/maroc_actualite"/>
    <hyperlink ref="AX36" r:id="rId127" display="https://twitter.com/akalpressma"/>
    <hyperlink ref="AX37" r:id="rId128" display="https://twitter.com/sultanbindulaim"/>
  </hyperlinks>
  <printOptions/>
  <pageMargins left="0.7" right="0.7" top="0.75" bottom="0.75" header="0.3" footer="0.3"/>
  <pageSetup horizontalDpi="600" verticalDpi="600" orientation="portrait"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770</v>
      </c>
      <c r="Z2" s="13" t="s">
        <v>780</v>
      </c>
      <c r="AA2" s="13" t="s">
        <v>794</v>
      </c>
      <c r="AB2" s="13" t="s">
        <v>842</v>
      </c>
      <c r="AC2" s="13" t="s">
        <v>893</v>
      </c>
      <c r="AD2" s="13" t="s">
        <v>912</v>
      </c>
      <c r="AE2" s="13" t="s">
        <v>913</v>
      </c>
      <c r="AF2" s="13" t="s">
        <v>923</v>
      </c>
      <c r="AG2" s="67" t="s">
        <v>1033</v>
      </c>
      <c r="AH2" s="67" t="s">
        <v>1034</v>
      </c>
      <c r="AI2" s="67" t="s">
        <v>1035</v>
      </c>
      <c r="AJ2" s="67" t="s">
        <v>1036</v>
      </c>
      <c r="AK2" s="67" t="s">
        <v>1037</v>
      </c>
      <c r="AL2" s="67" t="s">
        <v>1038</v>
      </c>
      <c r="AM2" s="67" t="s">
        <v>1039</v>
      </c>
      <c r="AN2" s="67" t="s">
        <v>1040</v>
      </c>
      <c r="AO2" s="67" t="s">
        <v>1043</v>
      </c>
    </row>
    <row r="3" spans="1:41" ht="15">
      <c r="A3" s="125" t="s">
        <v>740</v>
      </c>
      <c r="B3" s="126" t="s">
        <v>746</v>
      </c>
      <c r="C3" s="126" t="s">
        <v>56</v>
      </c>
      <c r="D3" s="117"/>
      <c r="E3" s="116"/>
      <c r="F3" s="118" t="s">
        <v>1099</v>
      </c>
      <c r="G3" s="119"/>
      <c r="H3" s="119"/>
      <c r="I3" s="120">
        <v>3</v>
      </c>
      <c r="J3" s="121"/>
      <c r="K3" s="51">
        <v>13</v>
      </c>
      <c r="L3" s="51">
        <v>12</v>
      </c>
      <c r="M3" s="51">
        <v>2</v>
      </c>
      <c r="N3" s="51">
        <v>14</v>
      </c>
      <c r="O3" s="51">
        <v>2</v>
      </c>
      <c r="P3" s="52">
        <v>0</v>
      </c>
      <c r="Q3" s="52">
        <v>0</v>
      </c>
      <c r="R3" s="51">
        <v>1</v>
      </c>
      <c r="S3" s="51">
        <v>0</v>
      </c>
      <c r="T3" s="51">
        <v>13</v>
      </c>
      <c r="U3" s="51">
        <v>14</v>
      </c>
      <c r="V3" s="51">
        <v>2</v>
      </c>
      <c r="W3" s="52">
        <v>1.704142</v>
      </c>
      <c r="X3" s="52">
        <v>0.07692307692307693</v>
      </c>
      <c r="Y3" s="85" t="s">
        <v>771</v>
      </c>
      <c r="Z3" s="85" t="s">
        <v>781</v>
      </c>
      <c r="AA3" s="85" t="s">
        <v>795</v>
      </c>
      <c r="AB3" s="91" t="s">
        <v>843</v>
      </c>
      <c r="AC3" s="91" t="s">
        <v>894</v>
      </c>
      <c r="AD3" s="91" t="s">
        <v>241</v>
      </c>
      <c r="AE3" s="91" t="s">
        <v>241</v>
      </c>
      <c r="AF3" s="91" t="s">
        <v>924</v>
      </c>
      <c r="AG3" s="128">
        <v>0</v>
      </c>
      <c r="AH3" s="131">
        <v>0</v>
      </c>
      <c r="AI3" s="128">
        <v>0</v>
      </c>
      <c r="AJ3" s="131">
        <v>0</v>
      </c>
      <c r="AK3" s="128">
        <v>0</v>
      </c>
      <c r="AL3" s="131">
        <v>0</v>
      </c>
      <c r="AM3" s="128">
        <v>262</v>
      </c>
      <c r="AN3" s="131">
        <v>100</v>
      </c>
      <c r="AO3" s="128">
        <v>262</v>
      </c>
    </row>
    <row r="4" spans="1:41" ht="15">
      <c r="A4" s="125" t="s">
        <v>741</v>
      </c>
      <c r="B4" s="126" t="s">
        <v>747</v>
      </c>
      <c r="C4" s="126" t="s">
        <v>56</v>
      </c>
      <c r="D4" s="122"/>
      <c r="E4" s="100"/>
      <c r="F4" s="103" t="s">
        <v>1100</v>
      </c>
      <c r="G4" s="107"/>
      <c r="H4" s="107"/>
      <c r="I4" s="123">
        <v>4</v>
      </c>
      <c r="J4" s="110"/>
      <c r="K4" s="51">
        <v>11</v>
      </c>
      <c r="L4" s="51">
        <v>8</v>
      </c>
      <c r="M4" s="51">
        <v>23</v>
      </c>
      <c r="N4" s="51">
        <v>31</v>
      </c>
      <c r="O4" s="51">
        <v>31</v>
      </c>
      <c r="P4" s="52" t="s">
        <v>755</v>
      </c>
      <c r="Q4" s="52" t="s">
        <v>755</v>
      </c>
      <c r="R4" s="51">
        <v>11</v>
      </c>
      <c r="S4" s="51">
        <v>11</v>
      </c>
      <c r="T4" s="51">
        <v>1</v>
      </c>
      <c r="U4" s="51">
        <v>19</v>
      </c>
      <c r="V4" s="51">
        <v>0</v>
      </c>
      <c r="W4" s="52">
        <v>0</v>
      </c>
      <c r="X4" s="52">
        <v>0</v>
      </c>
      <c r="Y4" s="85" t="s">
        <v>772</v>
      </c>
      <c r="Z4" s="85" t="s">
        <v>782</v>
      </c>
      <c r="AA4" s="85" t="s">
        <v>796</v>
      </c>
      <c r="AB4" s="91" t="s">
        <v>844</v>
      </c>
      <c r="AC4" s="91" t="s">
        <v>895</v>
      </c>
      <c r="AD4" s="91"/>
      <c r="AE4" s="91"/>
      <c r="AF4" s="91" t="s">
        <v>925</v>
      </c>
      <c r="AG4" s="128">
        <v>0</v>
      </c>
      <c r="AH4" s="131">
        <v>0</v>
      </c>
      <c r="AI4" s="128">
        <v>0</v>
      </c>
      <c r="AJ4" s="131">
        <v>0</v>
      </c>
      <c r="AK4" s="128">
        <v>0</v>
      </c>
      <c r="AL4" s="131">
        <v>0</v>
      </c>
      <c r="AM4" s="128">
        <v>303</v>
      </c>
      <c r="AN4" s="131">
        <v>100</v>
      </c>
      <c r="AO4" s="128">
        <v>303</v>
      </c>
    </row>
    <row r="5" spans="1:41" ht="15">
      <c r="A5" s="125" t="s">
        <v>742</v>
      </c>
      <c r="B5" s="126" t="s">
        <v>748</v>
      </c>
      <c r="C5" s="126" t="s">
        <v>56</v>
      </c>
      <c r="D5" s="122"/>
      <c r="E5" s="100"/>
      <c r="F5" s="103" t="s">
        <v>1101</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t="s">
        <v>298</v>
      </c>
      <c r="Z5" s="85" t="s">
        <v>324</v>
      </c>
      <c r="AA5" s="85"/>
      <c r="AB5" s="91" t="s">
        <v>845</v>
      </c>
      <c r="AC5" s="91" t="s">
        <v>896</v>
      </c>
      <c r="AD5" s="91"/>
      <c r="AE5" s="91" t="s">
        <v>228</v>
      </c>
      <c r="AF5" s="91" t="s">
        <v>926</v>
      </c>
      <c r="AG5" s="128">
        <v>0</v>
      </c>
      <c r="AH5" s="131">
        <v>0</v>
      </c>
      <c r="AI5" s="128">
        <v>0</v>
      </c>
      <c r="AJ5" s="131">
        <v>0</v>
      </c>
      <c r="AK5" s="128">
        <v>0</v>
      </c>
      <c r="AL5" s="131">
        <v>0</v>
      </c>
      <c r="AM5" s="128">
        <v>96</v>
      </c>
      <c r="AN5" s="131">
        <v>100</v>
      </c>
      <c r="AO5" s="128">
        <v>96</v>
      </c>
    </row>
    <row r="6" spans="1:41" ht="15">
      <c r="A6" s="125" t="s">
        <v>743</v>
      </c>
      <c r="B6" s="126" t="s">
        <v>749</v>
      </c>
      <c r="C6" s="126" t="s">
        <v>56</v>
      </c>
      <c r="D6" s="122"/>
      <c r="E6" s="100"/>
      <c r="F6" s="103" t="s">
        <v>743</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c r="AB6" s="91" t="s">
        <v>475</v>
      </c>
      <c r="AC6" s="91" t="s">
        <v>475</v>
      </c>
      <c r="AD6" s="91" t="s">
        <v>245</v>
      </c>
      <c r="AE6" s="91" t="s">
        <v>914</v>
      </c>
      <c r="AF6" s="91" t="s">
        <v>927</v>
      </c>
      <c r="AG6" s="128">
        <v>0</v>
      </c>
      <c r="AH6" s="131">
        <v>0</v>
      </c>
      <c r="AI6" s="128">
        <v>0</v>
      </c>
      <c r="AJ6" s="131">
        <v>0</v>
      </c>
      <c r="AK6" s="128">
        <v>0</v>
      </c>
      <c r="AL6" s="131">
        <v>0</v>
      </c>
      <c r="AM6" s="128">
        <v>9</v>
      </c>
      <c r="AN6" s="131">
        <v>100</v>
      </c>
      <c r="AO6" s="128">
        <v>9</v>
      </c>
    </row>
    <row r="7" spans="1:41" ht="15">
      <c r="A7" s="125" t="s">
        <v>744</v>
      </c>
      <c r="B7" s="126" t="s">
        <v>750</v>
      </c>
      <c r="C7" s="126" t="s">
        <v>56</v>
      </c>
      <c r="D7" s="122"/>
      <c r="E7" s="100"/>
      <c r="F7" s="103" t="s">
        <v>1102</v>
      </c>
      <c r="G7" s="107"/>
      <c r="H7" s="107"/>
      <c r="I7" s="123">
        <v>7</v>
      </c>
      <c r="J7" s="110"/>
      <c r="K7" s="51">
        <v>2</v>
      </c>
      <c r="L7" s="51">
        <v>0</v>
      </c>
      <c r="M7" s="51">
        <v>2</v>
      </c>
      <c r="N7" s="51">
        <v>2</v>
      </c>
      <c r="O7" s="51">
        <v>0</v>
      </c>
      <c r="P7" s="52">
        <v>0</v>
      </c>
      <c r="Q7" s="52">
        <v>0</v>
      </c>
      <c r="R7" s="51">
        <v>1</v>
      </c>
      <c r="S7" s="51">
        <v>0</v>
      </c>
      <c r="T7" s="51">
        <v>2</v>
      </c>
      <c r="U7" s="51">
        <v>2</v>
      </c>
      <c r="V7" s="51">
        <v>1</v>
      </c>
      <c r="W7" s="52">
        <v>0.5</v>
      </c>
      <c r="X7" s="52">
        <v>0.5</v>
      </c>
      <c r="Y7" s="85" t="s">
        <v>301</v>
      </c>
      <c r="Z7" s="85" t="s">
        <v>324</v>
      </c>
      <c r="AA7" s="85"/>
      <c r="AB7" s="91" t="s">
        <v>846</v>
      </c>
      <c r="AC7" s="91" t="s">
        <v>897</v>
      </c>
      <c r="AD7" s="91" t="s">
        <v>246</v>
      </c>
      <c r="AE7" s="91" t="s">
        <v>915</v>
      </c>
      <c r="AF7" s="91" t="s">
        <v>928</v>
      </c>
      <c r="AG7" s="128">
        <v>0</v>
      </c>
      <c r="AH7" s="131">
        <v>0</v>
      </c>
      <c r="AI7" s="128">
        <v>0</v>
      </c>
      <c r="AJ7" s="131">
        <v>0</v>
      </c>
      <c r="AK7" s="128">
        <v>0</v>
      </c>
      <c r="AL7" s="131">
        <v>0</v>
      </c>
      <c r="AM7" s="128">
        <v>37</v>
      </c>
      <c r="AN7" s="131">
        <v>100</v>
      </c>
      <c r="AO7" s="128">
        <v>37</v>
      </c>
    </row>
    <row r="8" spans="1:41" ht="15">
      <c r="A8" s="125" t="s">
        <v>745</v>
      </c>
      <c r="B8" s="126" t="s">
        <v>751</v>
      </c>
      <c r="C8" s="126" t="s">
        <v>56</v>
      </c>
      <c r="D8" s="122"/>
      <c r="E8" s="100"/>
      <c r="F8" s="103" t="s">
        <v>745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290</v>
      </c>
      <c r="Z8" s="85" t="s">
        <v>324</v>
      </c>
      <c r="AA8" s="85"/>
      <c r="AB8" s="91" t="s">
        <v>475</v>
      </c>
      <c r="AC8" s="91" t="s">
        <v>475</v>
      </c>
      <c r="AD8" s="91" t="s">
        <v>243</v>
      </c>
      <c r="AE8" s="91"/>
      <c r="AF8" s="91" t="s">
        <v>929</v>
      </c>
      <c r="AG8" s="128">
        <v>0</v>
      </c>
      <c r="AH8" s="131">
        <v>0</v>
      </c>
      <c r="AI8" s="128">
        <v>0</v>
      </c>
      <c r="AJ8" s="131">
        <v>0</v>
      </c>
      <c r="AK8" s="128">
        <v>0</v>
      </c>
      <c r="AL8" s="131">
        <v>0</v>
      </c>
      <c r="AM8" s="128">
        <v>18</v>
      </c>
      <c r="AN8" s="131">
        <v>100</v>
      </c>
      <c r="AO8"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740</v>
      </c>
      <c r="B2" s="91" t="s">
        <v>242</v>
      </c>
      <c r="C2" s="85">
        <f>VLOOKUP(GroupVertices[[#This Row],[Vertex]],Vertices[],MATCH("ID",Vertices[[#Headers],[Vertex]:[Vertex Content Word Count]],0),FALSE)</f>
        <v>37</v>
      </c>
    </row>
    <row r="3" spans="1:3" ht="15">
      <c r="A3" s="85" t="s">
        <v>740</v>
      </c>
      <c r="B3" s="91" t="s">
        <v>241</v>
      </c>
      <c r="C3" s="85">
        <f>VLOOKUP(GroupVertices[[#This Row],[Vertex]],Vertices[],MATCH("ID",Vertices[[#Headers],[Vertex]:[Vertex Content Word Count]],0),FALSE)</f>
        <v>10</v>
      </c>
    </row>
    <row r="4" spans="1:3" ht="15">
      <c r="A4" s="85" t="s">
        <v>740</v>
      </c>
      <c r="B4" s="91" t="s">
        <v>237</v>
      </c>
      <c r="C4" s="85">
        <f>VLOOKUP(GroupVertices[[#This Row],[Vertex]],Vertices[],MATCH("ID",Vertices[[#Headers],[Vertex]:[Vertex Content Word Count]],0),FALSE)</f>
        <v>32</v>
      </c>
    </row>
    <row r="5" spans="1:3" ht="15">
      <c r="A5" s="85" t="s">
        <v>740</v>
      </c>
      <c r="B5" s="91" t="s">
        <v>236</v>
      </c>
      <c r="C5" s="85">
        <f>VLOOKUP(GroupVertices[[#This Row],[Vertex]],Vertices[],MATCH("ID",Vertices[[#Headers],[Vertex]:[Vertex Content Word Count]],0),FALSE)</f>
        <v>31</v>
      </c>
    </row>
    <row r="6" spans="1:3" ht="15">
      <c r="A6" s="85" t="s">
        <v>740</v>
      </c>
      <c r="B6" s="91" t="s">
        <v>235</v>
      </c>
      <c r="C6" s="85">
        <f>VLOOKUP(GroupVertices[[#This Row],[Vertex]],Vertices[],MATCH("ID",Vertices[[#Headers],[Vertex]:[Vertex Content Word Count]],0),FALSE)</f>
        <v>30</v>
      </c>
    </row>
    <row r="7" spans="1:3" ht="15">
      <c r="A7" s="85" t="s">
        <v>740</v>
      </c>
      <c r="B7" s="91" t="s">
        <v>234</v>
      </c>
      <c r="C7" s="85">
        <f>VLOOKUP(GroupVertices[[#This Row],[Vertex]],Vertices[],MATCH("ID",Vertices[[#Headers],[Vertex]:[Vertex Content Word Count]],0),FALSE)</f>
        <v>29</v>
      </c>
    </row>
    <row r="8" spans="1:3" ht="15">
      <c r="A8" s="85" t="s">
        <v>740</v>
      </c>
      <c r="B8" s="91" t="s">
        <v>233</v>
      </c>
      <c r="C8" s="85">
        <f>VLOOKUP(GroupVertices[[#This Row],[Vertex]],Vertices[],MATCH("ID",Vertices[[#Headers],[Vertex]:[Vertex Content Word Count]],0),FALSE)</f>
        <v>28</v>
      </c>
    </row>
    <row r="9" spans="1:3" ht="15">
      <c r="A9" s="85" t="s">
        <v>740</v>
      </c>
      <c r="B9" s="91" t="s">
        <v>232</v>
      </c>
      <c r="C9" s="85">
        <f>VLOOKUP(GroupVertices[[#This Row],[Vertex]],Vertices[],MATCH("ID",Vertices[[#Headers],[Vertex]:[Vertex Content Word Count]],0),FALSE)</f>
        <v>27</v>
      </c>
    </row>
    <row r="10" spans="1:3" ht="15">
      <c r="A10" s="85" t="s">
        <v>740</v>
      </c>
      <c r="B10" s="91" t="s">
        <v>230</v>
      </c>
      <c r="C10" s="85">
        <f>VLOOKUP(GroupVertices[[#This Row],[Vertex]],Vertices[],MATCH("ID",Vertices[[#Headers],[Vertex]:[Vertex Content Word Count]],0),FALSE)</f>
        <v>25</v>
      </c>
    </row>
    <row r="11" spans="1:3" ht="15">
      <c r="A11" s="85" t="s">
        <v>740</v>
      </c>
      <c r="B11" s="91" t="s">
        <v>227</v>
      </c>
      <c r="C11" s="85">
        <f>VLOOKUP(GroupVertices[[#This Row],[Vertex]],Vertices[],MATCH("ID",Vertices[[#Headers],[Vertex]:[Vertex Content Word Count]],0),FALSE)</f>
        <v>23</v>
      </c>
    </row>
    <row r="12" spans="1:3" ht="15">
      <c r="A12" s="85" t="s">
        <v>740</v>
      </c>
      <c r="B12" s="91" t="s">
        <v>226</v>
      </c>
      <c r="C12" s="85">
        <f>VLOOKUP(GroupVertices[[#This Row],[Vertex]],Vertices[],MATCH("ID",Vertices[[#Headers],[Vertex]:[Vertex Content Word Count]],0),FALSE)</f>
        <v>22</v>
      </c>
    </row>
    <row r="13" spans="1:3" ht="15">
      <c r="A13" s="85" t="s">
        <v>740</v>
      </c>
      <c r="B13" s="91" t="s">
        <v>225</v>
      </c>
      <c r="C13" s="85">
        <f>VLOOKUP(GroupVertices[[#This Row],[Vertex]],Vertices[],MATCH("ID",Vertices[[#Headers],[Vertex]:[Vertex Content Word Count]],0),FALSE)</f>
        <v>21</v>
      </c>
    </row>
    <row r="14" spans="1:3" ht="15">
      <c r="A14" s="85" t="s">
        <v>740</v>
      </c>
      <c r="B14" s="91" t="s">
        <v>217</v>
      </c>
      <c r="C14" s="85">
        <f>VLOOKUP(GroupVertices[[#This Row],[Vertex]],Vertices[],MATCH("ID",Vertices[[#Headers],[Vertex]:[Vertex Content Word Count]],0),FALSE)</f>
        <v>9</v>
      </c>
    </row>
    <row r="15" spans="1:3" ht="15">
      <c r="A15" s="85" t="s">
        <v>741</v>
      </c>
      <c r="B15" s="91" t="s">
        <v>213</v>
      </c>
      <c r="C15" s="85">
        <f>VLOOKUP(GroupVertices[[#This Row],[Vertex]],Vertices[],MATCH("ID",Vertices[[#Headers],[Vertex]:[Vertex Content Word Count]],0),FALSE)</f>
        <v>5</v>
      </c>
    </row>
    <row r="16" spans="1:3" ht="15">
      <c r="A16" s="85" t="s">
        <v>741</v>
      </c>
      <c r="B16" s="91" t="s">
        <v>214</v>
      </c>
      <c r="C16" s="85">
        <f>VLOOKUP(GroupVertices[[#This Row],[Vertex]],Vertices[],MATCH("ID",Vertices[[#Headers],[Vertex]:[Vertex Content Word Count]],0),FALSE)</f>
        <v>6</v>
      </c>
    </row>
    <row r="17" spans="1:3" ht="15">
      <c r="A17" s="85" t="s">
        <v>741</v>
      </c>
      <c r="B17" s="91" t="s">
        <v>215</v>
      </c>
      <c r="C17" s="85">
        <f>VLOOKUP(GroupVertices[[#This Row],[Vertex]],Vertices[],MATCH("ID",Vertices[[#Headers],[Vertex]:[Vertex Content Word Count]],0),FALSE)</f>
        <v>7</v>
      </c>
    </row>
    <row r="18" spans="1:3" ht="15">
      <c r="A18" s="85" t="s">
        <v>741</v>
      </c>
      <c r="B18" s="91" t="s">
        <v>216</v>
      </c>
      <c r="C18" s="85">
        <f>VLOOKUP(GroupVertices[[#This Row],[Vertex]],Vertices[],MATCH("ID",Vertices[[#Headers],[Vertex]:[Vertex Content Word Count]],0),FALSE)</f>
        <v>8</v>
      </c>
    </row>
    <row r="19" spans="1:3" ht="15">
      <c r="A19" s="85" t="s">
        <v>741</v>
      </c>
      <c r="B19" s="91" t="s">
        <v>218</v>
      </c>
      <c r="C19" s="85">
        <f>VLOOKUP(GroupVertices[[#This Row],[Vertex]],Vertices[],MATCH("ID",Vertices[[#Headers],[Vertex]:[Vertex Content Word Count]],0),FALSE)</f>
        <v>11</v>
      </c>
    </row>
    <row r="20" spans="1:3" ht="15">
      <c r="A20" s="85" t="s">
        <v>741</v>
      </c>
      <c r="B20" s="91" t="s">
        <v>219</v>
      </c>
      <c r="C20" s="85">
        <f>VLOOKUP(GroupVertices[[#This Row],[Vertex]],Vertices[],MATCH("ID",Vertices[[#Headers],[Vertex]:[Vertex Content Word Count]],0),FALSE)</f>
        <v>12</v>
      </c>
    </row>
    <row r="21" spans="1:3" ht="15">
      <c r="A21" s="85" t="s">
        <v>741</v>
      </c>
      <c r="B21" s="91" t="s">
        <v>220</v>
      </c>
      <c r="C21" s="85">
        <f>VLOOKUP(GroupVertices[[#This Row],[Vertex]],Vertices[],MATCH("ID",Vertices[[#Headers],[Vertex]:[Vertex Content Word Count]],0),FALSE)</f>
        <v>13</v>
      </c>
    </row>
    <row r="22" spans="1:3" ht="15">
      <c r="A22" s="85" t="s">
        <v>741</v>
      </c>
      <c r="B22" s="91" t="s">
        <v>221</v>
      </c>
      <c r="C22" s="85">
        <f>VLOOKUP(GroupVertices[[#This Row],[Vertex]],Vertices[],MATCH("ID",Vertices[[#Headers],[Vertex]:[Vertex Content Word Count]],0),FALSE)</f>
        <v>14</v>
      </c>
    </row>
    <row r="23" spans="1:3" ht="15">
      <c r="A23" s="85" t="s">
        <v>741</v>
      </c>
      <c r="B23" s="91" t="s">
        <v>231</v>
      </c>
      <c r="C23" s="85">
        <f>VLOOKUP(GroupVertices[[#This Row],[Vertex]],Vertices[],MATCH("ID",Vertices[[#Headers],[Vertex]:[Vertex Content Word Count]],0),FALSE)</f>
        <v>26</v>
      </c>
    </row>
    <row r="24" spans="1:3" ht="15">
      <c r="A24" s="85" t="s">
        <v>741</v>
      </c>
      <c r="B24" s="91" t="s">
        <v>239</v>
      </c>
      <c r="C24" s="85">
        <f>VLOOKUP(GroupVertices[[#This Row],[Vertex]],Vertices[],MATCH("ID",Vertices[[#Headers],[Vertex]:[Vertex Content Word Count]],0),FALSE)</f>
        <v>35</v>
      </c>
    </row>
    <row r="25" spans="1:3" ht="15">
      <c r="A25" s="85" t="s">
        <v>741</v>
      </c>
      <c r="B25" s="91" t="s">
        <v>240</v>
      </c>
      <c r="C25" s="85">
        <f>VLOOKUP(GroupVertices[[#This Row],[Vertex]],Vertices[],MATCH("ID",Vertices[[#Headers],[Vertex]:[Vertex Content Word Count]],0),FALSE)</f>
        <v>36</v>
      </c>
    </row>
    <row r="26" spans="1:3" ht="15">
      <c r="A26" s="85" t="s">
        <v>742</v>
      </c>
      <c r="B26" s="91" t="s">
        <v>229</v>
      </c>
      <c r="C26" s="85">
        <f>VLOOKUP(GroupVertices[[#This Row],[Vertex]],Vertices[],MATCH("ID",Vertices[[#Headers],[Vertex]:[Vertex Content Word Count]],0),FALSE)</f>
        <v>24</v>
      </c>
    </row>
    <row r="27" spans="1:3" ht="15">
      <c r="A27" s="85" t="s">
        <v>742</v>
      </c>
      <c r="B27" s="91" t="s">
        <v>228</v>
      </c>
      <c r="C27" s="85">
        <f>VLOOKUP(GroupVertices[[#This Row],[Vertex]],Vertices[],MATCH("ID",Vertices[[#Headers],[Vertex]:[Vertex Content Word Count]],0),FALSE)</f>
        <v>19</v>
      </c>
    </row>
    <row r="28" spans="1:3" ht="15">
      <c r="A28" s="85" t="s">
        <v>742</v>
      </c>
      <c r="B28" s="91" t="s">
        <v>224</v>
      </c>
      <c r="C28" s="85">
        <f>VLOOKUP(GroupVertices[[#This Row],[Vertex]],Vertices[],MATCH("ID",Vertices[[#Headers],[Vertex]:[Vertex Content Word Count]],0),FALSE)</f>
        <v>20</v>
      </c>
    </row>
    <row r="29" spans="1:3" ht="15">
      <c r="A29" s="85" t="s">
        <v>742</v>
      </c>
      <c r="B29" s="91" t="s">
        <v>223</v>
      </c>
      <c r="C29" s="85">
        <f>VLOOKUP(GroupVertices[[#This Row],[Vertex]],Vertices[],MATCH("ID",Vertices[[#Headers],[Vertex]:[Vertex Content Word Count]],0),FALSE)</f>
        <v>18</v>
      </c>
    </row>
    <row r="30" spans="1:3" ht="15">
      <c r="A30" s="85" t="s">
        <v>743</v>
      </c>
      <c r="B30" s="91" t="s">
        <v>222</v>
      </c>
      <c r="C30" s="85">
        <f>VLOOKUP(GroupVertices[[#This Row],[Vertex]],Vertices[],MATCH("ID",Vertices[[#Headers],[Vertex]:[Vertex Content Word Count]],0),FALSE)</f>
        <v>15</v>
      </c>
    </row>
    <row r="31" spans="1:3" ht="15">
      <c r="A31" s="85" t="s">
        <v>743</v>
      </c>
      <c r="B31" s="91" t="s">
        <v>245</v>
      </c>
      <c r="C31" s="85">
        <f>VLOOKUP(GroupVertices[[#This Row],[Vertex]],Vertices[],MATCH("ID",Vertices[[#Headers],[Vertex]:[Vertex Content Word Count]],0),FALSE)</f>
        <v>17</v>
      </c>
    </row>
    <row r="32" spans="1:3" ht="15">
      <c r="A32" s="85" t="s">
        <v>743</v>
      </c>
      <c r="B32" s="91" t="s">
        <v>244</v>
      </c>
      <c r="C32" s="85">
        <f>VLOOKUP(GroupVertices[[#This Row],[Vertex]],Vertices[],MATCH("ID",Vertices[[#Headers],[Vertex]:[Vertex Content Word Count]],0),FALSE)</f>
        <v>16</v>
      </c>
    </row>
    <row r="33" spans="1:3" ht="15">
      <c r="A33" s="85" t="s">
        <v>744</v>
      </c>
      <c r="B33" s="91" t="s">
        <v>238</v>
      </c>
      <c r="C33" s="85">
        <f>VLOOKUP(GroupVertices[[#This Row],[Vertex]],Vertices[],MATCH("ID",Vertices[[#Headers],[Vertex]:[Vertex Content Word Count]],0),FALSE)</f>
        <v>33</v>
      </c>
    </row>
    <row r="34" spans="1:3" ht="15">
      <c r="A34" s="85" t="s">
        <v>744</v>
      </c>
      <c r="B34" s="91" t="s">
        <v>246</v>
      </c>
      <c r="C34" s="85">
        <f>VLOOKUP(GroupVertices[[#This Row],[Vertex]],Vertices[],MATCH("ID",Vertices[[#Headers],[Vertex]:[Vertex Content Word Count]],0),FALSE)</f>
        <v>34</v>
      </c>
    </row>
    <row r="35" spans="1:3" ht="15">
      <c r="A35" s="85" t="s">
        <v>745</v>
      </c>
      <c r="B35" s="91" t="s">
        <v>212</v>
      </c>
      <c r="C35" s="85">
        <f>VLOOKUP(GroupVertices[[#This Row],[Vertex]],Vertices[],MATCH("ID",Vertices[[#Headers],[Vertex]:[Vertex Content Word Count]],0),FALSE)</f>
        <v>3</v>
      </c>
    </row>
    <row r="36" spans="1:3" ht="15">
      <c r="A36" s="85" t="s">
        <v>745</v>
      </c>
      <c r="B36" s="91" t="s">
        <v>243</v>
      </c>
      <c r="C36"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1047</v>
      </c>
      <c r="B2" s="36" t="s">
        <v>701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19</v>
      </c>
      <c r="P2" s="39">
        <f>MIN(Vertices[PageRank])</f>
        <v>0.552489</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0.2545454545454545</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3.709090909090909</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14</v>
      </c>
      <c r="N3" s="41">
        <f aca="true" t="shared" si="6" ref="N3:N26">N2+($N$57-$N$2)/BinDivisor</f>
        <v>0.004239381818181819</v>
      </c>
      <c r="O3" s="42">
        <f>COUNTIF(Vertices[Eigenvector Centrality],"&gt;= "&amp;N3)-COUNTIF(Vertices[Eigenvector Centrality],"&gt;="&amp;N4)</f>
        <v>0</v>
      </c>
      <c r="P3" s="41">
        <f aca="true" t="shared" si="7" ref="P3:P26">P2+($P$57-$P$2)/BinDivisor</f>
        <v>0.6629756545454546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0.509090909090909</v>
      </c>
      <c r="G4" s="40">
        <f>COUNTIF(Vertices[In-Degree],"&gt;= "&amp;F4)-COUNTIF(Vertices[In-Degree],"&gt;="&amp;F5)</f>
        <v>0</v>
      </c>
      <c r="H4" s="39">
        <f t="shared" si="3"/>
        <v>0.10909090909090909</v>
      </c>
      <c r="I4" s="40">
        <f>COUNTIF(Vertices[Out-Degree],"&gt;= "&amp;H4)-COUNTIF(Vertices[Out-Degree],"&gt;="&amp;H5)</f>
        <v>0</v>
      </c>
      <c r="J4" s="39">
        <f t="shared" si="4"/>
        <v>7.418181818181818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0.008478763636363637</v>
      </c>
      <c r="O4" s="40">
        <f>COUNTIF(Vertices[Eigenvector Centrality],"&gt;= "&amp;N4)-COUNTIF(Vertices[Eigenvector Centrality],"&gt;="&amp;N5)</f>
        <v>0</v>
      </c>
      <c r="P4" s="39">
        <f t="shared" si="7"/>
        <v>0.7734623090909092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0.7636363636363636</v>
      </c>
      <c r="G5" s="42">
        <f>COUNTIF(Vertices[In-Degree],"&gt;= "&amp;F5)-COUNTIF(Vertices[In-Degree],"&gt;="&amp;F6)</f>
        <v>15</v>
      </c>
      <c r="H5" s="41">
        <f t="shared" si="3"/>
        <v>0.16363636363636364</v>
      </c>
      <c r="I5" s="42">
        <f>COUNTIF(Vertices[Out-Degree],"&gt;= "&amp;H5)-COUNTIF(Vertices[Out-Degree],"&gt;="&amp;H6)</f>
        <v>0</v>
      </c>
      <c r="J5" s="41">
        <f t="shared" si="4"/>
        <v>11.127272727272727</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0.012718145454545457</v>
      </c>
      <c r="O5" s="42">
        <f>COUNTIF(Vertices[Eigenvector Centrality],"&gt;= "&amp;N5)-COUNTIF(Vertices[Eigenvector Centrality],"&gt;="&amp;N6)</f>
        <v>2</v>
      </c>
      <c r="P5" s="41">
        <f t="shared" si="7"/>
        <v>0.8839489636363638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1.018181818181818</v>
      </c>
      <c r="G6" s="40">
        <f>COUNTIF(Vertices[In-Degree],"&gt;= "&amp;F6)-COUNTIF(Vertices[In-Degree],"&gt;="&amp;F7)</f>
        <v>0</v>
      </c>
      <c r="H6" s="39">
        <f t="shared" si="3"/>
        <v>0.21818181818181817</v>
      </c>
      <c r="I6" s="40">
        <f>COUNTIF(Vertices[Out-Degree],"&gt;= "&amp;H6)-COUNTIF(Vertices[Out-Degree],"&gt;="&amp;H7)</f>
        <v>0</v>
      </c>
      <c r="J6" s="39">
        <f t="shared" si="4"/>
        <v>14.836363636363636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0.016957527272727275</v>
      </c>
      <c r="O6" s="40">
        <f>COUNTIF(Vertices[Eigenvector Centrality],"&gt;= "&amp;N6)-COUNTIF(Vertices[Eigenvector Centrality],"&gt;="&amp;N7)</f>
        <v>0</v>
      </c>
      <c r="P6" s="39">
        <f t="shared" si="7"/>
        <v>0.9944356181818184</v>
      </c>
      <c r="Q6" s="40">
        <f>COUNTIF(Vertices[PageRank],"&gt;= "&amp;P6)-COUNTIF(Vertices[PageRank],"&gt;="&amp;P7)</f>
        <v>15</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1.2727272727272725</v>
      </c>
      <c r="G7" s="42">
        <f>COUNTIF(Vertices[In-Degree],"&gt;= "&amp;F7)-COUNTIF(Vertices[In-Degree],"&gt;="&amp;F8)</f>
        <v>0</v>
      </c>
      <c r="H7" s="41">
        <f t="shared" si="3"/>
        <v>0.2727272727272727</v>
      </c>
      <c r="I7" s="42">
        <f>COUNTIF(Vertices[Out-Degree],"&gt;= "&amp;H7)-COUNTIF(Vertices[Out-Degree],"&gt;="&amp;H8)</f>
        <v>0</v>
      </c>
      <c r="J7" s="41">
        <f t="shared" si="4"/>
        <v>18.545454545454547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0.021196909090909093</v>
      </c>
      <c r="O7" s="42">
        <f>COUNTIF(Vertices[Eigenvector Centrality],"&gt;= "&amp;N7)-COUNTIF(Vertices[Eigenvector Centrality],"&gt;="&amp;N8)</f>
        <v>0</v>
      </c>
      <c r="P7" s="41">
        <f t="shared" si="7"/>
        <v>1.104922272727273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1.527272727272727</v>
      </c>
      <c r="G8" s="40">
        <f>COUNTIF(Vertices[In-Degree],"&gt;= "&amp;F8)-COUNTIF(Vertices[In-Degree],"&gt;="&amp;F9)</f>
        <v>0</v>
      </c>
      <c r="H8" s="39">
        <f t="shared" si="3"/>
        <v>0.32727272727272727</v>
      </c>
      <c r="I8" s="40">
        <f>COUNTIF(Vertices[Out-Degree],"&gt;= "&amp;H8)-COUNTIF(Vertices[Out-Degree],"&gt;="&amp;H9)</f>
        <v>0</v>
      </c>
      <c r="J8" s="39">
        <f t="shared" si="4"/>
        <v>22.254545454545458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0.02543629090909091</v>
      </c>
      <c r="O8" s="40">
        <f>COUNTIF(Vertices[Eigenvector Centrality],"&gt;= "&amp;N8)-COUNTIF(Vertices[Eigenvector Centrality],"&gt;="&amp;N9)</f>
        <v>0</v>
      </c>
      <c r="P8" s="39">
        <f t="shared" si="7"/>
        <v>1.2154089272727275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1.7818181818181813</v>
      </c>
      <c r="G9" s="42">
        <f>COUNTIF(Vertices[In-Degree],"&gt;= "&amp;F9)-COUNTIF(Vertices[In-Degree],"&gt;="&amp;F10)</f>
        <v>0</v>
      </c>
      <c r="H9" s="41">
        <f t="shared" si="3"/>
        <v>0.38181818181818183</v>
      </c>
      <c r="I9" s="42">
        <f>COUNTIF(Vertices[Out-Degree],"&gt;= "&amp;H9)-COUNTIF(Vertices[Out-Degree],"&gt;="&amp;H10)</f>
        <v>0</v>
      </c>
      <c r="J9" s="41">
        <f t="shared" si="4"/>
        <v>25.96363636363637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0.02967567272727273</v>
      </c>
      <c r="O9" s="42">
        <f>COUNTIF(Vertices[Eigenvector Centrality],"&gt;= "&amp;N9)-COUNTIF(Vertices[Eigenvector Centrality],"&gt;="&amp;N10)</f>
        <v>0</v>
      </c>
      <c r="P9" s="41">
        <f t="shared" si="7"/>
        <v>1.3258955818181821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1048</v>
      </c>
      <c r="B10" s="36">
        <v>3</v>
      </c>
      <c r="D10" s="34">
        <f t="shared" si="1"/>
        <v>0</v>
      </c>
      <c r="E10" s="3">
        <f>COUNTIF(Vertices[Degree],"&gt;= "&amp;D10)-COUNTIF(Vertices[Degree],"&gt;="&amp;D11)</f>
        <v>0</v>
      </c>
      <c r="F10" s="39">
        <f t="shared" si="2"/>
        <v>2.0363636363636357</v>
      </c>
      <c r="G10" s="40">
        <f>COUNTIF(Vertices[In-Degree],"&gt;= "&amp;F10)-COUNTIF(Vertices[In-Degree],"&gt;="&amp;F11)</f>
        <v>0</v>
      </c>
      <c r="H10" s="39">
        <f t="shared" si="3"/>
        <v>0.4363636363636364</v>
      </c>
      <c r="I10" s="40">
        <f>COUNTIF(Vertices[Out-Degree],"&gt;= "&amp;H10)-COUNTIF(Vertices[Out-Degree],"&gt;="&amp;H11)</f>
        <v>0</v>
      </c>
      <c r="J10" s="39">
        <f t="shared" si="4"/>
        <v>29.67272727272728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0.03391505454545455</v>
      </c>
      <c r="O10" s="40">
        <f>COUNTIF(Vertices[Eigenvector Centrality],"&gt;= "&amp;N10)-COUNTIF(Vertices[Eigenvector Centrality],"&gt;="&amp;N11)</f>
        <v>0</v>
      </c>
      <c r="P10" s="39">
        <f t="shared" si="7"/>
        <v>1.4363822363636367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2.29090909090909</v>
      </c>
      <c r="G11" s="42">
        <f>COUNTIF(Vertices[In-Degree],"&gt;= "&amp;F11)-COUNTIF(Vertices[In-Degree],"&gt;="&amp;F12)</f>
        <v>0</v>
      </c>
      <c r="H11" s="41">
        <f t="shared" si="3"/>
        <v>0.49090909090909096</v>
      </c>
      <c r="I11" s="42">
        <f>COUNTIF(Vertices[Out-Degree],"&gt;= "&amp;H11)-COUNTIF(Vertices[Out-Degree],"&gt;="&amp;H12)</f>
        <v>0</v>
      </c>
      <c r="J11" s="41">
        <f t="shared" si="4"/>
        <v>33.38181818181819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0.03815443636363637</v>
      </c>
      <c r="O11" s="42">
        <f>COUNTIF(Vertices[Eigenvector Centrality],"&gt;= "&amp;N11)-COUNTIF(Vertices[Eigenvector Centrality],"&gt;="&amp;N12)</f>
        <v>0</v>
      </c>
      <c r="P11" s="41">
        <f t="shared" si="7"/>
        <v>1.5468688909090913</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248</v>
      </c>
      <c r="B12" s="36">
        <v>17</v>
      </c>
      <c r="D12" s="34">
        <f t="shared" si="1"/>
        <v>0</v>
      </c>
      <c r="E12" s="3">
        <f>COUNTIF(Vertices[Degree],"&gt;= "&amp;D12)-COUNTIF(Vertices[Degree],"&gt;="&amp;D13)</f>
        <v>0</v>
      </c>
      <c r="F12" s="39">
        <f t="shared" si="2"/>
        <v>2.5454545454545445</v>
      </c>
      <c r="G12" s="40">
        <f>COUNTIF(Vertices[In-Degree],"&gt;= "&amp;F12)-COUNTIF(Vertices[In-Degree],"&gt;="&amp;F13)</f>
        <v>0</v>
      </c>
      <c r="H12" s="39">
        <f t="shared" si="3"/>
        <v>0.5454545454545455</v>
      </c>
      <c r="I12" s="40">
        <f>COUNTIF(Vertices[Out-Degree],"&gt;= "&amp;H12)-COUNTIF(Vertices[Out-Degree],"&gt;="&amp;H13)</f>
        <v>0</v>
      </c>
      <c r="J12" s="39">
        <f t="shared" si="4"/>
        <v>37.0909090909091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0.04239381818181819</v>
      </c>
      <c r="O12" s="40">
        <f>COUNTIF(Vertices[Eigenvector Centrality],"&gt;= "&amp;N12)-COUNTIF(Vertices[Eigenvector Centrality],"&gt;="&amp;N13)</f>
        <v>0</v>
      </c>
      <c r="P12" s="39">
        <f t="shared" si="7"/>
        <v>1.6573555454545459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34</v>
      </c>
      <c r="D13" s="34">
        <f t="shared" si="1"/>
        <v>0</v>
      </c>
      <c r="E13" s="3">
        <f>COUNTIF(Vertices[Degree],"&gt;= "&amp;D13)-COUNTIF(Vertices[Degree],"&gt;="&amp;D14)</f>
        <v>0</v>
      </c>
      <c r="F13" s="41">
        <f t="shared" si="2"/>
        <v>2.799999999999999</v>
      </c>
      <c r="G13" s="42">
        <f>COUNTIF(Vertices[In-Degree],"&gt;= "&amp;F13)-COUNTIF(Vertices[In-Degree],"&gt;="&amp;F14)</f>
        <v>0</v>
      </c>
      <c r="H13" s="41">
        <f t="shared" si="3"/>
        <v>0.6000000000000001</v>
      </c>
      <c r="I13" s="42">
        <f>COUNTIF(Vertices[Out-Degree],"&gt;= "&amp;H13)-COUNTIF(Vertices[Out-Degree],"&gt;="&amp;H14)</f>
        <v>0</v>
      </c>
      <c r="J13" s="41">
        <f t="shared" si="4"/>
        <v>40.80000000000001</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0.046633200000000014</v>
      </c>
      <c r="O13" s="42">
        <f>COUNTIF(Vertices[Eigenvector Centrality],"&gt;= "&amp;N13)-COUNTIF(Vertices[Eigenvector Centrality],"&gt;="&amp;N14)</f>
        <v>0</v>
      </c>
      <c r="P13" s="41">
        <f t="shared" si="7"/>
        <v>1.7678422000000005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247</v>
      </c>
      <c r="B14" s="36">
        <v>4</v>
      </c>
      <c r="D14" s="34">
        <f t="shared" si="1"/>
        <v>0</v>
      </c>
      <c r="E14" s="3">
        <f>COUNTIF(Vertices[Degree],"&gt;= "&amp;D14)-COUNTIF(Vertices[Degree],"&gt;="&amp;D15)</f>
        <v>0</v>
      </c>
      <c r="F14" s="39">
        <f t="shared" si="2"/>
        <v>3.0545454545454533</v>
      </c>
      <c r="G14" s="40">
        <f>COUNTIF(Vertices[In-Degree],"&gt;= "&amp;F14)-COUNTIF(Vertices[In-Degree],"&gt;="&amp;F15)</f>
        <v>0</v>
      </c>
      <c r="H14" s="39">
        <f t="shared" si="3"/>
        <v>0.6545454545454547</v>
      </c>
      <c r="I14" s="40">
        <f>COUNTIF(Vertices[Out-Degree],"&gt;= "&amp;H14)-COUNTIF(Vertices[Out-Degree],"&gt;="&amp;H15)</f>
        <v>0</v>
      </c>
      <c r="J14" s="39">
        <f t="shared" si="4"/>
        <v>44.50909090909092</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0.050872581818181835</v>
      </c>
      <c r="O14" s="40">
        <f>COUNTIF(Vertices[Eigenvector Centrality],"&gt;= "&amp;N14)-COUNTIF(Vertices[Eigenvector Centrality],"&gt;="&amp;N15)</f>
        <v>0</v>
      </c>
      <c r="P14" s="39">
        <f t="shared" si="7"/>
        <v>1.878328854545455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3.3090909090909078</v>
      </c>
      <c r="G15" s="42">
        <f>COUNTIF(Vertices[In-Degree],"&gt;= "&amp;F15)-COUNTIF(Vertices[In-Degree],"&gt;="&amp;F16)</f>
        <v>0</v>
      </c>
      <c r="H15" s="41">
        <f t="shared" si="3"/>
        <v>0.7090909090909092</v>
      </c>
      <c r="I15" s="42">
        <f>COUNTIF(Vertices[Out-Degree],"&gt;= "&amp;H15)-COUNTIF(Vertices[Out-Degree],"&gt;="&amp;H16)</f>
        <v>0</v>
      </c>
      <c r="J15" s="41">
        <f t="shared" si="4"/>
        <v>48.21818181818183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0.055111963636363656</v>
      </c>
      <c r="O15" s="42">
        <f>COUNTIF(Vertices[Eigenvector Centrality],"&gt;= "&amp;N15)-COUNTIF(Vertices[Eigenvector Centrality],"&gt;="&amp;N16)</f>
        <v>12</v>
      </c>
      <c r="P15" s="41">
        <f t="shared" si="7"/>
        <v>1.9888155090909097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34</v>
      </c>
      <c r="D16" s="34">
        <f t="shared" si="1"/>
        <v>0</v>
      </c>
      <c r="E16" s="3">
        <f>COUNTIF(Vertices[Degree],"&gt;= "&amp;D16)-COUNTIF(Vertices[Degree],"&gt;="&amp;D17)</f>
        <v>0</v>
      </c>
      <c r="F16" s="39">
        <f t="shared" si="2"/>
        <v>3.563636363636362</v>
      </c>
      <c r="G16" s="40">
        <f>COUNTIF(Vertices[In-Degree],"&gt;= "&amp;F16)-COUNTIF(Vertices[In-Degree],"&gt;="&amp;F17)</f>
        <v>0</v>
      </c>
      <c r="H16" s="39">
        <f t="shared" si="3"/>
        <v>0.7636363636363638</v>
      </c>
      <c r="I16" s="40">
        <f>COUNTIF(Vertices[Out-Degree],"&gt;= "&amp;H16)-COUNTIF(Vertices[Out-Degree],"&gt;="&amp;H17)</f>
        <v>0</v>
      </c>
      <c r="J16" s="39">
        <f t="shared" si="4"/>
        <v>51.927272727272744</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0.05935134545454548</v>
      </c>
      <c r="O16" s="40">
        <f>COUNTIF(Vertices[Eigenvector Centrality],"&gt;= "&amp;N16)-COUNTIF(Vertices[Eigenvector Centrality],"&gt;="&amp;N17)</f>
        <v>1</v>
      </c>
      <c r="P16" s="39">
        <f t="shared" si="7"/>
        <v>2.0993021636363642</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3.8181818181818166</v>
      </c>
      <c r="G17" s="42">
        <f>COUNTIF(Vertices[In-Degree],"&gt;= "&amp;F17)-COUNTIF(Vertices[In-Degree],"&gt;="&amp;F18)</f>
        <v>1</v>
      </c>
      <c r="H17" s="41">
        <f t="shared" si="3"/>
        <v>0.8181818181818183</v>
      </c>
      <c r="I17" s="42">
        <f>COUNTIF(Vertices[Out-Degree],"&gt;= "&amp;H17)-COUNTIF(Vertices[Out-Degree],"&gt;="&amp;H18)</f>
        <v>0</v>
      </c>
      <c r="J17" s="41">
        <f t="shared" si="4"/>
        <v>55.636363636363654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0.0635907272727273</v>
      </c>
      <c r="O17" s="42">
        <f>COUNTIF(Vertices[Eigenvector Centrality],"&gt;= "&amp;N17)-COUNTIF(Vertices[Eigenvector Centrality],"&gt;="&amp;N18)</f>
        <v>0</v>
      </c>
      <c r="P17" s="41">
        <f t="shared" si="7"/>
        <v>2.209788818181819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4.072727272727271</v>
      </c>
      <c r="G18" s="40">
        <f>COUNTIF(Vertices[In-Degree],"&gt;= "&amp;F18)-COUNTIF(Vertices[In-Degree],"&gt;="&amp;F19)</f>
        <v>0</v>
      </c>
      <c r="H18" s="39">
        <f t="shared" si="3"/>
        <v>0.8727272727272729</v>
      </c>
      <c r="I18" s="40">
        <f>COUNTIF(Vertices[Out-Degree],"&gt;= "&amp;H18)-COUNTIF(Vertices[Out-Degree],"&gt;="&amp;H19)</f>
        <v>0</v>
      </c>
      <c r="J18" s="39">
        <f t="shared" si="4"/>
        <v>59.345454545454565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0.06783010909090911</v>
      </c>
      <c r="O18" s="40">
        <f>COUNTIF(Vertices[Eigenvector Centrality],"&gt;= "&amp;N18)-COUNTIF(Vertices[Eigenvector Centrality],"&gt;="&amp;N19)</f>
        <v>0</v>
      </c>
      <c r="P18" s="39">
        <f t="shared" si="7"/>
        <v>2.3202754727272734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4.327272727272726</v>
      </c>
      <c r="G19" s="42">
        <f>COUNTIF(Vertices[In-Degree],"&gt;= "&amp;F19)-COUNTIF(Vertices[In-Degree],"&gt;="&amp;F20)</f>
        <v>0</v>
      </c>
      <c r="H19" s="41">
        <f t="shared" si="3"/>
        <v>0.9272727272727275</v>
      </c>
      <c r="I19" s="42">
        <f>COUNTIF(Vertices[Out-Degree],"&gt;= "&amp;H19)-COUNTIF(Vertices[Out-Degree],"&gt;="&amp;H20)</f>
        <v>0</v>
      </c>
      <c r="J19" s="41">
        <f t="shared" si="4"/>
        <v>63.054545454545476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0.07206949090909093</v>
      </c>
      <c r="O19" s="42">
        <f>COUNTIF(Vertices[Eigenvector Centrality],"&gt;= "&amp;N19)-COUNTIF(Vertices[Eigenvector Centrality],"&gt;="&amp;N20)</f>
        <v>0</v>
      </c>
      <c r="P19" s="41">
        <f t="shared" si="7"/>
        <v>2.430762127272728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4.581818181818181</v>
      </c>
      <c r="G20" s="40">
        <f>COUNTIF(Vertices[In-Degree],"&gt;= "&amp;F20)-COUNTIF(Vertices[In-Degree],"&gt;="&amp;F21)</f>
        <v>0</v>
      </c>
      <c r="H20" s="39">
        <f t="shared" si="3"/>
        <v>0.981818181818182</v>
      </c>
      <c r="I20" s="40">
        <f>COUNTIF(Vertices[Out-Degree],"&gt;= "&amp;H20)-COUNTIF(Vertices[Out-Degree],"&gt;="&amp;H21)</f>
        <v>30</v>
      </c>
      <c r="J20" s="39">
        <f t="shared" si="4"/>
        <v>66.76363636363638</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0.07630887272727274</v>
      </c>
      <c r="O20" s="40">
        <f>COUNTIF(Vertices[Eigenvector Centrality],"&gt;= "&amp;N20)-COUNTIF(Vertices[Eigenvector Centrality],"&gt;="&amp;N21)</f>
        <v>0</v>
      </c>
      <c r="P20" s="39">
        <f t="shared" si="7"/>
        <v>2.5412487818181826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4.836363636363636</v>
      </c>
      <c r="G21" s="42">
        <f>COUNTIF(Vertices[In-Degree],"&gt;= "&amp;F21)-COUNTIF(Vertices[In-Degree],"&gt;="&amp;F22)</f>
        <v>0</v>
      </c>
      <c r="H21" s="41">
        <f t="shared" si="3"/>
        <v>1.0363636363636366</v>
      </c>
      <c r="I21" s="42">
        <f>COUNTIF(Vertices[Out-Degree],"&gt;= "&amp;H21)-COUNTIF(Vertices[Out-Degree],"&gt;="&amp;H22)</f>
        <v>0</v>
      </c>
      <c r="J21" s="41">
        <f t="shared" si="4"/>
        <v>70.47272727272728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0.08054825454545456</v>
      </c>
      <c r="O21" s="42">
        <f>COUNTIF(Vertices[Eigenvector Centrality],"&gt;= "&amp;N21)-COUNTIF(Vertices[Eigenvector Centrality],"&gt;="&amp;N22)</f>
        <v>0</v>
      </c>
      <c r="P21" s="41">
        <f t="shared" si="7"/>
        <v>2.651735436363637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11</v>
      </c>
      <c r="D22" s="34">
        <f t="shared" si="1"/>
        <v>0</v>
      </c>
      <c r="E22" s="3">
        <f>COUNTIF(Vertices[Degree],"&gt;= "&amp;D22)-COUNTIF(Vertices[Degree],"&gt;="&amp;D23)</f>
        <v>0</v>
      </c>
      <c r="F22" s="39">
        <f t="shared" si="2"/>
        <v>5.090909090909091</v>
      </c>
      <c r="G22" s="40">
        <f>COUNTIF(Vertices[In-Degree],"&gt;= "&amp;F22)-COUNTIF(Vertices[In-Degree],"&gt;="&amp;F23)</f>
        <v>0</v>
      </c>
      <c r="H22" s="39">
        <f t="shared" si="3"/>
        <v>1.090909090909091</v>
      </c>
      <c r="I22" s="40">
        <f>COUNTIF(Vertices[Out-Degree],"&gt;= "&amp;H22)-COUNTIF(Vertices[Out-Degree],"&gt;="&amp;H23)</f>
        <v>0</v>
      </c>
      <c r="J22" s="39">
        <f t="shared" si="4"/>
        <v>74.18181818181819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0.08478763636363637</v>
      </c>
      <c r="O22" s="40">
        <f>COUNTIF(Vertices[Eigenvector Centrality],"&gt;= "&amp;N22)-COUNTIF(Vertices[Eigenvector Centrality],"&gt;="&amp;N23)</f>
        <v>0</v>
      </c>
      <c r="P22" s="39">
        <f t="shared" si="7"/>
        <v>2.7622220909090918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5.345454545454546</v>
      </c>
      <c r="G23" s="42">
        <f>COUNTIF(Vertices[In-Degree],"&gt;= "&amp;F23)-COUNTIF(Vertices[In-Degree],"&gt;="&amp;F24)</f>
        <v>0</v>
      </c>
      <c r="H23" s="41">
        <f t="shared" si="3"/>
        <v>1.1454545454545455</v>
      </c>
      <c r="I23" s="42">
        <f>COUNTIF(Vertices[Out-Degree],"&gt;= "&amp;H23)-COUNTIF(Vertices[Out-Degree],"&gt;="&amp;H24)</f>
        <v>0</v>
      </c>
      <c r="J23" s="41">
        <f t="shared" si="4"/>
        <v>77.89090909090909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0.08902701818181818</v>
      </c>
      <c r="O23" s="42">
        <f>COUNTIF(Vertices[Eigenvector Centrality],"&gt;= "&amp;N23)-COUNTIF(Vertices[Eigenvector Centrality],"&gt;="&amp;N24)</f>
        <v>0</v>
      </c>
      <c r="P23" s="41">
        <f t="shared" si="7"/>
        <v>2.8727087454545464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5.6000000000000005</v>
      </c>
      <c r="G24" s="40">
        <f>COUNTIF(Vertices[In-Degree],"&gt;= "&amp;F24)-COUNTIF(Vertices[In-Degree],"&gt;="&amp;F25)</f>
        <v>0</v>
      </c>
      <c r="H24" s="39">
        <f t="shared" si="3"/>
        <v>1.2</v>
      </c>
      <c r="I24" s="40">
        <f>COUNTIF(Vertices[Out-Degree],"&gt;= "&amp;H24)-COUNTIF(Vertices[Out-Degree],"&gt;="&amp;H25)</f>
        <v>0</v>
      </c>
      <c r="J24" s="39">
        <f t="shared" si="4"/>
        <v>81.6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0.0932664</v>
      </c>
      <c r="O24" s="40">
        <f>COUNTIF(Vertices[Eigenvector Centrality],"&gt;= "&amp;N24)-COUNTIF(Vertices[Eigenvector Centrality],"&gt;="&amp;N25)</f>
        <v>0</v>
      </c>
      <c r="P24" s="39">
        <f t="shared" si="7"/>
        <v>2.983195400000001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5.854545454545455</v>
      </c>
      <c r="G25" s="42">
        <f>COUNTIF(Vertices[In-Degree],"&gt;= "&amp;F25)-COUNTIF(Vertices[In-Degree],"&gt;="&amp;F26)</f>
        <v>0</v>
      </c>
      <c r="H25" s="41">
        <f t="shared" si="3"/>
        <v>1.2545454545454544</v>
      </c>
      <c r="I25" s="42">
        <f>COUNTIF(Vertices[Out-Degree],"&gt;= "&amp;H25)-COUNTIF(Vertices[Out-Degree],"&gt;="&amp;H26)</f>
        <v>0</v>
      </c>
      <c r="J25" s="41">
        <f t="shared" si="4"/>
        <v>85.3090909090909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0.09750578181818181</v>
      </c>
      <c r="O25" s="42">
        <f>COUNTIF(Vertices[Eigenvector Centrality],"&gt;= "&amp;N25)-COUNTIF(Vertices[Eigenvector Centrality],"&gt;="&amp;N26)</f>
        <v>0</v>
      </c>
      <c r="P25" s="41">
        <f t="shared" si="7"/>
        <v>3.0936820545454555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6.10909090909091</v>
      </c>
      <c r="G26" s="40">
        <f>COUNTIF(Vertices[In-Degree],"&gt;= "&amp;F26)-COUNTIF(Vertices[In-Degree],"&gt;="&amp;F28)</f>
        <v>0</v>
      </c>
      <c r="H26" s="39">
        <f t="shared" si="3"/>
        <v>1.3090909090909089</v>
      </c>
      <c r="I26" s="40">
        <f>COUNTIF(Vertices[Out-Degree],"&gt;= "&amp;H26)-COUNTIF(Vertices[Out-Degree],"&gt;="&amp;H28)</f>
        <v>0</v>
      </c>
      <c r="J26" s="39">
        <f t="shared" si="4"/>
        <v>89.0181818181818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0.10174516363636363</v>
      </c>
      <c r="O26" s="40">
        <f>COUNTIF(Vertices[Eigenvector Centrality],"&gt;= "&amp;N26)-COUNTIF(Vertices[Eigenvector Centrality],"&gt;="&amp;N28)</f>
        <v>0</v>
      </c>
      <c r="P26" s="39">
        <f t="shared" si="7"/>
        <v>3.20416870909091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1.786942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-35</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6.363636363636365</v>
      </c>
      <c r="G28" s="42">
        <f>COUNTIF(Vertices[In-Degree],"&gt;= "&amp;F28)-COUNTIF(Vertices[In-Degree],"&gt;="&amp;F40)</f>
        <v>0</v>
      </c>
      <c r="H28" s="41">
        <f>H26+($H$57-$H$2)/BinDivisor</f>
        <v>1.3636363636363633</v>
      </c>
      <c r="I28" s="42">
        <f>COUNTIF(Vertices[Out-Degree],"&gt;= "&amp;H28)-COUNTIF(Vertices[Out-Degree],"&gt;="&amp;H40)</f>
        <v>0</v>
      </c>
      <c r="J28" s="41">
        <f>J26+($J$57-$J$2)/BinDivisor</f>
        <v>92.7272727272727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0.10598454545454544</v>
      </c>
      <c r="O28" s="42">
        <f>COUNTIF(Vertices[Eigenvector Centrality],"&gt;= "&amp;N28)-COUNTIF(Vertices[Eigenvector Centrality],"&gt;="&amp;N40)</f>
        <v>0</v>
      </c>
      <c r="P28" s="41">
        <f>P26+($P$57-$P$2)/BinDivisor</f>
        <v>3.3146553636363647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0.01680672268907563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1049</v>
      </c>
      <c r="B30" s="36">
        <v>0.390992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1050</v>
      </c>
      <c r="B32" s="36" t="s">
        <v>1051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6.61818181818182</v>
      </c>
      <c r="G40" s="40">
        <f>COUNTIF(Vertices[In-Degree],"&gt;= "&amp;F40)-COUNTIF(Vertices[In-Degree],"&gt;="&amp;F41)</f>
        <v>0</v>
      </c>
      <c r="H40" s="39">
        <f>H28+($H$57-$H$2)/BinDivisor</f>
        <v>1.4181818181818178</v>
      </c>
      <c r="I40" s="40">
        <f>COUNTIF(Vertices[Out-Degree],"&gt;= "&amp;H40)-COUNTIF(Vertices[Out-Degree],"&gt;="&amp;H41)</f>
        <v>0</v>
      </c>
      <c r="J40" s="39">
        <f>J28+($J$57-$J$2)/BinDivisor</f>
        <v>96.43636363636361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0.11022392727272726</v>
      </c>
      <c r="O40" s="40">
        <f>COUNTIF(Vertices[Eigenvector Centrality],"&gt;= "&amp;N40)-COUNTIF(Vertices[Eigenvector Centrality],"&gt;="&amp;N41)</f>
        <v>0</v>
      </c>
      <c r="P40" s="39">
        <f>P28+($P$57-$P$2)/BinDivisor</f>
        <v>3.4251420181818193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6.872727272727275</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100.14545454545451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0.11446330909090907</v>
      </c>
      <c r="O41" s="42">
        <f>COUNTIF(Vertices[Eigenvector Centrality],"&gt;= "&amp;N41)-COUNTIF(Vertices[Eigenvector Centrality],"&gt;="&amp;N42)</f>
        <v>0</v>
      </c>
      <c r="P41" s="41">
        <f aca="true" t="shared" si="16" ref="P41:P56">P40+($P$57-$P$2)/BinDivisor</f>
        <v>3.535628672727274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7.12727272727273</v>
      </c>
      <c r="G42" s="40">
        <f>COUNTIF(Vertices[In-Degree],"&gt;= "&amp;F42)-COUNTIF(Vertices[In-Degree],"&gt;="&amp;F43)</f>
        <v>0</v>
      </c>
      <c r="H42" s="39">
        <f t="shared" si="12"/>
        <v>1.5272727272727267</v>
      </c>
      <c r="I42" s="40">
        <f>COUNTIF(Vertices[Out-Degree],"&gt;= "&amp;H42)-COUNTIF(Vertices[Out-Degree],"&gt;="&amp;H43)</f>
        <v>0</v>
      </c>
      <c r="J42" s="39">
        <f t="shared" si="13"/>
        <v>103.85454545454542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0.11870269090909089</v>
      </c>
      <c r="O42" s="40">
        <f>COUNTIF(Vertices[Eigenvector Centrality],"&gt;= "&amp;N42)-COUNTIF(Vertices[Eigenvector Centrality],"&gt;="&amp;N43)</f>
        <v>0</v>
      </c>
      <c r="P42" s="39">
        <f t="shared" si="16"/>
        <v>3.6461153272727285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7.3818181818181845</v>
      </c>
      <c r="G43" s="42">
        <f>COUNTIF(Vertices[In-Degree],"&gt;= "&amp;F43)-COUNTIF(Vertices[In-Degree],"&gt;="&amp;F44)</f>
        <v>0</v>
      </c>
      <c r="H43" s="41">
        <f t="shared" si="12"/>
        <v>1.5818181818181811</v>
      </c>
      <c r="I43" s="42">
        <f>COUNTIF(Vertices[Out-Degree],"&gt;= "&amp;H43)-COUNTIF(Vertices[Out-Degree],"&gt;="&amp;H44)</f>
        <v>0</v>
      </c>
      <c r="J43" s="41">
        <f t="shared" si="13"/>
        <v>107.56363636363632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0.1229420727272727</v>
      </c>
      <c r="O43" s="42">
        <f>COUNTIF(Vertices[Eigenvector Centrality],"&gt;= "&amp;N43)-COUNTIF(Vertices[Eigenvector Centrality],"&gt;="&amp;N44)</f>
        <v>0</v>
      </c>
      <c r="P43" s="41">
        <f t="shared" si="16"/>
        <v>3.756601981818183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7.636363636363639</v>
      </c>
      <c r="G44" s="40">
        <f>COUNTIF(Vertices[In-Degree],"&gt;= "&amp;F44)-COUNTIF(Vertices[In-Degree],"&gt;="&amp;F45)</f>
        <v>0</v>
      </c>
      <c r="H44" s="39">
        <f t="shared" si="12"/>
        <v>1.6363636363636356</v>
      </c>
      <c r="I44" s="40">
        <f>COUNTIF(Vertices[Out-Degree],"&gt;= "&amp;H44)-COUNTIF(Vertices[Out-Degree],"&gt;="&amp;H45)</f>
        <v>0</v>
      </c>
      <c r="J44" s="39">
        <f t="shared" si="13"/>
        <v>111.27272727272722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0.12718145454545451</v>
      </c>
      <c r="O44" s="40">
        <f>COUNTIF(Vertices[Eigenvector Centrality],"&gt;= "&amp;N44)-COUNTIF(Vertices[Eigenvector Centrality],"&gt;="&amp;N45)</f>
        <v>0</v>
      </c>
      <c r="P44" s="39">
        <f t="shared" si="16"/>
        <v>3.8670886363636376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7.890909090909094</v>
      </c>
      <c r="G45" s="42">
        <f>COUNTIF(Vertices[In-Degree],"&gt;= "&amp;F45)-COUNTIF(Vertices[In-Degree],"&gt;="&amp;F46)</f>
        <v>0</v>
      </c>
      <c r="H45" s="41">
        <f t="shared" si="12"/>
        <v>1.69090909090909</v>
      </c>
      <c r="I45" s="42">
        <f>COUNTIF(Vertices[Out-Degree],"&gt;= "&amp;H45)-COUNTIF(Vertices[Out-Degree],"&gt;="&amp;H46)</f>
        <v>0</v>
      </c>
      <c r="J45" s="41">
        <f t="shared" si="13"/>
        <v>114.98181818181813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0.13142083636363633</v>
      </c>
      <c r="O45" s="42">
        <f>COUNTIF(Vertices[Eigenvector Centrality],"&gt;= "&amp;N45)-COUNTIF(Vertices[Eigenvector Centrality],"&gt;="&amp;N46)</f>
        <v>0</v>
      </c>
      <c r="P45" s="41">
        <f t="shared" si="16"/>
        <v>3.9775752909090922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8.145454545454548</v>
      </c>
      <c r="G46" s="40">
        <f>COUNTIF(Vertices[In-Degree],"&gt;= "&amp;F46)-COUNTIF(Vertices[In-Degree],"&gt;="&amp;F47)</f>
        <v>0</v>
      </c>
      <c r="H46" s="39">
        <f t="shared" si="12"/>
        <v>1.7454545454545445</v>
      </c>
      <c r="I46" s="40">
        <f>COUNTIF(Vertices[Out-Degree],"&gt;= "&amp;H46)-COUNTIF(Vertices[Out-Degree],"&gt;="&amp;H47)</f>
        <v>0</v>
      </c>
      <c r="J46" s="39">
        <f t="shared" si="13"/>
        <v>118.69090909090903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0.13566021818181814</v>
      </c>
      <c r="O46" s="40">
        <f>COUNTIF(Vertices[Eigenvector Centrality],"&gt;= "&amp;N46)-COUNTIF(Vertices[Eigenvector Centrality],"&gt;="&amp;N47)</f>
        <v>0</v>
      </c>
      <c r="P46" s="39">
        <f t="shared" si="16"/>
        <v>4.088061945454546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8.400000000000002</v>
      </c>
      <c r="G47" s="42">
        <f>COUNTIF(Vertices[In-Degree],"&gt;= "&amp;F47)-COUNTIF(Vertices[In-Degree],"&gt;="&amp;F48)</f>
        <v>0</v>
      </c>
      <c r="H47" s="41">
        <f t="shared" si="12"/>
        <v>1.799999999999999</v>
      </c>
      <c r="I47" s="42">
        <f>COUNTIF(Vertices[Out-Degree],"&gt;= "&amp;H47)-COUNTIF(Vertices[Out-Degree],"&gt;="&amp;H48)</f>
        <v>0</v>
      </c>
      <c r="J47" s="41">
        <f t="shared" si="13"/>
        <v>122.39999999999993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0.13989959999999996</v>
      </c>
      <c r="O47" s="42">
        <f>COUNTIF(Vertices[Eigenvector Centrality],"&gt;= "&amp;N47)-COUNTIF(Vertices[Eigenvector Centrality],"&gt;="&amp;N48)</f>
        <v>0</v>
      </c>
      <c r="P47" s="41">
        <f t="shared" si="16"/>
        <v>4.1985486000000005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8.654545454545456</v>
      </c>
      <c r="G48" s="40">
        <f>COUNTIF(Vertices[In-Degree],"&gt;= "&amp;F48)-COUNTIF(Vertices[In-Degree],"&gt;="&amp;F49)</f>
        <v>0</v>
      </c>
      <c r="H48" s="39">
        <f t="shared" si="12"/>
        <v>1.8545454545454534</v>
      </c>
      <c r="I48" s="40">
        <f>COUNTIF(Vertices[Out-Degree],"&gt;= "&amp;H48)-COUNTIF(Vertices[Out-Degree],"&gt;="&amp;H49)</f>
        <v>0</v>
      </c>
      <c r="J48" s="39">
        <f t="shared" si="13"/>
        <v>126.10909090909084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0.14413898181818177</v>
      </c>
      <c r="O48" s="40">
        <f>COUNTIF(Vertices[Eigenvector Centrality],"&gt;= "&amp;N48)-COUNTIF(Vertices[Eigenvector Centrality],"&gt;="&amp;N49)</f>
        <v>0</v>
      </c>
      <c r="P48" s="39">
        <f t="shared" si="16"/>
        <v>4.309035254545455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8.90909090909091</v>
      </c>
      <c r="G49" s="42">
        <f>COUNTIF(Vertices[In-Degree],"&gt;= "&amp;F49)-COUNTIF(Vertices[In-Degree],"&gt;="&amp;F50)</f>
        <v>0</v>
      </c>
      <c r="H49" s="41">
        <f t="shared" si="12"/>
        <v>1.9090909090909078</v>
      </c>
      <c r="I49" s="42">
        <f>COUNTIF(Vertices[Out-Degree],"&gt;= "&amp;H49)-COUNTIF(Vertices[Out-Degree],"&gt;="&amp;H50)</f>
        <v>0</v>
      </c>
      <c r="J49" s="41">
        <f t="shared" si="13"/>
        <v>129.81818181818176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0.14837836363636359</v>
      </c>
      <c r="O49" s="42">
        <f>COUNTIF(Vertices[Eigenvector Centrality],"&gt;= "&amp;N49)-COUNTIF(Vertices[Eigenvector Centrality],"&gt;="&amp;N50)</f>
        <v>0</v>
      </c>
      <c r="P49" s="41">
        <f t="shared" si="16"/>
        <v>4.419521909090909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9.163636363636364</v>
      </c>
      <c r="G50" s="40">
        <f>COUNTIF(Vertices[In-Degree],"&gt;= "&amp;F50)-COUNTIF(Vertices[In-Degree],"&gt;="&amp;F51)</f>
        <v>0</v>
      </c>
      <c r="H50" s="39">
        <f t="shared" si="12"/>
        <v>1.9636363636363623</v>
      </c>
      <c r="I50" s="40">
        <f>COUNTIF(Vertices[Out-Degree],"&gt;= "&amp;H50)-COUNTIF(Vertices[Out-Degree],"&gt;="&amp;H51)</f>
        <v>0</v>
      </c>
      <c r="J50" s="39">
        <f t="shared" si="13"/>
        <v>133.52727272727267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0.1526177454545454</v>
      </c>
      <c r="O50" s="40">
        <f>COUNTIF(Vertices[Eigenvector Centrality],"&gt;= "&amp;N50)-COUNTIF(Vertices[Eigenvector Centrality],"&gt;="&amp;N51)</f>
        <v>0</v>
      </c>
      <c r="P50" s="39">
        <f t="shared" si="16"/>
        <v>4.530008563636363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9.418181818181818</v>
      </c>
      <c r="G51" s="42">
        <f>COUNTIF(Vertices[In-Degree],"&gt;= "&amp;F51)-COUNTIF(Vertices[In-Degree],"&gt;="&amp;F52)</f>
        <v>0</v>
      </c>
      <c r="H51" s="41">
        <f t="shared" si="12"/>
        <v>2.0181818181818167</v>
      </c>
      <c r="I51" s="42">
        <f>COUNTIF(Vertices[Out-Degree],"&gt;= "&amp;H51)-COUNTIF(Vertices[Out-Degree],"&gt;="&amp;H52)</f>
        <v>0</v>
      </c>
      <c r="J51" s="41">
        <f t="shared" si="13"/>
        <v>137.2363636363636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0.15685712727272721</v>
      </c>
      <c r="O51" s="42">
        <f>COUNTIF(Vertices[Eigenvector Centrality],"&gt;= "&amp;N51)-COUNTIF(Vertices[Eigenvector Centrality],"&gt;="&amp;N52)</f>
        <v>0</v>
      </c>
      <c r="P51" s="41">
        <f t="shared" si="16"/>
        <v>4.640495218181817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9.672727272727272</v>
      </c>
      <c r="G52" s="40">
        <f>COUNTIF(Vertices[In-Degree],"&gt;= "&amp;F52)-COUNTIF(Vertices[In-Degree],"&gt;="&amp;F53)</f>
        <v>0</v>
      </c>
      <c r="H52" s="39">
        <f t="shared" si="12"/>
        <v>2.0727272727272714</v>
      </c>
      <c r="I52" s="40">
        <f>COUNTIF(Vertices[Out-Degree],"&gt;= "&amp;H52)-COUNTIF(Vertices[Out-Degree],"&gt;="&amp;H53)</f>
        <v>0</v>
      </c>
      <c r="J52" s="39">
        <f t="shared" si="13"/>
        <v>140.9454545454545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0.16109650909090903</v>
      </c>
      <c r="O52" s="40">
        <f>COUNTIF(Vertices[Eigenvector Centrality],"&gt;= "&amp;N52)-COUNTIF(Vertices[Eigenvector Centrality],"&gt;="&amp;N53)</f>
        <v>0</v>
      </c>
      <c r="P52" s="39">
        <f t="shared" si="16"/>
        <v>4.750981872727271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9.927272727272726</v>
      </c>
      <c r="G53" s="42">
        <f>COUNTIF(Vertices[In-Degree],"&gt;= "&amp;F53)-COUNTIF(Vertices[In-Degree],"&gt;="&amp;F54)</f>
        <v>0</v>
      </c>
      <c r="H53" s="41">
        <f t="shared" si="12"/>
        <v>2.127272727272726</v>
      </c>
      <c r="I53" s="42">
        <f>COUNTIF(Vertices[Out-Degree],"&gt;= "&amp;H53)-COUNTIF(Vertices[Out-Degree],"&gt;="&amp;H54)</f>
        <v>0</v>
      </c>
      <c r="J53" s="41">
        <f t="shared" si="13"/>
        <v>144.65454545454543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0.16533589090909084</v>
      </c>
      <c r="O53" s="42">
        <f>COUNTIF(Vertices[Eigenvector Centrality],"&gt;= "&amp;N53)-COUNTIF(Vertices[Eigenvector Centrality],"&gt;="&amp;N54)</f>
        <v>0</v>
      </c>
      <c r="P53" s="41">
        <f t="shared" si="16"/>
        <v>4.861468527272725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10.18181818181818</v>
      </c>
      <c r="G54" s="40">
        <f>COUNTIF(Vertices[In-Degree],"&gt;= "&amp;F54)-COUNTIF(Vertices[In-Degree],"&gt;="&amp;F55)</f>
        <v>0</v>
      </c>
      <c r="H54" s="39">
        <f t="shared" si="12"/>
        <v>2.1818181818181808</v>
      </c>
      <c r="I54" s="40">
        <f>COUNTIF(Vertices[Out-Degree],"&gt;= "&amp;H54)-COUNTIF(Vertices[Out-Degree],"&gt;="&amp;H55)</f>
        <v>0</v>
      </c>
      <c r="J54" s="39">
        <f t="shared" si="13"/>
        <v>148.36363636363635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0.16957527272727266</v>
      </c>
      <c r="O54" s="40">
        <f>COUNTIF(Vertices[Eigenvector Centrality],"&gt;= "&amp;N54)-COUNTIF(Vertices[Eigenvector Centrality],"&gt;="&amp;N55)</f>
        <v>0</v>
      </c>
      <c r="P54" s="39">
        <f t="shared" si="16"/>
        <v>4.9719551818181795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10.436363636363634</v>
      </c>
      <c r="G55" s="42">
        <f>COUNTIF(Vertices[In-Degree],"&gt;= "&amp;F55)-COUNTIF(Vertices[In-Degree],"&gt;="&amp;F56)</f>
        <v>0</v>
      </c>
      <c r="H55" s="41">
        <f t="shared" si="12"/>
        <v>2.2363636363636354</v>
      </c>
      <c r="I55" s="42">
        <f>COUNTIF(Vertices[Out-Degree],"&gt;= "&amp;H55)-COUNTIF(Vertices[Out-Degree],"&gt;="&amp;H56)</f>
        <v>0</v>
      </c>
      <c r="J55" s="41">
        <f t="shared" si="13"/>
        <v>152.07272727272726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0.17381465454545447</v>
      </c>
      <c r="O55" s="42">
        <f>COUNTIF(Vertices[Eigenvector Centrality],"&gt;= "&amp;N55)-COUNTIF(Vertices[Eigenvector Centrality],"&gt;="&amp;N56)</f>
        <v>0</v>
      </c>
      <c r="P55" s="41">
        <f t="shared" si="16"/>
        <v>5.082441836363634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10.690909090909088</v>
      </c>
      <c r="G56" s="40">
        <f>COUNTIF(Vertices[In-Degree],"&gt;= "&amp;F56)-COUNTIF(Vertices[In-Degree],"&gt;="&amp;F57)</f>
        <v>0</v>
      </c>
      <c r="H56" s="39">
        <f t="shared" si="12"/>
        <v>2.29090909090909</v>
      </c>
      <c r="I56" s="40">
        <f>COUNTIF(Vertices[Out-Degree],"&gt;= "&amp;H56)-COUNTIF(Vertices[Out-Degree],"&gt;="&amp;H57)</f>
        <v>0</v>
      </c>
      <c r="J56" s="39">
        <f t="shared" si="13"/>
        <v>155.78181818181818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0.1780540363636363</v>
      </c>
      <c r="O56" s="40">
        <f>COUNTIF(Vertices[Eigenvector Centrality],"&gt;= "&amp;N56)-COUNTIF(Vertices[Eigenvector Centrality],"&gt;="&amp;N57)</f>
        <v>0</v>
      </c>
      <c r="P56" s="39">
        <f t="shared" si="16"/>
        <v>5.192928490909088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14</v>
      </c>
      <c r="G57" s="44">
        <f>COUNTIF(Vertices[In-Degree],"&gt;= "&amp;F57)-COUNTIF(Vertices[In-Degree],"&gt;="&amp;F58)</f>
        <v>1</v>
      </c>
      <c r="H57" s="43">
        <f>MAX(Vertices[Out-Degree])</f>
        <v>3</v>
      </c>
      <c r="I57" s="44">
        <f>COUNTIF(Vertices[Out-Degree],"&gt;= "&amp;H57)-COUNTIF(Vertices[Out-Degree],"&gt;="&amp;H58)</f>
        <v>1</v>
      </c>
      <c r="J57" s="43">
        <f>MAX(Vertices[Betweenness Centrality])</f>
        <v>204</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0.233166</v>
      </c>
      <c r="O57" s="44">
        <f>COUNTIF(Vertices[Eigenvector Centrality],"&gt;= "&amp;N57)-COUNTIF(Vertices[Eigenvector Centrality],"&gt;="&amp;N58)</f>
        <v>1</v>
      </c>
      <c r="P57" s="43">
        <f>MAX(Vertices[PageRank])</f>
        <v>6.629255</v>
      </c>
      <c r="Q57" s="44">
        <f>COUNTIF(Vertices[PageRank],"&gt;= "&amp;P57)-COUNTIF(Vertices[PageRank],"&gt;="&amp;P58)</f>
        <v>1</v>
      </c>
      <c r="R57" s="43">
        <f>MAX(Vertices[Clustering Coefficient])</f>
        <v>0</v>
      </c>
      <c r="S57" s="47">
        <f>COUNTIF(Vertices[Clustering Coefficient],"&gt;= "&amp;R57)-COUNTIF(Vertices[Clustering Coefficient],"&gt;="&amp;R58)</f>
        <v>35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14</v>
      </c>
    </row>
    <row r="71" spans="1:2" ht="15">
      <c r="A71" s="35" t="s">
        <v>90</v>
      </c>
      <c r="B71" s="49">
        <f>_xlfn.IFERROR(AVERAGE(Vertices[In-Degree]),NoMetricMessage)</f>
        <v>0.9428571428571428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0.9428571428571428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204</v>
      </c>
    </row>
    <row r="99" spans="1:2" ht="15">
      <c r="A99" s="35" t="s">
        <v>102</v>
      </c>
      <c r="B99" s="49">
        <f>_xlfn.IFERROR(AVERAGE(Vertices[Betweenness Centrality]),NoMetricMessage)</f>
        <v>7.542857142857143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0.1561448571428572</v>
      </c>
    </row>
    <row r="114" spans="1:2" ht="15">
      <c r="A114" s="35" t="s">
        <v>109</v>
      </c>
      <c r="B114" s="49">
        <f>_xlfn.IFERROR(MEDIAN(Vertices[Closeness Centrality]),NoMetricMessage)</f>
        <v>0.032258</v>
      </c>
    </row>
    <row r="125" spans="1:2" ht="15">
      <c r="A125" s="35" t="s">
        <v>112</v>
      </c>
      <c r="B125" s="49">
        <f>IF(COUNT(Vertices[Eigenvector Centrality])&gt;0,N2,NoMetricMessage)</f>
        <v>0</v>
      </c>
    </row>
    <row r="126" spans="1:2" ht="15">
      <c r="A126" s="35" t="s">
        <v>113</v>
      </c>
      <c r="B126" s="49">
        <f>IF(COUNT(Vertices[Eigenvector Centrality])&gt;0,N57,NoMetricMessage)</f>
        <v>0.233166</v>
      </c>
    </row>
    <row r="127" spans="1:2" ht="15">
      <c r="A127" s="35" t="s">
        <v>114</v>
      </c>
      <c r="B127" s="49">
        <f>_xlfn.IFERROR(AVERAGE(Vertices[Eigenvector Centrality]),NoMetricMessage)</f>
        <v>0.028571542857142865</v>
      </c>
    </row>
    <row r="128" spans="1:2" ht="15">
      <c r="A128" s="35" t="s">
        <v>115</v>
      </c>
      <c r="B128" s="49">
        <f>_xlfn.IFERROR(MEDIAN(Vertices[Eigenvector Centrality]),NoMetricMessage)</f>
        <v>0</v>
      </c>
    </row>
    <row r="139" spans="1:2" ht="15">
      <c r="A139" s="35" t="s">
        <v>140</v>
      </c>
      <c r="B139" s="49">
        <f>IF(COUNT(Vertices[PageRank])&gt;0,P2,NoMetricMessage)</f>
        <v>0.552489</v>
      </c>
    </row>
    <row r="140" spans="1:2" ht="15">
      <c r="A140" s="35" t="s">
        <v>141</v>
      </c>
      <c r="B140" s="49">
        <f>IF(COUNT(Vertices[PageRank])&gt;0,P57,NoMetricMessage)</f>
        <v>6.629255</v>
      </c>
    </row>
    <row r="141" spans="1:2" ht="15">
      <c r="A141" s="35" t="s">
        <v>142</v>
      </c>
      <c r="B141" s="49">
        <f>_xlfn.IFERROR(AVERAGE(Vertices[PageRank]),NoMetricMessage)</f>
        <v>0.9999846571428576</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703</v>
      </c>
      <c r="K7" s="13" t="s">
        <v>704</v>
      </c>
    </row>
    <row r="8" spans="1:11" ht="409.5">
      <c r="A8"/>
      <c r="B8">
        <v>2</v>
      </c>
      <c r="C8">
        <v>2</v>
      </c>
      <c r="D8" t="s">
        <v>61</v>
      </c>
      <c r="E8" t="s">
        <v>61</v>
      </c>
      <c r="H8" t="s">
        <v>73</v>
      </c>
      <c r="J8" t="s">
        <v>705</v>
      </c>
      <c r="K8" s="13" t="s">
        <v>706</v>
      </c>
    </row>
    <row r="9" spans="1:11" ht="409.5">
      <c r="A9"/>
      <c r="B9">
        <v>3</v>
      </c>
      <c r="C9">
        <v>4</v>
      </c>
      <c r="D9" t="s">
        <v>62</v>
      </c>
      <c r="E9" t="s">
        <v>62</v>
      </c>
      <c r="H9" t="s">
        <v>74</v>
      </c>
      <c r="J9" t="s">
        <v>707</v>
      </c>
      <c r="K9" s="13" t="s">
        <v>708</v>
      </c>
    </row>
    <row r="10" spans="1:11" ht="409.5">
      <c r="A10"/>
      <c r="B10">
        <v>4</v>
      </c>
      <c r="D10" t="s">
        <v>63</v>
      </c>
      <c r="E10" t="s">
        <v>63</v>
      </c>
      <c r="H10" t="s">
        <v>75</v>
      </c>
      <c r="J10" t="s">
        <v>709</v>
      </c>
      <c r="K10" s="13" t="s">
        <v>710</v>
      </c>
    </row>
    <row r="11" spans="1:11" ht="15">
      <c r="A11"/>
      <c r="B11">
        <v>5</v>
      </c>
      <c r="D11" t="s">
        <v>46</v>
      </c>
      <c r="E11">
        <v>1</v>
      </c>
      <c r="H11" t="s">
        <v>76</v>
      </c>
      <c r="J11" t="s">
        <v>711</v>
      </c>
      <c r="K11" t="s">
        <v>712</v>
      </c>
    </row>
    <row r="12" spans="1:11" ht="15">
      <c r="A12"/>
      <c r="B12"/>
      <c r="D12" t="s">
        <v>64</v>
      </c>
      <c r="E12">
        <v>2</v>
      </c>
      <c r="H12">
        <v>0</v>
      </c>
      <c r="J12" t="s">
        <v>713</v>
      </c>
      <c r="K12" t="s">
        <v>714</v>
      </c>
    </row>
    <row r="13" spans="1:11" ht="15">
      <c r="A13"/>
      <c r="B13"/>
      <c r="D13">
        <v>1</v>
      </c>
      <c r="E13">
        <v>3</v>
      </c>
      <c r="H13">
        <v>1</v>
      </c>
      <c r="J13" t="s">
        <v>715</v>
      </c>
      <c r="K13" t="s">
        <v>716</v>
      </c>
    </row>
    <row r="14" spans="4:11" ht="15">
      <c r="D14">
        <v>2</v>
      </c>
      <c r="E14">
        <v>4</v>
      </c>
      <c r="H14">
        <v>2</v>
      </c>
      <c r="J14" t="s">
        <v>717</v>
      </c>
      <c r="K14" t="s">
        <v>718</v>
      </c>
    </row>
    <row r="15" spans="4:11" ht="15">
      <c r="D15">
        <v>3</v>
      </c>
      <c r="E15">
        <v>5</v>
      </c>
      <c r="H15">
        <v>3</v>
      </c>
      <c r="J15" t="s">
        <v>719</v>
      </c>
      <c r="K15" t="s">
        <v>720</v>
      </c>
    </row>
    <row r="16" spans="4:11" ht="15">
      <c r="D16">
        <v>4</v>
      </c>
      <c r="E16">
        <v>6</v>
      </c>
      <c r="H16">
        <v>4</v>
      </c>
      <c r="J16" t="s">
        <v>721</v>
      </c>
      <c r="K16" t="s">
        <v>722</v>
      </c>
    </row>
    <row r="17" spans="4:11" ht="15">
      <c r="D17">
        <v>5</v>
      </c>
      <c r="E17">
        <v>7</v>
      </c>
      <c r="H17">
        <v>5</v>
      </c>
      <c r="J17" t="s">
        <v>723</v>
      </c>
      <c r="K17" t="s">
        <v>724</v>
      </c>
    </row>
    <row r="18" spans="4:11" ht="15">
      <c r="D18">
        <v>6</v>
      </c>
      <c r="E18">
        <v>8</v>
      </c>
      <c r="H18">
        <v>6</v>
      </c>
      <c r="J18" t="s">
        <v>725</v>
      </c>
      <c r="K18" t="s">
        <v>726</v>
      </c>
    </row>
    <row r="19" spans="4:11" ht="15">
      <c r="D19">
        <v>7</v>
      </c>
      <c r="E19">
        <v>9</v>
      </c>
      <c r="H19">
        <v>7</v>
      </c>
      <c r="J19" t="s">
        <v>727</v>
      </c>
      <c r="K19" t="s">
        <v>728</v>
      </c>
    </row>
    <row r="20" spans="4:11" ht="15">
      <c r="D20">
        <v>8</v>
      </c>
      <c r="H20">
        <v>8</v>
      </c>
      <c r="J20" t="s">
        <v>729</v>
      </c>
      <c r="K20" t="s">
        <v>730</v>
      </c>
    </row>
    <row r="21" spans="4:11" ht="409.5">
      <c r="D21">
        <v>9</v>
      </c>
      <c r="H21">
        <v>9</v>
      </c>
      <c r="J21" t="s">
        <v>731</v>
      </c>
      <c r="K21" s="13" t="s">
        <v>732</v>
      </c>
    </row>
    <row r="22" spans="4:11" ht="409.5">
      <c r="D22">
        <v>10</v>
      </c>
      <c r="J22" t="s">
        <v>733</v>
      </c>
      <c r="K22" s="13" t="s">
        <v>734</v>
      </c>
    </row>
    <row r="23" spans="4:11" ht="409.5">
      <c r="D23">
        <v>11</v>
      </c>
      <c r="J23" t="s">
        <v>735</v>
      </c>
      <c r="K23" s="13" t="s">
        <v>736</v>
      </c>
    </row>
    <row r="24" spans="10:11" ht="409.5">
      <c r="J24" t="s">
        <v>737</v>
      </c>
      <c r="K24" s="13" t="s">
        <v>1105</v>
      </c>
    </row>
    <row r="25" spans="10:11" ht="15">
      <c r="J25" t="s">
        <v>738</v>
      </c>
      <c r="K25" t="b">
        <v>0</v>
      </c>
    </row>
    <row r="26" spans="10:11" ht="15">
      <c r="J26" t="s">
        <v>1103</v>
      </c>
      <c r="K26" t="s">
        <v>1104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756</v>
      </c>
      <c r="B1" s="13" t="s">
        <v>757</v>
      </c>
      <c r="C1" s="13" t="s">
        <v>758</v>
      </c>
      <c r="D1" s="13" t="s">
        <v>760</v>
      </c>
      <c r="E1" s="13" t="s">
        <v>759</v>
      </c>
      <c r="F1" s="13" t="s">
        <v>762</v>
      </c>
      <c r="G1" s="13" t="s">
        <v>761</v>
      </c>
      <c r="H1" s="13" t="s">
        <v>764</v>
      </c>
      <c r="I1" s="85" t="s">
        <v>763</v>
      </c>
      <c r="J1" s="85" t="s">
        <v>766</v>
      </c>
      <c r="K1" s="13" t="s">
        <v>765</v>
      </c>
      <c r="L1" s="13" t="s">
        <v>768</v>
      </c>
      <c r="M1" s="13" t="s">
        <v>767</v>
      </c>
      <c r="N1" s="13" t="s">
        <v>769</v>
      </c>
    </row>
    <row r="2" spans="1:14" ht="15">
      <c r="A2" s="89" t="s">
        <v>296</v>
      </c>
      <c r="B2" s="85">
        <v>2</v>
      </c>
      <c r="C2" s="89" t="s">
        <v>323</v>
      </c>
      <c r="D2" s="85">
        <v>1</v>
      </c>
      <c r="E2" s="89" t="s">
        <v>296</v>
      </c>
      <c r="F2" s="85">
        <v>2</v>
      </c>
      <c r="G2" s="89" t="s">
        <v>298</v>
      </c>
      <c r="H2" s="85">
        <v>1</v>
      </c>
      <c r="I2" s="85"/>
      <c r="J2" s="85"/>
      <c r="K2" s="89" t="s">
        <v>301</v>
      </c>
      <c r="L2" s="85">
        <v>1</v>
      </c>
      <c r="M2" s="89" t="s">
        <v>290</v>
      </c>
      <c r="N2" s="85">
        <v>1</v>
      </c>
    </row>
    <row r="3" spans="1:14" ht="15">
      <c r="A3" s="89" t="s">
        <v>321</v>
      </c>
      <c r="B3" s="85">
        <v>1</v>
      </c>
      <c r="C3" s="89" t="s">
        <v>322</v>
      </c>
      <c r="D3" s="85">
        <v>1</v>
      </c>
      <c r="E3" s="89" t="s">
        <v>292</v>
      </c>
      <c r="F3" s="85">
        <v>1</v>
      </c>
      <c r="G3" s="85"/>
      <c r="H3" s="85"/>
      <c r="I3" s="85"/>
      <c r="J3" s="85"/>
      <c r="K3" s="85"/>
      <c r="L3" s="85"/>
      <c r="M3" s="85"/>
      <c r="N3" s="85"/>
    </row>
    <row r="4" spans="1:14" ht="15">
      <c r="A4" s="89" t="s">
        <v>320</v>
      </c>
      <c r="B4" s="85">
        <v>1</v>
      </c>
      <c r="C4" s="85"/>
      <c r="D4" s="85"/>
      <c r="E4" s="89" t="s">
        <v>291</v>
      </c>
      <c r="F4" s="85">
        <v>1</v>
      </c>
      <c r="G4" s="85"/>
      <c r="H4" s="85"/>
      <c r="I4" s="85"/>
      <c r="J4" s="85"/>
      <c r="K4" s="85"/>
      <c r="L4" s="85"/>
      <c r="M4" s="85"/>
      <c r="N4" s="85"/>
    </row>
    <row r="5" spans="1:14" ht="15">
      <c r="A5" s="89" t="s">
        <v>319</v>
      </c>
      <c r="B5" s="85">
        <v>1</v>
      </c>
      <c r="C5" s="85"/>
      <c r="D5" s="85"/>
      <c r="E5" s="89" t="s">
        <v>293</v>
      </c>
      <c r="F5" s="85">
        <v>1</v>
      </c>
      <c r="G5" s="85"/>
      <c r="H5" s="85"/>
      <c r="I5" s="85"/>
      <c r="J5" s="85"/>
      <c r="K5" s="85"/>
      <c r="L5" s="85"/>
      <c r="M5" s="85"/>
      <c r="N5" s="85"/>
    </row>
    <row r="6" spans="1:14" ht="15">
      <c r="A6" s="89" t="s">
        <v>318</v>
      </c>
      <c r="B6" s="85">
        <v>1</v>
      </c>
      <c r="C6" s="85"/>
      <c r="D6" s="85"/>
      <c r="E6" s="89" t="s">
        <v>294</v>
      </c>
      <c r="F6" s="85">
        <v>1</v>
      </c>
      <c r="G6" s="85"/>
      <c r="H6" s="85"/>
      <c r="I6" s="85"/>
      <c r="J6" s="85"/>
      <c r="K6" s="85"/>
      <c r="L6" s="85"/>
      <c r="M6" s="85"/>
      <c r="N6" s="85"/>
    </row>
    <row r="7" spans="1:14" ht="15">
      <c r="A7" s="89" t="s">
        <v>317</v>
      </c>
      <c r="B7" s="85">
        <v>1</v>
      </c>
      <c r="C7" s="85"/>
      <c r="D7" s="85"/>
      <c r="E7" s="89" t="s">
        <v>295</v>
      </c>
      <c r="F7" s="85">
        <v>1</v>
      </c>
      <c r="G7" s="85"/>
      <c r="H7" s="85"/>
      <c r="I7" s="85"/>
      <c r="J7" s="85"/>
      <c r="K7" s="85"/>
      <c r="L7" s="85"/>
      <c r="M7" s="85"/>
      <c r="N7" s="85"/>
    </row>
    <row r="8" spans="1:14" ht="15">
      <c r="A8" s="89" t="s">
        <v>316</v>
      </c>
      <c r="B8" s="85">
        <v>1</v>
      </c>
      <c r="C8" s="85"/>
      <c r="D8" s="85"/>
      <c r="E8" s="89" t="s">
        <v>297</v>
      </c>
      <c r="F8" s="85">
        <v>1</v>
      </c>
      <c r="G8" s="85"/>
      <c r="H8" s="85"/>
      <c r="I8" s="85"/>
      <c r="J8" s="85"/>
      <c r="K8" s="85"/>
      <c r="L8" s="85"/>
      <c r="M8" s="85"/>
      <c r="N8" s="85"/>
    </row>
    <row r="9" spans="1:14" ht="15">
      <c r="A9" s="89" t="s">
        <v>315</v>
      </c>
      <c r="B9" s="85">
        <v>1</v>
      </c>
      <c r="C9" s="85"/>
      <c r="D9" s="85"/>
      <c r="E9" s="89" t="s">
        <v>300</v>
      </c>
      <c r="F9" s="85">
        <v>1</v>
      </c>
      <c r="G9" s="85"/>
      <c r="H9" s="85"/>
      <c r="I9" s="85"/>
      <c r="J9" s="85"/>
      <c r="K9" s="85"/>
      <c r="L9" s="85"/>
      <c r="M9" s="85"/>
      <c r="N9" s="85"/>
    </row>
    <row r="10" spans="1:14" ht="15">
      <c r="A10" s="89" t="s">
        <v>314</v>
      </c>
      <c r="B10" s="85">
        <v>1</v>
      </c>
      <c r="C10" s="85"/>
      <c r="D10" s="85"/>
      <c r="E10" s="89" t="s">
        <v>299</v>
      </c>
      <c r="F10" s="85">
        <v>1</v>
      </c>
      <c r="G10" s="85"/>
      <c r="H10" s="85"/>
      <c r="I10" s="85"/>
      <c r="J10" s="85"/>
      <c r="K10" s="85"/>
      <c r="L10" s="85"/>
      <c r="M10" s="85"/>
      <c r="N10" s="85"/>
    </row>
    <row r="11" spans="1:14" ht="15">
      <c r="A11" s="89" t="s">
        <v>313</v>
      </c>
      <c r="B11" s="85">
        <v>1</v>
      </c>
      <c r="C11" s="85"/>
      <c r="D11" s="85"/>
      <c r="E11" s="89" t="s">
        <v>320</v>
      </c>
      <c r="F11" s="85">
        <v>1</v>
      </c>
      <c r="G11" s="85"/>
      <c r="H11" s="85"/>
      <c r="I11" s="85"/>
      <c r="J11" s="85"/>
      <c r="K11" s="85"/>
      <c r="L11" s="85"/>
      <c r="M11" s="85"/>
      <c r="N11" s="85"/>
    </row>
    <row r="14" spans="1:14" ht="15" customHeight="1">
      <c r="A14" s="13" t="s">
        <v>773</v>
      </c>
      <c r="B14" s="13" t="s">
        <v>757</v>
      </c>
      <c r="C14" s="13" t="s">
        <v>774</v>
      </c>
      <c r="D14" s="13" t="s">
        <v>760</v>
      </c>
      <c r="E14" s="13" t="s">
        <v>775</v>
      </c>
      <c r="F14" s="13" t="s">
        <v>762</v>
      </c>
      <c r="G14" s="13" t="s">
        <v>776</v>
      </c>
      <c r="H14" s="13" t="s">
        <v>764</v>
      </c>
      <c r="I14" s="85" t="s">
        <v>777</v>
      </c>
      <c r="J14" s="85" t="s">
        <v>766</v>
      </c>
      <c r="K14" s="13" t="s">
        <v>778</v>
      </c>
      <c r="L14" s="13" t="s">
        <v>768</v>
      </c>
      <c r="M14" s="13" t="s">
        <v>779</v>
      </c>
      <c r="N14" s="13" t="s">
        <v>769</v>
      </c>
    </row>
    <row r="15" spans="1:14" ht="15">
      <c r="A15" s="85" t="s">
        <v>325</v>
      </c>
      <c r="B15" s="85">
        <v>26</v>
      </c>
      <c r="C15" s="85" t="s">
        <v>324</v>
      </c>
      <c r="D15" s="85">
        <v>1</v>
      </c>
      <c r="E15" s="85" t="s">
        <v>325</v>
      </c>
      <c r="F15" s="85">
        <v>25</v>
      </c>
      <c r="G15" s="85" t="s">
        <v>324</v>
      </c>
      <c r="H15" s="85">
        <v>1</v>
      </c>
      <c r="I15" s="85"/>
      <c r="J15" s="85"/>
      <c r="K15" s="85" t="s">
        <v>324</v>
      </c>
      <c r="L15" s="85">
        <v>1</v>
      </c>
      <c r="M15" s="85" t="s">
        <v>324</v>
      </c>
      <c r="N15" s="85">
        <v>1</v>
      </c>
    </row>
    <row r="16" spans="1:14" ht="15">
      <c r="A16" s="85" t="s">
        <v>324</v>
      </c>
      <c r="B16" s="85">
        <v>9</v>
      </c>
      <c r="C16" s="85" t="s">
        <v>325</v>
      </c>
      <c r="D16" s="85">
        <v>1</v>
      </c>
      <c r="E16" s="85" t="s">
        <v>324</v>
      </c>
      <c r="F16" s="85">
        <v>5</v>
      </c>
      <c r="G16" s="85"/>
      <c r="H16" s="85"/>
      <c r="I16" s="85"/>
      <c r="J16" s="85"/>
      <c r="K16" s="85"/>
      <c r="L16" s="85"/>
      <c r="M16" s="85"/>
      <c r="N16" s="85"/>
    </row>
    <row r="19" spans="1:14" ht="15" customHeight="1">
      <c r="A19" s="13" t="s">
        <v>783</v>
      </c>
      <c r="B19" s="13" t="s">
        <v>757</v>
      </c>
      <c r="C19" s="13" t="s">
        <v>788</v>
      </c>
      <c r="D19" s="13" t="s">
        <v>760</v>
      </c>
      <c r="E19" s="13" t="s">
        <v>789</v>
      </c>
      <c r="F19" s="13" t="s">
        <v>762</v>
      </c>
      <c r="G19" s="85" t="s">
        <v>790</v>
      </c>
      <c r="H19" s="85" t="s">
        <v>764</v>
      </c>
      <c r="I19" s="85" t="s">
        <v>791</v>
      </c>
      <c r="J19" s="85" t="s">
        <v>766</v>
      </c>
      <c r="K19" s="85" t="s">
        <v>792</v>
      </c>
      <c r="L19" s="85" t="s">
        <v>768</v>
      </c>
      <c r="M19" s="85" t="s">
        <v>793</v>
      </c>
      <c r="N19" s="85" t="s">
        <v>769</v>
      </c>
    </row>
    <row r="20" spans="1:14" ht="15">
      <c r="A20" s="85" t="s">
        <v>331</v>
      </c>
      <c r="B20" s="85">
        <v>12</v>
      </c>
      <c r="C20" s="85" t="s">
        <v>331</v>
      </c>
      <c r="D20" s="85">
        <v>12</v>
      </c>
      <c r="E20" s="85" t="s">
        <v>250</v>
      </c>
      <c r="F20" s="85">
        <v>1</v>
      </c>
      <c r="G20" s="85"/>
      <c r="H20" s="85"/>
      <c r="I20" s="85"/>
      <c r="J20" s="85"/>
      <c r="K20" s="85"/>
      <c r="L20" s="85"/>
      <c r="M20" s="85"/>
      <c r="N20" s="85"/>
    </row>
    <row r="21" spans="1:14" ht="15">
      <c r="A21" s="85" t="s">
        <v>784</v>
      </c>
      <c r="B21" s="85">
        <v>11</v>
      </c>
      <c r="C21" s="85" t="s">
        <v>784</v>
      </c>
      <c r="D21" s="85">
        <v>11</v>
      </c>
      <c r="E21" s="85" t="s">
        <v>785</v>
      </c>
      <c r="F21" s="85">
        <v>1</v>
      </c>
      <c r="G21" s="85"/>
      <c r="H21" s="85"/>
      <c r="I21" s="85"/>
      <c r="J21" s="85"/>
      <c r="K21" s="85"/>
      <c r="L21" s="85"/>
      <c r="M21" s="85"/>
      <c r="N21" s="85"/>
    </row>
    <row r="22" spans="1:14" ht="15">
      <c r="A22" s="85" t="s">
        <v>329</v>
      </c>
      <c r="B22" s="85">
        <v>1</v>
      </c>
      <c r="C22" s="85" t="s">
        <v>330</v>
      </c>
      <c r="D22" s="85">
        <v>1</v>
      </c>
      <c r="E22" s="85" t="s">
        <v>786</v>
      </c>
      <c r="F22" s="85">
        <v>1</v>
      </c>
      <c r="G22" s="85"/>
      <c r="H22" s="85"/>
      <c r="I22" s="85"/>
      <c r="J22" s="85"/>
      <c r="K22" s="85"/>
      <c r="L22" s="85"/>
      <c r="M22" s="85"/>
      <c r="N22" s="85"/>
    </row>
    <row r="23" spans="1:14" ht="15">
      <c r="A23" s="85" t="s">
        <v>328</v>
      </c>
      <c r="B23" s="85">
        <v>1</v>
      </c>
      <c r="C23" s="85"/>
      <c r="D23" s="85"/>
      <c r="E23" s="85" t="s">
        <v>787</v>
      </c>
      <c r="F23" s="85">
        <v>1</v>
      </c>
      <c r="G23" s="85"/>
      <c r="H23" s="85"/>
      <c r="I23" s="85"/>
      <c r="J23" s="85"/>
      <c r="K23" s="85"/>
      <c r="L23" s="85"/>
      <c r="M23" s="85"/>
      <c r="N23" s="85"/>
    </row>
    <row r="24" spans="1:14" ht="15">
      <c r="A24" s="85" t="s">
        <v>330</v>
      </c>
      <c r="B24" s="85">
        <v>1</v>
      </c>
      <c r="C24" s="85"/>
      <c r="D24" s="85"/>
      <c r="E24" s="85" t="s">
        <v>329</v>
      </c>
      <c r="F24" s="85">
        <v>1</v>
      </c>
      <c r="G24" s="85"/>
      <c r="H24" s="85"/>
      <c r="I24" s="85"/>
      <c r="J24" s="85"/>
      <c r="K24" s="85"/>
      <c r="L24" s="85"/>
      <c r="M24" s="85"/>
      <c r="N24" s="85"/>
    </row>
    <row r="25" spans="1:14" ht="15">
      <c r="A25" s="85" t="s">
        <v>250</v>
      </c>
      <c r="B25" s="85">
        <v>1</v>
      </c>
      <c r="C25" s="85"/>
      <c r="D25" s="85"/>
      <c r="E25" s="85" t="s">
        <v>328</v>
      </c>
      <c r="F25" s="85">
        <v>1</v>
      </c>
      <c r="G25" s="85"/>
      <c r="H25" s="85"/>
      <c r="I25" s="85"/>
      <c r="J25" s="85"/>
      <c r="K25" s="85"/>
      <c r="L25" s="85"/>
      <c r="M25" s="85"/>
      <c r="N25" s="85"/>
    </row>
    <row r="26" spans="1:14" ht="15">
      <c r="A26" s="85" t="s">
        <v>785</v>
      </c>
      <c r="B26" s="85">
        <v>1</v>
      </c>
      <c r="C26" s="85"/>
      <c r="D26" s="85"/>
      <c r="E26" s="85"/>
      <c r="F26" s="85"/>
      <c r="G26" s="85"/>
      <c r="H26" s="85"/>
      <c r="I26" s="85"/>
      <c r="J26" s="85"/>
      <c r="K26" s="85"/>
      <c r="L26" s="85"/>
      <c r="M26" s="85"/>
      <c r="N26" s="85"/>
    </row>
    <row r="27" spans="1:14" ht="15">
      <c r="A27" s="85" t="s">
        <v>786</v>
      </c>
      <c r="B27" s="85">
        <v>1</v>
      </c>
      <c r="C27" s="85"/>
      <c r="D27" s="85"/>
      <c r="E27" s="85"/>
      <c r="F27" s="85"/>
      <c r="G27" s="85"/>
      <c r="H27" s="85"/>
      <c r="I27" s="85"/>
      <c r="J27" s="85"/>
      <c r="K27" s="85"/>
      <c r="L27" s="85"/>
      <c r="M27" s="85"/>
      <c r="N27" s="85"/>
    </row>
    <row r="28" spans="1:14" ht="15">
      <c r="A28" s="85" t="s">
        <v>787</v>
      </c>
      <c r="B28" s="85">
        <v>1</v>
      </c>
      <c r="C28" s="85"/>
      <c r="D28" s="85"/>
      <c r="E28" s="85"/>
      <c r="F28" s="85"/>
      <c r="G28" s="85"/>
      <c r="H28" s="85"/>
      <c r="I28" s="85"/>
      <c r="J28" s="85"/>
      <c r="K28" s="85"/>
      <c r="L28" s="85"/>
      <c r="M28" s="85"/>
      <c r="N28" s="85"/>
    </row>
    <row r="31" spans="1:14" ht="15" customHeight="1">
      <c r="A31" s="13" t="s">
        <v>797</v>
      </c>
      <c r="B31" s="13" t="s">
        <v>757</v>
      </c>
      <c r="C31" s="13" t="s">
        <v>806</v>
      </c>
      <c r="D31" s="13" t="s">
        <v>760</v>
      </c>
      <c r="E31" s="13" t="s">
        <v>813</v>
      </c>
      <c r="F31" s="13" t="s">
        <v>762</v>
      </c>
      <c r="G31" s="13" t="s">
        <v>823</v>
      </c>
      <c r="H31" s="13" t="s">
        <v>764</v>
      </c>
      <c r="I31" s="85" t="s">
        <v>831</v>
      </c>
      <c r="J31" s="85" t="s">
        <v>766</v>
      </c>
      <c r="K31" s="13" t="s">
        <v>832</v>
      </c>
      <c r="L31" s="13" t="s">
        <v>768</v>
      </c>
      <c r="M31" s="85" t="s">
        <v>841</v>
      </c>
      <c r="N31" s="85" t="s">
        <v>769</v>
      </c>
    </row>
    <row r="32" spans="1:14" ht="15">
      <c r="A32" s="91" t="s">
        <v>798</v>
      </c>
      <c r="B32" s="91">
        <v>0</v>
      </c>
      <c r="C32" s="91" t="s">
        <v>250</v>
      </c>
      <c r="D32" s="91">
        <v>14</v>
      </c>
      <c r="E32" s="91" t="s">
        <v>250</v>
      </c>
      <c r="F32" s="91">
        <v>28</v>
      </c>
      <c r="G32" s="91" t="s">
        <v>824</v>
      </c>
      <c r="H32" s="91">
        <v>4</v>
      </c>
      <c r="I32" s="91"/>
      <c r="J32" s="91"/>
      <c r="K32" s="91" t="s">
        <v>246</v>
      </c>
      <c r="L32" s="91">
        <v>2</v>
      </c>
      <c r="M32" s="91"/>
      <c r="N32" s="91"/>
    </row>
    <row r="33" spans="1:14" ht="15">
      <c r="A33" s="91" t="s">
        <v>799</v>
      </c>
      <c r="B33" s="91">
        <v>0</v>
      </c>
      <c r="C33" s="91" t="s">
        <v>241</v>
      </c>
      <c r="D33" s="91">
        <v>12</v>
      </c>
      <c r="E33" s="91" t="s">
        <v>814</v>
      </c>
      <c r="F33" s="91">
        <v>7</v>
      </c>
      <c r="G33" s="91" t="s">
        <v>825</v>
      </c>
      <c r="H33" s="91">
        <v>4</v>
      </c>
      <c r="I33" s="91"/>
      <c r="J33" s="91"/>
      <c r="K33" s="91" t="s">
        <v>833</v>
      </c>
      <c r="L33" s="91">
        <v>2</v>
      </c>
      <c r="M33" s="91"/>
      <c r="N33" s="91"/>
    </row>
    <row r="34" spans="1:14" ht="15">
      <c r="A34" s="91" t="s">
        <v>800</v>
      </c>
      <c r="B34" s="91">
        <v>0</v>
      </c>
      <c r="C34" s="91" t="s">
        <v>805</v>
      </c>
      <c r="D34" s="91">
        <v>12</v>
      </c>
      <c r="E34" s="91" t="s">
        <v>815</v>
      </c>
      <c r="F34" s="91">
        <v>5</v>
      </c>
      <c r="G34" s="91" t="s">
        <v>250</v>
      </c>
      <c r="H34" s="91">
        <v>4</v>
      </c>
      <c r="I34" s="91"/>
      <c r="J34" s="91"/>
      <c r="K34" s="91" t="s">
        <v>834</v>
      </c>
      <c r="L34" s="91">
        <v>2</v>
      </c>
      <c r="M34" s="91"/>
      <c r="N34" s="91"/>
    </row>
    <row r="35" spans="1:14" ht="15">
      <c r="A35" s="91" t="s">
        <v>801</v>
      </c>
      <c r="B35" s="91">
        <v>725</v>
      </c>
      <c r="C35" s="91" t="s">
        <v>807</v>
      </c>
      <c r="D35" s="91">
        <v>12</v>
      </c>
      <c r="E35" s="91" t="s">
        <v>816</v>
      </c>
      <c r="F35" s="91">
        <v>4</v>
      </c>
      <c r="G35" s="91" t="s">
        <v>803</v>
      </c>
      <c r="H35" s="91">
        <v>4</v>
      </c>
      <c r="I35" s="91"/>
      <c r="J35" s="91"/>
      <c r="K35" s="91" t="s">
        <v>835</v>
      </c>
      <c r="L35" s="91">
        <v>2</v>
      </c>
      <c r="M35" s="91"/>
      <c r="N35" s="91"/>
    </row>
    <row r="36" spans="1:14" ht="15">
      <c r="A36" s="91" t="s">
        <v>802</v>
      </c>
      <c r="B36" s="91">
        <v>725</v>
      </c>
      <c r="C36" s="91" t="s">
        <v>808</v>
      </c>
      <c r="D36" s="91">
        <v>12</v>
      </c>
      <c r="E36" s="91" t="s">
        <v>817</v>
      </c>
      <c r="F36" s="91">
        <v>3</v>
      </c>
      <c r="G36" s="91" t="s">
        <v>818</v>
      </c>
      <c r="H36" s="91">
        <v>4</v>
      </c>
      <c r="I36" s="91"/>
      <c r="J36" s="91"/>
      <c r="K36" s="91" t="s">
        <v>836</v>
      </c>
      <c r="L36" s="91">
        <v>2</v>
      </c>
      <c r="M36" s="91"/>
      <c r="N36" s="91"/>
    </row>
    <row r="37" spans="1:14" ht="15">
      <c r="A37" s="91" t="s">
        <v>250</v>
      </c>
      <c r="B37" s="91">
        <v>50</v>
      </c>
      <c r="C37" s="91" t="s">
        <v>809</v>
      </c>
      <c r="D37" s="91">
        <v>12</v>
      </c>
      <c r="E37" s="91" t="s">
        <v>818</v>
      </c>
      <c r="F37" s="91">
        <v>3</v>
      </c>
      <c r="G37" s="91" t="s">
        <v>826</v>
      </c>
      <c r="H37" s="91">
        <v>4</v>
      </c>
      <c r="I37" s="91"/>
      <c r="J37" s="91"/>
      <c r="K37" s="91" t="s">
        <v>837</v>
      </c>
      <c r="L37" s="91">
        <v>2</v>
      </c>
      <c r="M37" s="91"/>
      <c r="N37" s="91"/>
    </row>
    <row r="38" spans="1:14" ht="15">
      <c r="A38" s="91" t="s">
        <v>803</v>
      </c>
      <c r="B38" s="91">
        <v>16</v>
      </c>
      <c r="C38" s="91" t="s">
        <v>810</v>
      </c>
      <c r="D38" s="91">
        <v>12</v>
      </c>
      <c r="E38" s="91" t="s">
        <v>819</v>
      </c>
      <c r="F38" s="91">
        <v>3</v>
      </c>
      <c r="G38" s="91" t="s">
        <v>827</v>
      </c>
      <c r="H38" s="91">
        <v>4</v>
      </c>
      <c r="I38" s="91"/>
      <c r="J38" s="91"/>
      <c r="K38" s="91" t="s">
        <v>569</v>
      </c>
      <c r="L38" s="91">
        <v>2</v>
      </c>
      <c r="M38" s="91"/>
      <c r="N38" s="91"/>
    </row>
    <row r="39" spans="1:14" ht="15">
      <c r="A39" s="91" t="s">
        <v>804</v>
      </c>
      <c r="B39" s="91">
        <v>14</v>
      </c>
      <c r="C39" s="91" t="s">
        <v>811</v>
      </c>
      <c r="D39" s="91">
        <v>12</v>
      </c>
      <c r="E39" s="91" t="s">
        <v>820</v>
      </c>
      <c r="F39" s="91">
        <v>3</v>
      </c>
      <c r="G39" s="91" t="s">
        <v>828</v>
      </c>
      <c r="H39" s="91">
        <v>4</v>
      </c>
      <c r="I39" s="91"/>
      <c r="J39" s="91"/>
      <c r="K39" s="91" t="s">
        <v>838</v>
      </c>
      <c r="L39" s="91">
        <v>2</v>
      </c>
      <c r="M39" s="91"/>
      <c r="N39" s="91"/>
    </row>
    <row r="40" spans="1:14" ht="15">
      <c r="A40" s="91" t="s">
        <v>241</v>
      </c>
      <c r="B40" s="91">
        <v>13</v>
      </c>
      <c r="C40" s="91" t="s">
        <v>804</v>
      </c>
      <c r="D40" s="91">
        <v>12</v>
      </c>
      <c r="E40" s="91" t="s">
        <v>821</v>
      </c>
      <c r="F40" s="91">
        <v>3</v>
      </c>
      <c r="G40" s="91" t="s">
        <v>829</v>
      </c>
      <c r="H40" s="91">
        <v>4</v>
      </c>
      <c r="I40" s="91"/>
      <c r="J40" s="91"/>
      <c r="K40" s="91" t="s">
        <v>839</v>
      </c>
      <c r="L40" s="91">
        <v>2</v>
      </c>
      <c r="M40" s="91"/>
      <c r="N40" s="91"/>
    </row>
    <row r="41" spans="1:14" ht="15">
      <c r="A41" s="91" t="s">
        <v>805</v>
      </c>
      <c r="B41" s="91">
        <v>12</v>
      </c>
      <c r="C41" s="91" t="s">
        <v>812</v>
      </c>
      <c r="D41" s="91">
        <v>12</v>
      </c>
      <c r="E41" s="91" t="s">
        <v>822</v>
      </c>
      <c r="F41" s="91">
        <v>3</v>
      </c>
      <c r="G41" s="91" t="s">
        <v>830</v>
      </c>
      <c r="H41" s="91">
        <v>4</v>
      </c>
      <c r="I41" s="91"/>
      <c r="J41" s="91"/>
      <c r="K41" s="91" t="s">
        <v>840</v>
      </c>
      <c r="L41" s="91">
        <v>2</v>
      </c>
      <c r="M41" s="91"/>
      <c r="N41" s="91"/>
    </row>
    <row r="44" spans="1:14" ht="15" customHeight="1">
      <c r="A44" s="13" t="s">
        <v>847</v>
      </c>
      <c r="B44" s="13" t="s">
        <v>757</v>
      </c>
      <c r="C44" s="13" t="s">
        <v>858</v>
      </c>
      <c r="D44" s="13" t="s">
        <v>760</v>
      </c>
      <c r="E44" s="13" t="s">
        <v>859</v>
      </c>
      <c r="F44" s="13" t="s">
        <v>762</v>
      </c>
      <c r="G44" s="13" t="s">
        <v>869</v>
      </c>
      <c r="H44" s="13" t="s">
        <v>764</v>
      </c>
      <c r="I44" s="85" t="s">
        <v>880</v>
      </c>
      <c r="J44" s="85" t="s">
        <v>766</v>
      </c>
      <c r="K44" s="13" t="s">
        <v>881</v>
      </c>
      <c r="L44" s="13" t="s">
        <v>768</v>
      </c>
      <c r="M44" s="85" t="s">
        <v>892</v>
      </c>
      <c r="N44" s="85" t="s">
        <v>769</v>
      </c>
    </row>
    <row r="45" spans="1:14" ht="15">
      <c r="A45" s="91" t="s">
        <v>848</v>
      </c>
      <c r="B45" s="91">
        <v>12</v>
      </c>
      <c r="C45" s="91" t="s">
        <v>848</v>
      </c>
      <c r="D45" s="91">
        <v>12</v>
      </c>
      <c r="E45" s="91" t="s">
        <v>860</v>
      </c>
      <c r="F45" s="91">
        <v>3</v>
      </c>
      <c r="G45" s="91" t="s">
        <v>870</v>
      </c>
      <c r="H45" s="91">
        <v>4</v>
      </c>
      <c r="I45" s="91"/>
      <c r="J45" s="91"/>
      <c r="K45" s="91" t="s">
        <v>882</v>
      </c>
      <c r="L45" s="91">
        <v>2</v>
      </c>
      <c r="M45" s="91"/>
      <c r="N45" s="91"/>
    </row>
    <row r="46" spans="1:14" ht="15">
      <c r="A46" s="91" t="s">
        <v>849</v>
      </c>
      <c r="B46" s="91">
        <v>12</v>
      </c>
      <c r="C46" s="91" t="s">
        <v>849</v>
      </c>
      <c r="D46" s="91">
        <v>12</v>
      </c>
      <c r="E46" s="91" t="s">
        <v>861</v>
      </c>
      <c r="F46" s="91">
        <v>3</v>
      </c>
      <c r="G46" s="91" t="s">
        <v>871</v>
      </c>
      <c r="H46" s="91">
        <v>4</v>
      </c>
      <c r="I46" s="91"/>
      <c r="J46" s="91"/>
      <c r="K46" s="91" t="s">
        <v>883</v>
      </c>
      <c r="L46" s="91">
        <v>2</v>
      </c>
      <c r="M46" s="91"/>
      <c r="N46" s="91"/>
    </row>
    <row r="47" spans="1:14" ht="15">
      <c r="A47" s="91" t="s">
        <v>850</v>
      </c>
      <c r="B47" s="91">
        <v>12</v>
      </c>
      <c r="C47" s="91" t="s">
        <v>850</v>
      </c>
      <c r="D47" s="91">
        <v>12</v>
      </c>
      <c r="E47" s="91" t="s">
        <v>862</v>
      </c>
      <c r="F47" s="91">
        <v>3</v>
      </c>
      <c r="G47" s="91" t="s">
        <v>872</v>
      </c>
      <c r="H47" s="91">
        <v>4</v>
      </c>
      <c r="I47" s="91"/>
      <c r="J47" s="91"/>
      <c r="K47" s="91" t="s">
        <v>884</v>
      </c>
      <c r="L47" s="91">
        <v>2</v>
      </c>
      <c r="M47" s="91"/>
      <c r="N47" s="91"/>
    </row>
    <row r="48" spans="1:14" ht="15">
      <c r="A48" s="91" t="s">
        <v>851</v>
      </c>
      <c r="B48" s="91">
        <v>12</v>
      </c>
      <c r="C48" s="91" t="s">
        <v>851</v>
      </c>
      <c r="D48" s="91">
        <v>12</v>
      </c>
      <c r="E48" s="91" t="s">
        <v>863</v>
      </c>
      <c r="F48" s="91">
        <v>3</v>
      </c>
      <c r="G48" s="91" t="s">
        <v>873</v>
      </c>
      <c r="H48" s="91">
        <v>4</v>
      </c>
      <c r="I48" s="91"/>
      <c r="J48" s="91"/>
      <c r="K48" s="91" t="s">
        <v>885</v>
      </c>
      <c r="L48" s="91">
        <v>2</v>
      </c>
      <c r="M48" s="91"/>
      <c r="N48" s="91"/>
    </row>
    <row r="49" spans="1:14" ht="15">
      <c r="A49" s="91" t="s">
        <v>852</v>
      </c>
      <c r="B49" s="91">
        <v>12</v>
      </c>
      <c r="C49" s="91" t="s">
        <v>852</v>
      </c>
      <c r="D49" s="91">
        <v>12</v>
      </c>
      <c r="E49" s="91" t="s">
        <v>864</v>
      </c>
      <c r="F49" s="91">
        <v>3</v>
      </c>
      <c r="G49" s="91" t="s">
        <v>874</v>
      </c>
      <c r="H49" s="91">
        <v>4</v>
      </c>
      <c r="I49" s="91"/>
      <c r="J49" s="91"/>
      <c r="K49" s="91" t="s">
        <v>886</v>
      </c>
      <c r="L49" s="91">
        <v>2</v>
      </c>
      <c r="M49" s="91"/>
      <c r="N49" s="91"/>
    </row>
    <row r="50" spans="1:14" ht="15">
      <c r="A50" s="91" t="s">
        <v>853</v>
      </c>
      <c r="B50" s="91">
        <v>12</v>
      </c>
      <c r="C50" s="91" t="s">
        <v>853</v>
      </c>
      <c r="D50" s="91">
        <v>12</v>
      </c>
      <c r="E50" s="91" t="s">
        <v>865</v>
      </c>
      <c r="F50" s="91">
        <v>2</v>
      </c>
      <c r="G50" s="91" t="s">
        <v>875</v>
      </c>
      <c r="H50" s="91">
        <v>4</v>
      </c>
      <c r="I50" s="91"/>
      <c r="J50" s="91"/>
      <c r="K50" s="91" t="s">
        <v>887</v>
      </c>
      <c r="L50" s="91">
        <v>2</v>
      </c>
      <c r="M50" s="91"/>
      <c r="N50" s="91"/>
    </row>
    <row r="51" spans="1:14" ht="15">
      <c r="A51" s="91" t="s">
        <v>854</v>
      </c>
      <c r="B51" s="91">
        <v>12</v>
      </c>
      <c r="C51" s="91" t="s">
        <v>854</v>
      </c>
      <c r="D51" s="91">
        <v>12</v>
      </c>
      <c r="E51" s="91" t="s">
        <v>866</v>
      </c>
      <c r="F51" s="91">
        <v>2</v>
      </c>
      <c r="G51" s="91" t="s">
        <v>876</v>
      </c>
      <c r="H51" s="91">
        <v>4</v>
      </c>
      <c r="I51" s="91"/>
      <c r="J51" s="91"/>
      <c r="K51" s="91" t="s">
        <v>888</v>
      </c>
      <c r="L51" s="91">
        <v>2</v>
      </c>
      <c r="M51" s="91"/>
      <c r="N51" s="91"/>
    </row>
    <row r="52" spans="1:14" ht="15">
      <c r="A52" s="91" t="s">
        <v>855</v>
      </c>
      <c r="B52" s="91">
        <v>12</v>
      </c>
      <c r="C52" s="91" t="s">
        <v>855</v>
      </c>
      <c r="D52" s="91">
        <v>12</v>
      </c>
      <c r="E52" s="91" t="s">
        <v>867</v>
      </c>
      <c r="F52" s="91">
        <v>2</v>
      </c>
      <c r="G52" s="91" t="s">
        <v>877</v>
      </c>
      <c r="H52" s="91">
        <v>4</v>
      </c>
      <c r="I52" s="91"/>
      <c r="J52" s="91"/>
      <c r="K52" s="91" t="s">
        <v>889</v>
      </c>
      <c r="L52" s="91">
        <v>2</v>
      </c>
      <c r="M52" s="91"/>
      <c r="N52" s="91"/>
    </row>
    <row r="53" spans="1:14" ht="15">
      <c r="A53" s="91" t="s">
        <v>856</v>
      </c>
      <c r="B53" s="91">
        <v>12</v>
      </c>
      <c r="C53" s="91" t="s">
        <v>856</v>
      </c>
      <c r="D53" s="91">
        <v>12</v>
      </c>
      <c r="E53" s="91" t="s">
        <v>868</v>
      </c>
      <c r="F53" s="91">
        <v>2</v>
      </c>
      <c r="G53" s="91" t="s">
        <v>878</v>
      </c>
      <c r="H53" s="91">
        <v>4</v>
      </c>
      <c r="I53" s="91"/>
      <c r="J53" s="91"/>
      <c r="K53" s="91" t="s">
        <v>890</v>
      </c>
      <c r="L53" s="91">
        <v>2</v>
      </c>
      <c r="M53" s="91"/>
      <c r="N53" s="91"/>
    </row>
    <row r="54" spans="1:14" ht="15">
      <c r="A54" s="91" t="s">
        <v>857</v>
      </c>
      <c r="B54" s="91">
        <v>12</v>
      </c>
      <c r="C54" s="91" t="s">
        <v>857</v>
      </c>
      <c r="D54" s="91">
        <v>12</v>
      </c>
      <c r="E54" s="91"/>
      <c r="F54" s="91"/>
      <c r="G54" s="91" t="s">
        <v>879</v>
      </c>
      <c r="H54" s="91">
        <v>4</v>
      </c>
      <c r="I54" s="91"/>
      <c r="J54" s="91"/>
      <c r="K54" s="91" t="s">
        <v>891</v>
      </c>
      <c r="L54" s="91">
        <v>2</v>
      </c>
      <c r="M54" s="91"/>
      <c r="N54" s="91"/>
    </row>
    <row r="57" spans="1:14" ht="15" customHeight="1">
      <c r="A57" s="13" t="s">
        <v>898</v>
      </c>
      <c r="B57" s="13" t="s">
        <v>757</v>
      </c>
      <c r="C57" s="13" t="s">
        <v>900</v>
      </c>
      <c r="D57" s="13" t="s">
        <v>760</v>
      </c>
      <c r="E57" s="85" t="s">
        <v>901</v>
      </c>
      <c r="F57" s="85" t="s">
        <v>762</v>
      </c>
      <c r="G57" s="85" t="s">
        <v>904</v>
      </c>
      <c r="H57" s="85" t="s">
        <v>764</v>
      </c>
      <c r="I57" s="13" t="s">
        <v>906</v>
      </c>
      <c r="J57" s="13" t="s">
        <v>766</v>
      </c>
      <c r="K57" s="13" t="s">
        <v>908</v>
      </c>
      <c r="L57" s="13" t="s">
        <v>768</v>
      </c>
      <c r="M57" s="13" t="s">
        <v>910</v>
      </c>
      <c r="N57" s="13" t="s">
        <v>769</v>
      </c>
    </row>
    <row r="58" spans="1:14" ht="15">
      <c r="A58" s="85" t="s">
        <v>246</v>
      </c>
      <c r="B58" s="85">
        <v>1</v>
      </c>
      <c r="C58" s="85" t="s">
        <v>241</v>
      </c>
      <c r="D58" s="85">
        <v>1</v>
      </c>
      <c r="E58" s="85"/>
      <c r="F58" s="85"/>
      <c r="G58" s="85"/>
      <c r="H58" s="85"/>
      <c r="I58" s="85" t="s">
        <v>245</v>
      </c>
      <c r="J58" s="85">
        <v>1</v>
      </c>
      <c r="K58" s="85" t="s">
        <v>246</v>
      </c>
      <c r="L58" s="85">
        <v>1</v>
      </c>
      <c r="M58" s="85" t="s">
        <v>243</v>
      </c>
      <c r="N58" s="85">
        <v>1</v>
      </c>
    </row>
    <row r="59" spans="1:14" ht="15">
      <c r="A59" s="85" t="s">
        <v>245</v>
      </c>
      <c r="B59" s="85">
        <v>1</v>
      </c>
      <c r="C59" s="85"/>
      <c r="D59" s="85"/>
      <c r="E59" s="85"/>
      <c r="F59" s="85"/>
      <c r="G59" s="85"/>
      <c r="H59" s="85"/>
      <c r="I59" s="85"/>
      <c r="J59" s="85"/>
      <c r="K59" s="85"/>
      <c r="L59" s="85"/>
      <c r="M59" s="85"/>
      <c r="N59" s="85"/>
    </row>
    <row r="60" spans="1:14" ht="15">
      <c r="A60" s="85" t="s">
        <v>241</v>
      </c>
      <c r="B60" s="85">
        <v>1</v>
      </c>
      <c r="C60" s="85"/>
      <c r="D60" s="85"/>
      <c r="E60" s="85"/>
      <c r="F60" s="85"/>
      <c r="G60" s="85"/>
      <c r="H60" s="85"/>
      <c r="I60" s="85"/>
      <c r="J60" s="85"/>
      <c r="K60" s="85"/>
      <c r="L60" s="85"/>
      <c r="M60" s="85"/>
      <c r="N60" s="85"/>
    </row>
    <row r="61" spans="1:14" ht="15">
      <c r="A61" s="85" t="s">
        <v>243</v>
      </c>
      <c r="B61" s="85">
        <v>1</v>
      </c>
      <c r="C61" s="85"/>
      <c r="D61" s="85"/>
      <c r="E61" s="85"/>
      <c r="F61" s="85"/>
      <c r="G61" s="85"/>
      <c r="H61" s="85"/>
      <c r="I61" s="85"/>
      <c r="J61" s="85"/>
      <c r="K61" s="85"/>
      <c r="L61" s="85"/>
      <c r="M61" s="85"/>
      <c r="N61" s="85"/>
    </row>
    <row r="64" spans="1:14" ht="15" customHeight="1">
      <c r="A64" s="13" t="s">
        <v>899</v>
      </c>
      <c r="B64" s="13" t="s">
        <v>757</v>
      </c>
      <c r="C64" s="13" t="s">
        <v>902</v>
      </c>
      <c r="D64" s="13" t="s">
        <v>760</v>
      </c>
      <c r="E64" s="85" t="s">
        <v>903</v>
      </c>
      <c r="F64" s="85" t="s">
        <v>762</v>
      </c>
      <c r="G64" s="13" t="s">
        <v>905</v>
      </c>
      <c r="H64" s="13" t="s">
        <v>764</v>
      </c>
      <c r="I64" s="13" t="s">
        <v>907</v>
      </c>
      <c r="J64" s="13" t="s">
        <v>766</v>
      </c>
      <c r="K64" s="13" t="s">
        <v>909</v>
      </c>
      <c r="L64" s="13" t="s">
        <v>768</v>
      </c>
      <c r="M64" s="85" t="s">
        <v>911</v>
      </c>
      <c r="N64" s="85" t="s">
        <v>769</v>
      </c>
    </row>
    <row r="65" spans="1:14" ht="15">
      <c r="A65" s="85" t="s">
        <v>241</v>
      </c>
      <c r="B65" s="85">
        <v>12</v>
      </c>
      <c r="C65" s="85" t="s">
        <v>241</v>
      </c>
      <c r="D65" s="85">
        <v>11</v>
      </c>
      <c r="E65" s="85"/>
      <c r="F65" s="85"/>
      <c r="G65" s="85" t="s">
        <v>228</v>
      </c>
      <c r="H65" s="85">
        <v>3</v>
      </c>
      <c r="I65" s="85" t="s">
        <v>241</v>
      </c>
      <c r="J65" s="85">
        <v>1</v>
      </c>
      <c r="K65" s="85" t="s">
        <v>238</v>
      </c>
      <c r="L65" s="85">
        <v>1</v>
      </c>
      <c r="M65" s="85"/>
      <c r="N65" s="85"/>
    </row>
    <row r="66" spans="1:14" ht="15">
      <c r="A66" s="85" t="s">
        <v>228</v>
      </c>
      <c r="B66" s="85">
        <v>3</v>
      </c>
      <c r="C66" s="85"/>
      <c r="D66" s="85"/>
      <c r="E66" s="85"/>
      <c r="F66" s="85"/>
      <c r="G66" s="85"/>
      <c r="H66" s="85"/>
      <c r="I66" s="85" t="s">
        <v>244</v>
      </c>
      <c r="J66" s="85">
        <v>1</v>
      </c>
      <c r="K66" s="85" t="s">
        <v>246</v>
      </c>
      <c r="L66" s="85">
        <v>1</v>
      </c>
      <c r="M66" s="85"/>
      <c r="N66" s="85"/>
    </row>
    <row r="67" spans="1:14" ht="15">
      <c r="A67" s="85" t="s">
        <v>238</v>
      </c>
      <c r="B67" s="85">
        <v>1</v>
      </c>
      <c r="C67" s="85"/>
      <c r="D67" s="85"/>
      <c r="E67" s="85"/>
      <c r="F67" s="85"/>
      <c r="G67" s="85"/>
      <c r="H67" s="85"/>
      <c r="I67" s="85"/>
      <c r="J67" s="85"/>
      <c r="K67" s="85"/>
      <c r="L67" s="85"/>
      <c r="M67" s="85"/>
      <c r="N67" s="85"/>
    </row>
    <row r="68" spans="1:14" ht="15">
      <c r="A68" s="85" t="s">
        <v>246</v>
      </c>
      <c r="B68" s="85">
        <v>1</v>
      </c>
      <c r="C68" s="85"/>
      <c r="D68" s="85"/>
      <c r="E68" s="85"/>
      <c r="F68" s="85"/>
      <c r="G68" s="85"/>
      <c r="H68" s="85"/>
      <c r="I68" s="85"/>
      <c r="J68" s="85"/>
      <c r="K68" s="85"/>
      <c r="L68" s="85"/>
      <c r="M68" s="85"/>
      <c r="N68" s="85"/>
    </row>
    <row r="69" spans="1:14" ht="15">
      <c r="A69" s="85" t="s">
        <v>244</v>
      </c>
      <c r="B69" s="85">
        <v>1</v>
      </c>
      <c r="C69" s="85"/>
      <c r="D69" s="85"/>
      <c r="E69" s="85"/>
      <c r="F69" s="85"/>
      <c r="G69" s="85"/>
      <c r="H69" s="85"/>
      <c r="I69" s="85"/>
      <c r="J69" s="85"/>
      <c r="K69" s="85"/>
      <c r="L69" s="85"/>
      <c r="M69" s="85"/>
      <c r="N69" s="85"/>
    </row>
    <row r="72" spans="1:14" ht="15" customHeight="1">
      <c r="A72" s="13" t="s">
        <v>916</v>
      </c>
      <c r="B72" s="13" t="s">
        <v>757</v>
      </c>
      <c r="C72" s="13" t="s">
        <v>917</v>
      </c>
      <c r="D72" s="13" t="s">
        <v>760</v>
      </c>
      <c r="E72" s="13" t="s">
        <v>918</v>
      </c>
      <c r="F72" s="13" t="s">
        <v>762</v>
      </c>
      <c r="G72" s="13" t="s">
        <v>919</v>
      </c>
      <c r="H72" s="13" t="s">
        <v>764</v>
      </c>
      <c r="I72" s="13" t="s">
        <v>920</v>
      </c>
      <c r="J72" s="13" t="s">
        <v>766</v>
      </c>
      <c r="K72" s="13" t="s">
        <v>921</v>
      </c>
      <c r="L72" s="13" t="s">
        <v>768</v>
      </c>
      <c r="M72" s="13" t="s">
        <v>922</v>
      </c>
      <c r="N72" s="13" t="s">
        <v>769</v>
      </c>
    </row>
    <row r="73" spans="1:14" ht="15">
      <c r="A73" s="124" t="s">
        <v>228</v>
      </c>
      <c r="B73" s="85">
        <v>282097</v>
      </c>
      <c r="C73" s="124" t="s">
        <v>241</v>
      </c>
      <c r="D73" s="85">
        <v>155323</v>
      </c>
      <c r="E73" s="124" t="s">
        <v>239</v>
      </c>
      <c r="F73" s="85">
        <v>153642</v>
      </c>
      <c r="G73" s="124" t="s">
        <v>228</v>
      </c>
      <c r="H73" s="85">
        <v>282097</v>
      </c>
      <c r="I73" s="124" t="s">
        <v>244</v>
      </c>
      <c r="J73" s="85">
        <v>19442</v>
      </c>
      <c r="K73" s="124" t="s">
        <v>246</v>
      </c>
      <c r="L73" s="85">
        <v>11502</v>
      </c>
      <c r="M73" s="124" t="s">
        <v>243</v>
      </c>
      <c r="N73" s="85">
        <v>36819</v>
      </c>
    </row>
    <row r="74" spans="1:14" ht="15">
      <c r="A74" s="124" t="s">
        <v>241</v>
      </c>
      <c r="B74" s="85">
        <v>155323</v>
      </c>
      <c r="C74" s="124" t="s">
        <v>242</v>
      </c>
      <c r="D74" s="85">
        <v>68964</v>
      </c>
      <c r="E74" s="124" t="s">
        <v>231</v>
      </c>
      <c r="F74" s="85">
        <v>114472</v>
      </c>
      <c r="G74" s="124" t="s">
        <v>224</v>
      </c>
      <c r="H74" s="85">
        <v>46839</v>
      </c>
      <c r="I74" s="124" t="s">
        <v>245</v>
      </c>
      <c r="J74" s="85">
        <v>10842</v>
      </c>
      <c r="K74" s="124" t="s">
        <v>238</v>
      </c>
      <c r="L74" s="85">
        <v>1139</v>
      </c>
      <c r="M74" s="124" t="s">
        <v>212</v>
      </c>
      <c r="N74" s="85">
        <v>5976</v>
      </c>
    </row>
    <row r="75" spans="1:14" ht="15">
      <c r="A75" s="124" t="s">
        <v>239</v>
      </c>
      <c r="B75" s="85">
        <v>153642</v>
      </c>
      <c r="C75" s="124" t="s">
        <v>235</v>
      </c>
      <c r="D75" s="85">
        <v>23788</v>
      </c>
      <c r="E75" s="124" t="s">
        <v>216</v>
      </c>
      <c r="F75" s="85">
        <v>112419</v>
      </c>
      <c r="G75" s="124" t="s">
        <v>223</v>
      </c>
      <c r="H75" s="85">
        <v>16901</v>
      </c>
      <c r="I75" s="124" t="s">
        <v>222</v>
      </c>
      <c r="J75" s="85">
        <v>10840</v>
      </c>
      <c r="K75" s="124"/>
      <c r="L75" s="85"/>
      <c r="M75" s="124"/>
      <c r="N75" s="85"/>
    </row>
    <row r="76" spans="1:14" ht="15">
      <c r="A76" s="124" t="s">
        <v>231</v>
      </c>
      <c r="B76" s="85">
        <v>114472</v>
      </c>
      <c r="C76" s="124" t="s">
        <v>230</v>
      </c>
      <c r="D76" s="85">
        <v>23226</v>
      </c>
      <c r="E76" s="124" t="s">
        <v>219</v>
      </c>
      <c r="F76" s="85">
        <v>50938</v>
      </c>
      <c r="G76" s="124" t="s">
        <v>229</v>
      </c>
      <c r="H76" s="85">
        <v>28</v>
      </c>
      <c r="I76" s="124"/>
      <c r="J76" s="85"/>
      <c r="K76" s="124"/>
      <c r="L76" s="85"/>
      <c r="M76" s="124"/>
      <c r="N76" s="85"/>
    </row>
    <row r="77" spans="1:14" ht="15">
      <c r="A77" s="124" t="s">
        <v>216</v>
      </c>
      <c r="B77" s="85">
        <v>112419</v>
      </c>
      <c r="C77" s="124" t="s">
        <v>225</v>
      </c>
      <c r="D77" s="85">
        <v>7755</v>
      </c>
      <c r="E77" s="124" t="s">
        <v>214</v>
      </c>
      <c r="F77" s="85">
        <v>43735</v>
      </c>
      <c r="G77" s="124"/>
      <c r="H77" s="85"/>
      <c r="I77" s="124"/>
      <c r="J77" s="85"/>
      <c r="K77" s="124"/>
      <c r="L77" s="85"/>
      <c r="M77" s="124"/>
      <c r="N77" s="85"/>
    </row>
    <row r="78" spans="1:14" ht="15">
      <c r="A78" s="124" t="s">
        <v>242</v>
      </c>
      <c r="B78" s="85">
        <v>68964</v>
      </c>
      <c r="C78" s="124" t="s">
        <v>233</v>
      </c>
      <c r="D78" s="85">
        <v>7146</v>
      </c>
      <c r="E78" s="124" t="s">
        <v>221</v>
      </c>
      <c r="F78" s="85">
        <v>19901</v>
      </c>
      <c r="G78" s="124"/>
      <c r="H78" s="85"/>
      <c r="I78" s="124"/>
      <c r="J78" s="85"/>
      <c r="K78" s="124"/>
      <c r="L78" s="85"/>
      <c r="M78" s="124"/>
      <c r="N78" s="85"/>
    </row>
    <row r="79" spans="1:14" ht="15">
      <c r="A79" s="124" t="s">
        <v>219</v>
      </c>
      <c r="B79" s="85">
        <v>50938</v>
      </c>
      <c r="C79" s="124" t="s">
        <v>234</v>
      </c>
      <c r="D79" s="85">
        <v>6372</v>
      </c>
      <c r="E79" s="124" t="s">
        <v>220</v>
      </c>
      <c r="F79" s="85">
        <v>3911</v>
      </c>
      <c r="G79" s="124"/>
      <c r="H79" s="85"/>
      <c r="I79" s="124"/>
      <c r="J79" s="85"/>
      <c r="K79" s="124"/>
      <c r="L79" s="85"/>
      <c r="M79" s="124"/>
      <c r="N79" s="85"/>
    </row>
    <row r="80" spans="1:14" ht="15">
      <c r="A80" s="124" t="s">
        <v>224</v>
      </c>
      <c r="B80" s="85">
        <v>46839</v>
      </c>
      <c r="C80" s="124" t="s">
        <v>237</v>
      </c>
      <c r="D80" s="85">
        <v>5974</v>
      </c>
      <c r="E80" s="124" t="s">
        <v>215</v>
      </c>
      <c r="F80" s="85">
        <v>2710</v>
      </c>
      <c r="G80" s="124"/>
      <c r="H80" s="85"/>
      <c r="I80" s="124"/>
      <c r="J80" s="85"/>
      <c r="K80" s="124"/>
      <c r="L80" s="85"/>
      <c r="M80" s="124"/>
      <c r="N80" s="85"/>
    </row>
    <row r="81" spans="1:14" ht="15">
      <c r="A81" s="124" t="s">
        <v>214</v>
      </c>
      <c r="B81" s="85">
        <v>43735</v>
      </c>
      <c r="C81" s="124" t="s">
        <v>227</v>
      </c>
      <c r="D81" s="85">
        <v>3805</v>
      </c>
      <c r="E81" s="124" t="s">
        <v>218</v>
      </c>
      <c r="F81" s="85">
        <v>2441</v>
      </c>
      <c r="G81" s="124"/>
      <c r="H81" s="85"/>
      <c r="I81" s="124"/>
      <c r="J81" s="85"/>
      <c r="K81" s="124"/>
      <c r="L81" s="85"/>
      <c r="M81" s="124"/>
      <c r="N81" s="85"/>
    </row>
    <row r="82" spans="1:14" ht="15">
      <c r="A82" s="124" t="s">
        <v>243</v>
      </c>
      <c r="B82" s="85">
        <v>36819</v>
      </c>
      <c r="C82" s="124" t="s">
        <v>226</v>
      </c>
      <c r="D82" s="85">
        <v>3748</v>
      </c>
      <c r="E82" s="124" t="s">
        <v>240</v>
      </c>
      <c r="F82" s="85">
        <v>98</v>
      </c>
      <c r="G82" s="124"/>
      <c r="H82" s="85"/>
      <c r="I82" s="124"/>
      <c r="J82" s="85"/>
      <c r="K82" s="124"/>
      <c r="L82" s="85"/>
      <c r="M82" s="124"/>
      <c r="N82" s="85"/>
    </row>
  </sheetData>
  <hyperlinks>
    <hyperlink ref="A2" r:id="rId1" display="https://www.hespress.com/medias/442573.html"/>
    <hyperlink ref="A3" r:id="rId2" display="https://twitter.com/i/web/status/1167722773462081536"/>
    <hyperlink ref="A4" r:id="rId3" display="https://www.hespress.com/regions/442929.html?utm_source=twitter.com&amp;utm_medium=twitter&amp;utm_campaign=news"/>
    <hyperlink ref="A5" r:id="rId4" display="https://www.hespress.com/regions/442862.html?utm_source=twitter.com&amp;utm_medium=twitter&amp;utm_campaign=news"/>
    <hyperlink ref="A6" r:id="rId5" display="https://www.hespress.com/regions/442543.html?utm_source=twitter.com&amp;utm_medium=twitter&amp;utm_campaign=news"/>
    <hyperlink ref="A7" r:id="rId6" display="https://www.hespress.com/sport/442549.html?utm_source=twitter.com&amp;utm_medium=twitter&amp;utm_campaign=news"/>
    <hyperlink ref="A8" r:id="rId7" display="https://www.hespress.com/sport/442538.html?utm_source=twitter.com&amp;utm_medium=twitter&amp;utm_campaign=news"/>
    <hyperlink ref="A9" r:id="rId8" display="https://www.hespress.com/sciences-nature/442468.html?utm_source=twitter.com&amp;utm_medium=twitter&amp;utm_campaign=news"/>
    <hyperlink ref="A10" r:id="rId9" display="https://www.hespress.com/faits-divers/442460.html?utm_source=twitter.com&amp;utm_medium=twitter&amp;utm_campaign=news"/>
    <hyperlink ref="A11" r:id="rId10" display="https://www.hespress.com/international/442492.html?utm_source=twitter.com&amp;utm_medium=twitter&amp;utm_campaign=news"/>
    <hyperlink ref="C2" r:id="rId11" display="https://twitter.com/i/web/status/1167089670406230017"/>
    <hyperlink ref="C3" r:id="rId12" display="https://www.hespress.com/medias/442573.html?utm_source=dlvr.it&amp;utm_medium=twitter"/>
    <hyperlink ref="E2" r:id="rId13" display="https://www.hespress.com/medias/442573.html"/>
    <hyperlink ref="E3" r:id="rId14" display="https://twitter.com/i/web/status/1164827777217884160"/>
    <hyperlink ref="E4" r:id="rId15" display="https://twitter.com/i/web/status/1164826673453256707"/>
    <hyperlink ref="E5" r:id="rId16" display="https://www.hespress.com/regions/442312.html"/>
    <hyperlink ref="E6" r:id="rId17" display="https://www.hespress.com/sciences-nature/442335.html?utm_source=dlvr.it&amp;utm_medium=twitter"/>
    <hyperlink ref="E7" r:id="rId18" display="https://www.hespress.com/art-et-culture/442364.html"/>
    <hyperlink ref="E8" r:id="rId19" display="https://m.hespress.com/medias/442573.html"/>
    <hyperlink ref="E9" r:id="rId20" display="https://twitter.com/i/web/status/1167235894593671168"/>
    <hyperlink ref="E10" r:id="rId21" display="https://twitter.com/i/web/status/1167235646257324033"/>
    <hyperlink ref="E11" r:id="rId22" display="https://www.hespress.com/regions/442929.html?utm_source=twitter.com&amp;utm_medium=twitter&amp;utm_campaign=news"/>
    <hyperlink ref="G2" r:id="rId23" display="https://twitter.com/i/web/status/1167084645680373760"/>
    <hyperlink ref="K2" r:id="rId24" display="https://twitter.com/i/web/status/1167575474832384000"/>
    <hyperlink ref="M2" r:id="rId25" display="https://twitter.com/i/web/status/1164289723407450113"/>
  </hyperlinks>
  <printOptions/>
  <pageMargins left="0.7" right="0.7" top="0.75" bottom="0.75" header="0.3" footer="0.3"/>
  <pageSetup orientation="portrait" paperSize="9"/>
  <tableParts>
    <tablePart r:id="rId26"/>
    <tablePart r:id="rId27"/>
    <tablePart r:id="rId30"/>
    <tablePart r:id="rId31"/>
    <tablePart r:id="rId28"/>
    <tablePart r:id="rId29"/>
    <tablePart r:id="rId33"/>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980</v>
      </c>
      <c r="B1" s="13" t="s">
        <v>1018</v>
      </c>
      <c r="C1" s="13" t="s">
        <v>1019</v>
      </c>
      <c r="D1" s="13" t="s">
        <v>144</v>
      </c>
      <c r="E1" s="13" t="s">
        <v>1021</v>
      </c>
      <c r="F1" s="13" t="s">
        <v>1022</v>
      </c>
      <c r="G1" s="13" t="s">
        <v>1023</v>
      </c>
    </row>
    <row r="2" spans="1:7" ht="15">
      <c r="A2" s="85" t="s">
        <v>798</v>
      </c>
      <c r="B2" s="85">
        <v>0</v>
      </c>
      <c r="C2" s="129">
        <v>0</v>
      </c>
      <c r="D2" s="85" t="s">
        <v>1020</v>
      </c>
      <c r="E2" s="85"/>
      <c r="F2" s="85"/>
      <c r="G2" s="85"/>
    </row>
    <row r="3" spans="1:7" ht="15">
      <c r="A3" s="85" t="s">
        <v>799</v>
      </c>
      <c r="B3" s="85">
        <v>0</v>
      </c>
      <c r="C3" s="129">
        <v>0</v>
      </c>
      <c r="D3" s="85" t="s">
        <v>1020</v>
      </c>
      <c r="E3" s="85"/>
      <c r="F3" s="85"/>
      <c r="G3" s="85"/>
    </row>
    <row r="4" spans="1:7" ht="15">
      <c r="A4" s="85" t="s">
        <v>800</v>
      </c>
      <c r="B4" s="85">
        <v>0</v>
      </c>
      <c r="C4" s="129">
        <v>0</v>
      </c>
      <c r="D4" s="85" t="s">
        <v>1020</v>
      </c>
      <c r="E4" s="85"/>
      <c r="F4" s="85"/>
      <c r="G4" s="85"/>
    </row>
    <row r="5" spans="1:7" ht="15">
      <c r="A5" s="85" t="s">
        <v>801</v>
      </c>
      <c r="B5" s="85">
        <v>725</v>
      </c>
      <c r="C5" s="129">
        <v>1</v>
      </c>
      <c r="D5" s="85" t="s">
        <v>1020</v>
      </c>
      <c r="E5" s="85"/>
      <c r="F5" s="85"/>
      <c r="G5" s="85"/>
    </row>
    <row r="6" spans="1:7" ht="15">
      <c r="A6" s="85" t="s">
        <v>802</v>
      </c>
      <c r="B6" s="85">
        <v>725</v>
      </c>
      <c r="C6" s="129">
        <v>1</v>
      </c>
      <c r="D6" s="85" t="s">
        <v>1020</v>
      </c>
      <c r="E6" s="85"/>
      <c r="F6" s="85"/>
      <c r="G6" s="85"/>
    </row>
    <row r="7" spans="1:7" ht="15">
      <c r="A7" s="91" t="s">
        <v>250</v>
      </c>
      <c r="B7" s="91">
        <v>50</v>
      </c>
      <c r="C7" s="130">
        <v>0.0017821031876598776</v>
      </c>
      <c r="D7" s="91" t="s">
        <v>1020</v>
      </c>
      <c r="E7" s="91" t="b">
        <v>0</v>
      </c>
      <c r="F7" s="91" t="b">
        <v>0</v>
      </c>
      <c r="G7" s="91" t="b">
        <v>0</v>
      </c>
    </row>
    <row r="8" spans="1:7" ht="15">
      <c r="A8" s="91" t="s">
        <v>803</v>
      </c>
      <c r="B8" s="91">
        <v>16</v>
      </c>
      <c r="C8" s="130">
        <v>0.011721822804391309</v>
      </c>
      <c r="D8" s="91" t="s">
        <v>1020</v>
      </c>
      <c r="E8" s="91" t="b">
        <v>0</v>
      </c>
      <c r="F8" s="91" t="b">
        <v>0</v>
      </c>
      <c r="G8" s="91" t="b">
        <v>0</v>
      </c>
    </row>
    <row r="9" spans="1:7" ht="15">
      <c r="A9" s="91" t="s">
        <v>804</v>
      </c>
      <c r="B9" s="91">
        <v>14</v>
      </c>
      <c r="C9" s="130">
        <v>0.011400098133684105</v>
      </c>
      <c r="D9" s="91" t="s">
        <v>1020</v>
      </c>
      <c r="E9" s="91" t="b">
        <v>0</v>
      </c>
      <c r="F9" s="91" t="b">
        <v>0</v>
      </c>
      <c r="G9" s="91" t="b">
        <v>0</v>
      </c>
    </row>
    <row r="10" spans="1:7" ht="15">
      <c r="A10" s="91" t="s">
        <v>241</v>
      </c>
      <c r="B10" s="91">
        <v>13</v>
      </c>
      <c r="C10" s="130">
        <v>0.011175102429325885</v>
      </c>
      <c r="D10" s="91" t="s">
        <v>1020</v>
      </c>
      <c r="E10" s="91" t="b">
        <v>0</v>
      </c>
      <c r="F10" s="91" t="b">
        <v>0</v>
      </c>
      <c r="G10" s="91" t="b">
        <v>0</v>
      </c>
    </row>
    <row r="11" spans="1:7" ht="15">
      <c r="A11" s="91" t="s">
        <v>805</v>
      </c>
      <c r="B11" s="91">
        <v>12</v>
      </c>
      <c r="C11" s="130">
        <v>0.01090300772202531</v>
      </c>
      <c r="D11" s="91" t="s">
        <v>1020</v>
      </c>
      <c r="E11" s="91" t="b">
        <v>0</v>
      </c>
      <c r="F11" s="91" t="b">
        <v>0</v>
      </c>
      <c r="G11" s="91" t="b">
        <v>0</v>
      </c>
    </row>
    <row r="12" spans="1:7" ht="15">
      <c r="A12" s="91" t="s">
        <v>807</v>
      </c>
      <c r="B12" s="91">
        <v>12</v>
      </c>
      <c r="C12" s="130">
        <v>0.01090300772202531</v>
      </c>
      <c r="D12" s="91" t="s">
        <v>1020</v>
      </c>
      <c r="E12" s="91" t="b">
        <v>0</v>
      </c>
      <c r="F12" s="91" t="b">
        <v>0</v>
      </c>
      <c r="G12" s="91" t="b">
        <v>0</v>
      </c>
    </row>
    <row r="13" spans="1:7" ht="15">
      <c r="A13" s="91" t="s">
        <v>808</v>
      </c>
      <c r="B13" s="91">
        <v>12</v>
      </c>
      <c r="C13" s="130">
        <v>0.01090300772202531</v>
      </c>
      <c r="D13" s="91" t="s">
        <v>1020</v>
      </c>
      <c r="E13" s="91" t="b">
        <v>0</v>
      </c>
      <c r="F13" s="91" t="b">
        <v>0</v>
      </c>
      <c r="G13" s="91" t="b">
        <v>0</v>
      </c>
    </row>
    <row r="14" spans="1:7" ht="15">
      <c r="A14" s="91" t="s">
        <v>809</v>
      </c>
      <c r="B14" s="91">
        <v>12</v>
      </c>
      <c r="C14" s="130">
        <v>0.01090300772202531</v>
      </c>
      <c r="D14" s="91" t="s">
        <v>1020</v>
      </c>
      <c r="E14" s="91" t="b">
        <v>0</v>
      </c>
      <c r="F14" s="91" t="b">
        <v>0</v>
      </c>
      <c r="G14" s="91" t="b">
        <v>0</v>
      </c>
    </row>
    <row r="15" spans="1:7" ht="15">
      <c r="A15" s="91" t="s">
        <v>810</v>
      </c>
      <c r="B15" s="91">
        <v>12</v>
      </c>
      <c r="C15" s="130">
        <v>0.01090300772202531</v>
      </c>
      <c r="D15" s="91" t="s">
        <v>1020</v>
      </c>
      <c r="E15" s="91" t="b">
        <v>0</v>
      </c>
      <c r="F15" s="91" t="b">
        <v>0</v>
      </c>
      <c r="G15" s="91" t="b">
        <v>0</v>
      </c>
    </row>
    <row r="16" spans="1:7" ht="15">
      <c r="A16" s="91" t="s">
        <v>811</v>
      </c>
      <c r="B16" s="91">
        <v>12</v>
      </c>
      <c r="C16" s="130">
        <v>0.01090300772202531</v>
      </c>
      <c r="D16" s="91" t="s">
        <v>1020</v>
      </c>
      <c r="E16" s="91" t="b">
        <v>0</v>
      </c>
      <c r="F16" s="91" t="b">
        <v>0</v>
      </c>
      <c r="G16" s="91" t="b">
        <v>0</v>
      </c>
    </row>
    <row r="17" spans="1:7" ht="15">
      <c r="A17" s="91" t="s">
        <v>812</v>
      </c>
      <c r="B17" s="91">
        <v>12</v>
      </c>
      <c r="C17" s="130">
        <v>0.01090300772202531</v>
      </c>
      <c r="D17" s="91" t="s">
        <v>1020</v>
      </c>
      <c r="E17" s="91" t="b">
        <v>0</v>
      </c>
      <c r="F17" s="91" t="b">
        <v>0</v>
      </c>
      <c r="G17" s="91" t="b">
        <v>0</v>
      </c>
    </row>
    <row r="18" spans="1:7" ht="15">
      <c r="A18" s="91" t="s">
        <v>981</v>
      </c>
      <c r="B18" s="91">
        <v>12</v>
      </c>
      <c r="C18" s="130">
        <v>0.01090300772202531</v>
      </c>
      <c r="D18" s="91" t="s">
        <v>1020</v>
      </c>
      <c r="E18" s="91" t="b">
        <v>0</v>
      </c>
      <c r="F18" s="91" t="b">
        <v>0</v>
      </c>
      <c r="G18" s="91" t="b">
        <v>0</v>
      </c>
    </row>
    <row r="19" spans="1:7" ht="15">
      <c r="A19" s="91" t="s">
        <v>982</v>
      </c>
      <c r="B19" s="91">
        <v>12</v>
      </c>
      <c r="C19" s="130">
        <v>0.01090300772202531</v>
      </c>
      <c r="D19" s="91" t="s">
        <v>1020</v>
      </c>
      <c r="E19" s="91" t="b">
        <v>0</v>
      </c>
      <c r="F19" s="91" t="b">
        <v>0</v>
      </c>
      <c r="G19" s="91" t="b">
        <v>0</v>
      </c>
    </row>
    <row r="20" spans="1:7" ht="15">
      <c r="A20" s="91" t="s">
        <v>983</v>
      </c>
      <c r="B20" s="91">
        <v>12</v>
      </c>
      <c r="C20" s="130">
        <v>0.01090300772202531</v>
      </c>
      <c r="D20" s="91" t="s">
        <v>1020</v>
      </c>
      <c r="E20" s="91" t="b">
        <v>0</v>
      </c>
      <c r="F20" s="91" t="b">
        <v>0</v>
      </c>
      <c r="G20" s="91" t="b">
        <v>0</v>
      </c>
    </row>
    <row r="21" spans="1:7" ht="15">
      <c r="A21" s="91" t="s">
        <v>984</v>
      </c>
      <c r="B21" s="91">
        <v>12</v>
      </c>
      <c r="C21" s="130">
        <v>0.01090300772202531</v>
      </c>
      <c r="D21" s="91" t="s">
        <v>1020</v>
      </c>
      <c r="E21" s="91" t="b">
        <v>0</v>
      </c>
      <c r="F21" s="91" t="b">
        <v>0</v>
      </c>
      <c r="G21" s="91" t="b">
        <v>0</v>
      </c>
    </row>
    <row r="22" spans="1:7" ht="15">
      <c r="A22" s="91" t="s">
        <v>985</v>
      </c>
      <c r="B22" s="91">
        <v>12</v>
      </c>
      <c r="C22" s="130">
        <v>0.01090300772202531</v>
      </c>
      <c r="D22" s="91" t="s">
        <v>1020</v>
      </c>
      <c r="E22" s="91" t="b">
        <v>0</v>
      </c>
      <c r="F22" s="91" t="b">
        <v>0</v>
      </c>
      <c r="G22" s="91" t="b">
        <v>0</v>
      </c>
    </row>
    <row r="23" spans="1:7" ht="15">
      <c r="A23" s="91" t="s">
        <v>986</v>
      </c>
      <c r="B23" s="91">
        <v>12</v>
      </c>
      <c r="C23" s="130">
        <v>0.01090300772202531</v>
      </c>
      <c r="D23" s="91" t="s">
        <v>1020</v>
      </c>
      <c r="E23" s="91" t="b">
        <v>0</v>
      </c>
      <c r="F23" s="91" t="b">
        <v>0</v>
      </c>
      <c r="G23" s="91" t="b">
        <v>0</v>
      </c>
    </row>
    <row r="24" spans="1:7" ht="15">
      <c r="A24" s="91" t="s">
        <v>987</v>
      </c>
      <c r="B24" s="91">
        <v>12</v>
      </c>
      <c r="C24" s="130">
        <v>0.01090300772202531</v>
      </c>
      <c r="D24" s="91" t="s">
        <v>1020</v>
      </c>
      <c r="E24" s="91" t="b">
        <v>0</v>
      </c>
      <c r="F24" s="91" t="b">
        <v>0</v>
      </c>
      <c r="G24" s="91" t="b">
        <v>0</v>
      </c>
    </row>
    <row r="25" spans="1:7" ht="15">
      <c r="A25" s="91" t="s">
        <v>988</v>
      </c>
      <c r="B25" s="91">
        <v>11</v>
      </c>
      <c r="C25" s="130">
        <v>0.010579880322349583</v>
      </c>
      <c r="D25" s="91" t="s">
        <v>1020</v>
      </c>
      <c r="E25" s="91" t="b">
        <v>0</v>
      </c>
      <c r="F25" s="91" t="b">
        <v>0</v>
      </c>
      <c r="G25" s="91" t="b">
        <v>0</v>
      </c>
    </row>
    <row r="26" spans="1:7" ht="15">
      <c r="A26" s="91" t="s">
        <v>331</v>
      </c>
      <c r="B26" s="91">
        <v>11</v>
      </c>
      <c r="C26" s="130">
        <v>0.010579880322349583</v>
      </c>
      <c r="D26" s="91" t="s">
        <v>1020</v>
      </c>
      <c r="E26" s="91" t="b">
        <v>0</v>
      </c>
      <c r="F26" s="91" t="b">
        <v>0</v>
      </c>
      <c r="G26" s="91" t="b">
        <v>0</v>
      </c>
    </row>
    <row r="27" spans="1:7" ht="15">
      <c r="A27" s="91" t="s">
        <v>818</v>
      </c>
      <c r="B27" s="91">
        <v>7</v>
      </c>
      <c r="C27" s="130">
        <v>0.008667950432543276</v>
      </c>
      <c r="D27" s="91" t="s">
        <v>1020</v>
      </c>
      <c r="E27" s="91" t="b">
        <v>0</v>
      </c>
      <c r="F27" s="91" t="b">
        <v>0</v>
      </c>
      <c r="G27" s="91" t="b">
        <v>0</v>
      </c>
    </row>
    <row r="28" spans="1:7" ht="15">
      <c r="A28" s="91" t="s">
        <v>814</v>
      </c>
      <c r="B28" s="91">
        <v>7</v>
      </c>
      <c r="C28" s="130">
        <v>0.008667950432543276</v>
      </c>
      <c r="D28" s="91" t="s">
        <v>1020</v>
      </c>
      <c r="E28" s="91" t="b">
        <v>0</v>
      </c>
      <c r="F28" s="91" t="b">
        <v>0</v>
      </c>
      <c r="G28" s="91" t="b">
        <v>0</v>
      </c>
    </row>
    <row r="29" spans="1:7" ht="15">
      <c r="A29" s="91" t="s">
        <v>989</v>
      </c>
      <c r="B29" s="91">
        <v>6</v>
      </c>
      <c r="C29" s="130">
        <v>0.007995419317327989</v>
      </c>
      <c r="D29" s="91" t="s">
        <v>1020</v>
      </c>
      <c r="E29" s="91" t="b">
        <v>0</v>
      </c>
      <c r="F29" s="91" t="b">
        <v>0</v>
      </c>
      <c r="G29" s="91" t="b">
        <v>0</v>
      </c>
    </row>
    <row r="30" spans="1:7" ht="15">
      <c r="A30" s="91" t="s">
        <v>825</v>
      </c>
      <c r="B30" s="91">
        <v>6</v>
      </c>
      <c r="C30" s="130">
        <v>0.007995419317327989</v>
      </c>
      <c r="D30" s="91" t="s">
        <v>1020</v>
      </c>
      <c r="E30" s="91" t="b">
        <v>0</v>
      </c>
      <c r="F30" s="91" t="b">
        <v>0</v>
      </c>
      <c r="G30" s="91" t="b">
        <v>0</v>
      </c>
    </row>
    <row r="31" spans="1:7" ht="15">
      <c r="A31" s="91" t="s">
        <v>990</v>
      </c>
      <c r="B31" s="91">
        <v>5</v>
      </c>
      <c r="C31" s="130">
        <v>0.007220463839892748</v>
      </c>
      <c r="D31" s="91" t="s">
        <v>1020</v>
      </c>
      <c r="E31" s="91" t="b">
        <v>0</v>
      </c>
      <c r="F31" s="91" t="b">
        <v>0</v>
      </c>
      <c r="G31" s="91" t="b">
        <v>0</v>
      </c>
    </row>
    <row r="32" spans="1:7" ht="15">
      <c r="A32" s="91" t="s">
        <v>815</v>
      </c>
      <c r="B32" s="91">
        <v>5</v>
      </c>
      <c r="C32" s="130">
        <v>0.007220463839892748</v>
      </c>
      <c r="D32" s="91" t="s">
        <v>1020</v>
      </c>
      <c r="E32" s="91" t="b">
        <v>0</v>
      </c>
      <c r="F32" s="91" t="b">
        <v>0</v>
      </c>
      <c r="G32" s="91" t="b">
        <v>0</v>
      </c>
    </row>
    <row r="33" spans="1:7" ht="15">
      <c r="A33" s="91" t="s">
        <v>816</v>
      </c>
      <c r="B33" s="91">
        <v>4</v>
      </c>
      <c r="C33" s="130">
        <v>0.006322342976184939</v>
      </c>
      <c r="D33" s="91" t="s">
        <v>1020</v>
      </c>
      <c r="E33" s="91" t="b">
        <v>0</v>
      </c>
      <c r="F33" s="91" t="b">
        <v>0</v>
      </c>
      <c r="G33" s="91" t="b">
        <v>0</v>
      </c>
    </row>
    <row r="34" spans="1:7" ht="15">
      <c r="A34" s="91" t="s">
        <v>824</v>
      </c>
      <c r="B34" s="91">
        <v>4</v>
      </c>
      <c r="C34" s="130">
        <v>0.006322342976184939</v>
      </c>
      <c r="D34" s="91" t="s">
        <v>1020</v>
      </c>
      <c r="E34" s="91" t="b">
        <v>0</v>
      </c>
      <c r="F34" s="91" t="b">
        <v>0</v>
      </c>
      <c r="G34" s="91" t="b">
        <v>0</v>
      </c>
    </row>
    <row r="35" spans="1:7" ht="15">
      <c r="A35" s="91" t="s">
        <v>826</v>
      </c>
      <c r="B35" s="91">
        <v>4</v>
      </c>
      <c r="C35" s="130">
        <v>0.006322342976184939</v>
      </c>
      <c r="D35" s="91" t="s">
        <v>1020</v>
      </c>
      <c r="E35" s="91" t="b">
        <v>0</v>
      </c>
      <c r="F35" s="91" t="b">
        <v>0</v>
      </c>
      <c r="G35" s="91" t="b">
        <v>0</v>
      </c>
    </row>
    <row r="36" spans="1:7" ht="15">
      <c r="A36" s="91" t="s">
        <v>827</v>
      </c>
      <c r="B36" s="91">
        <v>4</v>
      </c>
      <c r="C36" s="130">
        <v>0.006322342976184939</v>
      </c>
      <c r="D36" s="91" t="s">
        <v>1020</v>
      </c>
      <c r="E36" s="91" t="b">
        <v>0</v>
      </c>
      <c r="F36" s="91" t="b">
        <v>0</v>
      </c>
      <c r="G36" s="91" t="b">
        <v>0</v>
      </c>
    </row>
    <row r="37" spans="1:7" ht="15">
      <c r="A37" s="91" t="s">
        <v>828</v>
      </c>
      <c r="B37" s="91">
        <v>4</v>
      </c>
      <c r="C37" s="130">
        <v>0.006322342976184939</v>
      </c>
      <c r="D37" s="91" t="s">
        <v>1020</v>
      </c>
      <c r="E37" s="91" t="b">
        <v>0</v>
      </c>
      <c r="F37" s="91" t="b">
        <v>0</v>
      </c>
      <c r="G37" s="91" t="b">
        <v>0</v>
      </c>
    </row>
    <row r="38" spans="1:7" ht="15">
      <c r="A38" s="91" t="s">
        <v>829</v>
      </c>
      <c r="B38" s="91">
        <v>4</v>
      </c>
      <c r="C38" s="130">
        <v>0.006322342976184939</v>
      </c>
      <c r="D38" s="91" t="s">
        <v>1020</v>
      </c>
      <c r="E38" s="91" t="b">
        <v>0</v>
      </c>
      <c r="F38" s="91" t="b">
        <v>0</v>
      </c>
      <c r="G38" s="91" t="b">
        <v>0</v>
      </c>
    </row>
    <row r="39" spans="1:7" ht="15">
      <c r="A39" s="91" t="s">
        <v>830</v>
      </c>
      <c r="B39" s="91">
        <v>4</v>
      </c>
      <c r="C39" s="130">
        <v>0.006322342976184939</v>
      </c>
      <c r="D39" s="91" t="s">
        <v>1020</v>
      </c>
      <c r="E39" s="91" t="b">
        <v>0</v>
      </c>
      <c r="F39" s="91" t="b">
        <v>0</v>
      </c>
      <c r="G39" s="91" t="b">
        <v>0</v>
      </c>
    </row>
    <row r="40" spans="1:7" ht="15">
      <c r="A40" s="91" t="s">
        <v>991</v>
      </c>
      <c r="B40" s="91">
        <v>4</v>
      </c>
      <c r="C40" s="130">
        <v>0.006322342976184939</v>
      </c>
      <c r="D40" s="91" t="s">
        <v>1020</v>
      </c>
      <c r="E40" s="91" t="b">
        <v>0</v>
      </c>
      <c r="F40" s="91" t="b">
        <v>0</v>
      </c>
      <c r="G40" s="91" t="b">
        <v>0</v>
      </c>
    </row>
    <row r="41" spans="1:7" ht="15">
      <c r="A41" s="91" t="s">
        <v>992</v>
      </c>
      <c r="B41" s="91">
        <v>4</v>
      </c>
      <c r="C41" s="130">
        <v>0.006322342976184939</v>
      </c>
      <c r="D41" s="91" t="s">
        <v>1020</v>
      </c>
      <c r="E41" s="91" t="b">
        <v>0</v>
      </c>
      <c r="F41" s="91" t="b">
        <v>0</v>
      </c>
      <c r="G41" s="91" t="b">
        <v>0</v>
      </c>
    </row>
    <row r="42" spans="1:7" ht="15">
      <c r="A42" s="91" t="s">
        <v>993</v>
      </c>
      <c r="B42" s="91">
        <v>4</v>
      </c>
      <c r="C42" s="130">
        <v>0.006322342976184939</v>
      </c>
      <c r="D42" s="91" t="s">
        <v>1020</v>
      </c>
      <c r="E42" s="91" t="b">
        <v>0</v>
      </c>
      <c r="F42" s="91" t="b">
        <v>0</v>
      </c>
      <c r="G42" s="91" t="b">
        <v>0</v>
      </c>
    </row>
    <row r="43" spans="1:7" ht="15">
      <c r="A43" s="91" t="s">
        <v>994</v>
      </c>
      <c r="B43" s="91">
        <v>4</v>
      </c>
      <c r="C43" s="130">
        <v>0.006322342976184939</v>
      </c>
      <c r="D43" s="91" t="s">
        <v>1020</v>
      </c>
      <c r="E43" s="91" t="b">
        <v>0</v>
      </c>
      <c r="F43" s="91" t="b">
        <v>0</v>
      </c>
      <c r="G43" s="91" t="b">
        <v>0</v>
      </c>
    </row>
    <row r="44" spans="1:7" ht="15">
      <c r="A44" s="91" t="s">
        <v>995</v>
      </c>
      <c r="B44" s="91">
        <v>4</v>
      </c>
      <c r="C44" s="130">
        <v>0.006322342976184939</v>
      </c>
      <c r="D44" s="91" t="s">
        <v>1020</v>
      </c>
      <c r="E44" s="91" t="b">
        <v>0</v>
      </c>
      <c r="F44" s="91" t="b">
        <v>0</v>
      </c>
      <c r="G44" s="91" t="b">
        <v>0</v>
      </c>
    </row>
    <row r="45" spans="1:7" ht="15">
      <c r="A45" s="91" t="s">
        <v>996</v>
      </c>
      <c r="B45" s="91">
        <v>4</v>
      </c>
      <c r="C45" s="130">
        <v>0.006322342976184939</v>
      </c>
      <c r="D45" s="91" t="s">
        <v>1020</v>
      </c>
      <c r="E45" s="91" t="b">
        <v>0</v>
      </c>
      <c r="F45" s="91" t="b">
        <v>0</v>
      </c>
      <c r="G45" s="91" t="b">
        <v>0</v>
      </c>
    </row>
    <row r="46" spans="1:7" ht="15">
      <c r="A46" s="91" t="s">
        <v>997</v>
      </c>
      <c r="B46" s="91">
        <v>4</v>
      </c>
      <c r="C46" s="130">
        <v>0.006322342976184939</v>
      </c>
      <c r="D46" s="91" t="s">
        <v>1020</v>
      </c>
      <c r="E46" s="91" t="b">
        <v>0</v>
      </c>
      <c r="F46" s="91" t="b">
        <v>0</v>
      </c>
      <c r="G46" s="91" t="b">
        <v>0</v>
      </c>
    </row>
    <row r="47" spans="1:7" ht="15">
      <c r="A47" s="91" t="s">
        <v>998</v>
      </c>
      <c r="B47" s="91">
        <v>4</v>
      </c>
      <c r="C47" s="130">
        <v>0.006322342976184939</v>
      </c>
      <c r="D47" s="91" t="s">
        <v>1020</v>
      </c>
      <c r="E47" s="91" t="b">
        <v>0</v>
      </c>
      <c r="F47" s="91" t="b">
        <v>0</v>
      </c>
      <c r="G47" s="91" t="b">
        <v>0</v>
      </c>
    </row>
    <row r="48" spans="1:7" ht="15">
      <c r="A48" s="91" t="s">
        <v>999</v>
      </c>
      <c r="B48" s="91">
        <v>4</v>
      </c>
      <c r="C48" s="130">
        <v>0.006322342976184939</v>
      </c>
      <c r="D48" s="91" t="s">
        <v>1020</v>
      </c>
      <c r="E48" s="91" t="b">
        <v>0</v>
      </c>
      <c r="F48" s="91" t="b">
        <v>0</v>
      </c>
      <c r="G48" s="91" t="b">
        <v>0</v>
      </c>
    </row>
    <row r="49" spans="1:7" ht="15">
      <c r="A49" s="91" t="s">
        <v>819</v>
      </c>
      <c r="B49" s="91">
        <v>4</v>
      </c>
      <c r="C49" s="130">
        <v>0.006322342976184939</v>
      </c>
      <c r="D49" s="91" t="s">
        <v>1020</v>
      </c>
      <c r="E49" s="91" t="b">
        <v>0</v>
      </c>
      <c r="F49" s="91" t="b">
        <v>0</v>
      </c>
      <c r="G49" s="91" t="b">
        <v>0</v>
      </c>
    </row>
    <row r="50" spans="1:7" ht="15">
      <c r="A50" s="91" t="s">
        <v>820</v>
      </c>
      <c r="B50" s="91">
        <v>4</v>
      </c>
      <c r="C50" s="130">
        <v>0.006322342976184939</v>
      </c>
      <c r="D50" s="91" t="s">
        <v>1020</v>
      </c>
      <c r="E50" s="91" t="b">
        <v>0</v>
      </c>
      <c r="F50" s="91" t="b">
        <v>0</v>
      </c>
      <c r="G50" s="91" t="b">
        <v>0</v>
      </c>
    </row>
    <row r="51" spans="1:7" ht="15">
      <c r="A51" s="91" t="s">
        <v>821</v>
      </c>
      <c r="B51" s="91">
        <v>4</v>
      </c>
      <c r="C51" s="130">
        <v>0.006322342976184939</v>
      </c>
      <c r="D51" s="91" t="s">
        <v>1020</v>
      </c>
      <c r="E51" s="91" t="b">
        <v>0</v>
      </c>
      <c r="F51" s="91" t="b">
        <v>0</v>
      </c>
      <c r="G51" s="91" t="b">
        <v>0</v>
      </c>
    </row>
    <row r="52" spans="1:7" ht="15">
      <c r="A52" s="91" t="s">
        <v>822</v>
      </c>
      <c r="B52" s="91">
        <v>4</v>
      </c>
      <c r="C52" s="130">
        <v>0.006322342976184939</v>
      </c>
      <c r="D52" s="91" t="s">
        <v>1020</v>
      </c>
      <c r="E52" s="91" t="b">
        <v>0</v>
      </c>
      <c r="F52" s="91" t="b">
        <v>0</v>
      </c>
      <c r="G52" s="91" t="b">
        <v>0</v>
      </c>
    </row>
    <row r="53" spans="1:7" ht="15">
      <c r="A53" s="91" t="s">
        <v>1000</v>
      </c>
      <c r="B53" s="91">
        <v>3</v>
      </c>
      <c r="C53" s="130">
        <v>0.005269667386821661</v>
      </c>
      <c r="D53" s="91" t="s">
        <v>1020</v>
      </c>
      <c r="E53" s="91" t="b">
        <v>0</v>
      </c>
      <c r="F53" s="91" t="b">
        <v>0</v>
      </c>
      <c r="G53" s="91" t="b">
        <v>0</v>
      </c>
    </row>
    <row r="54" spans="1:7" ht="15">
      <c r="A54" s="91" t="s">
        <v>569</v>
      </c>
      <c r="B54" s="91">
        <v>3</v>
      </c>
      <c r="C54" s="130">
        <v>0.005269667386821661</v>
      </c>
      <c r="D54" s="91" t="s">
        <v>1020</v>
      </c>
      <c r="E54" s="91" t="b">
        <v>0</v>
      </c>
      <c r="F54" s="91" t="b">
        <v>0</v>
      </c>
      <c r="G54" s="91" t="b">
        <v>0</v>
      </c>
    </row>
    <row r="55" spans="1:7" ht="15">
      <c r="A55" s="91" t="s">
        <v>817</v>
      </c>
      <c r="B55" s="91">
        <v>3</v>
      </c>
      <c r="C55" s="130">
        <v>0.005269667386821661</v>
      </c>
      <c r="D55" s="91" t="s">
        <v>1020</v>
      </c>
      <c r="E55" s="91" t="b">
        <v>0</v>
      </c>
      <c r="F55" s="91" t="b">
        <v>0</v>
      </c>
      <c r="G55" s="91" t="b">
        <v>0</v>
      </c>
    </row>
    <row r="56" spans="1:7" ht="15">
      <c r="A56" s="91" t="s">
        <v>228</v>
      </c>
      <c r="B56" s="91">
        <v>3</v>
      </c>
      <c r="C56" s="130">
        <v>0.005269667386821661</v>
      </c>
      <c r="D56" s="91" t="s">
        <v>1020</v>
      </c>
      <c r="E56" s="91" t="b">
        <v>0</v>
      </c>
      <c r="F56" s="91" t="b">
        <v>0</v>
      </c>
      <c r="G56" s="91" t="b">
        <v>0</v>
      </c>
    </row>
    <row r="57" spans="1:7" ht="15">
      <c r="A57" s="91" t="s">
        <v>1001</v>
      </c>
      <c r="B57" s="91">
        <v>3</v>
      </c>
      <c r="C57" s="130">
        <v>0.005269667386821661</v>
      </c>
      <c r="D57" s="91" t="s">
        <v>1020</v>
      </c>
      <c r="E57" s="91" t="b">
        <v>0</v>
      </c>
      <c r="F57" s="91" t="b">
        <v>0</v>
      </c>
      <c r="G57" s="91" t="b">
        <v>0</v>
      </c>
    </row>
    <row r="58" spans="1:7" ht="15">
      <c r="A58" s="91" t="s">
        <v>1002</v>
      </c>
      <c r="B58" s="91">
        <v>3</v>
      </c>
      <c r="C58" s="130">
        <v>0.005269667386821661</v>
      </c>
      <c r="D58" s="91" t="s">
        <v>1020</v>
      </c>
      <c r="E58" s="91" t="b">
        <v>0</v>
      </c>
      <c r="F58" s="91" t="b">
        <v>0</v>
      </c>
      <c r="G58" s="91" t="b">
        <v>0</v>
      </c>
    </row>
    <row r="59" spans="1:7" ht="15">
      <c r="A59" s="91" t="s">
        <v>1003</v>
      </c>
      <c r="B59" s="91">
        <v>3</v>
      </c>
      <c r="C59" s="130">
        <v>0.005269667386821661</v>
      </c>
      <c r="D59" s="91" t="s">
        <v>1020</v>
      </c>
      <c r="E59" s="91" t="b">
        <v>0</v>
      </c>
      <c r="F59" s="91" t="b">
        <v>0</v>
      </c>
      <c r="G59" s="91" t="b">
        <v>0</v>
      </c>
    </row>
    <row r="60" spans="1:7" ht="15">
      <c r="A60" s="91" t="s">
        <v>1004</v>
      </c>
      <c r="B60" s="91">
        <v>2</v>
      </c>
      <c r="C60" s="130">
        <v>0.004009143306864248</v>
      </c>
      <c r="D60" s="91" t="s">
        <v>1020</v>
      </c>
      <c r="E60" s="91" t="b">
        <v>0</v>
      </c>
      <c r="F60" s="91" t="b">
        <v>0</v>
      </c>
      <c r="G60" s="91" t="b">
        <v>0</v>
      </c>
    </row>
    <row r="61" spans="1:7" ht="15">
      <c r="A61" s="91" t="s">
        <v>1005</v>
      </c>
      <c r="B61" s="91">
        <v>2</v>
      </c>
      <c r="C61" s="130">
        <v>0.004009143306864248</v>
      </c>
      <c r="D61" s="91" t="s">
        <v>1020</v>
      </c>
      <c r="E61" s="91" t="b">
        <v>0</v>
      </c>
      <c r="F61" s="91" t="b">
        <v>0</v>
      </c>
      <c r="G61" s="91" t="b">
        <v>0</v>
      </c>
    </row>
    <row r="62" spans="1:7" ht="15">
      <c r="A62" s="91" t="s">
        <v>1006</v>
      </c>
      <c r="B62" s="91">
        <v>2</v>
      </c>
      <c r="C62" s="130">
        <v>0.004009143306864248</v>
      </c>
      <c r="D62" s="91" t="s">
        <v>1020</v>
      </c>
      <c r="E62" s="91" t="b">
        <v>0</v>
      </c>
      <c r="F62" s="91" t="b">
        <v>0</v>
      </c>
      <c r="G62" s="91" t="b">
        <v>0</v>
      </c>
    </row>
    <row r="63" spans="1:7" ht="15">
      <c r="A63" s="91" t="s">
        <v>1007</v>
      </c>
      <c r="B63" s="91">
        <v>2</v>
      </c>
      <c r="C63" s="130">
        <v>0.004009143306864248</v>
      </c>
      <c r="D63" s="91" t="s">
        <v>1020</v>
      </c>
      <c r="E63" s="91" t="b">
        <v>0</v>
      </c>
      <c r="F63" s="91" t="b">
        <v>0</v>
      </c>
      <c r="G63" s="91" t="b">
        <v>0</v>
      </c>
    </row>
    <row r="64" spans="1:7" ht="15">
      <c r="A64" s="91" t="s">
        <v>1008</v>
      </c>
      <c r="B64" s="91">
        <v>2</v>
      </c>
      <c r="C64" s="130">
        <v>0.004009143306864248</v>
      </c>
      <c r="D64" s="91" t="s">
        <v>1020</v>
      </c>
      <c r="E64" s="91" t="b">
        <v>0</v>
      </c>
      <c r="F64" s="91" t="b">
        <v>0</v>
      </c>
      <c r="G64" s="91" t="b">
        <v>0</v>
      </c>
    </row>
    <row r="65" spans="1:7" ht="15">
      <c r="A65" s="91" t="s">
        <v>1009</v>
      </c>
      <c r="B65" s="91">
        <v>2</v>
      </c>
      <c r="C65" s="130">
        <v>0.004009143306864248</v>
      </c>
      <c r="D65" s="91" t="s">
        <v>1020</v>
      </c>
      <c r="E65" s="91" t="b">
        <v>0</v>
      </c>
      <c r="F65" s="91" t="b">
        <v>0</v>
      </c>
      <c r="G65" s="91" t="b">
        <v>0</v>
      </c>
    </row>
    <row r="66" spans="1:7" ht="15">
      <c r="A66" s="91" t="s">
        <v>246</v>
      </c>
      <c r="B66" s="91">
        <v>2</v>
      </c>
      <c r="C66" s="130">
        <v>0.004009143306864248</v>
      </c>
      <c r="D66" s="91" t="s">
        <v>1020</v>
      </c>
      <c r="E66" s="91" t="b">
        <v>0</v>
      </c>
      <c r="F66" s="91" t="b">
        <v>0</v>
      </c>
      <c r="G66" s="91" t="b">
        <v>0</v>
      </c>
    </row>
    <row r="67" spans="1:7" ht="15">
      <c r="A67" s="91" t="s">
        <v>833</v>
      </c>
      <c r="B67" s="91">
        <v>2</v>
      </c>
      <c r="C67" s="130">
        <v>0.004009143306864248</v>
      </c>
      <c r="D67" s="91" t="s">
        <v>1020</v>
      </c>
      <c r="E67" s="91" t="b">
        <v>0</v>
      </c>
      <c r="F67" s="91" t="b">
        <v>0</v>
      </c>
      <c r="G67" s="91" t="b">
        <v>0</v>
      </c>
    </row>
    <row r="68" spans="1:7" ht="15">
      <c r="A68" s="91" t="s">
        <v>834</v>
      </c>
      <c r="B68" s="91">
        <v>2</v>
      </c>
      <c r="C68" s="130">
        <v>0.004009143306864248</v>
      </c>
      <c r="D68" s="91" t="s">
        <v>1020</v>
      </c>
      <c r="E68" s="91" t="b">
        <v>0</v>
      </c>
      <c r="F68" s="91" t="b">
        <v>0</v>
      </c>
      <c r="G68" s="91" t="b">
        <v>0</v>
      </c>
    </row>
    <row r="69" spans="1:7" ht="15">
      <c r="A69" s="91" t="s">
        <v>835</v>
      </c>
      <c r="B69" s="91">
        <v>2</v>
      </c>
      <c r="C69" s="130">
        <v>0.004009143306864248</v>
      </c>
      <c r="D69" s="91" t="s">
        <v>1020</v>
      </c>
      <c r="E69" s="91" t="b">
        <v>0</v>
      </c>
      <c r="F69" s="91" t="b">
        <v>0</v>
      </c>
      <c r="G69" s="91" t="b">
        <v>0</v>
      </c>
    </row>
    <row r="70" spans="1:7" ht="15">
      <c r="A70" s="91" t="s">
        <v>836</v>
      </c>
      <c r="B70" s="91">
        <v>2</v>
      </c>
      <c r="C70" s="130">
        <v>0.004009143306864248</v>
      </c>
      <c r="D70" s="91" t="s">
        <v>1020</v>
      </c>
      <c r="E70" s="91" t="b">
        <v>0</v>
      </c>
      <c r="F70" s="91" t="b">
        <v>0</v>
      </c>
      <c r="G70" s="91" t="b">
        <v>0</v>
      </c>
    </row>
    <row r="71" spans="1:7" ht="15">
      <c r="A71" s="91" t="s">
        <v>837</v>
      </c>
      <c r="B71" s="91">
        <v>2</v>
      </c>
      <c r="C71" s="130">
        <v>0.004009143306864248</v>
      </c>
      <c r="D71" s="91" t="s">
        <v>1020</v>
      </c>
      <c r="E71" s="91" t="b">
        <v>0</v>
      </c>
      <c r="F71" s="91" t="b">
        <v>0</v>
      </c>
      <c r="G71" s="91" t="b">
        <v>0</v>
      </c>
    </row>
    <row r="72" spans="1:7" ht="15">
      <c r="A72" s="91" t="s">
        <v>838</v>
      </c>
      <c r="B72" s="91">
        <v>2</v>
      </c>
      <c r="C72" s="130">
        <v>0.004009143306864248</v>
      </c>
      <c r="D72" s="91" t="s">
        <v>1020</v>
      </c>
      <c r="E72" s="91" t="b">
        <v>0</v>
      </c>
      <c r="F72" s="91" t="b">
        <v>0</v>
      </c>
      <c r="G72" s="91" t="b">
        <v>0</v>
      </c>
    </row>
    <row r="73" spans="1:7" ht="15">
      <c r="A73" s="91" t="s">
        <v>839</v>
      </c>
      <c r="B73" s="91">
        <v>2</v>
      </c>
      <c r="C73" s="130">
        <v>0.004009143306864248</v>
      </c>
      <c r="D73" s="91" t="s">
        <v>1020</v>
      </c>
      <c r="E73" s="91" t="b">
        <v>0</v>
      </c>
      <c r="F73" s="91" t="b">
        <v>0</v>
      </c>
      <c r="G73" s="91" t="b">
        <v>0</v>
      </c>
    </row>
    <row r="74" spans="1:7" ht="15">
      <c r="A74" s="91" t="s">
        <v>840</v>
      </c>
      <c r="B74" s="91">
        <v>2</v>
      </c>
      <c r="C74" s="130">
        <v>0.004009143306864248</v>
      </c>
      <c r="D74" s="91" t="s">
        <v>1020</v>
      </c>
      <c r="E74" s="91" t="b">
        <v>0</v>
      </c>
      <c r="F74" s="91" t="b">
        <v>0</v>
      </c>
      <c r="G74" s="91" t="b">
        <v>0</v>
      </c>
    </row>
    <row r="75" spans="1:7" ht="15">
      <c r="A75" s="91" t="s">
        <v>1010</v>
      </c>
      <c r="B75" s="91">
        <v>2</v>
      </c>
      <c r="C75" s="130">
        <v>0.004009143306864248</v>
      </c>
      <c r="D75" s="91" t="s">
        <v>1020</v>
      </c>
      <c r="E75" s="91" t="b">
        <v>0</v>
      </c>
      <c r="F75" s="91" t="b">
        <v>0</v>
      </c>
      <c r="G75" s="91" t="b">
        <v>0</v>
      </c>
    </row>
    <row r="76" spans="1:7" ht="15">
      <c r="A76" s="91" t="s">
        <v>1011</v>
      </c>
      <c r="B76" s="91">
        <v>2</v>
      </c>
      <c r="C76" s="130">
        <v>0.004009143306864248</v>
      </c>
      <c r="D76" s="91" t="s">
        <v>1020</v>
      </c>
      <c r="E76" s="91" t="b">
        <v>0</v>
      </c>
      <c r="F76" s="91" t="b">
        <v>0</v>
      </c>
      <c r="G76" s="91" t="b">
        <v>0</v>
      </c>
    </row>
    <row r="77" spans="1:7" ht="15">
      <c r="A77" s="91" t="s">
        <v>1012</v>
      </c>
      <c r="B77" s="91">
        <v>2</v>
      </c>
      <c r="C77" s="130">
        <v>0.004009143306864248</v>
      </c>
      <c r="D77" s="91" t="s">
        <v>1020</v>
      </c>
      <c r="E77" s="91" t="b">
        <v>0</v>
      </c>
      <c r="F77" s="91" t="b">
        <v>0</v>
      </c>
      <c r="G77" s="91" t="b">
        <v>0</v>
      </c>
    </row>
    <row r="78" spans="1:7" ht="15">
      <c r="A78" s="91" t="s">
        <v>1013</v>
      </c>
      <c r="B78" s="91">
        <v>2</v>
      </c>
      <c r="C78" s="130">
        <v>0.004009143306864248</v>
      </c>
      <c r="D78" s="91" t="s">
        <v>1020</v>
      </c>
      <c r="E78" s="91" t="b">
        <v>0</v>
      </c>
      <c r="F78" s="91" t="b">
        <v>0</v>
      </c>
      <c r="G78" s="91" t="b">
        <v>0</v>
      </c>
    </row>
    <row r="79" spans="1:7" ht="15">
      <c r="A79" s="91" t="s">
        <v>1014</v>
      </c>
      <c r="B79" s="91">
        <v>2</v>
      </c>
      <c r="C79" s="130">
        <v>0.004009143306864248</v>
      </c>
      <c r="D79" s="91" t="s">
        <v>1020</v>
      </c>
      <c r="E79" s="91" t="b">
        <v>0</v>
      </c>
      <c r="F79" s="91" t="b">
        <v>0</v>
      </c>
      <c r="G79" s="91" t="b">
        <v>0</v>
      </c>
    </row>
    <row r="80" spans="1:7" ht="15">
      <c r="A80" s="91" t="s">
        <v>1015</v>
      </c>
      <c r="B80" s="91">
        <v>2</v>
      </c>
      <c r="C80" s="130">
        <v>0.004009143306864248</v>
      </c>
      <c r="D80" s="91" t="s">
        <v>1020</v>
      </c>
      <c r="E80" s="91" t="b">
        <v>0</v>
      </c>
      <c r="F80" s="91" t="b">
        <v>0</v>
      </c>
      <c r="G80" s="91" t="b">
        <v>0</v>
      </c>
    </row>
    <row r="81" spans="1:7" ht="15">
      <c r="A81" s="91" t="s">
        <v>1016</v>
      </c>
      <c r="B81" s="91">
        <v>2</v>
      </c>
      <c r="C81" s="130">
        <v>0.004009143306864248</v>
      </c>
      <c r="D81" s="91" t="s">
        <v>1020</v>
      </c>
      <c r="E81" s="91" t="b">
        <v>0</v>
      </c>
      <c r="F81" s="91" t="b">
        <v>0</v>
      </c>
      <c r="G81" s="91" t="b">
        <v>0</v>
      </c>
    </row>
    <row r="82" spans="1:7" ht="15">
      <c r="A82" s="91" t="s">
        <v>1017</v>
      </c>
      <c r="B82" s="91">
        <v>2</v>
      </c>
      <c r="C82" s="130">
        <v>0.004009143306864248</v>
      </c>
      <c r="D82" s="91" t="s">
        <v>1020</v>
      </c>
      <c r="E82" s="91" t="b">
        <v>0</v>
      </c>
      <c r="F82" s="91" t="b">
        <v>0</v>
      </c>
      <c r="G82" s="91" t="b">
        <v>0</v>
      </c>
    </row>
    <row r="83" spans="1:7" ht="15">
      <c r="A83" s="91" t="s">
        <v>250</v>
      </c>
      <c r="B83" s="91">
        <v>14</v>
      </c>
      <c r="C83" s="130">
        <v>0</v>
      </c>
      <c r="D83" s="91" t="s">
        <v>740</v>
      </c>
      <c r="E83" s="91" t="b">
        <v>0</v>
      </c>
      <c r="F83" s="91" t="b">
        <v>0</v>
      </c>
      <c r="G83" s="91" t="b">
        <v>0</v>
      </c>
    </row>
    <row r="84" spans="1:7" ht="15">
      <c r="A84" s="91" t="s">
        <v>241</v>
      </c>
      <c r="B84" s="91">
        <v>12</v>
      </c>
      <c r="C84" s="130">
        <v>0.00320064332895362</v>
      </c>
      <c r="D84" s="91" t="s">
        <v>740</v>
      </c>
      <c r="E84" s="91" t="b">
        <v>0</v>
      </c>
      <c r="F84" s="91" t="b">
        <v>0</v>
      </c>
      <c r="G84" s="91" t="b">
        <v>0</v>
      </c>
    </row>
    <row r="85" spans="1:7" ht="15">
      <c r="A85" s="91" t="s">
        <v>805</v>
      </c>
      <c r="B85" s="91">
        <v>12</v>
      </c>
      <c r="C85" s="130">
        <v>0.00320064332895362</v>
      </c>
      <c r="D85" s="91" t="s">
        <v>740</v>
      </c>
      <c r="E85" s="91" t="b">
        <v>0</v>
      </c>
      <c r="F85" s="91" t="b">
        <v>0</v>
      </c>
      <c r="G85" s="91" t="b">
        <v>0</v>
      </c>
    </row>
    <row r="86" spans="1:7" ht="15">
      <c r="A86" s="91" t="s">
        <v>807</v>
      </c>
      <c r="B86" s="91">
        <v>12</v>
      </c>
      <c r="C86" s="130">
        <v>0.00320064332895362</v>
      </c>
      <c r="D86" s="91" t="s">
        <v>740</v>
      </c>
      <c r="E86" s="91" t="b">
        <v>0</v>
      </c>
      <c r="F86" s="91" t="b">
        <v>0</v>
      </c>
      <c r="G86" s="91" t="b">
        <v>0</v>
      </c>
    </row>
    <row r="87" spans="1:7" ht="15">
      <c r="A87" s="91" t="s">
        <v>808</v>
      </c>
      <c r="B87" s="91">
        <v>12</v>
      </c>
      <c r="C87" s="130">
        <v>0.00320064332895362</v>
      </c>
      <c r="D87" s="91" t="s">
        <v>740</v>
      </c>
      <c r="E87" s="91" t="b">
        <v>0</v>
      </c>
      <c r="F87" s="91" t="b">
        <v>0</v>
      </c>
      <c r="G87" s="91" t="b">
        <v>0</v>
      </c>
    </row>
    <row r="88" spans="1:7" ht="15">
      <c r="A88" s="91" t="s">
        <v>809</v>
      </c>
      <c r="B88" s="91">
        <v>12</v>
      </c>
      <c r="C88" s="130">
        <v>0.00320064332895362</v>
      </c>
      <c r="D88" s="91" t="s">
        <v>740</v>
      </c>
      <c r="E88" s="91" t="b">
        <v>0</v>
      </c>
      <c r="F88" s="91" t="b">
        <v>0</v>
      </c>
      <c r="G88" s="91" t="b">
        <v>0</v>
      </c>
    </row>
    <row r="89" spans="1:7" ht="15">
      <c r="A89" s="91" t="s">
        <v>810</v>
      </c>
      <c r="B89" s="91">
        <v>12</v>
      </c>
      <c r="C89" s="130">
        <v>0.00320064332895362</v>
      </c>
      <c r="D89" s="91" t="s">
        <v>740</v>
      </c>
      <c r="E89" s="91" t="b">
        <v>0</v>
      </c>
      <c r="F89" s="91" t="b">
        <v>0</v>
      </c>
      <c r="G89" s="91" t="b">
        <v>0</v>
      </c>
    </row>
    <row r="90" spans="1:7" ht="15">
      <c r="A90" s="91" t="s">
        <v>811</v>
      </c>
      <c r="B90" s="91">
        <v>12</v>
      </c>
      <c r="C90" s="130">
        <v>0.00320064332895362</v>
      </c>
      <c r="D90" s="91" t="s">
        <v>740</v>
      </c>
      <c r="E90" s="91" t="b">
        <v>0</v>
      </c>
      <c r="F90" s="91" t="b">
        <v>0</v>
      </c>
      <c r="G90" s="91" t="b">
        <v>0</v>
      </c>
    </row>
    <row r="91" spans="1:7" ht="15">
      <c r="A91" s="91" t="s">
        <v>804</v>
      </c>
      <c r="B91" s="91">
        <v>12</v>
      </c>
      <c r="C91" s="130">
        <v>0.00320064332895362</v>
      </c>
      <c r="D91" s="91" t="s">
        <v>740</v>
      </c>
      <c r="E91" s="91" t="b">
        <v>0</v>
      </c>
      <c r="F91" s="91" t="b">
        <v>0</v>
      </c>
      <c r="G91" s="91" t="b">
        <v>0</v>
      </c>
    </row>
    <row r="92" spans="1:7" ht="15">
      <c r="A92" s="91" t="s">
        <v>812</v>
      </c>
      <c r="B92" s="91">
        <v>12</v>
      </c>
      <c r="C92" s="130">
        <v>0.00320064332895362</v>
      </c>
      <c r="D92" s="91" t="s">
        <v>740</v>
      </c>
      <c r="E92" s="91" t="b">
        <v>0</v>
      </c>
      <c r="F92" s="91" t="b">
        <v>0</v>
      </c>
      <c r="G92" s="91" t="b">
        <v>0</v>
      </c>
    </row>
    <row r="93" spans="1:7" ht="15">
      <c r="A93" s="91" t="s">
        <v>981</v>
      </c>
      <c r="B93" s="91">
        <v>12</v>
      </c>
      <c r="C93" s="130">
        <v>0.00320064332895362</v>
      </c>
      <c r="D93" s="91" t="s">
        <v>740</v>
      </c>
      <c r="E93" s="91" t="b">
        <v>0</v>
      </c>
      <c r="F93" s="91" t="b">
        <v>0</v>
      </c>
      <c r="G93" s="91" t="b">
        <v>0</v>
      </c>
    </row>
    <row r="94" spans="1:7" ht="15">
      <c r="A94" s="91" t="s">
        <v>982</v>
      </c>
      <c r="B94" s="91">
        <v>12</v>
      </c>
      <c r="C94" s="130">
        <v>0.00320064332895362</v>
      </c>
      <c r="D94" s="91" t="s">
        <v>740</v>
      </c>
      <c r="E94" s="91" t="b">
        <v>0</v>
      </c>
      <c r="F94" s="91" t="b">
        <v>0</v>
      </c>
      <c r="G94" s="91" t="b">
        <v>0</v>
      </c>
    </row>
    <row r="95" spans="1:7" ht="15">
      <c r="A95" s="91" t="s">
        <v>983</v>
      </c>
      <c r="B95" s="91">
        <v>12</v>
      </c>
      <c r="C95" s="130">
        <v>0.00320064332895362</v>
      </c>
      <c r="D95" s="91" t="s">
        <v>740</v>
      </c>
      <c r="E95" s="91" t="b">
        <v>0</v>
      </c>
      <c r="F95" s="91" t="b">
        <v>0</v>
      </c>
      <c r="G95" s="91" t="b">
        <v>0</v>
      </c>
    </row>
    <row r="96" spans="1:7" ht="15">
      <c r="A96" s="91" t="s">
        <v>984</v>
      </c>
      <c r="B96" s="91">
        <v>12</v>
      </c>
      <c r="C96" s="130">
        <v>0.00320064332895362</v>
      </c>
      <c r="D96" s="91" t="s">
        <v>740</v>
      </c>
      <c r="E96" s="91" t="b">
        <v>0</v>
      </c>
      <c r="F96" s="91" t="b">
        <v>0</v>
      </c>
      <c r="G96" s="91" t="b">
        <v>0</v>
      </c>
    </row>
    <row r="97" spans="1:7" ht="15">
      <c r="A97" s="91" t="s">
        <v>985</v>
      </c>
      <c r="B97" s="91">
        <v>12</v>
      </c>
      <c r="C97" s="130">
        <v>0.00320064332895362</v>
      </c>
      <c r="D97" s="91" t="s">
        <v>740</v>
      </c>
      <c r="E97" s="91" t="b">
        <v>0</v>
      </c>
      <c r="F97" s="91" t="b">
        <v>0</v>
      </c>
      <c r="G97" s="91" t="b">
        <v>0</v>
      </c>
    </row>
    <row r="98" spans="1:7" ht="15">
      <c r="A98" s="91" t="s">
        <v>986</v>
      </c>
      <c r="B98" s="91">
        <v>12</v>
      </c>
      <c r="C98" s="130">
        <v>0.00320064332895362</v>
      </c>
      <c r="D98" s="91" t="s">
        <v>740</v>
      </c>
      <c r="E98" s="91" t="b">
        <v>0</v>
      </c>
      <c r="F98" s="91" t="b">
        <v>0</v>
      </c>
      <c r="G98" s="91" t="b">
        <v>0</v>
      </c>
    </row>
    <row r="99" spans="1:7" ht="15">
      <c r="A99" s="91" t="s">
        <v>803</v>
      </c>
      <c r="B99" s="91">
        <v>12</v>
      </c>
      <c r="C99" s="130">
        <v>0.00320064332895362</v>
      </c>
      <c r="D99" s="91" t="s">
        <v>740</v>
      </c>
      <c r="E99" s="91" t="b">
        <v>0</v>
      </c>
      <c r="F99" s="91" t="b">
        <v>0</v>
      </c>
      <c r="G99" s="91" t="b">
        <v>0</v>
      </c>
    </row>
    <row r="100" spans="1:7" ht="15">
      <c r="A100" s="91" t="s">
        <v>988</v>
      </c>
      <c r="B100" s="91">
        <v>11</v>
      </c>
      <c r="C100" s="130">
        <v>0.004589995441116107</v>
      </c>
      <c r="D100" s="91" t="s">
        <v>740</v>
      </c>
      <c r="E100" s="91" t="b">
        <v>0</v>
      </c>
      <c r="F100" s="91" t="b">
        <v>0</v>
      </c>
      <c r="G100" s="91" t="b">
        <v>0</v>
      </c>
    </row>
    <row r="101" spans="1:7" ht="15">
      <c r="A101" s="91" t="s">
        <v>331</v>
      </c>
      <c r="B101" s="91">
        <v>11</v>
      </c>
      <c r="C101" s="130">
        <v>0.004589995441116107</v>
      </c>
      <c r="D101" s="91" t="s">
        <v>740</v>
      </c>
      <c r="E101" s="91" t="b">
        <v>0</v>
      </c>
      <c r="F101" s="91" t="b">
        <v>0</v>
      </c>
      <c r="G101" s="91" t="b">
        <v>0</v>
      </c>
    </row>
    <row r="102" spans="1:7" ht="15">
      <c r="A102" s="91" t="s">
        <v>987</v>
      </c>
      <c r="B102" s="91">
        <v>11</v>
      </c>
      <c r="C102" s="130">
        <v>0.004589995441116107</v>
      </c>
      <c r="D102" s="91" t="s">
        <v>740</v>
      </c>
      <c r="E102" s="91" t="b">
        <v>0</v>
      </c>
      <c r="F102" s="91" t="b">
        <v>0</v>
      </c>
      <c r="G102" s="91" t="b">
        <v>0</v>
      </c>
    </row>
    <row r="103" spans="1:7" ht="15">
      <c r="A103" s="91" t="s">
        <v>250</v>
      </c>
      <c r="B103" s="91">
        <v>28</v>
      </c>
      <c r="C103" s="130">
        <v>0.004084826896955438</v>
      </c>
      <c r="D103" s="91" t="s">
        <v>741</v>
      </c>
      <c r="E103" s="91" t="b">
        <v>0</v>
      </c>
      <c r="F103" s="91" t="b">
        <v>0</v>
      </c>
      <c r="G103" s="91" t="b">
        <v>0</v>
      </c>
    </row>
    <row r="104" spans="1:7" ht="15">
      <c r="A104" s="91" t="s">
        <v>814</v>
      </c>
      <c r="B104" s="91">
        <v>7</v>
      </c>
      <c r="C104" s="130">
        <v>0.014930183421584524</v>
      </c>
      <c r="D104" s="91" t="s">
        <v>741</v>
      </c>
      <c r="E104" s="91" t="b">
        <v>0</v>
      </c>
      <c r="F104" s="91" t="b">
        <v>0</v>
      </c>
      <c r="G104" s="91" t="b">
        <v>0</v>
      </c>
    </row>
    <row r="105" spans="1:7" ht="15">
      <c r="A105" s="91" t="s">
        <v>815</v>
      </c>
      <c r="B105" s="91">
        <v>5</v>
      </c>
      <c r="C105" s="130">
        <v>0.013075770453766565</v>
      </c>
      <c r="D105" s="91" t="s">
        <v>741</v>
      </c>
      <c r="E105" s="91" t="b">
        <v>0</v>
      </c>
      <c r="F105" s="91" t="b">
        <v>0</v>
      </c>
      <c r="G105" s="91" t="b">
        <v>0</v>
      </c>
    </row>
    <row r="106" spans="1:7" ht="15">
      <c r="A106" s="91" t="s">
        <v>816</v>
      </c>
      <c r="B106" s="91">
        <v>4</v>
      </c>
      <c r="C106" s="130">
        <v>0.011739956468730169</v>
      </c>
      <c r="D106" s="91" t="s">
        <v>741</v>
      </c>
      <c r="E106" s="91" t="b">
        <v>0</v>
      </c>
      <c r="F106" s="91" t="b">
        <v>0</v>
      </c>
      <c r="G106" s="91" t="b">
        <v>0</v>
      </c>
    </row>
    <row r="107" spans="1:7" ht="15">
      <c r="A107" s="91" t="s">
        <v>817</v>
      </c>
      <c r="B107" s="91">
        <v>3</v>
      </c>
      <c r="C107" s="130">
        <v>0.010041984545689211</v>
      </c>
      <c r="D107" s="91" t="s">
        <v>741</v>
      </c>
      <c r="E107" s="91" t="b">
        <v>0</v>
      </c>
      <c r="F107" s="91" t="b">
        <v>0</v>
      </c>
      <c r="G107" s="91" t="b">
        <v>0</v>
      </c>
    </row>
    <row r="108" spans="1:7" ht="15">
      <c r="A108" s="91" t="s">
        <v>818</v>
      </c>
      <c r="B108" s="91">
        <v>3</v>
      </c>
      <c r="C108" s="130">
        <v>0.010041984545689211</v>
      </c>
      <c r="D108" s="91" t="s">
        <v>741</v>
      </c>
      <c r="E108" s="91" t="b">
        <v>0</v>
      </c>
      <c r="F108" s="91" t="b">
        <v>0</v>
      </c>
      <c r="G108" s="91" t="b">
        <v>0</v>
      </c>
    </row>
    <row r="109" spans="1:7" ht="15">
      <c r="A109" s="91" t="s">
        <v>819</v>
      </c>
      <c r="B109" s="91">
        <v>3</v>
      </c>
      <c r="C109" s="130">
        <v>0.010041984545689211</v>
      </c>
      <c r="D109" s="91" t="s">
        <v>741</v>
      </c>
      <c r="E109" s="91" t="b">
        <v>0</v>
      </c>
      <c r="F109" s="91" t="b">
        <v>0</v>
      </c>
      <c r="G109" s="91" t="b">
        <v>0</v>
      </c>
    </row>
    <row r="110" spans="1:7" ht="15">
      <c r="A110" s="91" t="s">
        <v>820</v>
      </c>
      <c r="B110" s="91">
        <v>3</v>
      </c>
      <c r="C110" s="130">
        <v>0.010041984545689211</v>
      </c>
      <c r="D110" s="91" t="s">
        <v>741</v>
      </c>
      <c r="E110" s="91" t="b">
        <v>0</v>
      </c>
      <c r="F110" s="91" t="b">
        <v>0</v>
      </c>
      <c r="G110" s="91" t="b">
        <v>0</v>
      </c>
    </row>
    <row r="111" spans="1:7" ht="15">
      <c r="A111" s="91" t="s">
        <v>821</v>
      </c>
      <c r="B111" s="91">
        <v>3</v>
      </c>
      <c r="C111" s="130">
        <v>0.010041984545689211</v>
      </c>
      <c r="D111" s="91" t="s">
        <v>741</v>
      </c>
      <c r="E111" s="91" t="b">
        <v>0</v>
      </c>
      <c r="F111" s="91" t="b">
        <v>0</v>
      </c>
      <c r="G111" s="91" t="b">
        <v>0</v>
      </c>
    </row>
    <row r="112" spans="1:7" ht="15">
      <c r="A112" s="91" t="s">
        <v>822</v>
      </c>
      <c r="B112" s="91">
        <v>3</v>
      </c>
      <c r="C112" s="130">
        <v>0.010041984545689211</v>
      </c>
      <c r="D112" s="91" t="s">
        <v>741</v>
      </c>
      <c r="E112" s="91" t="b">
        <v>0</v>
      </c>
      <c r="F112" s="91" t="b">
        <v>0</v>
      </c>
      <c r="G112" s="91" t="b">
        <v>0</v>
      </c>
    </row>
    <row r="113" spans="1:7" ht="15">
      <c r="A113" s="91" t="s">
        <v>989</v>
      </c>
      <c r="B113" s="91">
        <v>3</v>
      </c>
      <c r="C113" s="130">
        <v>0.010041984545689211</v>
      </c>
      <c r="D113" s="91" t="s">
        <v>741</v>
      </c>
      <c r="E113" s="91" t="b">
        <v>0</v>
      </c>
      <c r="F113" s="91" t="b">
        <v>0</v>
      </c>
      <c r="G113" s="91" t="b">
        <v>0</v>
      </c>
    </row>
    <row r="114" spans="1:7" ht="15">
      <c r="A114" s="91" t="s">
        <v>1017</v>
      </c>
      <c r="B114" s="91">
        <v>2</v>
      </c>
      <c r="C114" s="130">
        <v>0.007856974905414465</v>
      </c>
      <c r="D114" s="91" t="s">
        <v>741</v>
      </c>
      <c r="E114" s="91" t="b">
        <v>0</v>
      </c>
      <c r="F114" s="91" t="b">
        <v>0</v>
      </c>
      <c r="G114" s="91" t="b">
        <v>0</v>
      </c>
    </row>
    <row r="115" spans="1:7" ht="15">
      <c r="A115" s="91" t="s">
        <v>1004</v>
      </c>
      <c r="B115" s="91">
        <v>2</v>
      </c>
      <c r="C115" s="130">
        <v>0.007856974905414465</v>
      </c>
      <c r="D115" s="91" t="s">
        <v>741</v>
      </c>
      <c r="E115" s="91" t="b">
        <v>0</v>
      </c>
      <c r="F115" s="91" t="b">
        <v>0</v>
      </c>
      <c r="G115" s="91" t="b">
        <v>0</v>
      </c>
    </row>
    <row r="116" spans="1:7" ht="15">
      <c r="A116" s="91" t="s">
        <v>804</v>
      </c>
      <c r="B116" s="91">
        <v>2</v>
      </c>
      <c r="C116" s="130">
        <v>0.007856974905414465</v>
      </c>
      <c r="D116" s="91" t="s">
        <v>741</v>
      </c>
      <c r="E116" s="91" t="b">
        <v>0</v>
      </c>
      <c r="F116" s="91" t="b">
        <v>0</v>
      </c>
      <c r="G116" s="91" t="b">
        <v>0</v>
      </c>
    </row>
    <row r="117" spans="1:7" ht="15">
      <c r="A117" s="91" t="s">
        <v>1009</v>
      </c>
      <c r="B117" s="91">
        <v>2</v>
      </c>
      <c r="C117" s="130">
        <v>0.007856974905414465</v>
      </c>
      <c r="D117" s="91" t="s">
        <v>741</v>
      </c>
      <c r="E117" s="91" t="b">
        <v>0</v>
      </c>
      <c r="F117" s="91" t="b">
        <v>0</v>
      </c>
      <c r="G117" s="91" t="b">
        <v>0</v>
      </c>
    </row>
    <row r="118" spans="1:7" ht="15">
      <c r="A118" s="91" t="s">
        <v>1003</v>
      </c>
      <c r="B118" s="91">
        <v>2</v>
      </c>
      <c r="C118" s="130">
        <v>0.007856974905414465</v>
      </c>
      <c r="D118" s="91" t="s">
        <v>741</v>
      </c>
      <c r="E118" s="91" t="b">
        <v>0</v>
      </c>
      <c r="F118" s="91" t="b">
        <v>0</v>
      </c>
      <c r="G118" s="91" t="b">
        <v>0</v>
      </c>
    </row>
    <row r="119" spans="1:7" ht="15">
      <c r="A119" s="91" t="s">
        <v>1013</v>
      </c>
      <c r="B119" s="91">
        <v>2</v>
      </c>
      <c r="C119" s="130">
        <v>0.007856974905414465</v>
      </c>
      <c r="D119" s="91" t="s">
        <v>741</v>
      </c>
      <c r="E119" s="91" t="b">
        <v>0</v>
      </c>
      <c r="F119" s="91" t="b">
        <v>0</v>
      </c>
      <c r="G119" s="91" t="b">
        <v>0</v>
      </c>
    </row>
    <row r="120" spans="1:7" ht="15">
      <c r="A120" s="91" t="s">
        <v>1014</v>
      </c>
      <c r="B120" s="91">
        <v>2</v>
      </c>
      <c r="C120" s="130">
        <v>0.007856974905414465</v>
      </c>
      <c r="D120" s="91" t="s">
        <v>741</v>
      </c>
      <c r="E120" s="91" t="b">
        <v>0</v>
      </c>
      <c r="F120" s="91" t="b">
        <v>0</v>
      </c>
      <c r="G120" s="91" t="b">
        <v>0</v>
      </c>
    </row>
    <row r="121" spans="1:7" ht="15">
      <c r="A121" s="91" t="s">
        <v>1015</v>
      </c>
      <c r="B121" s="91">
        <v>2</v>
      </c>
      <c r="C121" s="130">
        <v>0.007856974905414465</v>
      </c>
      <c r="D121" s="91" t="s">
        <v>741</v>
      </c>
      <c r="E121" s="91" t="b">
        <v>0</v>
      </c>
      <c r="F121" s="91" t="b">
        <v>0</v>
      </c>
      <c r="G121" s="91" t="b">
        <v>0</v>
      </c>
    </row>
    <row r="122" spans="1:7" ht="15">
      <c r="A122" s="91" t="s">
        <v>1016</v>
      </c>
      <c r="B122" s="91">
        <v>2</v>
      </c>
      <c r="C122" s="130">
        <v>0.007856974905414465</v>
      </c>
      <c r="D122" s="91" t="s">
        <v>741</v>
      </c>
      <c r="E122" s="91" t="b">
        <v>0</v>
      </c>
      <c r="F122" s="91" t="b">
        <v>0</v>
      </c>
      <c r="G122" s="91" t="b">
        <v>0</v>
      </c>
    </row>
    <row r="123" spans="1:7" ht="15">
      <c r="A123" s="91" t="s">
        <v>1007</v>
      </c>
      <c r="B123" s="91">
        <v>2</v>
      </c>
      <c r="C123" s="130">
        <v>0.007856974905414465</v>
      </c>
      <c r="D123" s="91" t="s">
        <v>741</v>
      </c>
      <c r="E123" s="91" t="b">
        <v>0</v>
      </c>
      <c r="F123" s="91" t="b">
        <v>0</v>
      </c>
      <c r="G123" s="91" t="b">
        <v>0</v>
      </c>
    </row>
    <row r="124" spans="1:7" ht="15">
      <c r="A124" s="91" t="s">
        <v>1008</v>
      </c>
      <c r="B124" s="91">
        <v>2</v>
      </c>
      <c r="C124" s="130">
        <v>0.007856974905414465</v>
      </c>
      <c r="D124" s="91" t="s">
        <v>741</v>
      </c>
      <c r="E124" s="91" t="b">
        <v>0</v>
      </c>
      <c r="F124" s="91" t="b">
        <v>0</v>
      </c>
      <c r="G124" s="91" t="b">
        <v>0</v>
      </c>
    </row>
    <row r="125" spans="1:7" ht="15">
      <c r="A125" s="91" t="s">
        <v>1006</v>
      </c>
      <c r="B125" s="91">
        <v>2</v>
      </c>
      <c r="C125" s="130">
        <v>0.007856974905414465</v>
      </c>
      <c r="D125" s="91" t="s">
        <v>741</v>
      </c>
      <c r="E125" s="91" t="b">
        <v>0</v>
      </c>
      <c r="F125" s="91" t="b">
        <v>0</v>
      </c>
      <c r="G125" s="91" t="b">
        <v>0</v>
      </c>
    </row>
    <row r="126" spans="1:7" ht="15">
      <c r="A126" s="91" t="s">
        <v>824</v>
      </c>
      <c r="B126" s="91">
        <v>4</v>
      </c>
      <c r="C126" s="130">
        <v>0</v>
      </c>
      <c r="D126" s="91" t="s">
        <v>742</v>
      </c>
      <c r="E126" s="91" t="b">
        <v>0</v>
      </c>
      <c r="F126" s="91" t="b">
        <v>0</v>
      </c>
      <c r="G126" s="91" t="b">
        <v>0</v>
      </c>
    </row>
    <row r="127" spans="1:7" ht="15">
      <c r="A127" s="91" t="s">
        <v>825</v>
      </c>
      <c r="B127" s="91">
        <v>4</v>
      </c>
      <c r="C127" s="130">
        <v>0</v>
      </c>
      <c r="D127" s="91" t="s">
        <v>742</v>
      </c>
      <c r="E127" s="91" t="b">
        <v>0</v>
      </c>
      <c r="F127" s="91" t="b">
        <v>0</v>
      </c>
      <c r="G127" s="91" t="b">
        <v>0</v>
      </c>
    </row>
    <row r="128" spans="1:7" ht="15">
      <c r="A128" s="91" t="s">
        <v>250</v>
      </c>
      <c r="B128" s="91">
        <v>4</v>
      </c>
      <c r="C128" s="130">
        <v>0</v>
      </c>
      <c r="D128" s="91" t="s">
        <v>742</v>
      </c>
      <c r="E128" s="91" t="b">
        <v>0</v>
      </c>
      <c r="F128" s="91" t="b">
        <v>0</v>
      </c>
      <c r="G128" s="91" t="b">
        <v>0</v>
      </c>
    </row>
    <row r="129" spans="1:7" ht="15">
      <c r="A129" s="91" t="s">
        <v>803</v>
      </c>
      <c r="B129" s="91">
        <v>4</v>
      </c>
      <c r="C129" s="130">
        <v>0</v>
      </c>
      <c r="D129" s="91" t="s">
        <v>742</v>
      </c>
      <c r="E129" s="91" t="b">
        <v>0</v>
      </c>
      <c r="F129" s="91" t="b">
        <v>0</v>
      </c>
      <c r="G129" s="91" t="b">
        <v>0</v>
      </c>
    </row>
    <row r="130" spans="1:7" ht="15">
      <c r="A130" s="91" t="s">
        <v>818</v>
      </c>
      <c r="B130" s="91">
        <v>4</v>
      </c>
      <c r="C130" s="130">
        <v>0</v>
      </c>
      <c r="D130" s="91" t="s">
        <v>742</v>
      </c>
      <c r="E130" s="91" t="b">
        <v>0</v>
      </c>
      <c r="F130" s="91" t="b">
        <v>0</v>
      </c>
      <c r="G130" s="91" t="b">
        <v>0</v>
      </c>
    </row>
    <row r="131" spans="1:7" ht="15">
      <c r="A131" s="91" t="s">
        <v>826</v>
      </c>
      <c r="B131" s="91">
        <v>4</v>
      </c>
      <c r="C131" s="130">
        <v>0</v>
      </c>
      <c r="D131" s="91" t="s">
        <v>742</v>
      </c>
      <c r="E131" s="91" t="b">
        <v>0</v>
      </c>
      <c r="F131" s="91" t="b">
        <v>0</v>
      </c>
      <c r="G131" s="91" t="b">
        <v>0</v>
      </c>
    </row>
    <row r="132" spans="1:7" ht="15">
      <c r="A132" s="91" t="s">
        <v>827</v>
      </c>
      <c r="B132" s="91">
        <v>4</v>
      </c>
      <c r="C132" s="130">
        <v>0</v>
      </c>
      <c r="D132" s="91" t="s">
        <v>742</v>
      </c>
      <c r="E132" s="91" t="b">
        <v>0</v>
      </c>
      <c r="F132" s="91" t="b">
        <v>0</v>
      </c>
      <c r="G132" s="91" t="b">
        <v>0</v>
      </c>
    </row>
    <row r="133" spans="1:7" ht="15">
      <c r="A133" s="91" t="s">
        <v>828</v>
      </c>
      <c r="B133" s="91">
        <v>4</v>
      </c>
      <c r="C133" s="130">
        <v>0</v>
      </c>
      <c r="D133" s="91" t="s">
        <v>742</v>
      </c>
      <c r="E133" s="91" t="b">
        <v>0</v>
      </c>
      <c r="F133" s="91" t="b">
        <v>0</v>
      </c>
      <c r="G133" s="91" t="b">
        <v>0</v>
      </c>
    </row>
    <row r="134" spans="1:7" ht="15">
      <c r="A134" s="91" t="s">
        <v>829</v>
      </c>
      <c r="B134" s="91">
        <v>4</v>
      </c>
      <c r="C134" s="130">
        <v>0</v>
      </c>
      <c r="D134" s="91" t="s">
        <v>742</v>
      </c>
      <c r="E134" s="91" t="b">
        <v>0</v>
      </c>
      <c r="F134" s="91" t="b">
        <v>0</v>
      </c>
      <c r="G134" s="91" t="b">
        <v>0</v>
      </c>
    </row>
    <row r="135" spans="1:7" ht="15">
      <c r="A135" s="91" t="s">
        <v>830</v>
      </c>
      <c r="B135" s="91">
        <v>4</v>
      </c>
      <c r="C135" s="130">
        <v>0</v>
      </c>
      <c r="D135" s="91" t="s">
        <v>742</v>
      </c>
      <c r="E135" s="91" t="b">
        <v>0</v>
      </c>
      <c r="F135" s="91" t="b">
        <v>0</v>
      </c>
      <c r="G135" s="91" t="b">
        <v>0</v>
      </c>
    </row>
    <row r="136" spans="1:7" ht="15">
      <c r="A136" s="91" t="s">
        <v>991</v>
      </c>
      <c r="B136" s="91">
        <v>4</v>
      </c>
      <c r="C136" s="130">
        <v>0</v>
      </c>
      <c r="D136" s="91" t="s">
        <v>742</v>
      </c>
      <c r="E136" s="91" t="b">
        <v>0</v>
      </c>
      <c r="F136" s="91" t="b">
        <v>0</v>
      </c>
      <c r="G136" s="91" t="b">
        <v>0</v>
      </c>
    </row>
    <row r="137" spans="1:7" ht="15">
      <c r="A137" s="91" t="s">
        <v>992</v>
      </c>
      <c r="B137" s="91">
        <v>4</v>
      </c>
      <c r="C137" s="130">
        <v>0</v>
      </c>
      <c r="D137" s="91" t="s">
        <v>742</v>
      </c>
      <c r="E137" s="91" t="b">
        <v>0</v>
      </c>
      <c r="F137" s="91" t="b">
        <v>0</v>
      </c>
      <c r="G137" s="91" t="b">
        <v>0</v>
      </c>
    </row>
    <row r="138" spans="1:7" ht="15">
      <c r="A138" s="91" t="s">
        <v>993</v>
      </c>
      <c r="B138" s="91">
        <v>4</v>
      </c>
      <c r="C138" s="130">
        <v>0</v>
      </c>
      <c r="D138" s="91" t="s">
        <v>742</v>
      </c>
      <c r="E138" s="91" t="b">
        <v>0</v>
      </c>
      <c r="F138" s="91" t="b">
        <v>0</v>
      </c>
      <c r="G138" s="91" t="b">
        <v>0</v>
      </c>
    </row>
    <row r="139" spans="1:7" ht="15">
      <c r="A139" s="91" t="s">
        <v>990</v>
      </c>
      <c r="B139" s="91">
        <v>4</v>
      </c>
      <c r="C139" s="130">
        <v>0</v>
      </c>
      <c r="D139" s="91" t="s">
        <v>742</v>
      </c>
      <c r="E139" s="91" t="b">
        <v>0</v>
      </c>
      <c r="F139" s="91" t="b">
        <v>0</v>
      </c>
      <c r="G139" s="91" t="b">
        <v>0</v>
      </c>
    </row>
    <row r="140" spans="1:7" ht="15">
      <c r="A140" s="91" t="s">
        <v>994</v>
      </c>
      <c r="B140" s="91">
        <v>4</v>
      </c>
      <c r="C140" s="130">
        <v>0</v>
      </c>
      <c r="D140" s="91" t="s">
        <v>742</v>
      </c>
      <c r="E140" s="91" t="b">
        <v>0</v>
      </c>
      <c r="F140" s="91" t="b">
        <v>0</v>
      </c>
      <c r="G140" s="91" t="b">
        <v>0</v>
      </c>
    </row>
    <row r="141" spans="1:7" ht="15">
      <c r="A141" s="91" t="s">
        <v>995</v>
      </c>
      <c r="B141" s="91">
        <v>4</v>
      </c>
      <c r="C141" s="130">
        <v>0</v>
      </c>
      <c r="D141" s="91" t="s">
        <v>742</v>
      </c>
      <c r="E141" s="91" t="b">
        <v>0</v>
      </c>
      <c r="F141" s="91" t="b">
        <v>0</v>
      </c>
      <c r="G141" s="91" t="b">
        <v>0</v>
      </c>
    </row>
    <row r="142" spans="1:7" ht="15">
      <c r="A142" s="91" t="s">
        <v>996</v>
      </c>
      <c r="B142" s="91">
        <v>4</v>
      </c>
      <c r="C142" s="130">
        <v>0</v>
      </c>
      <c r="D142" s="91" t="s">
        <v>742</v>
      </c>
      <c r="E142" s="91" t="b">
        <v>0</v>
      </c>
      <c r="F142" s="91" t="b">
        <v>0</v>
      </c>
      <c r="G142" s="91" t="b">
        <v>0</v>
      </c>
    </row>
    <row r="143" spans="1:7" ht="15">
      <c r="A143" s="91" t="s">
        <v>997</v>
      </c>
      <c r="B143" s="91">
        <v>4</v>
      </c>
      <c r="C143" s="130">
        <v>0</v>
      </c>
      <c r="D143" s="91" t="s">
        <v>742</v>
      </c>
      <c r="E143" s="91" t="b">
        <v>0</v>
      </c>
      <c r="F143" s="91" t="b">
        <v>0</v>
      </c>
      <c r="G143" s="91" t="b">
        <v>0</v>
      </c>
    </row>
    <row r="144" spans="1:7" ht="15">
      <c r="A144" s="91" t="s">
        <v>998</v>
      </c>
      <c r="B144" s="91">
        <v>4</v>
      </c>
      <c r="C144" s="130">
        <v>0</v>
      </c>
      <c r="D144" s="91" t="s">
        <v>742</v>
      </c>
      <c r="E144" s="91" t="b">
        <v>0</v>
      </c>
      <c r="F144" s="91" t="b">
        <v>0</v>
      </c>
      <c r="G144" s="91" t="b">
        <v>0</v>
      </c>
    </row>
    <row r="145" spans="1:7" ht="15">
      <c r="A145" s="91" t="s">
        <v>999</v>
      </c>
      <c r="B145" s="91">
        <v>4</v>
      </c>
      <c r="C145" s="130">
        <v>0</v>
      </c>
      <c r="D145" s="91" t="s">
        <v>742</v>
      </c>
      <c r="E145" s="91" t="b">
        <v>0</v>
      </c>
      <c r="F145" s="91" t="b">
        <v>0</v>
      </c>
      <c r="G145" s="91" t="b">
        <v>0</v>
      </c>
    </row>
    <row r="146" spans="1:7" ht="15">
      <c r="A146" s="91" t="s">
        <v>228</v>
      </c>
      <c r="B146" s="91">
        <v>3</v>
      </c>
      <c r="C146" s="130">
        <v>0.004030281826074191</v>
      </c>
      <c r="D146" s="91" t="s">
        <v>742</v>
      </c>
      <c r="E146" s="91" t="b">
        <v>0</v>
      </c>
      <c r="F146" s="91" t="b">
        <v>0</v>
      </c>
      <c r="G146" s="91" t="b">
        <v>0</v>
      </c>
    </row>
    <row r="147" spans="1:7" ht="15">
      <c r="A147" s="91" t="s">
        <v>1001</v>
      </c>
      <c r="B147" s="91">
        <v>3</v>
      </c>
      <c r="C147" s="130">
        <v>0.004030281826074191</v>
      </c>
      <c r="D147" s="91" t="s">
        <v>742</v>
      </c>
      <c r="E147" s="91" t="b">
        <v>0</v>
      </c>
      <c r="F147" s="91" t="b">
        <v>0</v>
      </c>
      <c r="G147" s="91" t="b">
        <v>0</v>
      </c>
    </row>
    <row r="148" spans="1:7" ht="15">
      <c r="A148" s="91" t="s">
        <v>989</v>
      </c>
      <c r="B148" s="91">
        <v>3</v>
      </c>
      <c r="C148" s="130">
        <v>0.004030281826074191</v>
      </c>
      <c r="D148" s="91" t="s">
        <v>742</v>
      </c>
      <c r="E148" s="91" t="b">
        <v>0</v>
      </c>
      <c r="F148" s="91" t="b">
        <v>0</v>
      </c>
      <c r="G148" s="91" t="b">
        <v>0</v>
      </c>
    </row>
    <row r="149" spans="1:7" ht="15">
      <c r="A149" s="91" t="s">
        <v>1002</v>
      </c>
      <c r="B149" s="91">
        <v>3</v>
      </c>
      <c r="C149" s="130">
        <v>0.004030281826074191</v>
      </c>
      <c r="D149" s="91" t="s">
        <v>742</v>
      </c>
      <c r="E149" s="91" t="b">
        <v>0</v>
      </c>
      <c r="F149" s="91" t="b">
        <v>0</v>
      </c>
      <c r="G149" s="91" t="b">
        <v>0</v>
      </c>
    </row>
    <row r="150" spans="1:7" ht="15">
      <c r="A150" s="91" t="s">
        <v>246</v>
      </c>
      <c r="B150" s="91">
        <v>2</v>
      </c>
      <c r="C150" s="130">
        <v>0</v>
      </c>
      <c r="D150" s="91" t="s">
        <v>744</v>
      </c>
      <c r="E150" s="91" t="b">
        <v>0</v>
      </c>
      <c r="F150" s="91" t="b">
        <v>0</v>
      </c>
      <c r="G150" s="91" t="b">
        <v>0</v>
      </c>
    </row>
    <row r="151" spans="1:7" ht="15">
      <c r="A151" s="91" t="s">
        <v>833</v>
      </c>
      <c r="B151" s="91">
        <v>2</v>
      </c>
      <c r="C151" s="130">
        <v>0</v>
      </c>
      <c r="D151" s="91" t="s">
        <v>744</v>
      </c>
      <c r="E151" s="91" t="b">
        <v>0</v>
      </c>
      <c r="F151" s="91" t="b">
        <v>0</v>
      </c>
      <c r="G151" s="91" t="b">
        <v>0</v>
      </c>
    </row>
    <row r="152" spans="1:7" ht="15">
      <c r="A152" s="91" t="s">
        <v>834</v>
      </c>
      <c r="B152" s="91">
        <v>2</v>
      </c>
      <c r="C152" s="130">
        <v>0</v>
      </c>
      <c r="D152" s="91" t="s">
        <v>744</v>
      </c>
      <c r="E152" s="91" t="b">
        <v>0</v>
      </c>
      <c r="F152" s="91" t="b">
        <v>0</v>
      </c>
      <c r="G152" s="91" t="b">
        <v>0</v>
      </c>
    </row>
    <row r="153" spans="1:7" ht="15">
      <c r="A153" s="91" t="s">
        <v>835</v>
      </c>
      <c r="B153" s="91">
        <v>2</v>
      </c>
      <c r="C153" s="130">
        <v>0</v>
      </c>
      <c r="D153" s="91" t="s">
        <v>744</v>
      </c>
      <c r="E153" s="91" t="b">
        <v>0</v>
      </c>
      <c r="F153" s="91" t="b">
        <v>0</v>
      </c>
      <c r="G153" s="91" t="b">
        <v>0</v>
      </c>
    </row>
    <row r="154" spans="1:7" ht="15">
      <c r="A154" s="91" t="s">
        <v>836</v>
      </c>
      <c r="B154" s="91">
        <v>2</v>
      </c>
      <c r="C154" s="130">
        <v>0</v>
      </c>
      <c r="D154" s="91" t="s">
        <v>744</v>
      </c>
      <c r="E154" s="91" t="b">
        <v>0</v>
      </c>
      <c r="F154" s="91" t="b">
        <v>0</v>
      </c>
      <c r="G154" s="91" t="b">
        <v>0</v>
      </c>
    </row>
    <row r="155" spans="1:7" ht="15">
      <c r="A155" s="91" t="s">
        <v>837</v>
      </c>
      <c r="B155" s="91">
        <v>2</v>
      </c>
      <c r="C155" s="130">
        <v>0</v>
      </c>
      <c r="D155" s="91" t="s">
        <v>744</v>
      </c>
      <c r="E155" s="91" t="b">
        <v>0</v>
      </c>
      <c r="F155" s="91" t="b">
        <v>0</v>
      </c>
      <c r="G155" s="91" t="b">
        <v>0</v>
      </c>
    </row>
    <row r="156" spans="1:7" ht="15">
      <c r="A156" s="91" t="s">
        <v>569</v>
      </c>
      <c r="B156" s="91">
        <v>2</v>
      </c>
      <c r="C156" s="130">
        <v>0</v>
      </c>
      <c r="D156" s="91" t="s">
        <v>744</v>
      </c>
      <c r="E156" s="91" t="b">
        <v>0</v>
      </c>
      <c r="F156" s="91" t="b">
        <v>0</v>
      </c>
      <c r="G156" s="91" t="b">
        <v>0</v>
      </c>
    </row>
    <row r="157" spans="1:7" ht="15">
      <c r="A157" s="91" t="s">
        <v>838</v>
      </c>
      <c r="B157" s="91">
        <v>2</v>
      </c>
      <c r="C157" s="130">
        <v>0</v>
      </c>
      <c r="D157" s="91" t="s">
        <v>744</v>
      </c>
      <c r="E157" s="91" t="b">
        <v>0</v>
      </c>
      <c r="F157" s="91" t="b">
        <v>0</v>
      </c>
      <c r="G157" s="91" t="b">
        <v>0</v>
      </c>
    </row>
    <row r="158" spans="1:7" ht="15">
      <c r="A158" s="91" t="s">
        <v>839</v>
      </c>
      <c r="B158" s="91">
        <v>2</v>
      </c>
      <c r="C158" s="130">
        <v>0</v>
      </c>
      <c r="D158" s="91" t="s">
        <v>744</v>
      </c>
      <c r="E158" s="91" t="b">
        <v>0</v>
      </c>
      <c r="F158" s="91" t="b">
        <v>0</v>
      </c>
      <c r="G158" s="91" t="b">
        <v>0</v>
      </c>
    </row>
    <row r="159" spans="1:7" ht="15">
      <c r="A159" s="91" t="s">
        <v>840</v>
      </c>
      <c r="B159" s="91">
        <v>2</v>
      </c>
      <c r="C159" s="130">
        <v>0</v>
      </c>
      <c r="D159" s="91" t="s">
        <v>744</v>
      </c>
      <c r="E159" s="91" t="b">
        <v>0</v>
      </c>
      <c r="F159" s="91" t="b">
        <v>0</v>
      </c>
      <c r="G159" s="91" t="b">
        <v>0</v>
      </c>
    </row>
    <row r="160" spans="1:7" ht="15">
      <c r="A160" s="91" t="s">
        <v>1010</v>
      </c>
      <c r="B160" s="91">
        <v>2</v>
      </c>
      <c r="C160" s="130">
        <v>0</v>
      </c>
      <c r="D160" s="91" t="s">
        <v>744</v>
      </c>
      <c r="E160" s="91" t="b">
        <v>0</v>
      </c>
      <c r="F160" s="91" t="b">
        <v>0</v>
      </c>
      <c r="G160" s="91" t="b">
        <v>0</v>
      </c>
    </row>
    <row r="161" spans="1:7" ht="15">
      <c r="A161" s="91" t="s">
        <v>1000</v>
      </c>
      <c r="B161" s="91">
        <v>2</v>
      </c>
      <c r="C161" s="130">
        <v>0</v>
      </c>
      <c r="D161" s="91" t="s">
        <v>744</v>
      </c>
      <c r="E161" s="91" t="b">
        <v>0</v>
      </c>
      <c r="F161" s="91" t="b">
        <v>0</v>
      </c>
      <c r="G161" s="91" t="b">
        <v>0</v>
      </c>
    </row>
    <row r="162" spans="1:7" ht="15">
      <c r="A162" s="91" t="s">
        <v>1011</v>
      </c>
      <c r="B162" s="91">
        <v>2</v>
      </c>
      <c r="C162" s="130">
        <v>0</v>
      </c>
      <c r="D162" s="91" t="s">
        <v>744</v>
      </c>
      <c r="E162" s="91" t="b">
        <v>0</v>
      </c>
      <c r="F162" s="91" t="b">
        <v>0</v>
      </c>
      <c r="G162" s="91" t="b">
        <v>0</v>
      </c>
    </row>
    <row r="163" spans="1:7" ht="15">
      <c r="A163" s="91" t="s">
        <v>825</v>
      </c>
      <c r="B163" s="91">
        <v>2</v>
      </c>
      <c r="C163" s="130">
        <v>0</v>
      </c>
      <c r="D163" s="91" t="s">
        <v>744</v>
      </c>
      <c r="E163" s="91" t="b">
        <v>0</v>
      </c>
      <c r="F163" s="91" t="b">
        <v>0</v>
      </c>
      <c r="G163" s="91" t="b">
        <v>0</v>
      </c>
    </row>
    <row r="164" spans="1:7" ht="15">
      <c r="A164" s="91" t="s">
        <v>1012</v>
      </c>
      <c r="B164" s="91">
        <v>2</v>
      </c>
      <c r="C164" s="130">
        <v>0</v>
      </c>
      <c r="D164" s="91" t="s">
        <v>744</v>
      </c>
      <c r="E164" s="91" t="b">
        <v>0</v>
      </c>
      <c r="F164" s="91" t="b">
        <v>0</v>
      </c>
      <c r="G164" s="91" t="b">
        <v>0</v>
      </c>
    </row>
    <row r="165" spans="1:7" ht="15">
      <c r="A165" s="91" t="s">
        <v>250</v>
      </c>
      <c r="B165" s="91">
        <v>2</v>
      </c>
      <c r="C165" s="130">
        <v>0</v>
      </c>
      <c r="D165" s="91" t="s">
        <v>744</v>
      </c>
      <c r="E165" s="91" t="b">
        <v>0</v>
      </c>
      <c r="F165" s="91" t="b">
        <v>0</v>
      </c>
      <c r="G16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2019-09-03T13:56:22Z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