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<sst xmlns="http://schemas.openxmlformats.org/spreadsheetml/2006/main" count="5435" uniqueCount="1406">
  <si>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</si>
  <si>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</si>
  <si>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</si>
  <si>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</si>
  <si>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</si>
  <si>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</si>
  <si>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</si>
  <si>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</si>
  <si>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</si>
  <si>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</si>
  <si>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</si>
  <si>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</si>
  <si>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</si>
  <si>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</si>
  <si>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</si>
  <si>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</si>
  <si>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</si>
  <si>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</si>
  <si>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</si>
  <si>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</si>
  <si>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</si>
  <si>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</si>
  <si>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</si>
  <si>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</si>
  <si>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</si>
  <si>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</si>
  <si>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</si>
  <si>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</si>
  <si>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</si>
  <si>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</si>
  <si>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</si>
  <si>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</si>
  <si>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</si>
  <si>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</si>
  <si>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</si>
  <si>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</si>
  <si>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</si>
  <si>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</si>
  <si>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</si>
  <si>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</si>
  <si>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</si>
  <si>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</si>
  <si>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</si>
  <si>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</si>
  <si>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</si>
  <si>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</si>
  <si>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</si>
  <si>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</si>
  <si>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</si>
  <si>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</si>
  <si>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</si>
  <si>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</si>
  <si>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</si>
  <si>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</si>
  <si>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</si>
  <si>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</si>
  <si>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</si>
  <si>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</si>
  <si>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</si>
  <si>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</si>
  <si>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</si>
  <si>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</si>
  <si>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</si>
  <si>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</si>
  <si>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</si>
  <si>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</si>
  <si>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</si>
  <si>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</si>
  <si>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</si>
  <si>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</si>
  <si>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</si>
  <si>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</si>
  <si>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</si>
  <si>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</si>
  <si>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</si>
  <si>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</si>
  <si>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</si>
  <si>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</si>
  <si>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</si>
  <si>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</si>
  <si>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</si>
  <si>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</si>
  <si>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</si>
  <si>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</si>
  <si>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</si>
  <si>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</si>
  <si>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</si>
  <si>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</si>
  <si>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</si>
  <si>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</si>
  <si>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</si>
  <si>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</si>
  <si>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</si>
  <si>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</si>
  <si>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</si>
  <si>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</si>
  <si>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</si>
  <si>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</si>
  <si>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</si>
  <si>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</si>
  <si>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</si>
  <si>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</si>
  <si>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</si>
  <si>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</si>
  <si>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</si>
  <si>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</si>
  <si>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</si>
  <si>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</si>
  <si>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</si>
  <si>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</si>
  <si>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</si>
  <si>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</si>
  <si>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</si>
  <si>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</si>
  <si>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</si>
  <si>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</si>
  <si>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</si>
  <si>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</si>
  <si>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</si>
  <si>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</si>
  <si>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</si>
  <si>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</si>
  <si>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</si>
  <si>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</si>
  <si>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</si>
  <si>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</si>
  <si>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</si>
  <si>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</si>
  <si>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</si>
  <si>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</si>
  <si>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</si>
  <si>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</si>
  <si>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</si>
  <si>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</si>
  <si>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</si>
  <si>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</si>
  <si>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</si>
  <si>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</si>
  <si>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</si>
  <si>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</si>
  <si>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</si>
  <si>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</si>
  <si>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</si>
  <si>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</si>
  <si>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</si>
  <si>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</si>
  <si>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</si>
  <si>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</si>
  <si>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</si>
  <si>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</si>
  <si>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</si>
  <si>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</si>
  <si>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</si>
  <si>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</si>
  <si>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</si>
  <si>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</si>
  <si>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</si>
  <si>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</si>
  <si>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</si>
  <si>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</si>
  <si>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</si>
  <si>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</si>
  <si>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</si>
  <si>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</si>
  <si>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</si>
  <si>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</si>
  <si>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</si>
  <si>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</si>
  <si>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</si>
  <si>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</si>
  <si>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</si>
  <si>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</si>
  <si>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</si>
  <si>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</si>
  <si>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</si>
  <si>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</si>
  <si>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</si>
  <si>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</si>
  <si>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</si>
  <si>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</si>
  <si>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</si>
  <si>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</si>
  <si>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</si>
  <si>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</si>
  <si>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</si>
  <si>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</si>
  <si>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</si>
  <si>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</si>
  <si>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</si>
  <si>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</si>
  <si>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</si>
  <si>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</si>
  <si>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</si>
  <si>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</si>
  <si>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</si>
  <si>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</si>
  <si>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</si>
  <si>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</si>
  <si>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</si>
  <si>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</si>
  <si>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</si>
  <si>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</si>
  <si>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</si>
  <si>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</si>
  <si>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</si>
  <si>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</si>
  <si>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</si>
  <si>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</si>
  <si>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</si>
  <si>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</si>
  <si>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</si>
  <si>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</si>
  <si>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hfn_1990</t>
  </si>
  <si>
    <t>illsli9</t>
  </si>
  <si>
    <t>wangoppaa</t>
  </si>
  <si>
    <t>alhurranews</t>
  </si>
  <si>
    <t>alhurrairaq</t>
  </si>
  <si>
    <t>mtotality</t>
  </si>
  <si>
    <t>alaa00803434</t>
  </si>
  <si>
    <t>mtowim</t>
  </si>
  <si>
    <t>khalidroqi</t>
  </si>
  <si>
    <t>torcrfvumfvbwtc</t>
  </si>
  <si>
    <t>2highmountains</t>
  </si>
  <si>
    <t>oeskkcehmvn8fmv</t>
  </si>
  <si>
    <t>au_vieux</t>
  </si>
  <si>
    <t>muirln7rn1xbqja</t>
  </si>
  <si>
    <t>yvsqoquzbcqigse</t>
  </si>
  <si>
    <t>mhabibahi</t>
  </si>
  <si>
    <t>orvalho_</t>
  </si>
  <si>
    <t>h5nz9ut3fr0ptyx</t>
  </si>
  <si>
    <t>tamer_karkot</t>
  </si>
  <si>
    <t>noooora_na</t>
  </si>
  <si>
    <t>nai__0226</t>
  </si>
  <si>
    <t>fatmaasabih</t>
  </si>
  <si>
    <t>oonooraoo</t>
  </si>
  <si>
    <t>tweepaya</t>
  </si>
  <si>
    <t>alialleile</t>
  </si>
  <si>
    <t>foudagrapher</t>
  </si>
  <si>
    <t>nermena44</t>
  </si>
  <si>
    <t>bossyanssary</t>
  </si>
  <si>
    <t>michealnabil010</t>
  </si>
  <si>
    <t>sitalb_anat</t>
  </si>
  <si>
    <t>sarahka00361199</t>
  </si>
  <si>
    <t>taheralzain</t>
  </si>
  <si>
    <t>najd_nl</t>
  </si>
  <si>
    <t>mo_m3n</t>
  </si>
  <si>
    <t>jaehween</t>
  </si>
  <si>
    <t>radiosawa</t>
  </si>
  <si>
    <t>piotrziba2</t>
  </si>
  <si>
    <t>k4gmrpdhkb5rddz</t>
  </si>
  <si>
    <t>mo7_omar</t>
  </si>
  <si>
    <t>3zoahmed94</t>
  </si>
  <si>
    <t>wa3dmo7sen</t>
  </si>
  <si>
    <t>blablabla_ee</t>
  </si>
  <si>
    <t>mikykassim</t>
  </si>
  <si>
    <t>nourah_ksa</t>
  </si>
  <si>
    <t>m_199316</t>
  </si>
  <si>
    <t>ra__ea</t>
  </si>
  <si>
    <t>omarkarami</t>
  </si>
  <si>
    <t>pledis_17</t>
  </si>
  <si>
    <t>ibrano15</t>
  </si>
  <si>
    <t>1michelcorleone</t>
  </si>
  <si>
    <t>yass7er</t>
  </si>
  <si>
    <t>ali731981</t>
  </si>
  <si>
    <t>israhazel</t>
  </si>
  <si>
    <t>arwa_murad89</t>
  </si>
  <si>
    <t>celebsarabic</t>
  </si>
  <si>
    <t>eremnews</t>
  </si>
  <si>
    <t>ebrahim_alareqi</t>
  </si>
  <si>
    <t>mohamedboudhan</t>
  </si>
  <si>
    <t>Mentions</t>
  </si>
  <si>
    <t>Replies to</t>
  </si>
  <si>
    <t>الله على أيامها .. وايام راديو سوا و اذاعة " مونت كارلو "</t>
  </si>
  <si>
    <t>RT @HFN_1990: الله على أيامها .. وايام راديو سوا و اذاعة " مونت كارلو " https://t.co/nEHkdBWE77</t>
  </si>
  <si>
    <t>٢٢/ 
مااحفظ اسماء الراديو بس كل راديو يروح له مع جينيونق يصير يهبل عاد هم المفضلين بالنسبة لي كديجي وجوهم سوا يصير… https://t.co/ob0uT0b6Gn</t>
  </si>
  <si>
    <t>RT @radiosawa: السيدة التي تعرضت للضرب على يد ضابط إيراني في مطار مشهد تتحدث لـ راديو سوا
https://t.co/n3jZze5S4b</t>
  </si>
  <si>
    <t>تكفون نبغى بث أو راديو سوا تكفون أرجوكم طلبتكم تكفون
@pledis_17</t>
  </si>
  <si>
    <t>الاهمية الاقتصادية لاستعادة السيطرة على #خان_شيخون في #ادلب
لقاء مع راديو #سوا من واشنطن
الشكر للصديقة  Intisar K J… https://t.co/DF3ZGyJ2DG</t>
  </si>
  <si>
    <t>@IbraNo15 في اغنيه اجنبيه فيها لحن عربي كنت دائما اسمعها في راديو سوا زماااااان 
ادورها الحين ناسيه اسمها عجزت الاقيها</t>
  </si>
  <si>
    <t>معليش باحط شي إضافي الحين قبل أنسى، أمس طحت على مقطع من راديو حقه هو و ريوهي.. ريوهي يقول لاشريت له ملابس أو رحنا ن… https://t.co/SBZhZqvgmV</t>
  </si>
  <si>
    <t>@ali731981 @OoNoorAoO @tweepaya @yass7er @1MichelCorleone اني اذا اشغل راديو ف لازم ع سوا 100.5 بس اخبارهم تلعب النفس</t>
  </si>
  <si>
    <t>RT @Fatmaasabih: @ali731981 @OoNoorAoO @tweepaya @yass7er @1MichelCorleone اني اذا اشغل راديو ف لازم ع سوا 100.5 بس اخبارهم تلعب النفس</t>
  </si>
  <si>
    <t>@Fatmaasabih @ali731981 @OoNoorAoO @yass7er @1MichelCorleone حييييييل راديو سوا ايام المراهقة</t>
  </si>
  <si>
    <t>@IsraHazel بالفعل كانت سبيشل، تصوري بتذكر أنو حتى إذاعات الراديو الي كنت اسمعهن باستمرار ( راديو سوا ، بي بي سي ، ف… https://t.co/eCbNz87nwI</t>
  </si>
  <si>
    <t>لينا ف راديو سوا حكايات _xD83D__xDE0D_
العااااالم الأن _xD83D__xDE02_</t>
  </si>
  <si>
    <t>RT @Foudagrapher: لينا ف راديو سوا حكايات _xD83D__xDE0D_
العااااالم الأن _xD83D__xDE02_ https://t.co/FpokbhsxvQ</t>
  </si>
  <si>
    <t>هو راديو سوا لسه شغال.؟</t>
  </si>
  <si>
    <t>RT @bossyanssary: هو راديو سوا لسه شغال.؟</t>
  </si>
  <si>
    <t>RT @MO7_OMAR: أكثر من ثلاثة وعشرين سنه في مجال الأعلام آخرها كمذيعه ومعدة برامج ومدير قسم بالإنابه في إذاعة راديو سوا تلفزيون الحرة بواشنطن…</t>
  </si>
  <si>
    <t>0قبل ما تجوز كان في محطه راديو بتجيب نص ساعه أغاني فيروز كنت دايما اصحي و اشغلها و اعلي الصوت ماما كانت تصحي تزعقلي… https://t.co/YKpYLgIC5x</t>
  </si>
  <si>
    <t>رجعنا "للهلال الشيعي" قالها ملك الأردن سابقا ثم اختفت وندثرت من المشهد وتحليلاته السياسية ، واليوم تخرجها لنا "قناة… https://t.co/2fJfZ2oh8K</t>
  </si>
  <si>
    <t>@CelebsArabic @arwa_murad89 
تتذكرين لمن جانت راديو سوا ب2003 يشغلوها_xD83D__xDE2D_</t>
  </si>
  <si>
    <t>توهه اليوم اقول ها ليش ما سوا راديو من زمان بس ليش الخين يسوي مو وقتههه https://t.co/fFavlplBSB</t>
  </si>
  <si>
    <t>_xD83D__xDCE2_ نحيط مستمعينا ومتابعينا الكرام حول العالم علما بأن تطبيق راديو سوا الخاص بالهواتف الذكية (أيفون وأندرويد) قد بات… https://t.co/HZzj2PrGMs</t>
  </si>
  <si>
    <t>السيدة التي تعرضت للضرب على يد ضابط إيراني في مطار مشهد تتحدث لـ راديو سوا
https://t.co/n3jZze5S4b</t>
  </si>
  <si>
    <t>RT @radiosawa: _xD83D__xDCE2_ نحيط مستمعينا ومتابعينا الكرام حول العالم علما بأن تطبيق راديو سوا الخاص بالهواتف الذكية (أيفون وأندرويد) قد بات خارج الخد…</t>
  </si>
  <si>
    <t>أكثر من ثلاثة وعشرين سنه في مجال الأعلام آخرها كمذيعه ومعدة برامج ومدير قسم بالإنابه في إذاعة راديو سوا تلفزيون الح… https://t.co/YVp78SIEF4</t>
  </si>
  <si>
    <t>RT @Blablabla_ee: كنا شغالين سوا في اونلاين راديو و بعتلي اد في يوم من ايام رمضان و قبلته و اتكلمنا و اتقابلنا  و كان احلى اد قبلته في حيات…</t>
  </si>
  <si>
    <t>كنا شغالين سوا في اونلاين راديو و بعتلي اد في يوم من ايام رمضان و قبلته و اتكلمنا و اتقابلنا  و كان احلى اد قبلته ف… https://t.co/h9B6asJ5s5</t>
  </si>
  <si>
    <t>@ebrahim_alareqi @EremNews بالعربي والانجليزي ان كنت ماتعرف انجليزي :)
أما الجهل لا تتهمنا به ، كل الي عاصروا غزو ا… https://t.co/41TQskndm6</t>
  </si>
  <si>
    <t>هاي الاغنية سامعها بايام راديو سوا فترة السادس علمي وسنين لحنها ببالي بس كلماتها ناسيها متتخيلون الراحة النفسية الي… https://t.co/bTtR4EqtMC</t>
  </si>
  <si>
    <t>الروايه كلها من صديقتها  وقام راديو سوا بتأجيج الاعلام عليها لتشوية صورتنا كعرب وكمسلمين  #كلنا_اسراء_غريب</t>
  </si>
  <si>
    <t>@MohamedBoudhan أنت او لا أحد 
سوف تدفع الثمن 
رهينة الماضي....
مسلسلات عشنا معهم طفولة جميلة 
رغم أن العالم لن يكن… https://t.co/AXBI2tEMvA</t>
  </si>
  <si>
    <t>https://twitter.com/illsli9/status/1163971954447212544</t>
  </si>
  <si>
    <t>https://twitter.com/i/web/status/1164297205827723264</t>
  </si>
  <si>
    <t>https://www.radiosawa.com/a/%D8%B3%D9%8A%D8%AF%D8%A9-%D8%B9%D8%B1%D8%A7%D9%82%D9%8A%D8%A9-%D8%AA%D8%AA%D8%B9%D8%B1%D8%B6-%D9%84%D9%84%D8%B6%D8%B1%D8%A8-%D9%81%D9%8A-%D8%A5%D9%8A%D8%B1%D8%A7%D9%86/509503.html</t>
  </si>
  <si>
    <t>https://twitter.com/i/web/status/1164788048531320836</t>
  </si>
  <si>
    <t>https://twitter.com/i/web/status/1165142748611121152</t>
  </si>
  <si>
    <t>https://twitter.com/i/web/status/1165199872863215617</t>
  </si>
  <si>
    <t>https://twitter.com/tokariad/status/1165234144135327744</t>
  </si>
  <si>
    <t>https://twitter.com/i/web/status/1166315399484514305</t>
  </si>
  <si>
    <t>https://twitter.com/i/web/status/1166383825024442369</t>
  </si>
  <si>
    <t>https://twitter.com/i/web/status/1159479479800082433</t>
  </si>
  <si>
    <t>https://twitter.com/i/web/status/1166299003442618368</t>
  </si>
  <si>
    <t>https://twitter.com/i/web/status/1166855322180423682</t>
  </si>
  <si>
    <t>https://twitter.com/i/web/status/1167245875695050752</t>
  </si>
  <si>
    <t>https://twitter.com/i/web/status/1167250430830829568</t>
  </si>
  <si>
    <t>https://twitter.com/i/web/status/1167394784689999874</t>
  </si>
  <si>
    <t>twitter.com</t>
  </si>
  <si>
    <t>radiosawa.com</t>
  </si>
  <si>
    <t>خان_شيخون ادلب سوا</t>
  </si>
  <si>
    <t>كلنا_اسراء_غريب</t>
  </si>
  <si>
    <t>https://pbs.twimg.com/media/EDDylcIWkAEcMGH.jpg</t>
  </si>
  <si>
    <t>http://pbs.twimg.com/profile_images/1165336963634872321/HrPKbiiP_normal.jpg</t>
  </si>
  <si>
    <t>http://pbs.twimg.com/profile_images/1154548410508283904/5nbl7Gta_normal.jpg</t>
  </si>
  <si>
    <t>http://pbs.twimg.com/profile_images/1163823009825619968/rc-uUaDP_normal.jpg</t>
  </si>
  <si>
    <t>http://pbs.twimg.com/profile_images/1058739839384907776/WllDCirw_normal.jpg</t>
  </si>
  <si>
    <t>http://pbs.twimg.com/profile_images/1059144968114262019/vN5m0yvd_normal.jpg</t>
  </si>
  <si>
    <t>http://pbs.twimg.com/profile_images/1158238641589817344/iEtlPjxW_normal.jpg</t>
  </si>
  <si>
    <t>http://pbs.twimg.com/profile_images/1163543489491197952/PEEuVLUP_normal.jpg</t>
  </si>
  <si>
    <t>http://pbs.twimg.com/profile_images/378800000065091615/a37eef2fcfc7a6fcdff102fdc1661a60_normal.jpeg</t>
  </si>
  <si>
    <t>http://pbs.twimg.com/profile_images/1158088567496818689/LJYKNr82_normal.jpg</t>
  </si>
  <si>
    <t>http://pbs.twimg.com/profile_images/1152234856837013504/WAfqMGbz_normal.jpg</t>
  </si>
  <si>
    <t>http://pbs.twimg.com/profile_images/1160901413469327361/s_EMpP6C_normal.jpg</t>
  </si>
  <si>
    <t>http://pbs.twimg.com/profile_images/1014249433935081473/Nl7D7KQ9_normal.jpg</t>
  </si>
  <si>
    <t>http://pbs.twimg.com/profile_images/742060055609155589/4w0PH6OP_normal.jpg</t>
  </si>
  <si>
    <t>http://pbs.twimg.com/profile_images/1155589746200125442/zgcNOIun_normal.jpg</t>
  </si>
  <si>
    <t>http://pbs.twimg.com/profile_images/1161138294211731466/JdWHJQOU_normal.jpg</t>
  </si>
  <si>
    <t>http://pbs.twimg.com/profile_images/1058345641930297344/gi9d7nPF_normal.jpg</t>
  </si>
  <si>
    <t>http://pbs.twimg.com/profile_images/1157810966664568832/TR790SlH_normal.jpg</t>
  </si>
  <si>
    <t>http://pbs.twimg.com/profile_images/1152518394807291904/OwL-FgwN_normal.jpg</t>
  </si>
  <si>
    <t>http://pbs.twimg.com/profile_images/868114418109960192/ZQKLcETF_normal.jpg</t>
  </si>
  <si>
    <t>http://pbs.twimg.com/profile_images/1163891050043383814/CR-IJxmi_normal.jpg</t>
  </si>
  <si>
    <t>http://pbs.twimg.com/profile_images/1158467806071021569/C-8r1MES_normal.jpg</t>
  </si>
  <si>
    <t>http://pbs.twimg.com/profile_images/1150128954461831168/yOin5zlG_normal.jpg</t>
  </si>
  <si>
    <t>http://pbs.twimg.com/profile_images/1147147970170773505/nToJE5EU_normal.jpg</t>
  </si>
  <si>
    <t>http://pbs.twimg.com/profile_images/1086720630018457601/Hkc9DtVf_normal.jpg</t>
  </si>
  <si>
    <t>http://pbs.twimg.com/profile_images/1165022617276993538/X2pOUEMj_normal.jpg</t>
  </si>
  <si>
    <t>http://pbs.twimg.com/profile_images/1165034833598439425/vt8bnSLm_normal.jpg</t>
  </si>
  <si>
    <t>http://pbs.twimg.com/profile_images/1151458899020713990/hEy4Xi4l_normal.jpg</t>
  </si>
  <si>
    <t>http://pbs.twimg.com/profile_images/1164668380252639232/QZih7HmA_normal.jpg</t>
  </si>
  <si>
    <t>http://pbs.twimg.com/profile_images/1114901696017203200/JeHi9thv_normal.jpg</t>
  </si>
  <si>
    <t>http://pbs.twimg.com/profile_images/1157645007152717824/BYlxXprz_normal.jpg</t>
  </si>
  <si>
    <t>http://pbs.twimg.com/profile_images/1019144649544478721/-HRamDVJ_normal.jpg</t>
  </si>
  <si>
    <t>http://pbs.twimg.com/profile_images/1162066152165650433/9U0MkFDn_normal.jpg</t>
  </si>
  <si>
    <t>http://pbs.twimg.com/profile_images/1162528154252173314/J1VVarLE_normal.jpg</t>
  </si>
  <si>
    <t>http://pbs.twimg.com/profile_images/1164267311500603392/YBLxqTTR_normal.jpg</t>
  </si>
  <si>
    <t>http://pbs.twimg.com/profile_images/1143496728043298817/szSJgmQC_normal.jpg</t>
  </si>
  <si>
    <t>http://pbs.twimg.com/profile_images/1161004155579899906/IHO2s5rr_normal.jpg</t>
  </si>
  <si>
    <t>http://pbs.twimg.com/profile_images/1138843953963442177/cmopiRJk_normal.jpg</t>
  </si>
  <si>
    <t>http://pbs.twimg.com/profile_images/1150348083726823424/LPa9NR_i_normal.jpg</t>
  </si>
  <si>
    <t>http://pbs.twimg.com/profile_images/1127264673445892099/1cylMTbD_normal.jpg</t>
  </si>
  <si>
    <t>http://pbs.twimg.com/profile_images/1157089092913360896/LLTlTe1J_normal.jpg</t>
  </si>
  <si>
    <t>http://pbs.twimg.com/profile_images/1150762099989262336/1fqV535e_normal.jpg</t>
  </si>
  <si>
    <t>http://pbs.twimg.com/profile_images/1085856085293051904/hJ2ZkhUd_normal.jpg</t>
  </si>
  <si>
    <t>http://pbs.twimg.com/profile_images/1145339229163180032/qCHSd43C_normal.jpg</t>
  </si>
  <si>
    <t>http://pbs.twimg.com/profile_images/1159660686877822978/hYNqHGcw_normal.jpg</t>
  </si>
  <si>
    <t>http://pbs.twimg.com/profile_images/1103847215292911616/uXDPfJ5x_normal.png</t>
  </si>
  <si>
    <t>http://pbs.twimg.com/profile_images/1166389259265368065/JtoaaVA8_normal.jpg</t>
  </si>
  <si>
    <t>https://twitter.com/#!/hfn_1990/status/1163972278725619717</t>
  </si>
  <si>
    <t>https://twitter.com/#!/illsli9/status/1163972434724315137</t>
  </si>
  <si>
    <t>https://twitter.com/#!/wangoppaa/status/1164297205827723264</t>
  </si>
  <si>
    <t>https://twitter.com/#!/alhurranews/status/1164625566957539333</t>
  </si>
  <si>
    <t>https://twitter.com/#!/alhurrairaq/status/1164625758427451394</t>
  </si>
  <si>
    <t>https://twitter.com/#!/mtotality/status/1164627341693378562</t>
  </si>
  <si>
    <t>https://twitter.com/#!/alaa00803434/status/1164627364019679232</t>
  </si>
  <si>
    <t>https://twitter.com/#!/mtowim/status/1164628144118259713</t>
  </si>
  <si>
    <t>https://twitter.com/#!/khalidroqi/status/1164628528639500293</t>
  </si>
  <si>
    <t>https://twitter.com/#!/torcrfvumfvbwtc/status/1164630030334513155</t>
  </si>
  <si>
    <t>https://twitter.com/#!/2highmountains/status/1164630463429959681</t>
  </si>
  <si>
    <t>https://twitter.com/#!/oeskkcehmvn8fmv/status/1164638210498224144</t>
  </si>
  <si>
    <t>https://twitter.com/#!/au_vieux/status/1164657240747446272</t>
  </si>
  <si>
    <t>https://twitter.com/#!/muirln7rn1xbqja/status/1164664702296834048</t>
  </si>
  <si>
    <t>https://twitter.com/#!/yvsqoquzbcqigse/status/1164668106943451136</t>
  </si>
  <si>
    <t>https://twitter.com/#!/mhabibahi/status/1164673409663590400</t>
  </si>
  <si>
    <t>https://twitter.com/#!/orvalho_/status/1164719309639364613</t>
  </si>
  <si>
    <t>https://twitter.com/#!/h5nz9ut3fr0ptyx/status/1164772742924685312</t>
  </si>
  <si>
    <t>https://twitter.com/#!/tamer_karkot/status/1164788048531320836</t>
  </si>
  <si>
    <t>https://twitter.com/#!/noooora_na/status/1165132318434111488</t>
  </si>
  <si>
    <t>https://twitter.com/#!/nai__0226/status/1165142748611121152</t>
  </si>
  <si>
    <t>https://twitter.com/#!/fatmaasabih/status/1165168379319242753</t>
  </si>
  <si>
    <t>https://twitter.com/#!/oonooraoo/status/1165169240510468098</t>
  </si>
  <si>
    <t>https://twitter.com/#!/tweepaya/status/1165177779555655681</t>
  </si>
  <si>
    <t>https://twitter.com/#!/alialleile/status/1165199872863215617</t>
  </si>
  <si>
    <t>https://twitter.com/#!/foudagrapher/status/1165358395207114753</t>
  </si>
  <si>
    <t>https://twitter.com/#!/nermena44/status/1165382442561220609</t>
  </si>
  <si>
    <t>https://twitter.com/#!/bossyanssary/status/1165554146398875649</t>
  </si>
  <si>
    <t>https://twitter.com/#!/michealnabil010/status/1165554512532246528</t>
  </si>
  <si>
    <t>https://twitter.com/#!/sitalb_anat/status/1166299590049579009</t>
  </si>
  <si>
    <t>https://twitter.com/#!/sarahka00361199/status/1166315399484514305</t>
  </si>
  <si>
    <t>https://twitter.com/#!/taheralzain/status/1166315631081414657</t>
  </si>
  <si>
    <t>https://twitter.com/#!/najd_nl/status/1166383825024442369</t>
  </si>
  <si>
    <t>https://twitter.com/#!/mo_m3n/status/1166513978173997056</t>
  </si>
  <si>
    <t>https://twitter.com/#!/jaehween/status/1166699036180721666</t>
  </si>
  <si>
    <t>https://twitter.com/#!/radiosawa/status/1159479479800082433</t>
  </si>
  <si>
    <t>https://twitter.com/#!/radiosawa/status/1164622464917413889</t>
  </si>
  <si>
    <t>https://twitter.com/#!/piotrziba2/status/1166739871517609984</t>
  </si>
  <si>
    <t>https://twitter.com/#!/k4gmrpdhkb5rddz/status/1166808718660579328</t>
  </si>
  <si>
    <t>https://twitter.com/#!/mo7_omar/status/1166299003442618368</t>
  </si>
  <si>
    <t>https://twitter.com/#!/3zoahmed94/status/1166847260967260160</t>
  </si>
  <si>
    <t>https://twitter.com/#!/wa3dmo7sen/status/1166855587239538688</t>
  </si>
  <si>
    <t>https://twitter.com/#!/blablabla_ee/status/1166855322180423682</t>
  </si>
  <si>
    <t>https://twitter.com/#!/mikykassim/status/1166856615502499842</t>
  </si>
  <si>
    <t>https://twitter.com/#!/nourah_ksa/status/1167245875695050752</t>
  </si>
  <si>
    <t>https://twitter.com/#!/m_199316/status/1167250430830829568</t>
  </si>
  <si>
    <t>https://twitter.com/#!/ra__ea/status/1167298150459047936</t>
  </si>
  <si>
    <t>https://twitter.com/#!/omarkarami/status/1167394784689999874</t>
  </si>
  <si>
    <t>1163972278725619717</t>
  </si>
  <si>
    <t>1163972434724315137</t>
  </si>
  <si>
    <t>1164297205827723264</t>
  </si>
  <si>
    <t>1164625566957539333</t>
  </si>
  <si>
    <t>1164625758427451394</t>
  </si>
  <si>
    <t>1164627341693378562</t>
  </si>
  <si>
    <t>1164627364019679232</t>
  </si>
  <si>
    <t>1164628144118259713</t>
  </si>
  <si>
    <t>1164628528639500293</t>
  </si>
  <si>
    <t>1164630030334513155</t>
  </si>
  <si>
    <t>1164630463429959681</t>
  </si>
  <si>
    <t>1164638210498224144</t>
  </si>
  <si>
    <t>1164657240747446272</t>
  </si>
  <si>
    <t>1164664702296834048</t>
  </si>
  <si>
    <t>1164668106943451136</t>
  </si>
  <si>
    <t>1164673409663590400</t>
  </si>
  <si>
    <t>1164719309639364613</t>
  </si>
  <si>
    <t>1164772742924685312</t>
  </si>
  <si>
    <t>1164788048531320836</t>
  </si>
  <si>
    <t>1165132318434111488</t>
  </si>
  <si>
    <t>1165142748611121152</t>
  </si>
  <si>
    <t>1165168379319242753</t>
  </si>
  <si>
    <t>1165169240510468098</t>
  </si>
  <si>
    <t>1165177779555655681</t>
  </si>
  <si>
    <t>1165199872863215617</t>
  </si>
  <si>
    <t>1165358395207114753</t>
  </si>
  <si>
    <t>1165382442561220609</t>
  </si>
  <si>
    <t>1165554146398875649</t>
  </si>
  <si>
    <t>1165554512532246528</t>
  </si>
  <si>
    <t>1166299590049579009</t>
  </si>
  <si>
    <t>1166315399484514305</t>
  </si>
  <si>
    <t>1166315631081414657</t>
  </si>
  <si>
    <t>1166383825024442369</t>
  </si>
  <si>
    <t>1166513978173997056</t>
  </si>
  <si>
    <t>1166699036180721666</t>
  </si>
  <si>
    <t>1159479479800082433</t>
  </si>
  <si>
    <t>1164622464917413889</t>
  </si>
  <si>
    <t>1166739871517609984</t>
  </si>
  <si>
    <t>1166808718660579328</t>
  </si>
  <si>
    <t>1166299003442618368</t>
  </si>
  <si>
    <t>1166847260967260160</t>
  </si>
  <si>
    <t>1166855587239538688</t>
  </si>
  <si>
    <t>1166855322180423682</t>
  </si>
  <si>
    <t>1166856615502499842</t>
  </si>
  <si>
    <t>1167245875695050752</t>
  </si>
  <si>
    <t>1167250430830829568</t>
  </si>
  <si>
    <t>1167298150459047936</t>
  </si>
  <si>
    <t>1167394784689999874</t>
  </si>
  <si>
    <t>1164261424283246593</t>
  </si>
  <si>
    <t>1165117720410693633</t>
  </si>
  <si>
    <t>1165012926807367680</t>
  </si>
  <si>
    <t>1165199170879332352</t>
  </si>
  <si>
    <t>1166361611159969793</t>
  </si>
  <si>
    <t>1166299000875757568</t>
  </si>
  <si>
    <t>1167241928724877318</t>
  </si>
  <si>
    <t>1167199563448541184</t>
  </si>
  <si>
    <t/>
  </si>
  <si>
    <t>1056287329265090563</t>
  </si>
  <si>
    <t>4110176225</t>
  </si>
  <si>
    <t>145377264</t>
  </si>
  <si>
    <t>736651954189914112</t>
  </si>
  <si>
    <t>1071483192719405056</t>
  </si>
  <si>
    <t>764961945560678405</t>
  </si>
  <si>
    <t>900323514812702724</t>
  </si>
  <si>
    <t>1215473268</t>
  </si>
  <si>
    <t>263092985</t>
  </si>
  <si>
    <t>ar</t>
  </si>
  <si>
    <t>1163971954447212544</t>
  </si>
  <si>
    <t>1165142142995652608</t>
  </si>
  <si>
    <t>1165234144135327744</t>
  </si>
  <si>
    <t>1166350087150362625</t>
  </si>
  <si>
    <t>1166437733776199680</t>
  </si>
  <si>
    <t>Twitter for iPhone</t>
  </si>
  <si>
    <t>Twitter Web App</t>
  </si>
  <si>
    <t>Hootsuite Inc.</t>
  </si>
  <si>
    <t>Twitter for Android</t>
  </si>
  <si>
    <t>Twitter for iPad</t>
  </si>
  <si>
    <t>Tweetbot for iΟS</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</si>
  <si>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</si>
  <si>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</si>
  <si>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</si>
  <si>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</si>
  <si>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</si>
  <si>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</si>
  <si>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</si>
  <si>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</si>
  <si>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</si>
  <si>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</si>
  <si>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</si>
  <si>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</si>
  <si>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</si>
  <si>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</si>
  <si>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</si>
  <si>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</si>
  <si>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</si>
  <si>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</si>
  <si>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</si>
  <si>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</si>
  <si>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</si>
  <si>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</si>
  <si>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حصه ال فـاتـن</t>
  </si>
  <si>
    <t>.</t>
  </si>
  <si>
    <t>قناة الحرة</t>
  </si>
  <si>
    <t>Radio Sawa</t>
  </si>
  <si>
    <t>الحرة عراق</t>
  </si>
  <si>
    <t>Mr Totality</t>
  </si>
  <si>
    <t>Alaa</t>
  </si>
  <si>
    <t>_xD83C__xDF39_</t>
  </si>
  <si>
    <t>Eng Khalid Alroqi</t>
  </si>
  <si>
    <t>خديجة محمد الرمح</t>
  </si>
  <si>
    <t>fawaz N karami⁦⁦</t>
  </si>
  <si>
    <t>محمود الغريب</t>
  </si>
  <si>
    <t>au vieux beyrouth</t>
  </si>
  <si>
    <t>العراقي العراقي</t>
  </si>
  <si>
    <t>Maan Habib - معن حبيب</t>
  </si>
  <si>
    <t>HIT</t>
  </si>
  <si>
    <t>세븐틴(SEVENTEEN)</t>
  </si>
  <si>
    <t>ابو عمر</t>
  </si>
  <si>
    <t>tamer karkot</t>
  </si>
  <si>
    <t>نوره _xD83E__xDD8B_</t>
  </si>
  <si>
    <t>Ibrahim</t>
  </si>
  <si>
    <t>ナイ</t>
  </si>
  <si>
    <t>fatima sabih _xD83E__xDD8B_</t>
  </si>
  <si>
    <t>Ali M.Nooriy</t>
  </si>
  <si>
    <t>_xD83E__xDD8B_Noora Sabeeh_xD83E__xDD8B_</t>
  </si>
  <si>
    <t>Aya</t>
  </si>
  <si>
    <t>Yasser</t>
  </si>
  <si>
    <t>Ali Sahib</t>
  </si>
  <si>
    <t>Omar Abu Layla</t>
  </si>
  <si>
    <t>Israa |  ﮼إسراء</t>
  </si>
  <si>
    <t>Ahmed</t>
  </si>
  <si>
    <t>neغmen</t>
  </si>
  <si>
    <t>Bossy_xD83C__xDDEA__xD83C__xDDEC__xD83C__xDFF9_</t>
  </si>
  <si>
    <t>Michael Nabil ⁦⁦_xD83D__xDEB4_</t>
  </si>
  <si>
    <t>ست البنات</t>
  </si>
  <si>
    <t>محمد عمر|_xD83C__xDDF8__xD83C__xDDE9__xD835__xDC0C__xD835__xDC0E_._xD835__xDC0E__xD835__xDC0C__xD835__xDC00__xD835__xDC11_</t>
  </si>
  <si>
    <t>SARAH..</t>
  </si>
  <si>
    <t>_xD83C__xDFF9_تاسيتي تود ⁦_xD83C__xDDF8__xD83C__xDDE9_</t>
  </si>
  <si>
    <t>ضرغام نجد</t>
  </si>
  <si>
    <t>محمد معن</t>
  </si>
  <si>
    <t>arwa murad</t>
  </si>
  <si>
    <t>Celebs Arabic</t>
  </si>
  <si>
    <t>ㄱㅇㅇ 승연이 _xD83D__xDC97_</t>
  </si>
  <si>
    <t>PIOTR ZIĘBA Precz z PO!!! _xD83C__xDDF5__xD83C__xDDF1__xD83C__xDDFA__xD83C__xDDF2_❤️_xD83D__xDCAF_</t>
  </si>
  <si>
    <t>الجارح</t>
  </si>
  <si>
    <t>ELMOEZ_AHMED</t>
  </si>
  <si>
    <t>Waad Mohsen</t>
  </si>
  <si>
    <t>_xD83C__xDF52_</t>
  </si>
  <si>
    <t>MikY</t>
  </si>
  <si>
    <t>Nourah</t>
  </si>
  <si>
    <t>إرم نيوز</t>
  </si>
  <si>
    <t>إبراهيم العريقي</t>
  </si>
  <si>
    <t>MJM</t>
  </si>
  <si>
    <t>ELasbany ₁₅₀ₖ ⅏♛</t>
  </si>
  <si>
    <t>Omar ⚽_xD83D__xDEAD__xD83C__xDFB5__xD83C__xDD93_⁦1️⃣⁩⁦3️⃣⁩⁦_xD83C__xDDEA__xD83C__xDDF8_⁩⁦_xD83C__xDDF2__xD83C__xDDE6_⁩⁦_xD83C__xDDF9__xD83C__xDDF7_⁩⁦_xD83C__xDDE9__xD83C__xDDFF_⁩_xD83C__xDFC6_☕</t>
  </si>
  <si>
    <t>Mohamed Boudhan</t>
  </si>
  <si>
    <t>قصة مع #حصة_ال_فاتن ..</t>
  </si>
  <si>
    <t>_xD83C__xDFF3_️‍_xD83C__xDF08_ @cherrybullet _xD83C__xDFF3_️‍_xD83C__xDF08_</t>
  </si>
  <si>
    <t>آخر الأخبار من الشرق الأوسط، شمال إفريقيا، الولايات المتحدة والعالم.</t>
  </si>
  <si>
    <t>راديو "سوا" يقدم يوميا 17 ساعة من الأخبار والبرامج التي تفتح باب التفاعل والتواصل مع المستمعين في منطقة المشرق العربي.</t>
  </si>
  <si>
    <t>آخر الأخبار العراق، الشرق الاوسط، شمال أفريقيا، الولايات المتحدة والعالم. للحصول على معلومات عن قناة الحرة أو البرامج، تابعونا على @alhurra</t>
  </si>
  <si>
    <t>‏‏‏‏Free writer &amp; Social monitor  (الإنسانية .. السقف الأعلى للفكر)
‏ماذا يعني فعلاً أن نطرح الآراء والأفكار عبر ‎‎‎#تويتر .. إلا أن نكون ‎‎‎#منافقين</t>
  </si>
  <si>
    <t>عاشق العراق</t>
  </si>
  <si>
    <t>جهلك بالشيء لا يعني عدم وجوده،ومن يتعلم يعلمه الله</t>
  </si>
  <si>
    <t>journalist- senior economic - biker صحافي اقتصادي .. هنا اعبر عن رأي الشخصي. إعادة التغريد لاتعني التأييد ... احيانا</t>
  </si>
  <si>
    <t>اللهم صل على محمد وال محمد</t>
  </si>
  <si>
    <t>احب الحياة</t>
  </si>
  <si>
    <t>حب الحياة</t>
  </si>
  <si>
    <t>News Anchor @AlhurraIraq - مذيع اخبار في قناة "الحرة عراق"</t>
  </si>
  <si>
    <t>don't follow me. I'm annoying. I tweet 24/7.</t>
  </si>
  <si>
    <t>플레디스 소속 세븐틴(SEVENTEEN)
공식 트위터 입니다!</t>
  </si>
  <si>
    <t>اللهم صل وسلم وبارك علي سيدنا محمد وعلى آله وصحبه أجمعين يارب العالمين لكتابي ضعيفة</t>
  </si>
  <si>
    <t>Journalist</t>
  </si>
  <si>
    <t>وجدت طريقي . . في كلّ مكان</t>
  </si>
  <si>
    <t>Rambling all the time, fangirling over 2D boys and Seiyuu. Ucchi is my fav seiyuu and Tsukki is my son ✨</t>
  </si>
  <si>
    <t>YUC_xD83C__xDF38_pharmacist_xD83C__xDF38_</t>
  </si>
  <si>
    <t>20/10♎️ . https://noorasabeehh.sarahah.com/ Humanity does not know religion, gender or color_xD83D__xDC4C__xD83C__xDFFC_ black or white i don’t like grey</t>
  </si>
  <si>
    <t>Book dealer! _xD83D__xDCD6_ @ktabakonline @thebookpackage</t>
  </si>
  <si>
    <t>since 1993 in planet earth _xD83C__xDF0F_</t>
  </si>
  <si>
    <t>MA Nonviolence &amp; Human Rights, Iraqi Human rights activist. If you need an information on my country .. I could help :)</t>
  </si>
  <si>
    <t>Syrian anti dictatorial &amp; backward regimes &amp; organisations. Down with Daesh, Assad &amp; their seeds . CEO @Deirezzor24 .</t>
  </si>
  <si>
    <t>No amount of Tabbouleh is too much for me, here to learn and vent. Also for #FreeSyria</t>
  </si>
  <si>
    <t>PharmaCist _xD83D__xDC8A_ at Health Administration .     
PhotoGrapher _xD83D__xDCF8_ at FoudaGrapher.</t>
  </si>
  <si>
    <t>Sono egiziana ad #alessandria e un'insegnante della lingua italiana 
Supporto sempre il mio paese. Viva #Egitto #Zamalek #Real  #Omar_Khairt ‏ #Gemelli</t>
  </si>
  <si>
    <t>my life my rules ❤ Zamalek ❤ i write what i see not what you want read . follow = back .still wait a miracle,fairouz,mounir
#cycling</t>
  </si>
  <si>
    <t>‏‏‏‏‏‏‏‏‏‏‏‏‏‏
❤❤I wish a miracle would happen so that we meet</t>
  </si>
  <si>
    <t>‏‏‏‏‏‏‏‏‏‏‏‏‏‏‏‏‏‏‏‏‏‏‏‏متى استعبدتم الناس وقد ولدتهم أمهاتهم أحرارا أنا هنا من أجل الدفاع عن حقوق الإنسان وكرامته والمساواة والدفاع عن حرية الرأي والتعبير_xD83D__xDCDD_</t>
  </si>
  <si>
    <t>Laila_xD83D__xDC9F_
Mido_xD83D__xDC93_</t>
  </si>
  <si>
    <t>‏‏‏‏‏‏‏وطني ⁦❤️⁩ ولا ملي بطني ،
بليلتي ولا ضبايح طي ، 
سكاتي _xD83D__xDE37_ ولا الكلام الني</t>
  </si>
  <si>
    <t>‏شخابيط ومونتاج وشوي سياسة.</t>
  </si>
  <si>
    <t>Veteran Of Military And Security Operations _xD83D__xDE0E_</t>
  </si>
  <si>
    <t>‏‎‏﮼ياغــلطة،گلب،،،،،،،،،باگت،لذّة،التلاثين _xD83D__xDC94_</t>
  </si>
  <si>
    <t>المصدر الأول والأفضل لأخبار وتحديثات مشاهير العالم. للتواصل: CelebsArabic@gmail.com تابع حسابنا الآخر: @CelebsArabicII &amp; @CelebsArabicNET</t>
  </si>
  <si>
    <t>ᴋᴊʜ ᴍʏ sᴛᴀʀ ✩ˊˎ</t>
  </si>
  <si>
    <t>#FERRARI #BMW #MERCEDES  ##YAMAHA #TOYOTA #PORSCHE #LOT #ROBINSON #NISSAN #PLUS OTOMOTO#OLX #Brunette #Blonde #SEX #AMD #HP #APPLE #SEAT #SEXY #SK #RYMAX #PL #1</t>
  </si>
  <si>
    <t>‏‏عابر سبيل فايت نام في العيون ارتاح _xD83D__xDE18__xD83D__xDE18_</t>
  </si>
  <si>
    <t>Live your life</t>
  </si>
  <si>
    <t>‏‏‏‏‏‏‏‏‏</t>
  </si>
  <si>
    <t>•Miky’s •English and Italian interpreter •PR specialist</t>
  </si>
  <si>
    <t>Architect - Graphic designer - Digital artist _xD83D__xDD95__xD83C__xDFFC_</t>
  </si>
  <si>
    <t>غداً أجمل</t>
  </si>
  <si>
    <t>عمق في التحليل، وتغطية شاملة... ولمحبي أخبار الرياضة: @EremSports
وعلى انستغرام: 
https://www.instagram.com/eremnews/</t>
  </si>
  <si>
    <t>An english literature student , #RM fan and #a_cinephile. "Allergic to stupidity"</t>
  </si>
  <si>
    <t>ﭑﺳــتغفڕ الله آﻟـذي لٱ ﺈﻟــہَ ﺈﻟﺂ ﻫـۆ ﭑﻟﺣـيّ ﭑﻟﻗﯾـۆم ۆ ﺄﭠۆبُ ﺈﻟيــہ ﷻ آللّٰـهمـے صـليـے ۆســلِّـمے ۆبارگ ؏ــلےכּــبينا وَحـبِيبنَا مـζَـمد</t>
  </si>
  <si>
    <t>my mom forever</t>
  </si>
  <si>
    <t>Marroquí, rifeño de Nador. Traductor e/o intérprete, UGR #FTI 2016. Muy culé.
boudhanmohamed00@gmail.com</t>
  </si>
  <si>
    <t>Abha, Kingdom of Saudi Arabia</t>
  </si>
  <si>
    <t>Hogwarts</t>
  </si>
  <si>
    <t>Washington, DC</t>
  </si>
  <si>
    <t>Middle East</t>
  </si>
  <si>
    <t>Iraq</t>
  </si>
  <si>
    <t xml:space="preserve">عوالم الخراب </t>
  </si>
  <si>
    <t>الرياض, المملكة العربية السعودية</t>
  </si>
  <si>
    <t xml:space="preserve">بغداد _العراق </t>
  </si>
  <si>
    <t>Mount Lebanon, live in kuwait</t>
  </si>
  <si>
    <t>دموع تجري من اجل العراق</t>
  </si>
  <si>
    <t>France</t>
  </si>
  <si>
    <t>Dino나라_xD83E__xDD96_</t>
  </si>
  <si>
    <t>Deutschland</t>
  </si>
  <si>
    <t>Iraq baghdad</t>
  </si>
  <si>
    <t xml:space="preserve"> وادي الرافدين Mesopotamia </t>
  </si>
  <si>
    <t>baghdad Iraq</t>
  </si>
  <si>
    <t>اللاذقية مع وقف التنفيذ</t>
  </si>
  <si>
    <t>Egypt _xD83C__xDDEA__xD83C__xDDEC_</t>
  </si>
  <si>
    <t>3la sat7 ro2a</t>
  </si>
  <si>
    <t xml:space="preserve">Egitto Alessandria </t>
  </si>
  <si>
    <t>Alexandria, Egypt</t>
  </si>
  <si>
    <t>Omdurman</t>
  </si>
  <si>
    <t>SUD_xD83C__xDDF8__xD83C__xDDE9_</t>
  </si>
  <si>
    <t xml:space="preserve">Cairo </t>
  </si>
  <si>
    <t>Sudan</t>
  </si>
  <si>
    <t>CA</t>
  </si>
  <si>
    <t>Iraq_Basra</t>
  </si>
  <si>
    <t>_xD835__xDC4A_ _xD835__xDC5C__xD835__xDC5B__xD835__xDC52_ _xD835__xDC3C__xD835__xDC67__xD835__xDC5C__xD835__xDC5B__xD835__xDC52_ _xD835__xDC4B_ _xD835__xDC5C__xD835__xDC5B__xD835__xDC52_</t>
  </si>
  <si>
    <t>Małopolskie, Polska</t>
  </si>
  <si>
    <t>كوكب المغامرات</t>
  </si>
  <si>
    <t>El Gharbia, Egypt</t>
  </si>
  <si>
    <t>♫♪ في قلوب الأبرياء ♫♪⚓</t>
  </si>
  <si>
    <t>Tanger Médina, Royaume du Maro</t>
  </si>
  <si>
    <t>Granada</t>
  </si>
  <si>
    <t>https://curiouscat.me/HFN_1990</t>
  </si>
  <si>
    <t>https://curiouscat.me/illsli/</t>
  </si>
  <si>
    <t>https://curiouscat.me/Cherrybulllet</t>
  </si>
  <si>
    <t>https://t.co/RHqu897puc</t>
  </si>
  <si>
    <t>https://t.co/rM6KMp7n9f</t>
  </si>
  <si>
    <t>http://t.co/8SNEIg4b76</t>
  </si>
  <si>
    <t>https://www.alhurra.com/</t>
  </si>
  <si>
    <t>https://curiouscat.me/orvalho_</t>
  </si>
  <si>
    <t>http://t.co/dMhiyjEt</t>
  </si>
  <si>
    <t>https://m.youtube.com/channel/UC9ldC0broLxnnPBhhA7NrOg</t>
  </si>
  <si>
    <t>https://curiouscat.me/Nai__0226?t=1563864653</t>
  </si>
  <si>
    <t>https://t.co/KEUjCyLlMH</t>
  </si>
  <si>
    <t>http://www.deirezzor24.net</t>
  </si>
  <si>
    <t>https://globalvoices.org/author/israahazel/</t>
  </si>
  <si>
    <t>https://www.facebook.com/Foudagrapher/</t>
  </si>
  <si>
    <t>https://www.youtube.com/channel/UCBvF2_JXsCY1i73HVft-OMw</t>
  </si>
  <si>
    <t>http://instagram.com/celebsarabicnet</t>
  </si>
  <si>
    <t>https://www.instagram.com/tolek1975/</t>
  </si>
  <si>
    <t>https://www.mikyarts.com</t>
  </si>
  <si>
    <t>http://www.eremnews.com</t>
  </si>
  <si>
    <t>https://instagram.com/mjm_alhakeem?igshid=rtd8ryub3912</t>
  </si>
  <si>
    <t>http://www.realmadrid.com</t>
  </si>
  <si>
    <t>Irkutsk</t>
  </si>
  <si>
    <t>https://pbs.twimg.com/profile_banners/1947667141/1565397254</t>
  </si>
  <si>
    <t>https://pbs.twimg.com/profile_banners/910944628530122758/1564618178</t>
  </si>
  <si>
    <t>https://pbs.twimg.com/profile_banners/1056287329265090563/1566312008</t>
  </si>
  <si>
    <t>https://pbs.twimg.com/profile_banners/60598920/1541352971</t>
  </si>
  <si>
    <t>https://pbs.twimg.com/profile_banners/59477195/1561465646</t>
  </si>
  <si>
    <t>https://pbs.twimg.com/profile_banners/54296198/1541354820</t>
  </si>
  <si>
    <t>https://pbs.twimg.com/profile_banners/958768524947873794/1521996823</t>
  </si>
  <si>
    <t>https://pbs.twimg.com/profile_banners/442681004/1380438688</t>
  </si>
  <si>
    <t>https://pbs.twimg.com/profile_banners/1145355096559169536/1563549172</t>
  </si>
  <si>
    <t>https://pbs.twimg.com/profile_banners/232978977/1560958218</t>
  </si>
  <si>
    <t>https://pbs.twimg.com/profile_banners/1013906932518850560/1531089100</t>
  </si>
  <si>
    <t>https://pbs.twimg.com/profile_banners/436162374/1465755843</t>
  </si>
  <si>
    <t>https://pbs.twimg.com/profile_banners/1055457455721930752/1541356094</t>
  </si>
  <si>
    <t>https://pbs.twimg.com/profile_banners/3212685539/1566045935</t>
  </si>
  <si>
    <t>https://pbs.twimg.com/profile_banners/956888370/1377877643</t>
  </si>
  <si>
    <t>https://pbs.twimg.com/profile_banners/868102809924898816/1495811197</t>
  </si>
  <si>
    <t>https://pbs.twimg.com/profile_banners/2794590134/1564974434</t>
  </si>
  <si>
    <t>https://pbs.twimg.com/profile_banners/4110176225/1558844497</t>
  </si>
  <si>
    <t>https://pbs.twimg.com/profile_banners/343989359/1565035225</t>
  </si>
  <si>
    <t>https://pbs.twimg.com/profile_banners/736651954189914112/1557005092</t>
  </si>
  <si>
    <t>https://pbs.twimg.com/profile_banners/1229238858/1558333397</t>
  </si>
  <si>
    <t>https://pbs.twimg.com/profile_banners/518581849/1561912138</t>
  </si>
  <si>
    <t>https://pbs.twimg.com/profile_banners/304718280/1566463684</t>
  </si>
  <si>
    <t>https://pbs.twimg.com/profile_banners/557589493/1534246162</t>
  </si>
  <si>
    <t>https://pbs.twimg.com/profile_banners/145377264/1418143757</t>
  </si>
  <si>
    <t>https://pbs.twimg.com/profile_banners/1004844064389378048/1565030395</t>
  </si>
  <si>
    <t>https://pbs.twimg.com/profile_banners/1071483192719405056/1555660502</t>
  </si>
  <si>
    <t>https://pbs.twimg.com/profile_banners/124096676/1566445196</t>
  </si>
  <si>
    <t>https://pbs.twimg.com/profile_banners/3871412729/1546856204</t>
  </si>
  <si>
    <t>https://pbs.twimg.com/profile_banners/248788313/1520283533</t>
  </si>
  <si>
    <t>https://pbs.twimg.com/profile_banners/3030197303/1495970526</t>
  </si>
  <si>
    <t>https://pbs.twimg.com/profile_banners/4048650327/1565913671</t>
  </si>
  <si>
    <t>https://pbs.twimg.com/profile_banners/900323514812702724/1522982342</t>
  </si>
  <si>
    <t>https://pbs.twimg.com/profile_banners/1549408424/1566499247</t>
  </si>
  <si>
    <t>https://pbs.twimg.com/profile_banners/764518173035167744/1553554234</t>
  </si>
  <si>
    <t>https://pbs.twimg.com/profile_banners/1621224396/1566005804</t>
  </si>
  <si>
    <t>https://pbs.twimg.com/profile_banners/2288510703/1503821908</t>
  </si>
  <si>
    <t>https://pbs.twimg.com/profile_banners/2218834299/1557827190</t>
  </si>
  <si>
    <t>https://pbs.twimg.com/profile_banners/764961945560678405/1555966238</t>
  </si>
  <si>
    <t>https://pbs.twimg.com/profile_banners/931471926475837440/1566920659</t>
  </si>
  <si>
    <t>https://pbs.twimg.com/profile_banners/1641644066/1565130109</t>
  </si>
  <si>
    <t>https://pbs.twimg.com/profile_banners/1008177542069702656/1557283022</t>
  </si>
  <si>
    <t>https://pbs.twimg.com/profile_banners/829815178925576192/1562935027</t>
  </si>
  <si>
    <t>https://pbs.twimg.com/profile_banners/632156241/1536502159</t>
  </si>
  <si>
    <t>https://pbs.twimg.com/profile_banners/785394732537147392/1559783286</t>
  </si>
  <si>
    <t>https://pbs.twimg.com/profile_banners/423468287/1503706927</t>
  </si>
  <si>
    <t>https://pbs.twimg.com/profile_banners/709177451/1387364114</t>
  </si>
  <si>
    <t>https://pbs.twimg.com/profile_banners/434015895/1547972148</t>
  </si>
  <si>
    <t>https://pbs.twimg.com/profile_banners/1010305672406323201/1544060194</t>
  </si>
  <si>
    <t>https://pbs.twimg.com/profile_banners/401735956/1552636913</t>
  </si>
  <si>
    <t>https://pbs.twimg.com/profile_banners/263092985/1566199601</t>
  </si>
  <si>
    <t>ko</t>
  </si>
  <si>
    <t>en</t>
  </si>
  <si>
    <t>http://abs.twimg.com/images/themes/theme1/bg.png</t>
  </si>
  <si>
    <t>http://abs.twimg.com/images/themes/theme14/bg.gif</t>
  </si>
  <si>
    <t>http://abs.twimg.com/images/themes/theme18/bg.gif</t>
  </si>
  <si>
    <t>http://a0.twimg.com/images/themes/theme1/bg.png</t>
  </si>
  <si>
    <t>http://abs.twimg.com/images/themes/theme19/bg.gif</t>
  </si>
  <si>
    <t>http://abs.twimg.com/images/themes/theme9/bg.gif</t>
  </si>
  <si>
    <t>http://abs.twimg.com/images/themes/theme12/bg.gif</t>
  </si>
  <si>
    <t>http://abs.twimg.com/images/themes/theme7/bg.gif</t>
  </si>
  <si>
    <t>http://abs.twimg.com/images/themes/theme17/bg.gif</t>
  </si>
  <si>
    <t>http://abs.twimg.com/images/themes/theme5/bg.gif</t>
  </si>
  <si>
    <t>http://abs.twimg.com/images/themes/theme10/bg.gif</t>
  </si>
  <si>
    <t>http://abs.twimg.com/images/themes/theme15/bg.png</t>
  </si>
  <si>
    <t>http://a0.twimg.com/profile_images/2974144596/710c5336682c4bcf4a205eb60a80688c_normal.jpeg</t>
  </si>
  <si>
    <t>http://pbs.twimg.com/profile_images/1132502001873489920/ND3ccXz4_normal.jpg</t>
  </si>
  <si>
    <t>http://pbs.twimg.com/profile_images/1139841194169704448/uAs7u8Y5_normal.jpg</t>
  </si>
  <si>
    <t>http://pbs.twimg.com/profile_images/983356083006828545/oPL1QU8x_normal.jpg</t>
  </si>
  <si>
    <t>http://pbs.twimg.com/profile_images/1020976262460968960/vl8t9mVO_normal.jpg</t>
  </si>
  <si>
    <t>http://pbs.twimg.com/profile_images/1139211481894068225/LckuC-X6_normal.jpg</t>
  </si>
  <si>
    <t>http://pbs.twimg.com/profile_images/1099608496046329856/2drLvV_u_normal.jpg</t>
  </si>
  <si>
    <t>http://pbs.twimg.com/profile_images/1120151943794630657/1RjK65E0_normal.png</t>
  </si>
  <si>
    <t>http://pbs.twimg.com/profile_images/1166375752658497537/xigJ9aOT_normal.jpg</t>
  </si>
  <si>
    <t>http://pbs.twimg.com/profile_images/1065245535613923330/BREG1Ujl_normal.jpg</t>
  </si>
  <si>
    <t>http://pbs.twimg.com/profile_images/1084459569533931520/xxT-H686_normal.jpg</t>
  </si>
  <si>
    <t>http://pbs.twimg.com/profile_images/1163351570056134656/dJVfPIIC_normal.jpg</t>
  </si>
  <si>
    <t>Open Twitter Page for This Person</t>
  </si>
  <si>
    <t>https://twitter.com/hfn_1990</t>
  </si>
  <si>
    <t>https://twitter.com/illsli9</t>
  </si>
  <si>
    <t>https://twitter.com/wangoppaa</t>
  </si>
  <si>
    <t>https://twitter.com/alhurranews</t>
  </si>
  <si>
    <t>https://twitter.com/radiosawa</t>
  </si>
  <si>
    <t>https://twitter.com/alhurrairaq</t>
  </si>
  <si>
    <t>https://twitter.com/mtotality</t>
  </si>
  <si>
    <t>https://twitter.com/alaa00803434</t>
  </si>
  <si>
    <t>https://twitter.com/mtowim</t>
  </si>
  <si>
    <t>https://twitter.com/khalidroqi</t>
  </si>
  <si>
    <t>https://twitter.com/torcrfvumfvbwtc</t>
  </si>
  <si>
    <t>https://twitter.com/2highmountains</t>
  </si>
  <si>
    <t>https://twitter.com/oeskkcehmvn8fmv</t>
  </si>
  <si>
    <t>https://twitter.com/au_vieux</t>
  </si>
  <si>
    <t>https://twitter.com/muirln7rn1xbqja</t>
  </si>
  <si>
    <t>https://twitter.com/yvsqoquzbcqigse</t>
  </si>
  <si>
    <t>https://twitter.com/mhabibahi</t>
  </si>
  <si>
    <t>https://twitter.com/orvalho_</t>
  </si>
  <si>
    <t>https://twitter.com/pledis_17</t>
  </si>
  <si>
    <t>https://twitter.com/h5nz9ut3fr0ptyx</t>
  </si>
  <si>
    <t>https://twitter.com/tamer_karkot</t>
  </si>
  <si>
    <t>https://twitter.com/noooora_na</t>
  </si>
  <si>
    <t>https://twitter.com/ibrano15</t>
  </si>
  <si>
    <t>https://twitter.com/nai__0226</t>
  </si>
  <si>
    <t>https://twitter.com/fatmaasabih</t>
  </si>
  <si>
    <t>https://twitter.com/1michelcorleone</t>
  </si>
  <si>
    <t>https://twitter.com/oonooraoo</t>
  </si>
  <si>
    <t>https://twitter.com/tweepaya</t>
  </si>
  <si>
    <t>https://twitter.com/yass7er</t>
  </si>
  <si>
    <t>https://twitter.com/ali731981</t>
  </si>
  <si>
    <t>https://twitter.com/alialleile</t>
  </si>
  <si>
    <t>https://twitter.com/israhazel</t>
  </si>
  <si>
    <t>https://twitter.com/foudagrapher</t>
  </si>
  <si>
    <t>https://twitter.com/nermena44</t>
  </si>
  <si>
    <t>https://twitter.com/bossyanssary</t>
  </si>
  <si>
    <t>https://twitter.com/michealnabil010</t>
  </si>
  <si>
    <t>https://twitter.com/sitalb_anat</t>
  </si>
  <si>
    <t>https://twitter.com/mo7_omar</t>
  </si>
  <si>
    <t>https://twitter.com/sarahka00361199</t>
  </si>
  <si>
    <t>https://twitter.com/taheralzain</t>
  </si>
  <si>
    <t>https://twitter.com/najd_nl</t>
  </si>
  <si>
    <t>https://twitter.com/mo_m3n</t>
  </si>
  <si>
    <t>https://twitter.com/arwa_murad89</t>
  </si>
  <si>
    <t>https://twitter.com/celebsarabic</t>
  </si>
  <si>
    <t>https://twitter.com/jaehween</t>
  </si>
  <si>
    <t>https://twitter.com/piotrziba2</t>
  </si>
  <si>
    <t>https://twitter.com/k4gmrpdhkb5rddz</t>
  </si>
  <si>
    <t>https://twitter.com/3zoahmed94</t>
  </si>
  <si>
    <t>https://twitter.com/wa3dmo7sen</t>
  </si>
  <si>
    <t>https://twitter.com/blablabla_ee</t>
  </si>
  <si>
    <t>https://twitter.com/mikykassim</t>
  </si>
  <si>
    <t>https://twitter.com/nourah_ksa</t>
  </si>
  <si>
    <t>https://twitter.com/eremnews</t>
  </si>
  <si>
    <t>https://twitter.com/ebrahim_alareqi</t>
  </si>
  <si>
    <t>https://twitter.com/m_199316</t>
  </si>
  <si>
    <t>https://twitter.com/ra__ea</t>
  </si>
  <si>
    <t>https://twitter.com/omarkarami</t>
  </si>
  <si>
    <t>https://twitter.com/mohamedboudhan</t>
  </si>
  <si>
    <t>hfn_1990
الله على أيامها .. وايام راديو
سوا و اذاعة " مونت كارلو "</t>
  </si>
  <si>
    <t>illsli9
RT @HFN_1990: الله على أيامها ..
وايام راديو سوا و اذاعة " مونت
كارلو " https://t.co/nEHkdBWE77</t>
  </si>
  <si>
    <t>wangoppaa
٢٢/ مااحفظ اسماء الراديو بس كل
راديو يروح له مع جينيونق يصير يهبل
عاد هم المفضلين بالنسبة لي كديجي
وجوهم سوا يصير… https://t.co/ob0uT0b6Gn</t>
  </si>
  <si>
    <t>alhurranews
RT @radiosawa: السيدة التي تعرضت
للضرب على يد ضابط إيراني في مطار
مشهد تتحدث لـ راديو سوا https://t.co/n3jZze5S4b</t>
  </si>
  <si>
    <t>radiosawa
السيدة التي تعرضت للضرب على يد
ضابط إيراني في مطار مشهد تتحدث
لـ راديو سوا https://t.co/n3jZze5S4b</t>
  </si>
  <si>
    <t>alhurrairaq
RT @radiosawa: السيدة التي تعرضت
للضرب على يد ضابط إيراني في مطار
مشهد تتحدث لـ راديو سوا https://t.co/n3jZze5S4b</t>
  </si>
  <si>
    <t>mtotality
RT @radiosawa: السيدة التي تعرضت
للضرب على يد ضابط إيراني في مطار
مشهد تتحدث لـ راديو سوا https://t.co/n3jZze5S4b</t>
  </si>
  <si>
    <t>alaa00803434
RT @radiosawa: السيدة التي تعرضت
للضرب على يد ضابط إيراني في مطار
مشهد تتحدث لـ راديو سوا https://t.co/n3jZze5S4b</t>
  </si>
  <si>
    <t>mtowim
RT @radiosawa: السيدة التي تعرضت
للضرب على يد ضابط إيراني في مطار
مشهد تتحدث لـ راديو سوا https://t.co/n3jZze5S4b</t>
  </si>
  <si>
    <t>khalidroqi
RT @radiosawa: السيدة التي تعرضت
للضرب على يد ضابط إيراني في مطار
مشهد تتحدث لـ راديو سوا https://t.co/n3jZze5S4b</t>
  </si>
  <si>
    <t>torcrfvumfvbwtc
RT @radiosawa: السيدة التي تعرضت
للضرب على يد ضابط إيراني في مطار
مشهد تتحدث لـ راديو سوا https://t.co/n3jZze5S4b</t>
  </si>
  <si>
    <t>2highmountains
RT @radiosawa: السيدة التي تعرضت
للضرب على يد ضابط إيراني في مطار
مشهد تتحدث لـ راديو سوا https://t.co/n3jZze5S4b</t>
  </si>
  <si>
    <t>oeskkcehmvn8fmv
RT @radiosawa: السيدة التي تعرضت
للضرب على يد ضابط إيراني في مطار
مشهد تتحدث لـ راديو سوا https://t.co/n3jZze5S4b</t>
  </si>
  <si>
    <t>au_vieux
RT @radiosawa: السيدة التي تعرضت
للضرب على يد ضابط إيراني في مطار
مشهد تتحدث لـ راديو سوا https://t.co/n3jZze5S4b</t>
  </si>
  <si>
    <t>muirln7rn1xbqja
RT @radiosawa: السيدة التي تعرضت
للضرب على يد ضابط إيراني في مطار
مشهد تتحدث لـ راديو سوا https://t.co/n3jZze5S4b</t>
  </si>
  <si>
    <t>yvsqoquzbcqigse
RT @radiosawa: السيدة التي تعرضت
للضرب على يد ضابط إيراني في مطار
مشهد تتحدث لـ راديو سوا https://t.co/n3jZze5S4b</t>
  </si>
  <si>
    <t>mhabibahi
RT @radiosawa: السيدة التي تعرضت
للضرب على يد ضابط إيراني في مطار
مشهد تتحدث لـ راديو سوا https://t.co/n3jZze5S4b</t>
  </si>
  <si>
    <t>orvalho_
تكفون نبغى بث أو راديو سوا تكفون
أرجوكم طلبتكم تكفون @pledis_17</t>
  </si>
  <si>
    <t xml:space="preserve">pledis_17
</t>
  </si>
  <si>
    <t>h5nz9ut3fr0ptyx
RT @radiosawa: السيدة التي تعرضت
للضرب على يد ضابط إيراني في مطار
مشهد تتحدث لـ راديو سوا https://t.co/n3jZze5S4b</t>
  </si>
  <si>
    <t>tamer_karkot
الاهمية الاقتصادية لاستعادة السيطرة
على #خان_شيخون في #ادلب لقاء مع
راديو #سوا من واشنطن الشكر للصديقة
Intisar K J… https://t.co/DF3ZGyJ2DG</t>
  </si>
  <si>
    <t>noooora_na
@IbraNo15 في اغنيه اجنبيه فيها
لحن عربي كنت دائما اسمعها في راديو
سوا زماااااان ادورها الحين ناسيه
اسمها عجزت الاقيها</t>
  </si>
  <si>
    <t xml:space="preserve">ibrano15
</t>
  </si>
  <si>
    <t>nai__0226
معليش باحط شي إضافي الحين قبل أنسى،
أمس طحت على مقطع من راديو حقه هو
و ريوهي.. ريوهي يقول لاشريت له
ملابس أو رحنا ن… https://t.co/SBZhZqvgmV</t>
  </si>
  <si>
    <t>fatmaasabih
@ali731981 @OoNoorAoO @tweepaya
@yass7er @1MichelCorleone اني اذا
اشغل راديو ف لازم ع سوا 100.5 بس
اخبارهم تلعب النفس</t>
  </si>
  <si>
    <t xml:space="preserve">1michelcorleone
</t>
  </si>
  <si>
    <t>oonooraoo
RT @Fatmaasabih: @ali731981 @OoNoorAoO
@tweepaya @yass7er @1MichelCorleone
اني اذا اشغل راديو ف لازم ع سوا
100.5 بس اخبارهم تلعب النفس</t>
  </si>
  <si>
    <t>tweepaya
@Fatmaasabih @ali731981 @OoNoorAoO
@yass7er @1MichelCorleone حييييييل
راديو سوا ايام المراهقة</t>
  </si>
  <si>
    <t xml:space="preserve">yass7er
</t>
  </si>
  <si>
    <t xml:space="preserve">ali731981
</t>
  </si>
  <si>
    <t>alialleile
@IsraHazel بالفعل كانت سبيشل، تصوري
بتذكر أنو حتى إذاعات الراديو الي
كنت اسمعهن باستمرار ( راديو سوا
، بي بي سي ، ف… https://t.co/eCbNz87nwI</t>
  </si>
  <si>
    <t xml:space="preserve">israhazel
</t>
  </si>
  <si>
    <t>foudagrapher
لينا ف راديو سوا حكايات _xD83D__xDE0D_ العااااالم
الأن _xD83D__xDE02_</t>
  </si>
  <si>
    <t>nermena44
RT @Foudagrapher: لينا ف راديو
سوا حكايات _xD83D__xDE0D_ العااااالم الأن _xD83D__xDE02_
https://t.co/FpokbhsxvQ</t>
  </si>
  <si>
    <t>bossyanssary
هو راديو سوا لسه شغال.؟</t>
  </si>
  <si>
    <t>michealnabil010
RT @bossyanssary: هو راديو سوا
لسه شغال.؟</t>
  </si>
  <si>
    <t>sitalb_anat
RT @MO7_OMAR: أكثر من ثلاثة وعشرين
سنه في مجال الأعلام آخرها كمذيعه
ومعدة برامج ومدير قسم بالإنابه
في إذاعة راديو سوا تلفزيون الحرة
بواشنطن…</t>
  </si>
  <si>
    <t>mo7_omar
أكثر من ثلاثة وعشرين سنه في مجال
الأعلام آخرها كمذيعه ومعدة برامج
ومدير قسم بالإنابه في إذاعة راديو
سوا تلفزيون الح… https://t.co/YVp78SIEF4</t>
  </si>
  <si>
    <t>sarahka00361199
0قبل ما تجوز كان في محطه راديو
بتجيب نص ساعه أغاني فيروز كنت دايما
اصحي و اشغلها و اعلي الصوت ماما
كانت تصحي تزعقلي… https://t.co/YKpYLgIC5x</t>
  </si>
  <si>
    <t>taheralzain
RT @MO7_OMAR: أكثر من ثلاثة وعشرين
سنه في مجال الأعلام آخرها كمذيعه
ومعدة برامج ومدير قسم بالإنابه
في إذاعة راديو سوا تلفزيون الحرة
بواشنطن…</t>
  </si>
  <si>
    <t>najd_nl
رجعنا "للهلال الشيعي" قالها ملك
الأردن سابقا ثم اختفت وندثرت من
المشهد وتحليلاته السياسية ، واليوم
تخرجها لنا "قناة… https://t.co/2fJfZ2oh8K</t>
  </si>
  <si>
    <t>mo_m3n
@CelebsArabic @arwa_murad89 تتذكرين
لمن جانت راديو سوا ب2003 يشغلوها_xD83D__xDE2D_</t>
  </si>
  <si>
    <t xml:space="preserve">arwa_murad89
</t>
  </si>
  <si>
    <t xml:space="preserve">celebsarabic
</t>
  </si>
  <si>
    <t>jaehween
توهه اليوم اقول ها ليش ما سوا راديو
من زمان بس ليش الخين يسوي مو وقتههه
https://t.co/fFavlplBSB</t>
  </si>
  <si>
    <t>piotrziba2
RT @radiosawa: _xD83D__xDCE2_ نحيط مستمعينا
ومتابعينا الكرام حول العالم علما
بأن تطبيق راديو سوا الخاص بالهواتف
الذكية (أيفون وأندرويد) قد بات
خارج الخد…</t>
  </si>
  <si>
    <t>k4gmrpdhkb5rddz
RT @MO7_OMAR: أكثر من ثلاثة وعشرين
سنه في مجال الأعلام آخرها كمذيعه
ومعدة برامج ومدير قسم بالإنابه
في إذاعة راديو سوا تلفزيون الحرة
بواشنطن…</t>
  </si>
  <si>
    <t>3zoahmed94
RT @MO7_OMAR: أكثر من ثلاثة وعشرين
سنه في مجال الأعلام آخرها كمذيعه
ومعدة برامج ومدير قسم بالإنابه
في إذاعة راديو سوا تلفزيون الحرة
بواشنطن…</t>
  </si>
  <si>
    <t>wa3dmo7sen
RT @Blablabla_ee: كنا شغالين سوا
في اونلاين راديو و بعتلي اد في
يوم من ايام رمضان و قبلته و اتكلمنا
و اتقابلنا و كان احلى اد قبلته
في حيات…</t>
  </si>
  <si>
    <t>blablabla_ee
كنا شغالين سوا في اونلاين راديو
و بعتلي اد في يوم من ايام رمضان
و قبلته و اتكلمنا و اتقابلنا و
كان احلى اد قبلته ف… https://t.co/h9B6asJ5s5</t>
  </si>
  <si>
    <t>mikykassim
RT @Blablabla_ee: كنا شغالين سوا
في اونلاين راديو و بعتلي اد في
يوم من ايام رمضان و قبلته و اتكلمنا
و اتقابلنا و كان احلى اد قبلته
في حيات…</t>
  </si>
  <si>
    <t>nourah_ksa
@ebrahim_alareqi @EremNews بالعربي
والانجليزي ان كنت ماتعرف انجليزي
:) أما الجهل لا تتهمنا به ، كل
الي عاصروا غزو ا… https://t.co/41TQskndm6</t>
  </si>
  <si>
    <t xml:space="preserve">eremnews
</t>
  </si>
  <si>
    <t xml:space="preserve">ebrahim_alareqi
</t>
  </si>
  <si>
    <t>m_199316
هاي الاغنية سامعها بايام راديو
سوا فترة السادس علمي وسنين لحنها
ببالي بس كلماتها ناسيها متتخيلون
الراحة النفسية الي… https://t.co/bTtR4EqtMC</t>
  </si>
  <si>
    <t>ra__ea
الروايه كلها من صديقتها وقام راديو
سوا بتأجيج الاعلام عليها لتشوية
صورتنا كعرب وكمسلمين #كلنا_اسراء_غريب</t>
  </si>
  <si>
    <t>omarkarami
@MohamedBoudhan أنت او لا أحد سوف
تدفع الثمن رهينة الماضي.... مسلسلات
عشنا معهم طفولة جميلة رغم أن العالم
لن يكن… https://t.co/AXBI2tEMvA</t>
  </si>
  <si>
    <t xml:space="preserve">mohamedboudhan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</si>
  <si>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</si>
  <si>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</si>
  <si>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</si>
  <si>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</si>
  <si>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</si>
  <si>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</si>
  <si>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</si>
  <si>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</si>
  <si>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</si>
  <si>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</si>
  <si>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</si>
  <si>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</si>
  <si>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</si>
  <si>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</si>
  <si>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</si>
  <si>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</si>
  <si>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</si>
  <si>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</si>
  <si>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</si>
  <si>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</si>
  <si>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</si>
  <si>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</si>
  <si>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</si>
  <si>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</si>
  <si>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</si>
  <si>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</si>
  <si>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</si>
  <si>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</si>
  <si>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</si>
  <si>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</si>
  <si>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</si>
  <si>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</si>
  <si>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</si>
  <si>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</si>
  <si>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</si>
  <si>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</si>
  <si>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</si>
  <si>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</si>
  <si>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</si>
  <si>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</si>
  <si>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</si>
  <si>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</si>
  <si>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</si>
  <si>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</si>
  <si>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</si>
  <si>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</si>
  <si>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</si>
  <si>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</si>
  <si>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</si>
  <si>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</si>
  <si>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</si>
  <si>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</si>
  <si>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</si>
  <si>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</si>
  <si>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</si>
  <si>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</si>
  <si>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</si>
  <si>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</si>
  <si>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</si>
  <si>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</si>
  <si>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</si>
  <si>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</si>
  <si>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</si>
  <si>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</si>
  <si>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</si>
  <si>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</si>
  <si>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</si>
  <si>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</si>
  <si>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</si>
  <si>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</si>
  <si>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</si>
  <si>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</si>
  <si>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</si>
  <si>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</si>
  <si>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</si>
  <si>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</si>
  <si>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</si>
  <si>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</si>
  <si>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</si>
  <si>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</si>
  <si>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</si>
  <si>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</si>
  <si>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</si>
  <si>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</si>
  <si>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</si>
  <si>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</si>
  <si>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</si>
  <si>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</si>
  <si>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</si>
  <si>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</si>
  <si>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</si>
  <si>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</si>
  <si>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https://www.radiosawa.com/a/%D8%B3%D9%8A%D8%AF%D8%A9-%D8%B9%D8%B1%D8%A7%D9%82%D9%8A%D8%A9-%D8%AA%D8%AA%D8%B9%D8%B1%D8%B6-%D9%84%D9%84%D8%B6%D8%B1%D8%A8-%D9%81%D9%8A-%D8%A5%D9%8A%D8%B1%D8%A7%D9%86/509503.html https://twitter.com/i/web/status/1159479479800082433</t>
  </si>
  <si>
    <t>https://twitter.com/i/web/status/1164297205827723264 https://twitter.com/i/web/status/1164788048531320836 https://twitter.com/i/web/status/1165142748611121152 https://twitter.com/i/web/status/1166315399484514305 https://twitter.com/i/web/status/1166383825024442369 https://twitter.com/i/web/status/1167250430830829568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</si>
  <si>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</si>
  <si>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</si>
  <si>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</si>
  <si>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</si>
  <si>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</si>
  <si>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</si>
  <si>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</si>
  <si>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</si>
  <si>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</si>
  <si>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</si>
  <si>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</si>
  <si>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</si>
  <si>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radiosawa.com twitter.com</t>
  </si>
  <si>
    <t>Top Hashtags in Tweet in Entire Graph</t>
  </si>
  <si>
    <t>خان_شيخون</t>
  </si>
  <si>
    <t>ادلب</t>
  </si>
  <si>
    <t>سوا</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</si>
  <si>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</si>
  <si>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</si>
  <si>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</si>
  <si>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</si>
  <si>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</si>
  <si>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</si>
  <si>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</si>
  <si>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</si>
  <si>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</si>
  <si>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</si>
  <si>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</si>
  <si>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خان_شيخون ادلب سوا كلنا_اسراء_غريب</t>
  </si>
  <si>
    <t>Top Words in Tweet in Entire Graph</t>
  </si>
  <si>
    <t>Words in Sentiment List#1: Positive</t>
  </si>
  <si>
    <t>Words in Sentiment List#2: Negative</t>
  </si>
  <si>
    <t>Words in Sentiment List#3: Angry/Violent</t>
  </si>
  <si>
    <t>Non-categorized Words</t>
  </si>
  <si>
    <t>Total Words</t>
  </si>
  <si>
    <t>راديو</t>
  </si>
  <si>
    <t>في</t>
  </si>
  <si>
    <t>و</t>
  </si>
  <si>
    <t>على</t>
  </si>
  <si>
    <t>Top Words in Tweet in G1</t>
  </si>
  <si>
    <t>السيدة</t>
  </si>
  <si>
    <t>التي</t>
  </si>
  <si>
    <t>تعرضت</t>
  </si>
  <si>
    <t>للضرب</t>
  </si>
  <si>
    <t>يد</t>
  </si>
  <si>
    <t>ضابط</t>
  </si>
  <si>
    <t>Top Words in Tweet in G2</t>
  </si>
  <si>
    <t>من</t>
  </si>
  <si>
    <t>بس</t>
  </si>
  <si>
    <t>له</t>
  </si>
  <si>
    <t>مع</t>
  </si>
  <si>
    <t>يصير</t>
  </si>
  <si>
    <t>Top Words in Tweet in G3</t>
  </si>
  <si>
    <t>اني</t>
  </si>
  <si>
    <t>اذا</t>
  </si>
  <si>
    <t>Top Words in Tweet in G4</t>
  </si>
  <si>
    <t>أكثر</t>
  </si>
  <si>
    <t>ثلاثة</t>
  </si>
  <si>
    <t>وعشرين</t>
  </si>
  <si>
    <t>سنه</t>
  </si>
  <si>
    <t>مجال</t>
  </si>
  <si>
    <t>الأعلام</t>
  </si>
  <si>
    <t>آخرها</t>
  </si>
  <si>
    <t>كمذيعه</t>
  </si>
  <si>
    <t>Top Words in Tweet in G5</t>
  </si>
  <si>
    <t>Top Words in Tweet in G6</t>
  </si>
  <si>
    <t>اد</t>
  </si>
  <si>
    <t>قبلته</t>
  </si>
  <si>
    <t>كنا</t>
  </si>
  <si>
    <t>شغالين</t>
  </si>
  <si>
    <t>اونلاين</t>
  </si>
  <si>
    <t>بعتلي</t>
  </si>
  <si>
    <t>Top Words in Tweet in G7</t>
  </si>
  <si>
    <t>Top Words in Tweet in G8</t>
  </si>
  <si>
    <t>Top Words in Tweet in G9</t>
  </si>
  <si>
    <t>هو</t>
  </si>
  <si>
    <t>لسه</t>
  </si>
  <si>
    <t>شغال</t>
  </si>
  <si>
    <t>Top Words in Tweet in G10</t>
  </si>
  <si>
    <t>لينا</t>
  </si>
  <si>
    <t>ف</t>
  </si>
  <si>
    <t>حكايات</t>
  </si>
  <si>
    <t>العااااالم</t>
  </si>
  <si>
    <t>الأن</t>
  </si>
  <si>
    <t>Top Words in Tweet</t>
  </si>
  <si>
    <t>راديو سوا radiosawa السيدة التي تعرضت للضرب على يد ضابط</t>
  </si>
  <si>
    <t>راديو من سوا بس و له مع يصير على في</t>
  </si>
  <si>
    <t>ali731981 oonooraoo yass7er 1michelcorleone راديو سوا fatmaasabih tweepaya اني اذا</t>
  </si>
  <si>
    <t>في أكثر من ثلاثة وعشرين سنه مجال الأعلام آخرها كمذيعه</t>
  </si>
  <si>
    <t>و في اد قبلته كنا شغالين سوا اونلاين راديو بعتلي</t>
  </si>
  <si>
    <t>هو راديو سوا لسه شغال</t>
  </si>
  <si>
    <t>لينا ف راديو سوا حكايات العااااالم الأن</t>
  </si>
  <si>
    <t>بي</t>
  </si>
  <si>
    <t>تكفون</t>
  </si>
  <si>
    <t>الله على أيامها وايام راديو سوا و اذاعة مونت كارلو</t>
  </si>
  <si>
    <t>Top Word Pairs in Tweet in Entire Graph</t>
  </si>
  <si>
    <t>راديو,سوا</t>
  </si>
  <si>
    <t>السيدة,التي</t>
  </si>
  <si>
    <t>التي,تعرضت</t>
  </si>
  <si>
    <t>تعرضت,للضرب</t>
  </si>
  <si>
    <t>للضرب,على</t>
  </si>
  <si>
    <t>على,يد</t>
  </si>
  <si>
    <t>يد,ضابط</t>
  </si>
  <si>
    <t>ضابط,إيراني</t>
  </si>
  <si>
    <t>إيراني,في</t>
  </si>
  <si>
    <t>في,مطار</t>
  </si>
  <si>
    <t>Top Word Pairs in Tweet in G1</t>
  </si>
  <si>
    <t>Top Word Pairs in Tweet in G2</t>
  </si>
  <si>
    <t>Top Word Pairs in Tweet in G3</t>
  </si>
  <si>
    <t>ali731981,oonooraoo</t>
  </si>
  <si>
    <t>yass7er,1michelcorleone</t>
  </si>
  <si>
    <t>fatmaasabih,ali731981</t>
  </si>
  <si>
    <t>oonooraoo,tweepaya</t>
  </si>
  <si>
    <t>tweepaya,yass7er</t>
  </si>
  <si>
    <t>1michelcorleone,اني</t>
  </si>
  <si>
    <t>اني,اذا</t>
  </si>
  <si>
    <t>اذا,اشغل</t>
  </si>
  <si>
    <t>اشغل,راديو</t>
  </si>
  <si>
    <t>راديو,ف</t>
  </si>
  <si>
    <t>Top Word Pairs in Tweet in G4</t>
  </si>
  <si>
    <t>أكثر,من</t>
  </si>
  <si>
    <t>من,ثلاثة</t>
  </si>
  <si>
    <t>ثلاثة,وعشرين</t>
  </si>
  <si>
    <t>وعشرين,سنه</t>
  </si>
  <si>
    <t>سنه,في</t>
  </si>
  <si>
    <t>في,مجال</t>
  </si>
  <si>
    <t>مجال,الأعلام</t>
  </si>
  <si>
    <t>الأعلام,آخرها</t>
  </si>
  <si>
    <t>آخرها,كمذيعه</t>
  </si>
  <si>
    <t>كمذيعه,ومعدة</t>
  </si>
  <si>
    <t>Top Word Pairs in Tweet in G5</t>
  </si>
  <si>
    <t>Top Word Pairs in Tweet in G6</t>
  </si>
  <si>
    <t>كنا,شغالين</t>
  </si>
  <si>
    <t>شغالين,سوا</t>
  </si>
  <si>
    <t>سوا,في</t>
  </si>
  <si>
    <t>في,اونلاين</t>
  </si>
  <si>
    <t>اونلاين,راديو</t>
  </si>
  <si>
    <t>راديو,و</t>
  </si>
  <si>
    <t>و,بعتلي</t>
  </si>
  <si>
    <t>بعتلي,اد</t>
  </si>
  <si>
    <t>اد,في</t>
  </si>
  <si>
    <t>في,يوم</t>
  </si>
  <si>
    <t>Top Word Pairs in Tweet in G7</t>
  </si>
  <si>
    <t>Top Word Pairs in Tweet in G8</t>
  </si>
  <si>
    <t>Top Word Pairs in Tweet in G9</t>
  </si>
  <si>
    <t>هو,راديو</t>
  </si>
  <si>
    <t>سوا,لسه</t>
  </si>
  <si>
    <t>لسه,شغال</t>
  </si>
  <si>
    <t>Top Word Pairs in Tweet in G10</t>
  </si>
  <si>
    <t>لينا,ف</t>
  </si>
  <si>
    <t>ف,راديو</t>
  </si>
  <si>
    <t>سوا,حكايات</t>
  </si>
  <si>
    <t>حكايات,العااااالم</t>
  </si>
  <si>
    <t>العااااالم,الأن</t>
  </si>
  <si>
    <t>Top Word Pairs in Tweet</t>
  </si>
  <si>
    <t>راديو,سوا  السيدة,التي  التي,تعرضت  تعرضت,للضرب  للضرب,على  على,يد  يد,ضابط  ضابط,إيراني  إيراني,في  في,مطار</t>
  </si>
  <si>
    <t>ali731981,oonooraoo  yass7er,1michelcorleone  fatmaasabih,ali731981  oonooraoo,tweepaya  tweepaya,yass7er  1michelcorleone,اني  اني,اذا  اذا,اشغل  اشغل,راديو  راديو,ف</t>
  </si>
  <si>
    <t>أكثر,من  من,ثلاثة  ثلاثة,وعشرين  وعشرين,سنه  سنه,في  في,مجال  مجال,الأعلام  الأعلام,آخرها  آخرها,كمذيعه  كمذيعه,ومعدة</t>
  </si>
  <si>
    <t>كنا,شغالين  شغالين,سوا  سوا,في  في,اونلاين  اونلاين,راديو  راديو,و  و,بعتلي  بعتلي,اد  اد,في  في,يوم</t>
  </si>
  <si>
    <t>هو,راديو  راديو,سوا  سوا,لسه  لسه,شغال</t>
  </si>
  <si>
    <t>لينا,ف  ف,راديو  راديو,سوا  سوا,حكايات  حكايات,العااااالم  العااااالم,الأن</t>
  </si>
  <si>
    <t>الله,على  على,أيامها  أيامها,وايام  وايام,راديو  راديو,سوا  سوا,و  و,اذاعة  اذاعة,مونت  مونت,كارلو</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</si>
  <si>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</si>
  <si>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</si>
  <si>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</si>
  <si>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</si>
  <si>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</si>
  <si>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</si>
  <si>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</si>
  <si>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</si>
  <si>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</si>
  <si>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</si>
  <si>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</si>
  <si>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</si>
  <si>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</si>
  <si>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</si>
  <si>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</si>
  <si>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</si>
  <si>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</si>
  <si>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</si>
  <si>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</si>
  <si>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</si>
  <si>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</si>
  <si>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</si>
  <si>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</si>
  <si>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fatmaasabih ali731981</t>
  </si>
  <si>
    <t>Top Mentioned in Tweet</t>
  </si>
  <si>
    <t>oonooraoo yass7er 1michelcorleone ali731981 tweepaya fatmaasabih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</si>
  <si>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</si>
  <si>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</si>
  <si>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</si>
  <si>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</si>
  <si>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</si>
  <si>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</si>
  <si>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</si>
  <si>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</si>
  <si>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</si>
  <si>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</si>
  <si>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</si>
  <si>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</si>
  <si>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alhurranews radiosawa alhurrairaq piotrziba2 2highmountains mtowim mtotality khalidroqi oeskkcehmvn8fmv h5nz9ut3fr0ptyx</t>
  </si>
  <si>
    <t>ra__ea nai__0226 jaehween wangoppaa najd_nl sarahka00361199 m_199316 tamer_karkot</t>
  </si>
  <si>
    <t>yass7er tweepaya 1michelcorleone oonooraoo ali731981 fatmaasabih</t>
  </si>
  <si>
    <t>sitalb_anat mo7_omar k4gmrpdhkb5rddz 3zoahmed94 taheralzain</t>
  </si>
  <si>
    <t>eremnews ebrahim_alareqi nourah_ksa</t>
  </si>
  <si>
    <t>wa3dmo7sen mikykassim blablabla_ee</t>
  </si>
  <si>
    <t>mo_m3n celebsarabic arwa_murad89</t>
  </si>
  <si>
    <t>mohamedboudhan omarkarami</t>
  </si>
  <si>
    <t>bossyanssary michealnabil010</t>
  </si>
  <si>
    <t>foudagrapher nermena44</t>
  </si>
  <si>
    <t>israhazel alialleile</t>
  </si>
  <si>
    <t>ibrano15 noooora_na</t>
  </si>
  <si>
    <t>orvalho_ pledis_17</t>
  </si>
  <si>
    <t>hfn_1990 illsli9</t>
  </si>
  <si>
    <t>Top URLs in Tweet by Count</t>
  </si>
  <si>
    <t>Top URLs in Tweet by Salience</t>
  </si>
  <si>
    <t>Top Domains in Tweet by Count</t>
  </si>
  <si>
    <t>Top Domains in Tweet by Salience</t>
  </si>
  <si>
    <t>Top Hashtags in Tweet by Count</t>
  </si>
  <si>
    <t>Top Hashtags in Tweet by Salience</t>
  </si>
  <si>
    <t>Top Words in Tweet by Count</t>
  </si>
  <si>
    <t>الله على أيامها وايام و اذاعة مونت كارلو</t>
  </si>
  <si>
    <t>hfn_1990 الله على أيامها وايام و اذاعة مونت كارلو</t>
  </si>
  <si>
    <t>يصير ٢٢ مااحفظ اسماء الراديو بس كل يروح له مع</t>
  </si>
  <si>
    <t>radiosawa السيدة التي تعرضت للضرب على يد ضابط إيراني في</t>
  </si>
  <si>
    <t>السيدة التي تعرضت للضرب على يد ضابط إيراني في مطار</t>
  </si>
  <si>
    <t>تكفون نبغى بث أو أرجوكم طلبتكم pledis_17</t>
  </si>
  <si>
    <t>الاهمية الاقتصادية لاستعادة السيطرة على #خان_شيخون في #ادلب لقاء مع</t>
  </si>
  <si>
    <t>في ibrano15 اغنيه اجنبيه فيها لحن عربي كنت دائما اسمعها</t>
  </si>
  <si>
    <t>ريوهي معليش باحط شي إضافي الحين قبل أنسى أمس طحت</t>
  </si>
  <si>
    <t>ali731981 oonooraoo tweepaya yass7er 1michelcorleone اني اذا اشغل ف لازم</t>
  </si>
  <si>
    <t>fatmaasabih ali731981 oonooraoo tweepaya yass7er 1michelcorleone اني اذا اشغل ف</t>
  </si>
  <si>
    <t>fatmaasabih ali731981 oonooraoo yass7er 1michelcorleone حييييييل ايام المراهقة</t>
  </si>
  <si>
    <t>بي israhazel بالفعل كانت سبيشل تصوري بتذكر أنو حتى إذاعات</t>
  </si>
  <si>
    <t>لينا ف حكايات العااااالم الأن</t>
  </si>
  <si>
    <t>foudagrapher لينا ف حكايات العااااالم الأن</t>
  </si>
  <si>
    <t>هو لسه شغال</t>
  </si>
  <si>
    <t>bossyanssary هو لسه شغال</t>
  </si>
  <si>
    <t>في mo7_omar أكثر من ثلاثة وعشرين سنه مجال الأعلام آخرها</t>
  </si>
  <si>
    <t>و 0قبل ما تجوز كان في محطه بتجيب نص ساعه</t>
  </si>
  <si>
    <t>رجعنا للهلال الشيعي قالها ملك الأردن سابقا ثم اختفت وندثرت</t>
  </si>
  <si>
    <t>celebsarabic arwa_murad89 تتذكرين لمن جانت ب2003 يشغلوها</t>
  </si>
  <si>
    <t>ليش توهه اليوم اقول ها ما من زمان بس الخين</t>
  </si>
  <si>
    <t>radiosawa نحيط مستمعينا ومتابعينا الكرام حول العالم علما بأن تطبيق</t>
  </si>
  <si>
    <t>و في اد قبلته blablabla_ee كنا شغالين اونلاين بعتلي يوم</t>
  </si>
  <si>
    <t>و في اد قبلته كنا شغالين اونلاين بعتلي يوم من</t>
  </si>
  <si>
    <t>ebrahim_alareqi eremnews بالعربي والانجليزي ان كنت ماتعرف انجليزي أما الجهل</t>
  </si>
  <si>
    <t>هاي الاغنية سامعها بايام فترة السادس علمي وسنين لحنها ببالي</t>
  </si>
  <si>
    <t>الروايه كلها من صديقتها وقام بتأجيج الاعلام عليها لتشوية صورتنا</t>
  </si>
  <si>
    <t>mohamedboudhan أنت او لا أحد سوف تدفع الثمن رهينة الماضي</t>
  </si>
  <si>
    <t>Top Words in Tweet by Salience</t>
  </si>
  <si>
    <t>Top Word Pairs in Tweet by Count</t>
  </si>
  <si>
    <t>hfn_1990,الله  الله,على  على,أيامها  أيامها,وايام  وايام,راديو  راديو,سوا  سوا,و  و,اذاعة  اذاعة,مونت  مونت,كارلو</t>
  </si>
  <si>
    <t>٢٢,مااحفظ  مااحفظ,اسماء  اسماء,الراديو  الراديو,بس  بس,كل  كل,راديو  راديو,يروح  يروح,له  له,مع  مع,جينيونق</t>
  </si>
  <si>
    <t>radiosawa,السيدة  السيدة,التي  التي,تعرضت  تعرضت,للضرب  للضرب,على  على,يد  يد,ضابط  ضابط,إيراني  إيراني,في  في,مطار</t>
  </si>
  <si>
    <t>تكفون,نبغى  نبغى,بث  بث,أو  أو,راديو  راديو,سوا  سوا,تكفون  تكفون,أرجوكم  أرجوكم,طلبتكم  طلبتكم,تكفون  تكفون,pledis_17</t>
  </si>
  <si>
    <t>الاهمية,الاقتصادية  الاقتصادية,لاستعادة  لاستعادة,السيطرة  السيطرة,على  على,#خان_شيخون  #خان_شيخون,في  في,#ادلب  #ادلب,لقاء  لقاء,مع  مع,راديو</t>
  </si>
  <si>
    <t>ibrano15,في  في,اغنيه  اغنيه,اجنبيه  اجنبيه,فيها  فيها,لحن  لحن,عربي  عربي,كنت  كنت,دائما  دائما,اسمعها  اسمعها,في</t>
  </si>
  <si>
    <t>معليش,باحط  باحط,شي  شي,إضافي  إضافي,الحين  الحين,قبل  قبل,أنسى  أنسى,أمس  أمس,طحت  طحت,على  على,مقطع</t>
  </si>
  <si>
    <t>ali731981,oonooraoo  oonooraoo,tweepaya  tweepaya,yass7er  yass7er,1michelcorleone  1michelcorleone,اني  اني,اذا  اذا,اشغل  اشغل,راديو  راديو,ف  ف,لازم</t>
  </si>
  <si>
    <t>fatmaasabih,ali731981  ali731981,oonooraoo  oonooraoo,tweepaya  tweepaya,yass7er  yass7er,1michelcorleone  1michelcorleone,اني  اني,اذا  اذا,اشغل  اشغل,راديو  راديو,ف</t>
  </si>
  <si>
    <t>fatmaasabih,ali731981  ali731981,oonooraoo  oonooraoo,yass7er  yass7er,1michelcorleone  1michelcorleone,حييييييل  حييييييل,راديو  راديو,سوا  سوا,ايام  ايام,المراهقة</t>
  </si>
  <si>
    <t>israhazel,بالفعل  بالفعل,كانت  كانت,سبيشل  سبيشل,تصوري  تصوري,بتذكر  بتذكر,أنو  أنو,حتى  حتى,إذاعات  إذاعات,الراديو  الراديو,الي</t>
  </si>
  <si>
    <t>foudagrapher,لينا  لينا,ف  ف,راديو  راديو,سوا  سوا,حكايات  حكايات,العااااالم  العااااالم,الأن</t>
  </si>
  <si>
    <t>bossyanssary,هو  هو,راديو  راديو,سوا  سوا,لسه  لسه,شغال</t>
  </si>
  <si>
    <t>mo7_omar,أكثر  أكثر,من  من,ثلاثة  ثلاثة,وعشرين  وعشرين,سنه  سنه,في  في,مجال  مجال,الأعلام  الأعلام,آخرها  آخرها,كمذيعه</t>
  </si>
  <si>
    <t>0قبل,ما  ما,تجوز  تجوز,كان  كان,في  في,محطه  محطه,راديو  راديو,بتجيب  بتجيب,نص  نص,ساعه  ساعه,أغاني</t>
  </si>
  <si>
    <t>رجعنا,للهلال  للهلال,الشيعي  الشيعي,قالها  قالها,ملك  ملك,الأردن  الأردن,سابقا  سابقا,ثم  ثم,اختفت  اختفت,وندثرت  وندثرت,من</t>
  </si>
  <si>
    <t>celebsarabic,arwa_murad89  arwa_murad89,تتذكرين  تتذكرين,لمن  لمن,جانت  جانت,راديو  راديو,سوا  سوا,ب2003  ب2003,يشغلوها</t>
  </si>
  <si>
    <t>توهه,اليوم  اليوم,اقول  اقول,ها  ها,ليش  ليش,ما  ما,سوا  سوا,راديو  راديو,من  من,زمان  زمان,بس</t>
  </si>
  <si>
    <t>radiosawa,نحيط  نحيط,مستمعينا  مستمعينا,ومتابعينا  ومتابعينا,الكرام  الكرام,حول  حول,العالم  العالم,علما  علما,بأن  بأن,تطبيق  تطبيق,راديو</t>
  </si>
  <si>
    <t>blablabla_ee,كنا  كنا,شغالين  شغالين,سوا  سوا,في  في,اونلاين  اونلاين,راديو  راديو,و  و,بعتلي  بعتلي,اد  اد,في</t>
  </si>
  <si>
    <t>ebrahim_alareqi,eremnews  eremnews,بالعربي  بالعربي,والانجليزي  والانجليزي,ان  ان,كنت  كنت,ماتعرف  ماتعرف,انجليزي  انجليزي,أما  أما,الجهل  الجهل,لا</t>
  </si>
  <si>
    <t>هاي,الاغنية  الاغنية,سامعها  سامعها,بايام  بايام,راديو  راديو,سوا  سوا,فترة  فترة,السادس  السادس,علمي  علمي,وسنين  وسنين,لحنها</t>
  </si>
  <si>
    <t>الروايه,كلها  كلها,من  من,صديقتها  صديقتها,وقام  وقام,راديو  راديو,سوا  سوا,بتأجيج  بتأجيج,الاعلام  الاعلام,عليها  عليها,لتشوية</t>
  </si>
  <si>
    <t>mohamedboudhan,أنت  أنت,او  او,لا  لا,أحد  أحد,سوف  سوف,تدفع  تدفع,الثمن  الثمن,رهينة  رهينة,الماضي  الماضي,مسلسلات</t>
  </si>
  <si>
    <t>Top Word Pairs in Tweet by Salience</t>
  </si>
  <si>
    <t>السيدة,التي  التي,تعرضت  تعرضت,للضرب  للضرب,على  على,يد  يد,ضابط  ضابط,إيراني  إيراني,في  في,مطار  مطار,مشهد</t>
  </si>
  <si>
    <t>Word</t>
  </si>
  <si>
    <t>إيراني</t>
  </si>
  <si>
    <t>مطار</t>
  </si>
  <si>
    <t>مشهد</t>
  </si>
  <si>
    <t>تتحدث</t>
  </si>
  <si>
    <t>لـ</t>
  </si>
  <si>
    <t>ومعدة</t>
  </si>
  <si>
    <t>برامج</t>
  </si>
  <si>
    <t>ومدير</t>
  </si>
  <si>
    <t>قسم</t>
  </si>
  <si>
    <t>بالإنابه</t>
  </si>
  <si>
    <t>إذاعة</t>
  </si>
  <si>
    <t>تلفزيون</t>
  </si>
  <si>
    <t>كنت</t>
  </si>
  <si>
    <t>ايام</t>
  </si>
  <si>
    <t>كان</t>
  </si>
  <si>
    <t>الحرة</t>
  </si>
  <si>
    <t>بواشنطن</t>
  </si>
  <si>
    <t>العالم</t>
  </si>
  <si>
    <t>الي</t>
  </si>
  <si>
    <t>يوم</t>
  </si>
  <si>
    <t>رمضان</t>
  </si>
  <si>
    <t>اتكلمنا</t>
  </si>
  <si>
    <t>اتقابلنا</t>
  </si>
  <si>
    <t>احلى</t>
  </si>
  <si>
    <t>لا</t>
  </si>
  <si>
    <t>كل</t>
  </si>
  <si>
    <t>حيات</t>
  </si>
  <si>
    <t>نحيط</t>
  </si>
  <si>
    <t>مستمعينا</t>
  </si>
  <si>
    <t>ومتابعينا</t>
  </si>
  <si>
    <t>الكرام</t>
  </si>
  <si>
    <t>حول</t>
  </si>
  <si>
    <t>علما</t>
  </si>
  <si>
    <t>بأن</t>
  </si>
  <si>
    <t>تطبيق</t>
  </si>
  <si>
    <t>الخاص</t>
  </si>
  <si>
    <t>بالهواتف</t>
  </si>
  <si>
    <t>الذكية</t>
  </si>
  <si>
    <t>أيفون</t>
  </si>
  <si>
    <t>وأندرويد</t>
  </si>
  <si>
    <t>قد</t>
  </si>
  <si>
    <t>بات</t>
  </si>
  <si>
    <t>ليش</t>
  </si>
  <si>
    <t>ما</t>
  </si>
  <si>
    <t>كانت</t>
  </si>
  <si>
    <t>الراديو</t>
  </si>
  <si>
    <t>اشغل</t>
  </si>
  <si>
    <t>لازم</t>
  </si>
  <si>
    <t>ع</t>
  </si>
  <si>
    <t>100</t>
  </si>
  <si>
    <t>5</t>
  </si>
  <si>
    <t>اخبارهم</t>
  </si>
  <si>
    <t>تلعب</t>
  </si>
  <si>
    <t>النفس</t>
  </si>
  <si>
    <t>الحين</t>
  </si>
  <si>
    <t>ريوهي</t>
  </si>
  <si>
    <t>أو</t>
  </si>
  <si>
    <t>الله</t>
  </si>
  <si>
    <t>أيامها</t>
  </si>
  <si>
    <t>وايام</t>
  </si>
  <si>
    <t>اذاعة</t>
  </si>
  <si>
    <t>مونت</t>
  </si>
  <si>
    <t>كارلو</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</si>
  <si>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</si>
  <si>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</si>
  <si>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</si>
  <si>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</si>
  <si>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</si>
  <si>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</si>
  <si>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</si>
  <si>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</si>
  <si>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</si>
  <si>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</si>
  <si>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</si>
  <si>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</si>
  <si>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</si>
  <si>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</si>
  <si>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</si>
  <si>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</si>
  <si>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</si>
  <si>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</si>
  <si>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</si>
  <si>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</si>
  <si>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</si>
  <si>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</si>
  <si>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</si>
  <si>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</si>
  <si>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</si>
  <si>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</si>
  <si>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</si>
  <si>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</si>
  <si>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</si>
  <si>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</si>
  <si>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</si>
  <si>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</si>
  <si>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</si>
  <si>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</si>
  <si>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</si>
  <si>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</si>
  <si>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</si>
  <si>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</si>
  <si>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</si>
  <si>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</si>
  <si>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</si>
  <si>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</si>
  <si>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</si>
  <si>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</si>
  <si>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</si>
  <si>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</si>
  <si>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</si>
  <si>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</si>
  <si>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</si>
  <si>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</si>
  <si>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</si>
  <si>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</si>
  <si>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8-Aug</t>
  </si>
  <si>
    <t>3 PM</t>
  </si>
  <si>
    <t>21-Aug</t>
  </si>
  <si>
    <t>12 AM</t>
  </si>
  <si>
    <t>10 PM</t>
  </si>
  <si>
    <t>22-Aug</t>
  </si>
  <si>
    <t>7 PM</t>
  </si>
  <si>
    <t>8 PM</t>
  </si>
  <si>
    <t>9 PM</t>
  </si>
  <si>
    <t>23-Aug</t>
  </si>
  <si>
    <t>2 AM</t>
  </si>
  <si>
    <t>5 AM</t>
  </si>
  <si>
    <t>6 AM</t>
  </si>
  <si>
    <t>24-Aug</t>
  </si>
  <si>
    <t>7 AM</t>
  </si>
  <si>
    <t>8 AM</t>
  </si>
  <si>
    <t>9 AM</t>
  </si>
  <si>
    <t>25-Aug</t>
  </si>
  <si>
    <t>27-Aug</t>
  </si>
  <si>
    <t>10 AM</t>
  </si>
  <si>
    <t>11 AM</t>
  </si>
  <si>
    <t>4 PM</t>
  </si>
  <si>
    <t>28-Aug</t>
  </si>
  <si>
    <t>1 PM</t>
  </si>
  <si>
    <t>11 PM</t>
  </si>
  <si>
    <t>30-Aug</t>
  </si>
  <si>
    <t>1 AM</t>
  </si>
  <si>
    <t>4 AM</t>
  </si>
  <si>
    <t>128, 128, 128</t>
  </si>
  <si>
    <t>Red</t>
  </si>
  <si>
    <t>G1: راديو سوا radiosawa السيدة التي تعرضت للضرب على يد ضابط</t>
  </si>
  <si>
    <t>G2: راديو من سوا بس و له مع يصير على في</t>
  </si>
  <si>
    <t>G3: ali731981 oonooraoo yass7er 1michelcorleone راديو سوا fatmaasabih tweepaya اني اذا</t>
  </si>
  <si>
    <t>G4: في أكثر من ثلاثة وعشرين سنه مجال الأعلام آخرها كمذيعه</t>
  </si>
  <si>
    <t>G6: و في اد قبلته كنا شغالين سوا اونلاين راديو بعتلي</t>
  </si>
  <si>
    <t>G9: هو راديو سوا لسه شغال</t>
  </si>
  <si>
    <t>G10: لينا ف راديو سوا حكايات العااااالم الأن</t>
  </si>
  <si>
    <t>G11: بي</t>
  </si>
  <si>
    <t>G12: في</t>
  </si>
  <si>
    <t>G13: تكفون</t>
  </si>
  <si>
    <t>G14: الله على أيامها وايام راديو سوا و اذاعة مونت كارلو</t>
  </si>
  <si>
    <t>Autofill Workbook Results</t>
  </si>
  <si>
    <t>Edge Weight▓1▓1▓0▓True▓Gray▓Red▓▓Edge Weight▓1▓1▓0▓3▓10▓False▓Edge Weight▓1▓1▓0▓35▓12▓False▓▓0▓0▓0▓True▓Black▓Black▓▓Followers▓0▓497092▓0▓162▓1000▓False▓▓0▓0▓0▓0▓0▓False▓▓0▓0▓0▓0▓0▓False▓▓0▓0▓0▓0▓0▓False</t>
  </si>
  <si>
    <t>GraphSource░GraphServerTwitterSearch▓GraphTerm░راديو سوا▓ImportDescription░The graph represents a network of 58 Twitter users whose tweets in the requested range contained "راديو سوا", or who were replied to or mentioned in those tweets.  The network was obtained from the NodeXL Graph Server on Monday, 02 September 2019 at 03:19 UTC.
The requested start date was Sunday, 01 September 2019 at 00:01 UTC and the maximum number of days (going backward) was 14.
The maximum number of tweets collected was 5,000.
The tweets in the network were tweeted over the 9-day, 10-hour, 39-minute period from Wednesday, 21 August 2019 at 00:33 UTC to Friday, 30 August 2019 at 11:13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</si>
</sst>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168"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586564"/>
        <c:axId val="6843621"/>
      </c:barChart>
      <c:catAx>
        <c:axId val="305865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843621"/>
        <c:crosses val="autoZero"/>
        <c:auto val="1"/>
        <c:lblOffset val="100"/>
        <c:noMultiLvlLbl val="0"/>
      </c:catAx>
      <c:valAx>
        <c:axId val="6843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6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0"/>
                <c:pt idx="0">
                  <c:v>3 PM
8-Aug
Aug
2019</c:v>
                </c:pt>
                <c:pt idx="1">
                  <c:v>12 AM
21-Aug</c:v>
                </c:pt>
                <c:pt idx="2">
                  <c:v>10 PM</c:v>
                </c:pt>
                <c:pt idx="3">
                  <c:v>7 PM
22-Aug</c:v>
                </c:pt>
                <c:pt idx="4">
                  <c:v>8 PM</c:v>
                </c:pt>
                <c:pt idx="5">
                  <c:v>9 PM</c:v>
                </c:pt>
                <c:pt idx="6">
                  <c:v>10 PM</c:v>
                </c:pt>
                <c:pt idx="7">
                  <c:v>2 AM
23-Aug</c:v>
                </c:pt>
                <c:pt idx="8">
                  <c:v>5 AM</c:v>
                </c:pt>
                <c:pt idx="9">
                  <c:v>6 AM</c:v>
                </c:pt>
                <c:pt idx="10">
                  <c:v>5 AM
24-Aug</c:v>
                </c:pt>
                <c:pt idx="11">
                  <c:v>6 AM</c:v>
                </c:pt>
                <c:pt idx="12">
                  <c:v>7 AM</c:v>
                </c:pt>
                <c:pt idx="13">
                  <c:v>8 AM</c:v>
                </c:pt>
                <c:pt idx="14">
                  <c:v>9 AM</c:v>
                </c:pt>
                <c:pt idx="15">
                  <c:v>8 PM</c:v>
                </c:pt>
                <c:pt idx="16">
                  <c:v>9 PM</c:v>
                </c:pt>
                <c:pt idx="17">
                  <c:v>9 AM
25-Aug</c:v>
                </c:pt>
                <c:pt idx="18">
                  <c:v>10 AM
27-Aug</c:v>
                </c:pt>
                <c:pt idx="19">
                  <c:v>11 AM</c:v>
                </c:pt>
                <c:pt idx="20">
                  <c:v>4 PM</c:v>
                </c:pt>
                <c:pt idx="21">
                  <c:v>12 AM
28-Aug</c:v>
                </c:pt>
                <c:pt idx="22">
                  <c:v>1 PM</c:v>
                </c:pt>
                <c:pt idx="23">
                  <c:v>3 PM</c:v>
                </c:pt>
                <c:pt idx="24">
                  <c:v>8 PM</c:v>
                </c:pt>
                <c:pt idx="25">
                  <c:v>10 PM</c:v>
                </c:pt>
                <c:pt idx="26">
                  <c:v>11 PM</c:v>
                </c:pt>
                <c:pt idx="27">
                  <c:v>1 AM
30-Aug</c:v>
                </c:pt>
                <c:pt idx="28">
                  <c:v>4 AM</c:v>
                </c:pt>
                <c:pt idx="29">
                  <c:v>11 AM</c:v>
                </c:pt>
              </c:strCache>
            </c:strRef>
          </c:cat>
          <c:val>
            <c:numRef>
              <c:f>'Time Series'!$B$26:$B$67</c:f>
              <c:numCache>
                <c:formatCode>General</c:formatCode>
                <c:ptCount val="30"/>
                <c:pt idx="0">
                  <c:v>1</c:v>
                </c:pt>
                <c:pt idx="1">
                  <c:v>2</c:v>
                </c:pt>
                <c:pt idx="2">
                  <c:v>1</c:v>
                </c:pt>
                <c:pt idx="3">
                  <c:v>6</c:v>
                </c:pt>
                <c:pt idx="4">
                  <c:v>4</c:v>
                </c:pt>
                <c:pt idx="5">
                  <c:v>1</c:v>
                </c:pt>
                <c:pt idx="6">
                  <c:v>3</c:v>
                </c:pt>
                <c:pt idx="7">
                  <c:v>1</c:v>
                </c:pt>
                <c:pt idx="8">
                  <c:v>1</c:v>
                </c:pt>
                <c:pt idx="9">
                  <c:v>1</c:v>
                </c:pt>
                <c:pt idx="10">
                  <c:v>1</c:v>
                </c:pt>
                <c:pt idx="11">
                  <c:v>1</c:v>
                </c:pt>
                <c:pt idx="12">
                  <c:v>2</c:v>
                </c:pt>
                <c:pt idx="13">
                  <c:v>1</c:v>
                </c:pt>
                <c:pt idx="14">
                  <c:v>1</c:v>
                </c:pt>
                <c:pt idx="15">
                  <c:v>1</c:v>
                </c:pt>
                <c:pt idx="16">
                  <c:v>1</c:v>
                </c:pt>
                <c:pt idx="17">
                  <c:v>2</c:v>
                </c:pt>
                <c:pt idx="18">
                  <c:v>2</c:v>
                </c:pt>
                <c:pt idx="19">
                  <c:v>2</c:v>
                </c:pt>
                <c:pt idx="20">
                  <c:v>1</c:v>
                </c:pt>
                <c:pt idx="21">
                  <c:v>1</c:v>
                </c:pt>
                <c:pt idx="22">
                  <c:v>1</c:v>
                </c:pt>
                <c:pt idx="23">
                  <c:v>1</c:v>
                </c:pt>
                <c:pt idx="24">
                  <c:v>1</c:v>
                </c:pt>
                <c:pt idx="25">
                  <c:v>1</c:v>
                </c:pt>
                <c:pt idx="26">
                  <c:v>3</c:v>
                </c:pt>
                <c:pt idx="27">
                  <c:v>2</c:v>
                </c:pt>
                <c:pt idx="28">
                  <c:v>1</c:v>
                </c:pt>
                <c:pt idx="29">
                  <c:v>1</c:v>
                </c:pt>
              </c:numCache>
            </c:numRef>
          </c:val>
        </c:ser>
        <c:axId val="14223070"/>
        <c:axId val="60898767"/>
      </c:barChart>
      <c:catAx>
        <c:axId val="14223070"/>
        <c:scaling>
          <c:orientation val="minMax"/>
        </c:scaling>
        <c:axPos val="b"/>
        <c:delete val="0"/>
        <c:numFmt formatCode="General" sourceLinked="1"/>
        <c:majorTickMark val="out"/>
        <c:minorTickMark val="none"/>
        <c:tickLblPos val="nextTo"/>
        <c:crossAx val="60898767"/>
        <c:crosses val="autoZero"/>
        <c:auto val="1"/>
        <c:lblOffset val="100"/>
        <c:noMultiLvlLbl val="0"/>
      </c:catAx>
      <c:valAx>
        <c:axId val="60898767"/>
        <c:scaling>
          <c:orientation val="minMax"/>
        </c:scaling>
        <c:axPos val="l"/>
        <c:majorGridlines/>
        <c:delete val="0"/>
        <c:numFmt formatCode="General" sourceLinked="1"/>
        <c:majorTickMark val="out"/>
        <c:minorTickMark val="none"/>
        <c:tickLblPos val="nextTo"/>
        <c:crossAx val="142230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592590"/>
        <c:axId val="17462399"/>
      </c:barChart>
      <c:catAx>
        <c:axId val="615925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462399"/>
        <c:crosses val="autoZero"/>
        <c:auto val="1"/>
        <c:lblOffset val="100"/>
        <c:noMultiLvlLbl val="0"/>
      </c:catAx>
      <c:valAx>
        <c:axId val="17462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92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943864"/>
        <c:axId val="5168185"/>
      </c:barChart>
      <c:catAx>
        <c:axId val="229438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68185"/>
        <c:crosses val="autoZero"/>
        <c:auto val="1"/>
        <c:lblOffset val="100"/>
        <c:noMultiLvlLbl val="0"/>
      </c:catAx>
      <c:valAx>
        <c:axId val="5168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43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513666"/>
        <c:axId val="15969811"/>
      </c:barChart>
      <c:catAx>
        <c:axId val="465136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69811"/>
        <c:crosses val="autoZero"/>
        <c:auto val="1"/>
        <c:lblOffset val="100"/>
        <c:noMultiLvlLbl val="0"/>
      </c:catAx>
      <c:valAx>
        <c:axId val="15969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13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510572"/>
        <c:axId val="18486285"/>
      </c:barChart>
      <c:catAx>
        <c:axId val="95105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486285"/>
        <c:crosses val="autoZero"/>
        <c:auto val="1"/>
        <c:lblOffset val="100"/>
        <c:noMultiLvlLbl val="0"/>
      </c:catAx>
      <c:valAx>
        <c:axId val="18486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10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158838"/>
        <c:axId val="20994087"/>
      </c:barChart>
      <c:catAx>
        <c:axId val="321588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94087"/>
        <c:crosses val="autoZero"/>
        <c:auto val="1"/>
        <c:lblOffset val="100"/>
        <c:noMultiLvlLbl val="0"/>
      </c:catAx>
      <c:valAx>
        <c:axId val="20994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8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729056"/>
        <c:axId val="22799457"/>
      </c:barChart>
      <c:catAx>
        <c:axId val="547290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799457"/>
        <c:crosses val="autoZero"/>
        <c:auto val="1"/>
        <c:lblOffset val="100"/>
        <c:noMultiLvlLbl val="0"/>
      </c:catAx>
      <c:valAx>
        <c:axId val="22799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29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68522"/>
        <c:axId val="34816699"/>
      </c:barChart>
      <c:catAx>
        <c:axId val="38685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816699"/>
        <c:crosses val="autoZero"/>
        <c:auto val="1"/>
        <c:lblOffset val="100"/>
        <c:noMultiLvlLbl val="0"/>
      </c:catAx>
      <c:valAx>
        <c:axId val="34816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8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914836"/>
        <c:axId val="1580341"/>
      </c:barChart>
      <c:catAx>
        <c:axId val="44914836"/>
        <c:scaling>
          <c:orientation val="minMax"/>
        </c:scaling>
        <c:axPos val="b"/>
        <c:delete val="1"/>
        <c:majorTickMark val="out"/>
        <c:minorTickMark val="none"/>
        <c:tickLblPos val="none"/>
        <c:crossAx val="1580341"/>
        <c:crosses val="autoZero"/>
        <c:auto val="1"/>
        <c:lblOffset val="100"/>
        <c:noMultiLvlLbl val="0"/>
      </c:catAx>
      <c:valAx>
        <c:axId val="1580341"/>
        <c:scaling>
          <c:orientation val="minMax"/>
        </c:scaling>
        <c:axPos val="l"/>
        <c:delete val="1"/>
        <c:majorTickMark val="out"/>
        <c:minorTickMark val="none"/>
        <c:tickLblPos val="none"/>
        <c:crossAx val="449148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Smith" refreshedVersion="5">
  <cacheSource type="worksheet">
    <worksheetSource ref="A2:BL5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خان_شيخون ادلب سوا"/>
        <s v="كلنا_اسراء_غريب"/>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19-08-21T00:33:11.000"/>
        <d v="2019-08-21T00:33:48.000"/>
        <d v="2019-08-21T22:04:20.000"/>
        <d v="2019-08-22T19:49:07.000"/>
        <d v="2019-08-22T19:49:53.000"/>
        <d v="2019-08-22T19:56:10.000"/>
        <d v="2019-08-22T19:56:15.000"/>
        <d v="2019-08-22T19:59:21.000"/>
        <d v="2019-08-22T20:00:53.000"/>
        <d v="2019-08-22T20:06:51.000"/>
        <d v="2019-08-22T20:08:34.000"/>
        <d v="2019-08-22T20:39:21.000"/>
        <d v="2019-08-22T21:54:59.000"/>
        <d v="2019-08-22T22:24:38.000"/>
        <d v="2019-08-22T22:38:09.000"/>
        <d v="2019-08-22T22:59:14.000"/>
        <d v="2019-08-23T02:01:37.000"/>
        <d v="2019-08-23T05:33:57.000"/>
        <d v="2019-08-23T06:34:46.000"/>
        <d v="2019-08-24T05:22:46.000"/>
        <d v="2019-08-24T06:04:13.000"/>
        <d v="2019-08-24T07:46:04.000"/>
        <d v="2019-08-24T07:49:29.000"/>
        <d v="2019-08-24T08:23:25.000"/>
        <d v="2019-08-24T09:51:12.000"/>
        <d v="2019-08-24T20:21:07.000"/>
        <d v="2019-08-24T21:56:40.000"/>
        <d v="2019-08-25T09:18:58.000"/>
        <d v="2019-08-25T09:20:25.000"/>
        <d v="2019-08-27T10:41:05.000"/>
        <d v="2019-08-27T11:43:54.000"/>
        <d v="2019-08-27T11:44:50.000"/>
        <d v="2019-08-27T16:15:48.000"/>
        <d v="2019-08-28T00:52:59.000"/>
        <d v="2019-08-28T13:08:21.000"/>
        <d v="2019-08-08T15:00:24.000"/>
        <d v="2019-08-22T19:36:47.000"/>
        <d v="2019-08-28T15:50:37.000"/>
        <d v="2019-08-28T20:24:11.000"/>
        <d v="2019-08-27T10:38:45.000"/>
        <d v="2019-08-28T22:57:20.000"/>
        <d v="2019-08-28T23:30:25.000"/>
        <d v="2019-08-28T23:29:22.000"/>
        <d v="2019-08-28T23:34:30.000"/>
        <d v="2019-08-30T01:21:17.000"/>
        <d v="2019-08-30T01:39:23.000"/>
        <d v="2019-08-30T04:49:01.000"/>
        <d v="2019-08-30T11:13:00.000"/>
      </sharedItems>
      <fieldGroup par="66" base="22">
        <rangePr groupBy="hours" autoEnd="1" autoStart="1" startDate="2019-08-08T15:00:24.000" endDate="2019-08-30T11:13:00.000"/>
        <groupItems count="26">
          <s v="&lt;8/8/2019"/>
          <s v="12 AM"/>
          <s v="1 AM"/>
          <s v="2 AM"/>
          <s v="3 AM"/>
          <s v="4 AM"/>
          <s v="5 AM"/>
          <s v="6 AM"/>
          <s v="7 AM"/>
          <s v="8 AM"/>
          <s v="9 AM"/>
          <s v="10 AM"/>
          <s v="11 AM"/>
          <s v="12 PM"/>
          <s v="1 PM"/>
          <s v="2 PM"/>
          <s v="3 PM"/>
          <s v="4 PM"/>
          <s v="5 PM"/>
          <s v="6 PM"/>
          <s v="7 PM"/>
          <s v="8 PM"/>
          <s v="9 PM"/>
          <s v="10 PM"/>
          <s v="11 PM"/>
          <s v="&gt;8/3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8T15:00:24.000" endDate="2019-08-30T11:13:00.000"/>
        <groupItems count="368">
          <s v="&lt;8/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0/2019"/>
        </groupItems>
      </fieldGroup>
    </cacheField>
    <cacheField name="Months" databaseField="0">
      <sharedItems containsMixedTypes="0" count="0"/>
      <fieldGroup base="22">
        <rangePr groupBy="months" autoEnd="1" autoStart="1" startDate="2019-08-08T15:00:24.000" endDate="2019-08-30T11:13:00.000"/>
        <groupItems count="14">
          <s v="&lt;8/8/2019"/>
          <s v="Jan"/>
          <s v="Feb"/>
          <s v="Mar"/>
          <s v="Apr"/>
          <s v="May"/>
          <s v="Jun"/>
          <s v="Jul"/>
          <s v="Aug"/>
          <s v="Sep"/>
          <s v="Oct"/>
          <s v="Nov"/>
          <s v="Dec"/>
          <s v="&gt;8/30/2019"/>
        </groupItems>
      </fieldGroup>
    </cacheField>
    <cacheField name="Years" databaseField="0">
      <sharedItems containsMixedTypes="0" count="0"/>
      <fieldGroup base="22">
        <rangePr groupBy="years" autoEnd="1" autoStart="1" startDate="2019-08-08T15:00:24.000" endDate="2019-08-30T11:13:00.000"/>
        <groupItems count="3">
          <s v="&lt;8/8/2019"/>
          <s v="2019"/>
          <s v="&gt;8/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hfn_1990"/>
    <s v="hfn_1990"/>
    <m/>
    <m/>
    <m/>
    <m/>
    <m/>
    <m/>
    <m/>
    <m/>
    <s v="No"/>
    <n v="3"/>
    <m/>
    <m/>
    <x v="0"/>
    <d v="2019-08-21T00:33:11.000"/>
    <s v="الله على أيامها .. وايام راديو سوا و اذاعة &quot; مونت كارلو &quot;"/>
    <m/>
    <m/>
    <x v="0"/>
    <m/>
    <s v="http://pbs.twimg.com/profile_images/1165336963634872321/HrPKbiiP_normal.jpg"/>
    <x v="0"/>
    <s v="https://twitter.com/#!/hfn_1990/status/1163972278725619717"/>
    <m/>
    <m/>
    <s v="1163972278725619717"/>
    <m/>
    <b v="0"/>
    <n v="0"/>
    <s v=""/>
    <b v="1"/>
    <s v="ar"/>
    <m/>
    <s v="1163971954447212544"/>
    <b v="0"/>
    <n v="0"/>
    <s v=""/>
    <s v="Twitter for iPhone"/>
    <b v="0"/>
    <s v="1163972278725619717"/>
    <s v="Tweet"/>
    <n v="0"/>
    <n v="0"/>
    <m/>
    <m/>
    <m/>
    <m/>
    <m/>
    <m/>
    <m/>
    <m/>
    <n v="1"/>
    <s v="14"/>
    <s v="14"/>
    <n v="0"/>
    <n v="0"/>
    <n v="0"/>
    <n v="0"/>
    <n v="0"/>
    <n v="0"/>
    <n v="10"/>
    <n v="100"/>
    <n v="10"/>
  </r>
  <r>
    <s v="illsli9"/>
    <s v="hfn_1990"/>
    <m/>
    <m/>
    <m/>
    <m/>
    <m/>
    <m/>
    <m/>
    <m/>
    <s v="No"/>
    <n v="4"/>
    <m/>
    <m/>
    <x v="1"/>
    <d v="2019-08-21T00:33:48.000"/>
    <s v="RT @HFN_1990: الله على أيامها .. وايام راديو سوا و اذاعة &quot; مونت كارلو &quot; https://t.co/nEHkdBWE77"/>
    <s v="https://twitter.com/illsli9/status/1163971954447212544"/>
    <s v="twitter.com"/>
    <x v="0"/>
    <m/>
    <s v="http://pbs.twimg.com/profile_images/1154548410508283904/5nbl7Gta_normal.jpg"/>
    <x v="1"/>
    <s v="https://twitter.com/#!/illsli9/status/1163972434724315137"/>
    <m/>
    <m/>
    <s v="1163972434724315137"/>
    <m/>
    <b v="0"/>
    <n v="0"/>
    <s v=""/>
    <b v="1"/>
    <s v="ar"/>
    <m/>
    <s v="1163971954447212544"/>
    <b v="0"/>
    <n v="0"/>
    <s v="1163972278725619717"/>
    <s v="Twitter for iPhone"/>
    <b v="0"/>
    <s v="1163972278725619717"/>
    <s v="Tweet"/>
    <n v="0"/>
    <n v="0"/>
    <m/>
    <m/>
    <m/>
    <m/>
    <m/>
    <m/>
    <m/>
    <m/>
    <n v="1"/>
    <s v="14"/>
    <s v="14"/>
    <n v="0"/>
    <n v="0"/>
    <n v="0"/>
    <n v="0"/>
    <n v="0"/>
    <n v="0"/>
    <n v="12"/>
    <n v="100"/>
    <n v="12"/>
  </r>
  <r>
    <s v="wangoppaa"/>
    <s v="wangoppaa"/>
    <m/>
    <m/>
    <m/>
    <m/>
    <m/>
    <m/>
    <m/>
    <m/>
    <s v="No"/>
    <n v="5"/>
    <m/>
    <m/>
    <x v="0"/>
    <d v="2019-08-21T22:04:20.000"/>
    <s v="٢٢/ _x000a_مااحفظ اسماء الراديو بس كل راديو يروح له مع جينيونق يصير يهبل عاد هم المفضلين بالنسبة لي كديجي وجوهم سوا يصير… https://t.co/ob0uT0b6Gn"/>
    <s v="https://twitter.com/i/web/status/1164297205827723264"/>
    <s v="twitter.com"/>
    <x v="0"/>
    <m/>
    <s v="http://pbs.twimg.com/profile_images/1163823009825619968/rc-uUaDP_normal.jpg"/>
    <x v="2"/>
    <s v="https://twitter.com/#!/wangoppaa/status/1164297205827723264"/>
    <m/>
    <m/>
    <s v="1164297205827723264"/>
    <s v="1164261424283246593"/>
    <b v="0"/>
    <n v="0"/>
    <s v="1056287329265090563"/>
    <b v="0"/>
    <s v="ar"/>
    <m/>
    <s v=""/>
    <b v="0"/>
    <n v="0"/>
    <s v=""/>
    <s v="Twitter for iPhone"/>
    <b v="1"/>
    <s v="1164261424283246593"/>
    <s v="Tweet"/>
    <n v="0"/>
    <n v="0"/>
    <m/>
    <m/>
    <m/>
    <m/>
    <m/>
    <m/>
    <m/>
    <m/>
    <n v="1"/>
    <s v="2"/>
    <s v="2"/>
    <n v="0"/>
    <n v="0"/>
    <n v="0"/>
    <n v="0"/>
    <n v="0"/>
    <n v="0"/>
    <n v="22"/>
    <n v="100"/>
    <n v="22"/>
  </r>
  <r>
    <s v="alhurranews"/>
    <s v="radiosawa"/>
    <m/>
    <m/>
    <m/>
    <m/>
    <m/>
    <m/>
    <m/>
    <m/>
    <s v="No"/>
    <n v="6"/>
    <m/>
    <m/>
    <x v="1"/>
    <d v="2019-08-22T19:49:07.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8739839384907776/WllDCirw_normal.jpg"/>
    <x v="3"/>
    <s v="https://twitter.com/#!/alhurranews/status/1164625566957539333"/>
    <m/>
    <m/>
    <s v="1164625566957539333"/>
    <m/>
    <b v="0"/>
    <n v="0"/>
    <s v=""/>
    <b v="0"/>
    <s v="ar"/>
    <m/>
    <s v=""/>
    <b v="0"/>
    <n v="0"/>
    <s v="1164622464917413889"/>
    <s v="Twitter Web App"/>
    <b v="0"/>
    <s v="1164622464917413889"/>
    <s v="Tweet"/>
    <n v="0"/>
    <n v="0"/>
    <m/>
    <m/>
    <m/>
    <m/>
    <m/>
    <m/>
    <m/>
    <m/>
    <n v="1"/>
    <s v="1"/>
    <s v="1"/>
    <n v="0"/>
    <n v="0"/>
    <n v="0"/>
    <n v="0"/>
    <n v="0"/>
    <n v="0"/>
    <n v="17"/>
    <n v="100"/>
    <n v="17"/>
  </r>
  <r>
    <s v="alhurrairaq"/>
    <s v="radiosawa"/>
    <m/>
    <m/>
    <m/>
    <m/>
    <m/>
    <m/>
    <m/>
    <m/>
    <s v="No"/>
    <n v="7"/>
    <m/>
    <m/>
    <x v="1"/>
    <d v="2019-08-22T19:49:53.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9144968114262019/vN5m0yvd_normal.jpg"/>
    <x v="4"/>
    <s v="https://twitter.com/#!/alhurrairaq/status/1164625758427451394"/>
    <m/>
    <m/>
    <s v="1164625758427451394"/>
    <m/>
    <b v="0"/>
    <n v="0"/>
    <s v=""/>
    <b v="0"/>
    <s v="ar"/>
    <m/>
    <s v=""/>
    <b v="0"/>
    <n v="0"/>
    <s v="1164622464917413889"/>
    <s v="Hootsuite Inc."/>
    <b v="0"/>
    <s v="1164622464917413889"/>
    <s v="Tweet"/>
    <n v="0"/>
    <n v="0"/>
    <m/>
    <m/>
    <m/>
    <m/>
    <m/>
    <m/>
    <m/>
    <m/>
    <n v="1"/>
    <s v="1"/>
    <s v="1"/>
    <n v="0"/>
    <n v="0"/>
    <n v="0"/>
    <n v="0"/>
    <n v="0"/>
    <n v="0"/>
    <n v="17"/>
    <n v="100"/>
    <n v="17"/>
  </r>
  <r>
    <s v="mtotality"/>
    <s v="radiosawa"/>
    <m/>
    <m/>
    <m/>
    <m/>
    <m/>
    <m/>
    <m/>
    <m/>
    <s v="No"/>
    <n v="8"/>
    <m/>
    <m/>
    <x v="1"/>
    <d v="2019-08-22T19:56:10.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8238641589817344/iEtlPjxW_normal.jpg"/>
    <x v="5"/>
    <s v="https://twitter.com/#!/mtotality/status/1164627341693378562"/>
    <m/>
    <m/>
    <s v="1164627341693378562"/>
    <m/>
    <b v="0"/>
    <n v="0"/>
    <s v=""/>
    <b v="0"/>
    <s v="ar"/>
    <m/>
    <s v=""/>
    <b v="0"/>
    <n v="0"/>
    <s v="1164622464917413889"/>
    <s v="Twitter for Android"/>
    <b v="0"/>
    <s v="1164622464917413889"/>
    <s v="Tweet"/>
    <n v="0"/>
    <n v="0"/>
    <m/>
    <m/>
    <m/>
    <m/>
    <m/>
    <m/>
    <m/>
    <m/>
    <n v="1"/>
    <s v="1"/>
    <s v="1"/>
    <n v="0"/>
    <n v="0"/>
    <n v="0"/>
    <n v="0"/>
    <n v="0"/>
    <n v="0"/>
    <n v="17"/>
    <n v="100"/>
    <n v="17"/>
  </r>
  <r>
    <s v="alaa00803434"/>
    <s v="radiosawa"/>
    <m/>
    <m/>
    <m/>
    <m/>
    <m/>
    <m/>
    <m/>
    <m/>
    <s v="No"/>
    <n v="9"/>
    <m/>
    <m/>
    <x v="1"/>
    <d v="2019-08-22T19:56:15.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3543489491197952/PEEuVLUP_normal.jpg"/>
    <x v="6"/>
    <s v="https://twitter.com/#!/alaa00803434/status/1164627364019679232"/>
    <m/>
    <m/>
    <s v="1164627364019679232"/>
    <m/>
    <b v="0"/>
    <n v="0"/>
    <s v=""/>
    <b v="0"/>
    <s v="ar"/>
    <m/>
    <s v=""/>
    <b v="0"/>
    <n v="0"/>
    <s v="1164622464917413889"/>
    <s v="Twitter for Android"/>
    <b v="0"/>
    <s v="1164622464917413889"/>
    <s v="Tweet"/>
    <n v="0"/>
    <n v="0"/>
    <m/>
    <m/>
    <m/>
    <m/>
    <m/>
    <m/>
    <m/>
    <m/>
    <n v="1"/>
    <s v="1"/>
    <s v="1"/>
    <n v="0"/>
    <n v="0"/>
    <n v="0"/>
    <n v="0"/>
    <n v="0"/>
    <n v="0"/>
    <n v="17"/>
    <n v="100"/>
    <n v="17"/>
  </r>
  <r>
    <s v="mtowim"/>
    <s v="radiosawa"/>
    <m/>
    <m/>
    <m/>
    <m/>
    <m/>
    <m/>
    <m/>
    <m/>
    <s v="No"/>
    <n v="10"/>
    <m/>
    <m/>
    <x v="1"/>
    <d v="2019-08-22T19:59:2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378800000065091615/a37eef2fcfc7a6fcdff102fdc1661a60_normal.jpeg"/>
    <x v="7"/>
    <s v="https://twitter.com/#!/mtowim/status/1164628144118259713"/>
    <m/>
    <m/>
    <s v="1164628144118259713"/>
    <m/>
    <b v="0"/>
    <n v="0"/>
    <s v=""/>
    <b v="0"/>
    <s v="ar"/>
    <m/>
    <s v=""/>
    <b v="0"/>
    <n v="0"/>
    <s v="1164622464917413889"/>
    <s v="Twitter for iPhone"/>
    <b v="0"/>
    <s v="1164622464917413889"/>
    <s v="Tweet"/>
    <n v="0"/>
    <n v="0"/>
    <m/>
    <m/>
    <m/>
    <m/>
    <m/>
    <m/>
    <m/>
    <m/>
    <n v="1"/>
    <s v="1"/>
    <s v="1"/>
    <n v="0"/>
    <n v="0"/>
    <n v="0"/>
    <n v="0"/>
    <n v="0"/>
    <n v="0"/>
    <n v="17"/>
    <n v="100"/>
    <n v="17"/>
  </r>
  <r>
    <s v="khalidroqi"/>
    <s v="radiosawa"/>
    <m/>
    <m/>
    <m/>
    <m/>
    <m/>
    <m/>
    <m/>
    <m/>
    <s v="No"/>
    <n v="11"/>
    <m/>
    <m/>
    <x v="1"/>
    <d v="2019-08-22T20:00:53.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8088567496818689/LJYKNr82_normal.jpg"/>
    <x v="8"/>
    <s v="https://twitter.com/#!/khalidroqi/status/1164628528639500293"/>
    <m/>
    <m/>
    <s v="1164628528639500293"/>
    <m/>
    <b v="0"/>
    <n v="0"/>
    <s v=""/>
    <b v="0"/>
    <s v="ar"/>
    <m/>
    <s v=""/>
    <b v="0"/>
    <n v="0"/>
    <s v="1164622464917413889"/>
    <s v="Twitter for iPhone"/>
    <b v="0"/>
    <s v="1164622464917413889"/>
    <s v="Tweet"/>
    <n v="0"/>
    <n v="0"/>
    <m/>
    <m/>
    <m/>
    <m/>
    <m/>
    <m/>
    <m/>
    <m/>
    <n v="1"/>
    <s v="1"/>
    <s v="1"/>
    <n v="0"/>
    <n v="0"/>
    <n v="0"/>
    <n v="0"/>
    <n v="0"/>
    <n v="0"/>
    <n v="17"/>
    <n v="100"/>
    <n v="17"/>
  </r>
  <r>
    <s v="torcrfvumfvbwtc"/>
    <s v="radiosawa"/>
    <m/>
    <m/>
    <m/>
    <m/>
    <m/>
    <m/>
    <m/>
    <m/>
    <s v="No"/>
    <n v="12"/>
    <m/>
    <m/>
    <x v="1"/>
    <d v="2019-08-22T20:06:5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2234856837013504/WAfqMGbz_normal.jpg"/>
    <x v="9"/>
    <s v="https://twitter.com/#!/torcrfvumfvbwtc/status/1164630030334513155"/>
    <m/>
    <m/>
    <s v="1164630030334513155"/>
    <m/>
    <b v="0"/>
    <n v="0"/>
    <s v=""/>
    <b v="0"/>
    <s v="ar"/>
    <m/>
    <s v=""/>
    <b v="0"/>
    <n v="0"/>
    <s v="1164622464917413889"/>
    <s v="Twitter for Android"/>
    <b v="0"/>
    <s v="1164622464917413889"/>
    <s v="Tweet"/>
    <n v="0"/>
    <n v="0"/>
    <m/>
    <m/>
    <m/>
    <m/>
    <m/>
    <m/>
    <m/>
    <m/>
    <n v="1"/>
    <s v="1"/>
    <s v="1"/>
    <n v="0"/>
    <n v="0"/>
    <n v="0"/>
    <n v="0"/>
    <n v="0"/>
    <n v="0"/>
    <n v="17"/>
    <n v="100"/>
    <n v="17"/>
  </r>
  <r>
    <s v="2highmountains"/>
    <s v="radiosawa"/>
    <m/>
    <m/>
    <m/>
    <m/>
    <m/>
    <m/>
    <m/>
    <m/>
    <s v="No"/>
    <n v="13"/>
    <m/>
    <m/>
    <x v="1"/>
    <d v="2019-08-22T20:08:34.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0901413469327361/s_EMpP6C_normal.jpg"/>
    <x v="10"/>
    <s v="https://twitter.com/#!/2highmountains/status/1164630463429959681"/>
    <m/>
    <m/>
    <s v="1164630463429959681"/>
    <m/>
    <b v="0"/>
    <n v="0"/>
    <s v=""/>
    <b v="0"/>
    <s v="ar"/>
    <m/>
    <s v=""/>
    <b v="0"/>
    <n v="0"/>
    <s v="1164622464917413889"/>
    <s v="Twitter for iPhone"/>
    <b v="0"/>
    <s v="1164622464917413889"/>
    <s v="Tweet"/>
    <n v="0"/>
    <n v="0"/>
    <m/>
    <m/>
    <m/>
    <m/>
    <m/>
    <m/>
    <m/>
    <m/>
    <n v="1"/>
    <s v="1"/>
    <s v="1"/>
    <n v="0"/>
    <n v="0"/>
    <n v="0"/>
    <n v="0"/>
    <n v="0"/>
    <n v="0"/>
    <n v="17"/>
    <n v="100"/>
    <n v="17"/>
  </r>
  <r>
    <s v="oeskkcehmvn8fmv"/>
    <s v="radiosawa"/>
    <m/>
    <m/>
    <m/>
    <m/>
    <m/>
    <m/>
    <m/>
    <m/>
    <s v="No"/>
    <n v="14"/>
    <m/>
    <m/>
    <x v="1"/>
    <d v="2019-08-22T20:39:2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14249433935081473/Nl7D7KQ9_normal.jpg"/>
    <x v="11"/>
    <s v="https://twitter.com/#!/oeskkcehmvn8fmv/status/1164638210498224144"/>
    <m/>
    <m/>
    <s v="1164638210498224144"/>
    <m/>
    <b v="0"/>
    <n v="0"/>
    <s v=""/>
    <b v="0"/>
    <s v="ar"/>
    <m/>
    <s v=""/>
    <b v="0"/>
    <n v="0"/>
    <s v="1164622464917413889"/>
    <s v="Twitter for Android"/>
    <b v="0"/>
    <s v="1164622464917413889"/>
    <s v="Tweet"/>
    <n v="0"/>
    <n v="0"/>
    <m/>
    <m/>
    <m/>
    <m/>
    <m/>
    <m/>
    <m/>
    <m/>
    <n v="1"/>
    <s v="1"/>
    <s v="1"/>
    <n v="0"/>
    <n v="0"/>
    <n v="0"/>
    <n v="0"/>
    <n v="0"/>
    <n v="0"/>
    <n v="17"/>
    <n v="100"/>
    <n v="17"/>
  </r>
  <r>
    <s v="au_vieux"/>
    <s v="radiosawa"/>
    <m/>
    <m/>
    <m/>
    <m/>
    <m/>
    <m/>
    <m/>
    <m/>
    <s v="No"/>
    <n v="15"/>
    <m/>
    <m/>
    <x v="1"/>
    <d v="2019-08-22T21:54:59.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742060055609155589/4w0PH6OP_normal.jpg"/>
    <x v="12"/>
    <s v="https://twitter.com/#!/au_vieux/status/1164657240747446272"/>
    <m/>
    <m/>
    <s v="1164657240747446272"/>
    <m/>
    <b v="0"/>
    <n v="0"/>
    <s v=""/>
    <b v="0"/>
    <s v="ar"/>
    <m/>
    <s v=""/>
    <b v="0"/>
    <n v="0"/>
    <s v="1164622464917413889"/>
    <s v="Twitter for iPhone"/>
    <b v="0"/>
    <s v="1164622464917413889"/>
    <s v="Tweet"/>
    <n v="0"/>
    <n v="0"/>
    <m/>
    <m/>
    <m/>
    <m/>
    <m/>
    <m/>
    <m/>
    <m/>
    <n v="1"/>
    <s v="1"/>
    <s v="1"/>
    <n v="0"/>
    <n v="0"/>
    <n v="0"/>
    <n v="0"/>
    <n v="0"/>
    <n v="0"/>
    <n v="17"/>
    <n v="100"/>
    <n v="17"/>
  </r>
  <r>
    <s v="muirln7rn1xbqja"/>
    <s v="radiosawa"/>
    <m/>
    <m/>
    <m/>
    <m/>
    <m/>
    <m/>
    <m/>
    <m/>
    <s v="No"/>
    <n v="16"/>
    <m/>
    <m/>
    <x v="1"/>
    <d v="2019-08-22T22:24:38.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5589746200125442/zgcNOIun_normal.jpg"/>
    <x v="13"/>
    <s v="https://twitter.com/#!/muirln7rn1xbqja/status/1164664702296834048"/>
    <m/>
    <m/>
    <s v="1164664702296834048"/>
    <m/>
    <b v="0"/>
    <n v="0"/>
    <s v=""/>
    <b v="0"/>
    <s v="ar"/>
    <m/>
    <s v=""/>
    <b v="0"/>
    <n v="0"/>
    <s v="1164622464917413889"/>
    <s v="Twitter for Android"/>
    <b v="0"/>
    <s v="1164622464917413889"/>
    <s v="Tweet"/>
    <n v="0"/>
    <n v="0"/>
    <m/>
    <m/>
    <m/>
    <m/>
    <m/>
    <m/>
    <m/>
    <m/>
    <n v="1"/>
    <s v="1"/>
    <s v="1"/>
    <n v="0"/>
    <n v="0"/>
    <n v="0"/>
    <n v="0"/>
    <n v="0"/>
    <n v="0"/>
    <n v="17"/>
    <n v="100"/>
    <n v="17"/>
  </r>
  <r>
    <s v="yvsqoquzbcqigse"/>
    <s v="radiosawa"/>
    <m/>
    <m/>
    <m/>
    <m/>
    <m/>
    <m/>
    <m/>
    <m/>
    <s v="No"/>
    <n v="17"/>
    <m/>
    <m/>
    <x v="1"/>
    <d v="2019-08-22T22:38:09.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1138294211731466/JdWHJQOU_normal.jpg"/>
    <x v="14"/>
    <s v="https://twitter.com/#!/yvsqoquzbcqigse/status/1164668106943451136"/>
    <m/>
    <m/>
    <s v="1164668106943451136"/>
    <m/>
    <b v="0"/>
    <n v="0"/>
    <s v=""/>
    <b v="0"/>
    <s v="ar"/>
    <m/>
    <s v=""/>
    <b v="0"/>
    <n v="0"/>
    <s v="1164622464917413889"/>
    <s v="Twitter for Android"/>
    <b v="0"/>
    <s v="1164622464917413889"/>
    <s v="Tweet"/>
    <n v="0"/>
    <n v="0"/>
    <m/>
    <m/>
    <m/>
    <m/>
    <m/>
    <m/>
    <m/>
    <m/>
    <n v="1"/>
    <s v="1"/>
    <s v="1"/>
    <n v="0"/>
    <n v="0"/>
    <n v="0"/>
    <n v="0"/>
    <n v="0"/>
    <n v="0"/>
    <n v="17"/>
    <n v="100"/>
    <n v="17"/>
  </r>
  <r>
    <s v="mhabibahi"/>
    <s v="radiosawa"/>
    <m/>
    <m/>
    <m/>
    <m/>
    <m/>
    <m/>
    <m/>
    <m/>
    <s v="No"/>
    <n v="18"/>
    <m/>
    <m/>
    <x v="1"/>
    <d v="2019-08-22T22:59:14.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8345641930297344/gi9d7nPF_normal.jpg"/>
    <x v="15"/>
    <s v="https://twitter.com/#!/mhabibahi/status/1164673409663590400"/>
    <m/>
    <m/>
    <s v="1164673409663590400"/>
    <m/>
    <b v="0"/>
    <n v="0"/>
    <s v=""/>
    <b v="0"/>
    <s v="ar"/>
    <m/>
    <s v=""/>
    <b v="0"/>
    <n v="0"/>
    <s v="1164622464917413889"/>
    <s v="Twitter for iPhone"/>
    <b v="0"/>
    <s v="1164622464917413889"/>
    <s v="Tweet"/>
    <n v="0"/>
    <n v="0"/>
    <m/>
    <m/>
    <m/>
    <m/>
    <m/>
    <m/>
    <m/>
    <m/>
    <n v="1"/>
    <s v="1"/>
    <s v="1"/>
    <n v="0"/>
    <n v="0"/>
    <n v="0"/>
    <n v="0"/>
    <n v="0"/>
    <n v="0"/>
    <n v="17"/>
    <n v="100"/>
    <n v="17"/>
  </r>
  <r>
    <s v="orvalho_"/>
    <s v="pledis_17"/>
    <m/>
    <m/>
    <m/>
    <m/>
    <m/>
    <m/>
    <m/>
    <m/>
    <s v="No"/>
    <n v="19"/>
    <m/>
    <m/>
    <x v="1"/>
    <d v="2019-08-23T02:01:37.000"/>
    <s v="تكفون نبغى بث أو راديو سوا تكفون أرجوكم طلبتكم تكفون_x000a_@pledis_17"/>
    <m/>
    <m/>
    <x v="0"/>
    <m/>
    <s v="http://pbs.twimg.com/profile_images/1157810966664568832/TR790SlH_normal.jpg"/>
    <x v="16"/>
    <s v="https://twitter.com/#!/orvalho_/status/1164719309639364613"/>
    <m/>
    <m/>
    <s v="1164719309639364613"/>
    <m/>
    <b v="0"/>
    <n v="0"/>
    <s v=""/>
    <b v="0"/>
    <s v="ar"/>
    <m/>
    <s v=""/>
    <b v="0"/>
    <n v="0"/>
    <s v=""/>
    <s v="Twitter for Android"/>
    <b v="0"/>
    <s v="1164719309639364613"/>
    <s v="Tweet"/>
    <n v="0"/>
    <n v="0"/>
    <m/>
    <m/>
    <m/>
    <m/>
    <m/>
    <m/>
    <m/>
    <m/>
    <n v="1"/>
    <s v="13"/>
    <s v="13"/>
    <n v="0"/>
    <n v="0"/>
    <n v="0"/>
    <n v="0"/>
    <n v="0"/>
    <n v="0"/>
    <n v="11"/>
    <n v="100"/>
    <n v="11"/>
  </r>
  <r>
    <s v="h5nz9ut3fr0ptyx"/>
    <s v="radiosawa"/>
    <m/>
    <m/>
    <m/>
    <m/>
    <m/>
    <m/>
    <m/>
    <m/>
    <s v="No"/>
    <n v="20"/>
    <m/>
    <m/>
    <x v="1"/>
    <d v="2019-08-23T05:33:57.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2518394807291904/OwL-FgwN_normal.jpg"/>
    <x v="17"/>
    <s v="https://twitter.com/#!/h5nz9ut3fr0ptyx/status/1164772742924685312"/>
    <m/>
    <m/>
    <s v="1164772742924685312"/>
    <m/>
    <b v="0"/>
    <n v="0"/>
    <s v=""/>
    <b v="0"/>
    <s v="ar"/>
    <m/>
    <s v=""/>
    <b v="0"/>
    <n v="0"/>
    <s v="1164622464917413889"/>
    <s v="Twitter for Android"/>
    <b v="0"/>
    <s v="1164622464917413889"/>
    <s v="Tweet"/>
    <n v="0"/>
    <n v="0"/>
    <m/>
    <m/>
    <m/>
    <m/>
    <m/>
    <m/>
    <m/>
    <m/>
    <n v="1"/>
    <s v="1"/>
    <s v="1"/>
    <n v="0"/>
    <n v="0"/>
    <n v="0"/>
    <n v="0"/>
    <n v="0"/>
    <n v="0"/>
    <n v="17"/>
    <n v="100"/>
    <n v="17"/>
  </r>
  <r>
    <s v="tamer_karkot"/>
    <s v="tamer_karkot"/>
    <m/>
    <m/>
    <m/>
    <m/>
    <m/>
    <m/>
    <m/>
    <m/>
    <s v="No"/>
    <n v="21"/>
    <m/>
    <m/>
    <x v="0"/>
    <d v="2019-08-23T06:34:46.000"/>
    <s v="الاهمية الاقتصادية لاستعادة السيطرة على #خان_شيخون في #ادلب_x000a_لقاء مع راديو #سوا من واشنطن_x000a_الشكر للصديقة  Intisar K J… https://t.co/DF3ZGyJ2DG"/>
    <s v="https://twitter.com/i/web/status/1164788048531320836"/>
    <s v="twitter.com"/>
    <x v="1"/>
    <m/>
    <s v="http://pbs.twimg.com/profile_images/868114418109960192/ZQKLcETF_normal.jpg"/>
    <x v="18"/>
    <s v="https://twitter.com/#!/tamer_karkot/status/1164788048531320836"/>
    <m/>
    <m/>
    <s v="1164788048531320836"/>
    <m/>
    <b v="0"/>
    <n v="0"/>
    <s v=""/>
    <b v="0"/>
    <s v="ar"/>
    <m/>
    <s v=""/>
    <b v="0"/>
    <n v="0"/>
    <s v=""/>
    <s v="Twitter Web App"/>
    <b v="1"/>
    <s v="1164788048531320836"/>
    <s v="Tweet"/>
    <n v="0"/>
    <n v="0"/>
    <m/>
    <m/>
    <m/>
    <m/>
    <m/>
    <m/>
    <m/>
    <m/>
    <n v="1"/>
    <s v="2"/>
    <s v="2"/>
    <n v="0"/>
    <n v="0"/>
    <n v="0"/>
    <n v="0"/>
    <n v="0"/>
    <n v="0"/>
    <n v="19"/>
    <n v="100"/>
    <n v="19"/>
  </r>
  <r>
    <s v="noooora_na"/>
    <s v="ibrano15"/>
    <m/>
    <m/>
    <m/>
    <m/>
    <m/>
    <m/>
    <m/>
    <m/>
    <s v="No"/>
    <n v="22"/>
    <m/>
    <m/>
    <x v="2"/>
    <d v="2019-08-24T05:22:46.000"/>
    <s v="@IbraNo15 في اغنيه اجنبيه فيها لحن عربي كنت دائما اسمعها في راديو سوا زماااااان _x000a_ادورها الحين ناسيه اسمها عجزت الاقيها"/>
    <m/>
    <m/>
    <x v="0"/>
    <m/>
    <s v="http://pbs.twimg.com/profile_images/1163891050043383814/CR-IJxmi_normal.jpg"/>
    <x v="19"/>
    <s v="https://twitter.com/#!/noooora_na/status/1165132318434111488"/>
    <m/>
    <m/>
    <s v="1165132318434111488"/>
    <s v="1165117720410693633"/>
    <b v="0"/>
    <n v="0"/>
    <s v="4110176225"/>
    <b v="0"/>
    <s v="ar"/>
    <m/>
    <s v=""/>
    <b v="0"/>
    <n v="0"/>
    <s v=""/>
    <s v="Twitter for iPhone"/>
    <b v="0"/>
    <s v="1165117720410693633"/>
    <s v="Tweet"/>
    <n v="0"/>
    <n v="0"/>
    <m/>
    <m/>
    <m/>
    <m/>
    <m/>
    <m/>
    <m/>
    <m/>
    <n v="1"/>
    <s v="12"/>
    <s v="12"/>
    <n v="0"/>
    <n v="0"/>
    <n v="0"/>
    <n v="0"/>
    <n v="0"/>
    <n v="0"/>
    <n v="20"/>
    <n v="100"/>
    <n v="20"/>
  </r>
  <r>
    <s v="nai__0226"/>
    <s v="nai__0226"/>
    <m/>
    <m/>
    <m/>
    <m/>
    <m/>
    <m/>
    <m/>
    <m/>
    <s v="No"/>
    <n v="23"/>
    <m/>
    <m/>
    <x v="0"/>
    <d v="2019-08-24T06:04:13.000"/>
    <s v="معليش باحط شي إضافي الحين قبل أنسى، أمس طحت على مقطع من راديو حقه هو و ريوهي.. ريوهي يقول لاشريت له ملابس أو رحنا ن… https://t.co/SBZhZqvgmV"/>
    <s v="https://twitter.com/i/web/status/1165142748611121152"/>
    <s v="twitter.com"/>
    <x v="0"/>
    <m/>
    <s v="http://pbs.twimg.com/profile_images/1158467806071021569/C-8r1MES_normal.jpg"/>
    <x v="20"/>
    <s v="https://twitter.com/#!/nai__0226/status/1165142748611121152"/>
    <m/>
    <m/>
    <s v="1165142748611121152"/>
    <m/>
    <b v="0"/>
    <n v="0"/>
    <s v=""/>
    <b v="1"/>
    <s v="ar"/>
    <m/>
    <s v="1165142142995652608"/>
    <b v="0"/>
    <n v="0"/>
    <s v=""/>
    <s v="Twitter for iPhone"/>
    <b v="1"/>
    <s v="1165142748611121152"/>
    <s v="Tweet"/>
    <n v="0"/>
    <n v="0"/>
    <m/>
    <m/>
    <m/>
    <m/>
    <m/>
    <m/>
    <m/>
    <m/>
    <n v="1"/>
    <s v="2"/>
    <s v="2"/>
    <n v="0"/>
    <n v="0"/>
    <n v="0"/>
    <n v="0"/>
    <n v="0"/>
    <n v="0"/>
    <n v="25"/>
    <n v="100"/>
    <n v="25"/>
  </r>
  <r>
    <s v="fatmaasabih"/>
    <s v="1michelcorleone"/>
    <m/>
    <m/>
    <m/>
    <m/>
    <m/>
    <m/>
    <m/>
    <m/>
    <s v="No"/>
    <n v="24"/>
    <m/>
    <m/>
    <x v="1"/>
    <d v="2019-08-24T07:46:04.000"/>
    <s v="@ali731981 @OoNoorAoO @tweepaya @yass7er @1MichelCorleone اني اذا اشغل راديو ف لازم ع سوا 100.5 بس اخبارهم تلعب النفس"/>
    <m/>
    <m/>
    <x v="0"/>
    <m/>
    <s v="http://pbs.twimg.com/profile_images/1150128954461831168/yOin5zlG_normal.jpg"/>
    <x v="21"/>
    <s v="https://twitter.com/#!/fatmaasabih/status/1165168379319242753"/>
    <m/>
    <m/>
    <s v="1165168379319242753"/>
    <s v="1165012926807367680"/>
    <b v="0"/>
    <n v="0"/>
    <s v="145377264"/>
    <b v="0"/>
    <s v="ar"/>
    <m/>
    <s v=""/>
    <b v="0"/>
    <n v="0"/>
    <s v=""/>
    <s v="Twitter for iPhone"/>
    <b v="0"/>
    <s v="1165012926807367680"/>
    <s v="Tweet"/>
    <n v="0"/>
    <n v="0"/>
    <m/>
    <m/>
    <m/>
    <m/>
    <m/>
    <m/>
    <m/>
    <m/>
    <n v="1"/>
    <s v="3"/>
    <s v="3"/>
    <m/>
    <m/>
    <m/>
    <m/>
    <m/>
    <m/>
    <m/>
    <m/>
    <m/>
  </r>
  <r>
    <s v="oonooraoo"/>
    <s v="1michelcorleone"/>
    <m/>
    <m/>
    <m/>
    <m/>
    <m/>
    <m/>
    <m/>
    <m/>
    <s v="No"/>
    <n v="25"/>
    <m/>
    <m/>
    <x v="1"/>
    <d v="2019-08-24T07:49:29.000"/>
    <s v="RT @Fatmaasabih: @ali731981 @OoNoorAoO @tweepaya @yass7er @1MichelCorleone اني اذا اشغل راديو ف لازم ع سوا 100.5 بس اخبارهم تلعب النفس"/>
    <m/>
    <m/>
    <x v="0"/>
    <m/>
    <s v="http://pbs.twimg.com/profile_images/1147147970170773505/nToJE5EU_normal.jpg"/>
    <x v="22"/>
    <s v="https://twitter.com/#!/oonooraoo/status/1165169240510468098"/>
    <m/>
    <m/>
    <s v="1165169240510468098"/>
    <m/>
    <b v="0"/>
    <n v="0"/>
    <s v=""/>
    <b v="0"/>
    <s v="ar"/>
    <m/>
    <s v=""/>
    <b v="0"/>
    <n v="0"/>
    <s v="1165168379319242753"/>
    <s v="Twitter for iPhone"/>
    <b v="0"/>
    <s v="1165168379319242753"/>
    <s v="Tweet"/>
    <n v="0"/>
    <n v="0"/>
    <m/>
    <m/>
    <m/>
    <m/>
    <m/>
    <m/>
    <m/>
    <m/>
    <n v="1"/>
    <s v="3"/>
    <s v="3"/>
    <m/>
    <m/>
    <m/>
    <m/>
    <m/>
    <m/>
    <m/>
    <m/>
    <m/>
  </r>
  <r>
    <s v="tweepaya"/>
    <s v="1michelcorleone"/>
    <m/>
    <m/>
    <m/>
    <m/>
    <m/>
    <m/>
    <m/>
    <m/>
    <s v="No"/>
    <n v="26"/>
    <m/>
    <m/>
    <x v="1"/>
    <d v="2019-08-24T08:23:25.000"/>
    <s v="@Fatmaasabih @ali731981 @OoNoorAoO @yass7er @1MichelCorleone حييييييل راديو سوا ايام المراهقة"/>
    <m/>
    <m/>
    <x v="0"/>
    <m/>
    <s v="http://pbs.twimg.com/profile_images/1086720630018457601/Hkc9DtVf_normal.jpg"/>
    <x v="23"/>
    <s v="https://twitter.com/#!/tweepaya/status/1165177779555655681"/>
    <m/>
    <m/>
    <s v="1165177779555655681"/>
    <s v="1165168379319242753"/>
    <b v="0"/>
    <n v="0"/>
    <s v="736651954189914112"/>
    <b v="0"/>
    <s v="ar"/>
    <m/>
    <s v=""/>
    <b v="0"/>
    <n v="0"/>
    <s v=""/>
    <s v="Twitter for iPhone"/>
    <b v="0"/>
    <s v="1165168379319242753"/>
    <s v="Tweet"/>
    <n v="0"/>
    <n v="0"/>
    <m/>
    <m/>
    <m/>
    <m/>
    <m/>
    <m/>
    <m/>
    <m/>
    <n v="1"/>
    <s v="3"/>
    <s v="3"/>
    <m/>
    <m/>
    <m/>
    <m/>
    <m/>
    <m/>
    <m/>
    <m/>
    <m/>
  </r>
  <r>
    <s v="alialleile"/>
    <s v="israhazel"/>
    <m/>
    <m/>
    <m/>
    <m/>
    <m/>
    <m/>
    <m/>
    <m/>
    <s v="No"/>
    <n v="39"/>
    <m/>
    <m/>
    <x v="2"/>
    <d v="2019-08-24T09:51:12.000"/>
    <s v="@IsraHazel بالفعل كانت سبيشل، تصوري بتذكر أنو حتى إذاعات الراديو الي كنت اسمعهن باستمرار ( راديو سوا ، بي بي سي ، ف… https://t.co/eCbNz87nwI"/>
    <s v="https://twitter.com/i/web/status/1165199872863215617"/>
    <s v="twitter.com"/>
    <x v="0"/>
    <m/>
    <s v="http://pbs.twimg.com/profile_images/1165022617276993538/X2pOUEMj_normal.jpg"/>
    <x v="24"/>
    <s v="https://twitter.com/#!/alialleile/status/1165199872863215617"/>
    <m/>
    <m/>
    <s v="1165199872863215617"/>
    <s v="1165199170879332352"/>
    <b v="0"/>
    <n v="0"/>
    <s v="1071483192719405056"/>
    <b v="0"/>
    <s v="ar"/>
    <m/>
    <s v=""/>
    <b v="0"/>
    <n v="0"/>
    <s v=""/>
    <s v="Twitter for iPhone"/>
    <b v="1"/>
    <s v="1165199170879332352"/>
    <s v="Tweet"/>
    <n v="0"/>
    <n v="0"/>
    <m/>
    <m/>
    <m/>
    <m/>
    <m/>
    <m/>
    <m/>
    <m/>
    <n v="1"/>
    <s v="11"/>
    <s v="11"/>
    <n v="0"/>
    <n v="0"/>
    <n v="0"/>
    <n v="0"/>
    <n v="0"/>
    <n v="0"/>
    <n v="20"/>
    <n v="100"/>
    <n v="20"/>
  </r>
  <r>
    <s v="foudagrapher"/>
    <s v="foudagrapher"/>
    <m/>
    <m/>
    <m/>
    <m/>
    <m/>
    <m/>
    <m/>
    <m/>
    <s v="No"/>
    <n v="40"/>
    <m/>
    <m/>
    <x v="0"/>
    <d v="2019-08-24T20:21:07.000"/>
    <s v="لينا ف راديو سوا حكايات 😍_x000a_العااااالم الأن 😂"/>
    <m/>
    <m/>
    <x v="0"/>
    <m/>
    <s v="http://pbs.twimg.com/profile_images/1165034833598439425/vt8bnSLm_normal.jpg"/>
    <x v="25"/>
    <s v="https://twitter.com/#!/foudagrapher/status/1165358395207114753"/>
    <m/>
    <m/>
    <s v="1165358395207114753"/>
    <m/>
    <b v="0"/>
    <n v="0"/>
    <s v=""/>
    <b v="1"/>
    <s v="ar"/>
    <m/>
    <s v="1165234144135327744"/>
    <b v="0"/>
    <n v="0"/>
    <s v=""/>
    <s v="Twitter for Android"/>
    <b v="0"/>
    <s v="1165358395207114753"/>
    <s v="Tweet"/>
    <n v="0"/>
    <n v="0"/>
    <m/>
    <m/>
    <m/>
    <m/>
    <m/>
    <m/>
    <m/>
    <m/>
    <n v="1"/>
    <s v="10"/>
    <s v="10"/>
    <n v="0"/>
    <n v="0"/>
    <n v="0"/>
    <n v="0"/>
    <n v="0"/>
    <n v="0"/>
    <n v="7"/>
    <n v="100"/>
    <n v="7"/>
  </r>
  <r>
    <s v="nermena44"/>
    <s v="foudagrapher"/>
    <m/>
    <m/>
    <m/>
    <m/>
    <m/>
    <m/>
    <m/>
    <m/>
    <s v="No"/>
    <n v="41"/>
    <m/>
    <m/>
    <x v="1"/>
    <d v="2019-08-24T21:56:40.000"/>
    <s v="RT @Foudagrapher: لينا ف راديو سوا حكايات 😍_x000a_العااااالم الأن 😂 https://t.co/FpokbhsxvQ"/>
    <s v="https://twitter.com/tokariad/status/1165234144135327744"/>
    <s v="twitter.com"/>
    <x v="0"/>
    <m/>
    <s v="http://pbs.twimg.com/profile_images/1151458899020713990/hEy4Xi4l_normal.jpg"/>
    <x v="26"/>
    <s v="https://twitter.com/#!/nermena44/status/1165382442561220609"/>
    <m/>
    <m/>
    <s v="1165382442561220609"/>
    <m/>
    <b v="0"/>
    <n v="0"/>
    <s v=""/>
    <b v="1"/>
    <s v="ar"/>
    <m/>
    <s v="1165234144135327744"/>
    <b v="0"/>
    <n v="0"/>
    <s v="1165358395207114753"/>
    <s v="Twitter for Android"/>
    <b v="0"/>
    <s v="1165358395207114753"/>
    <s v="Tweet"/>
    <n v="0"/>
    <n v="0"/>
    <m/>
    <m/>
    <m/>
    <m/>
    <m/>
    <m/>
    <m/>
    <m/>
    <n v="1"/>
    <s v="10"/>
    <s v="10"/>
    <n v="0"/>
    <n v="0"/>
    <n v="0"/>
    <n v="0"/>
    <n v="0"/>
    <n v="0"/>
    <n v="9"/>
    <n v="100"/>
    <n v="9"/>
  </r>
  <r>
    <s v="bossyanssary"/>
    <s v="bossyanssary"/>
    <m/>
    <m/>
    <m/>
    <m/>
    <m/>
    <m/>
    <m/>
    <m/>
    <s v="No"/>
    <n v="42"/>
    <m/>
    <m/>
    <x v="0"/>
    <d v="2019-08-25T09:18:58.000"/>
    <s v="هو راديو سوا لسه شغال.؟"/>
    <m/>
    <m/>
    <x v="0"/>
    <m/>
    <s v="http://pbs.twimg.com/profile_images/1164668380252639232/QZih7HmA_normal.jpg"/>
    <x v="27"/>
    <s v="https://twitter.com/#!/bossyanssary/status/1165554146398875649"/>
    <m/>
    <m/>
    <s v="1165554146398875649"/>
    <m/>
    <b v="0"/>
    <n v="0"/>
    <s v=""/>
    <b v="0"/>
    <s v="ar"/>
    <m/>
    <s v=""/>
    <b v="0"/>
    <n v="0"/>
    <s v=""/>
    <s v="Twitter for Android"/>
    <b v="0"/>
    <s v="1165554146398875649"/>
    <s v="Tweet"/>
    <n v="0"/>
    <n v="0"/>
    <m/>
    <m/>
    <m/>
    <m/>
    <m/>
    <m/>
    <m/>
    <m/>
    <n v="1"/>
    <s v="9"/>
    <s v="9"/>
    <n v="0"/>
    <n v="0"/>
    <n v="0"/>
    <n v="0"/>
    <n v="0"/>
    <n v="0"/>
    <n v="5"/>
    <n v="100"/>
    <n v="5"/>
  </r>
  <r>
    <s v="michealnabil010"/>
    <s v="bossyanssary"/>
    <m/>
    <m/>
    <m/>
    <m/>
    <m/>
    <m/>
    <m/>
    <m/>
    <s v="No"/>
    <n v="43"/>
    <m/>
    <m/>
    <x v="1"/>
    <d v="2019-08-25T09:20:25.000"/>
    <s v="RT @bossyanssary: هو راديو سوا لسه شغال.؟"/>
    <m/>
    <m/>
    <x v="0"/>
    <m/>
    <s v="http://pbs.twimg.com/profile_images/1114901696017203200/JeHi9thv_normal.jpg"/>
    <x v="28"/>
    <s v="https://twitter.com/#!/michealnabil010/status/1165554512532246528"/>
    <m/>
    <m/>
    <s v="1165554512532246528"/>
    <m/>
    <b v="0"/>
    <n v="0"/>
    <s v=""/>
    <b v="0"/>
    <s v="ar"/>
    <m/>
    <s v=""/>
    <b v="0"/>
    <n v="0"/>
    <s v="1165554146398875649"/>
    <s v="Twitter for Android"/>
    <b v="0"/>
    <s v="1165554146398875649"/>
    <s v="Tweet"/>
    <n v="0"/>
    <n v="0"/>
    <m/>
    <m/>
    <m/>
    <m/>
    <m/>
    <m/>
    <m/>
    <m/>
    <n v="1"/>
    <s v="9"/>
    <s v="9"/>
    <n v="0"/>
    <n v="0"/>
    <n v="0"/>
    <n v="0"/>
    <n v="0"/>
    <n v="0"/>
    <n v="7"/>
    <n v="100"/>
    <n v="7"/>
  </r>
  <r>
    <s v="sitalb_anat"/>
    <s v="mo7_omar"/>
    <m/>
    <m/>
    <m/>
    <m/>
    <m/>
    <m/>
    <m/>
    <m/>
    <s v="No"/>
    <n v="44"/>
    <m/>
    <m/>
    <x v="1"/>
    <d v="2019-08-27T10:41:05.000"/>
    <s v="RT @MO7_OMAR: أكثر من ثلاثة وعشرين سنه في مجال الأعلام آخرها كمذيعه ومعدة برامج ومدير قسم بالإنابه في إذاعة راديو سوا تلفزيون الحرة بواشنطن…"/>
    <m/>
    <m/>
    <x v="0"/>
    <m/>
    <s v="http://pbs.twimg.com/profile_images/1157645007152717824/BYlxXprz_normal.jpg"/>
    <x v="29"/>
    <s v="https://twitter.com/#!/sitalb_anat/status/1166299590049579009"/>
    <m/>
    <m/>
    <s v="1166299590049579009"/>
    <m/>
    <b v="0"/>
    <n v="0"/>
    <s v=""/>
    <b v="0"/>
    <s v="ar"/>
    <m/>
    <s v=""/>
    <b v="0"/>
    <n v="0"/>
    <s v="1166299003442618368"/>
    <s v="Twitter for Android"/>
    <b v="0"/>
    <s v="1166299003442618368"/>
    <s v="Tweet"/>
    <n v="0"/>
    <n v="0"/>
    <m/>
    <m/>
    <m/>
    <m/>
    <m/>
    <m/>
    <m/>
    <m/>
    <n v="1"/>
    <s v="4"/>
    <s v="4"/>
    <n v="0"/>
    <n v="0"/>
    <n v="0"/>
    <n v="0"/>
    <n v="0"/>
    <n v="0"/>
    <n v="24"/>
    <n v="100"/>
    <n v="24"/>
  </r>
  <r>
    <s v="sarahka00361199"/>
    <s v="sarahka00361199"/>
    <m/>
    <m/>
    <m/>
    <m/>
    <m/>
    <m/>
    <m/>
    <m/>
    <s v="No"/>
    <n v="45"/>
    <m/>
    <m/>
    <x v="0"/>
    <d v="2019-08-27T11:43:54.000"/>
    <s v="0قبل ما تجوز كان في محطه راديو بتجيب نص ساعه أغاني فيروز كنت دايما اصحي و اشغلها و اعلي الصوت ماما كانت تصحي تزعقلي… https://t.co/YKpYLgIC5x"/>
    <s v="https://twitter.com/i/web/status/1166315399484514305"/>
    <s v="twitter.com"/>
    <x v="0"/>
    <m/>
    <s v="http://pbs.twimg.com/profile_images/1019144649544478721/-HRamDVJ_normal.jpg"/>
    <x v="30"/>
    <s v="https://twitter.com/#!/sarahka00361199/status/1166315399484514305"/>
    <m/>
    <m/>
    <s v="1166315399484514305"/>
    <m/>
    <b v="0"/>
    <n v="0"/>
    <s v=""/>
    <b v="0"/>
    <s v="ar"/>
    <m/>
    <s v=""/>
    <b v="0"/>
    <n v="0"/>
    <s v=""/>
    <s v="Twitter for Android"/>
    <b v="1"/>
    <s v="1166315399484514305"/>
    <s v="Tweet"/>
    <n v="0"/>
    <n v="0"/>
    <m/>
    <m/>
    <m/>
    <m/>
    <m/>
    <m/>
    <m/>
    <m/>
    <n v="1"/>
    <s v="2"/>
    <s v="2"/>
    <n v="0"/>
    <n v="0"/>
    <n v="0"/>
    <n v="0"/>
    <n v="0"/>
    <n v="0"/>
    <n v="24"/>
    <n v="100"/>
    <n v="24"/>
  </r>
  <r>
    <s v="taheralzain"/>
    <s v="mo7_omar"/>
    <m/>
    <m/>
    <m/>
    <m/>
    <m/>
    <m/>
    <m/>
    <m/>
    <s v="No"/>
    <n v="46"/>
    <m/>
    <m/>
    <x v="1"/>
    <d v="2019-08-27T11:44:50.000"/>
    <s v="RT @MO7_OMAR: أكثر من ثلاثة وعشرين سنه في مجال الأعلام آخرها كمذيعه ومعدة برامج ومدير قسم بالإنابه في إذاعة راديو سوا تلفزيون الحرة بواشنطن…"/>
    <m/>
    <m/>
    <x v="0"/>
    <m/>
    <s v="http://pbs.twimg.com/profile_images/1162066152165650433/9U0MkFDn_normal.jpg"/>
    <x v="31"/>
    <s v="https://twitter.com/#!/taheralzain/status/1166315631081414657"/>
    <m/>
    <m/>
    <s v="1166315631081414657"/>
    <m/>
    <b v="0"/>
    <n v="0"/>
    <s v=""/>
    <b v="0"/>
    <s v="ar"/>
    <m/>
    <s v=""/>
    <b v="0"/>
    <n v="0"/>
    <s v="1166299003442618368"/>
    <s v="Twitter for Android"/>
    <b v="0"/>
    <s v="1166299003442618368"/>
    <s v="Tweet"/>
    <n v="0"/>
    <n v="0"/>
    <m/>
    <m/>
    <m/>
    <m/>
    <m/>
    <m/>
    <m/>
    <m/>
    <n v="1"/>
    <s v="4"/>
    <s v="4"/>
    <n v="0"/>
    <n v="0"/>
    <n v="0"/>
    <n v="0"/>
    <n v="0"/>
    <n v="0"/>
    <n v="24"/>
    <n v="100"/>
    <n v="24"/>
  </r>
  <r>
    <s v="najd_nl"/>
    <s v="najd_nl"/>
    <m/>
    <m/>
    <m/>
    <m/>
    <m/>
    <m/>
    <m/>
    <m/>
    <s v="No"/>
    <n v="47"/>
    <m/>
    <m/>
    <x v="0"/>
    <d v="2019-08-27T16:15:48.000"/>
    <s v="رجعنا &quot;للهلال الشيعي&quot; قالها ملك الأردن سابقا ثم اختفت وندثرت من المشهد وتحليلاته السياسية ، واليوم تخرجها لنا &quot;قناة… https://t.co/2fJfZ2oh8K"/>
    <s v="https://twitter.com/i/web/status/1166383825024442369"/>
    <s v="twitter.com"/>
    <x v="0"/>
    <m/>
    <s v="http://pbs.twimg.com/profile_images/1162528154252173314/J1VVarLE_normal.jpg"/>
    <x v="32"/>
    <s v="https://twitter.com/#!/najd_nl/status/1166383825024442369"/>
    <m/>
    <m/>
    <s v="1166383825024442369"/>
    <m/>
    <b v="0"/>
    <n v="0"/>
    <s v=""/>
    <b v="1"/>
    <s v="ar"/>
    <m/>
    <s v="1166350087150362625"/>
    <b v="0"/>
    <n v="0"/>
    <s v=""/>
    <s v="Twitter for Android"/>
    <b v="1"/>
    <s v="1166383825024442369"/>
    <s v="Tweet"/>
    <n v="0"/>
    <n v="0"/>
    <m/>
    <m/>
    <m/>
    <m/>
    <m/>
    <m/>
    <m/>
    <m/>
    <n v="1"/>
    <s v="2"/>
    <s v="2"/>
    <n v="0"/>
    <n v="0"/>
    <n v="0"/>
    <n v="0"/>
    <n v="0"/>
    <n v="0"/>
    <n v="18"/>
    <n v="100"/>
    <n v="18"/>
  </r>
  <r>
    <s v="mo_m3n"/>
    <s v="arwa_murad89"/>
    <m/>
    <m/>
    <m/>
    <m/>
    <m/>
    <m/>
    <m/>
    <m/>
    <s v="No"/>
    <n v="48"/>
    <m/>
    <m/>
    <x v="1"/>
    <d v="2019-08-28T00:52:59.000"/>
    <s v="@CelebsArabic @arwa_murad89 _x000a_تتذكرين لمن جانت راديو سوا ب2003 يشغلوها😭"/>
    <m/>
    <m/>
    <x v="0"/>
    <m/>
    <s v="http://pbs.twimg.com/profile_images/1164267311500603392/YBLxqTTR_normal.jpg"/>
    <x v="33"/>
    <s v="https://twitter.com/#!/mo_m3n/status/1166513978173997056"/>
    <m/>
    <m/>
    <s v="1166513978173997056"/>
    <s v="1166361611159969793"/>
    <b v="0"/>
    <n v="0"/>
    <s v="764961945560678405"/>
    <b v="0"/>
    <s v="ar"/>
    <m/>
    <s v=""/>
    <b v="0"/>
    <n v="0"/>
    <s v=""/>
    <s v="Twitter for iPad"/>
    <b v="0"/>
    <s v="1166361611159969793"/>
    <s v="Tweet"/>
    <n v="0"/>
    <n v="0"/>
    <m/>
    <m/>
    <m/>
    <m/>
    <m/>
    <m/>
    <m/>
    <m/>
    <n v="1"/>
    <s v="7"/>
    <s v="7"/>
    <m/>
    <m/>
    <m/>
    <m/>
    <m/>
    <m/>
    <m/>
    <m/>
    <m/>
  </r>
  <r>
    <s v="jaehween"/>
    <s v="jaehween"/>
    <m/>
    <m/>
    <m/>
    <m/>
    <m/>
    <m/>
    <m/>
    <m/>
    <s v="No"/>
    <n v="50"/>
    <m/>
    <m/>
    <x v="0"/>
    <d v="2019-08-28T13:08:21.000"/>
    <s v="توهه اليوم اقول ها ليش ما سوا راديو من زمان بس ليش الخين يسوي مو وقتههه https://t.co/fFavlplBSB"/>
    <m/>
    <m/>
    <x v="0"/>
    <s v="https://pbs.twimg.com/media/EDDylcIWkAEcMGH.jpg"/>
    <s v="https://pbs.twimg.com/media/EDDylcIWkAEcMGH.jpg"/>
    <x v="34"/>
    <s v="https://twitter.com/#!/jaehween/status/1166699036180721666"/>
    <m/>
    <m/>
    <s v="1166699036180721666"/>
    <m/>
    <b v="0"/>
    <n v="0"/>
    <s v=""/>
    <b v="0"/>
    <s v="ar"/>
    <m/>
    <s v=""/>
    <b v="0"/>
    <n v="0"/>
    <s v=""/>
    <s v="Twitter for iPhone"/>
    <b v="0"/>
    <s v="1166699036180721666"/>
    <s v="Tweet"/>
    <n v="0"/>
    <n v="0"/>
    <m/>
    <m/>
    <m/>
    <m/>
    <m/>
    <m/>
    <m/>
    <m/>
    <n v="1"/>
    <s v="2"/>
    <s v="2"/>
    <n v="0"/>
    <n v="0"/>
    <n v="0"/>
    <n v="0"/>
    <n v="0"/>
    <n v="0"/>
    <n v="16"/>
    <n v="100"/>
    <n v="16"/>
  </r>
  <r>
    <s v="radiosawa"/>
    <s v="radiosawa"/>
    <m/>
    <m/>
    <m/>
    <m/>
    <m/>
    <m/>
    <m/>
    <m/>
    <s v="No"/>
    <n v="51"/>
    <m/>
    <m/>
    <x v="0"/>
    <d v="2019-08-08T15:00:24.000"/>
    <s v="📢 نحيط مستمعينا ومتابعينا الكرام حول العالم علما بأن تطبيق راديو سوا الخاص بالهواتف الذكية (أيفون وأندرويد) قد بات… https://t.co/HZzj2PrGMs"/>
    <s v="https://twitter.com/i/web/status/1159479479800082433"/>
    <s v="twitter.com"/>
    <x v="0"/>
    <m/>
    <s v="http://pbs.twimg.com/profile_images/1143496728043298817/szSJgmQC_normal.jpg"/>
    <x v="35"/>
    <s v="https://twitter.com/#!/radiosawa/status/1159479479800082433"/>
    <m/>
    <m/>
    <s v="1159479479800082433"/>
    <m/>
    <b v="0"/>
    <n v="5"/>
    <s v=""/>
    <b v="0"/>
    <s v="ar"/>
    <m/>
    <s v=""/>
    <b v="0"/>
    <n v="2"/>
    <s v=""/>
    <s v="Hootsuite Inc."/>
    <b v="1"/>
    <s v="1159479479800082433"/>
    <s v="Retweet"/>
    <n v="0"/>
    <n v="0"/>
    <m/>
    <m/>
    <m/>
    <m/>
    <m/>
    <m/>
    <m/>
    <m/>
    <n v="2"/>
    <s v="1"/>
    <s v="1"/>
    <n v="0"/>
    <n v="0"/>
    <n v="0"/>
    <n v="0"/>
    <n v="0"/>
    <n v="0"/>
    <n v="18"/>
    <n v="100"/>
    <n v="18"/>
  </r>
  <r>
    <s v="radiosawa"/>
    <s v="radiosawa"/>
    <m/>
    <m/>
    <m/>
    <m/>
    <m/>
    <m/>
    <m/>
    <m/>
    <s v="No"/>
    <n v="52"/>
    <m/>
    <m/>
    <x v="0"/>
    <d v="2019-08-22T19:36:47.000"/>
    <s v="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43496728043298817/szSJgmQC_normal.jpg"/>
    <x v="36"/>
    <s v="https://twitter.com/#!/radiosawa/status/1164622464917413889"/>
    <m/>
    <m/>
    <s v="1164622464917413889"/>
    <m/>
    <b v="0"/>
    <n v="0"/>
    <s v=""/>
    <b v="0"/>
    <s v="ar"/>
    <m/>
    <s v=""/>
    <b v="0"/>
    <n v="0"/>
    <s v=""/>
    <s v="Hootsuite Inc."/>
    <b v="0"/>
    <s v="1164622464917413889"/>
    <s v="Tweet"/>
    <n v="0"/>
    <n v="0"/>
    <m/>
    <m/>
    <m/>
    <m/>
    <m/>
    <m/>
    <m/>
    <m/>
    <n v="2"/>
    <s v="1"/>
    <s v="1"/>
    <n v="0"/>
    <n v="0"/>
    <n v="0"/>
    <n v="0"/>
    <n v="0"/>
    <n v="0"/>
    <n v="15"/>
    <n v="100"/>
    <n v="15"/>
  </r>
  <r>
    <s v="piotrziba2"/>
    <s v="radiosawa"/>
    <m/>
    <m/>
    <m/>
    <m/>
    <m/>
    <m/>
    <m/>
    <m/>
    <s v="No"/>
    <n v="53"/>
    <m/>
    <m/>
    <x v="1"/>
    <d v="2019-08-28T15:50:37.000"/>
    <s v="RT @radiosawa: 📢 نحيط مستمعينا ومتابعينا الكرام حول العالم علما بأن تطبيق راديو سوا الخاص بالهواتف الذكية (أيفون وأندرويد) قد بات خارج الخد…"/>
    <m/>
    <m/>
    <x v="0"/>
    <m/>
    <s v="http://pbs.twimg.com/profile_images/1161004155579899906/IHO2s5rr_normal.jpg"/>
    <x v="37"/>
    <s v="https://twitter.com/#!/piotrziba2/status/1166739871517609984"/>
    <m/>
    <m/>
    <s v="1166739871517609984"/>
    <m/>
    <b v="0"/>
    <n v="0"/>
    <s v=""/>
    <b v="0"/>
    <s v="ar"/>
    <m/>
    <s v=""/>
    <b v="0"/>
    <n v="0"/>
    <s v="1159479479800082433"/>
    <s v="Twitter Web App"/>
    <b v="0"/>
    <s v="1159479479800082433"/>
    <s v="Tweet"/>
    <n v="0"/>
    <n v="0"/>
    <m/>
    <m/>
    <m/>
    <m/>
    <m/>
    <m/>
    <m/>
    <m/>
    <n v="1"/>
    <s v="1"/>
    <s v="1"/>
    <n v="0"/>
    <n v="0"/>
    <n v="0"/>
    <n v="0"/>
    <n v="0"/>
    <n v="0"/>
    <n v="22"/>
    <n v="100"/>
    <n v="22"/>
  </r>
  <r>
    <s v="k4gmrpdhkb5rddz"/>
    <s v="mo7_omar"/>
    <m/>
    <m/>
    <m/>
    <m/>
    <m/>
    <m/>
    <m/>
    <m/>
    <s v="No"/>
    <n v="54"/>
    <m/>
    <m/>
    <x v="1"/>
    <d v="2019-08-28T20:24:11.000"/>
    <s v="RT @MO7_OMAR: أكثر من ثلاثة وعشرين سنه في مجال الأعلام آخرها كمذيعه ومعدة برامج ومدير قسم بالإنابه في إذاعة راديو سوا تلفزيون الحرة بواشنطن…"/>
    <m/>
    <m/>
    <x v="0"/>
    <m/>
    <s v="http://pbs.twimg.com/profile_images/1138843953963442177/cmopiRJk_normal.jpg"/>
    <x v="38"/>
    <s v="https://twitter.com/#!/k4gmrpdhkb5rddz/status/1166808718660579328"/>
    <m/>
    <m/>
    <s v="1166808718660579328"/>
    <m/>
    <b v="0"/>
    <n v="0"/>
    <s v=""/>
    <b v="0"/>
    <s v="ar"/>
    <m/>
    <s v=""/>
    <b v="0"/>
    <n v="0"/>
    <s v="1166299003442618368"/>
    <s v="Twitter for Android"/>
    <b v="0"/>
    <s v="1166299003442618368"/>
    <s v="Tweet"/>
    <n v="0"/>
    <n v="0"/>
    <m/>
    <m/>
    <m/>
    <m/>
    <m/>
    <m/>
    <m/>
    <m/>
    <n v="1"/>
    <s v="4"/>
    <s v="4"/>
    <n v="0"/>
    <n v="0"/>
    <n v="0"/>
    <n v="0"/>
    <n v="0"/>
    <n v="0"/>
    <n v="24"/>
    <n v="100"/>
    <n v="24"/>
  </r>
  <r>
    <s v="mo7_omar"/>
    <s v="mo7_omar"/>
    <m/>
    <m/>
    <m/>
    <m/>
    <m/>
    <m/>
    <m/>
    <m/>
    <s v="No"/>
    <n v="55"/>
    <m/>
    <m/>
    <x v="0"/>
    <d v="2019-08-27T10:38:45.000"/>
    <s v="أكثر من ثلاثة وعشرين سنه في مجال الأعلام آخرها كمذيعه ومعدة برامج ومدير قسم بالإنابه في إذاعة راديو سوا تلفزيون الح… https://t.co/YVp78SIEF4"/>
    <s v="https://twitter.com/i/web/status/1166299003442618368"/>
    <s v="twitter.com"/>
    <x v="0"/>
    <m/>
    <s v="http://pbs.twimg.com/profile_images/1150348083726823424/LPa9NR_i_normal.jpg"/>
    <x v="39"/>
    <s v="https://twitter.com/#!/mo7_omar/status/1166299003442618368"/>
    <m/>
    <m/>
    <s v="1166299003442618368"/>
    <s v="1166299000875757568"/>
    <b v="0"/>
    <n v="0"/>
    <s v="900323514812702724"/>
    <b v="0"/>
    <s v="ar"/>
    <m/>
    <s v=""/>
    <b v="0"/>
    <n v="0"/>
    <s v=""/>
    <s v="Twitter for Android"/>
    <b v="1"/>
    <s v="1166299000875757568"/>
    <s v="Tweet"/>
    <n v="0"/>
    <n v="0"/>
    <m/>
    <m/>
    <m/>
    <m/>
    <m/>
    <m/>
    <m/>
    <m/>
    <n v="1"/>
    <s v="4"/>
    <s v="4"/>
    <n v="0"/>
    <n v="0"/>
    <n v="0"/>
    <n v="0"/>
    <n v="0"/>
    <n v="0"/>
    <n v="21"/>
    <n v="100"/>
    <n v="21"/>
  </r>
  <r>
    <s v="3zoahmed94"/>
    <s v="mo7_omar"/>
    <m/>
    <m/>
    <m/>
    <m/>
    <m/>
    <m/>
    <m/>
    <m/>
    <s v="No"/>
    <n v="56"/>
    <m/>
    <m/>
    <x v="1"/>
    <d v="2019-08-28T22:57:20.000"/>
    <s v="RT @MO7_OMAR: أكثر من ثلاثة وعشرين سنه في مجال الأعلام آخرها كمذيعه ومعدة برامج ومدير قسم بالإنابه في إذاعة راديو سوا تلفزيون الحرة بواشنطن…"/>
    <m/>
    <m/>
    <x v="0"/>
    <m/>
    <s v="http://pbs.twimg.com/profile_images/1127264673445892099/1cylMTbD_normal.jpg"/>
    <x v="40"/>
    <s v="https://twitter.com/#!/3zoahmed94/status/1166847260967260160"/>
    <m/>
    <m/>
    <s v="1166847260967260160"/>
    <m/>
    <b v="0"/>
    <n v="0"/>
    <s v=""/>
    <b v="0"/>
    <s v="ar"/>
    <m/>
    <s v=""/>
    <b v="0"/>
    <n v="0"/>
    <s v="1166299003442618368"/>
    <s v="Twitter for Android"/>
    <b v="0"/>
    <s v="1166299003442618368"/>
    <s v="Tweet"/>
    <n v="0"/>
    <n v="0"/>
    <m/>
    <m/>
    <m/>
    <m/>
    <m/>
    <m/>
    <m/>
    <m/>
    <n v="1"/>
    <s v="4"/>
    <s v="4"/>
    <n v="0"/>
    <n v="0"/>
    <n v="0"/>
    <n v="0"/>
    <n v="0"/>
    <n v="0"/>
    <n v="24"/>
    <n v="100"/>
    <n v="24"/>
  </r>
  <r>
    <s v="wa3dmo7sen"/>
    <s v="blablabla_ee"/>
    <m/>
    <m/>
    <m/>
    <m/>
    <m/>
    <m/>
    <m/>
    <m/>
    <s v="No"/>
    <n v="57"/>
    <m/>
    <m/>
    <x v="1"/>
    <d v="2019-08-28T23:30:25.000"/>
    <s v="RT @Blablabla_ee: كنا شغالين سوا في اونلاين راديو و بعتلي اد في يوم من ايام رمضان و قبلته و اتكلمنا و اتقابلنا  و كان احلى اد قبلته في حيات…"/>
    <m/>
    <m/>
    <x v="0"/>
    <m/>
    <s v="http://pbs.twimg.com/profile_images/1157089092913360896/LLTlTe1J_normal.jpg"/>
    <x v="41"/>
    <s v="https://twitter.com/#!/wa3dmo7sen/status/1166855587239538688"/>
    <m/>
    <m/>
    <s v="1166855587239538688"/>
    <m/>
    <b v="0"/>
    <n v="0"/>
    <s v=""/>
    <b v="1"/>
    <s v="ar"/>
    <m/>
    <s v="1166437733776199680"/>
    <b v="0"/>
    <n v="0"/>
    <s v="1166855322180423682"/>
    <s v="Twitter for Android"/>
    <b v="0"/>
    <s v="1166855322180423682"/>
    <s v="Tweet"/>
    <n v="0"/>
    <n v="0"/>
    <m/>
    <m/>
    <m/>
    <m/>
    <m/>
    <m/>
    <m/>
    <m/>
    <n v="1"/>
    <s v="6"/>
    <s v="6"/>
    <n v="0"/>
    <n v="0"/>
    <n v="0"/>
    <n v="0"/>
    <n v="0"/>
    <n v="0"/>
    <n v="29"/>
    <n v="100"/>
    <n v="29"/>
  </r>
  <r>
    <s v="blablabla_ee"/>
    <s v="blablabla_ee"/>
    <m/>
    <m/>
    <m/>
    <m/>
    <m/>
    <m/>
    <m/>
    <m/>
    <s v="No"/>
    <n v="58"/>
    <m/>
    <m/>
    <x v="0"/>
    <d v="2019-08-28T23:29:22.000"/>
    <s v="كنا شغالين سوا في اونلاين راديو و بعتلي اد في يوم من ايام رمضان و قبلته و اتكلمنا و اتقابلنا  و كان احلى اد قبلته ف… https://t.co/h9B6asJ5s5"/>
    <s v="https://twitter.com/i/web/status/1166855322180423682"/>
    <s v="twitter.com"/>
    <x v="0"/>
    <m/>
    <s v="http://pbs.twimg.com/profile_images/1150762099989262336/1fqV535e_normal.jpg"/>
    <x v="42"/>
    <s v="https://twitter.com/#!/blablabla_ee/status/1166855322180423682"/>
    <m/>
    <m/>
    <s v="1166855322180423682"/>
    <m/>
    <b v="0"/>
    <n v="0"/>
    <s v=""/>
    <b v="1"/>
    <s v="ar"/>
    <m/>
    <s v="1166437733776199680"/>
    <b v="0"/>
    <n v="0"/>
    <s v=""/>
    <s v="Twitter for iPhone"/>
    <b v="1"/>
    <s v="1166855322180423682"/>
    <s v="Tweet"/>
    <n v="0"/>
    <n v="0"/>
    <m/>
    <m/>
    <m/>
    <m/>
    <m/>
    <m/>
    <m/>
    <m/>
    <n v="1"/>
    <s v="6"/>
    <s v="6"/>
    <n v="0"/>
    <n v="0"/>
    <n v="0"/>
    <n v="0"/>
    <n v="0"/>
    <n v="0"/>
    <n v="26"/>
    <n v="100"/>
    <n v="26"/>
  </r>
  <r>
    <s v="mikykassim"/>
    <s v="blablabla_ee"/>
    <m/>
    <m/>
    <m/>
    <m/>
    <m/>
    <m/>
    <m/>
    <m/>
    <s v="No"/>
    <n v="59"/>
    <m/>
    <m/>
    <x v="1"/>
    <d v="2019-08-28T23:34:30.000"/>
    <s v="RT @Blablabla_ee: كنا شغالين سوا في اونلاين راديو و بعتلي اد في يوم من ايام رمضان و قبلته و اتكلمنا و اتقابلنا  و كان احلى اد قبلته في حيات…"/>
    <m/>
    <m/>
    <x v="0"/>
    <m/>
    <s v="http://pbs.twimg.com/profile_images/1085856085293051904/hJ2ZkhUd_normal.jpg"/>
    <x v="43"/>
    <s v="https://twitter.com/#!/mikykassim/status/1166856615502499842"/>
    <m/>
    <m/>
    <s v="1166856615502499842"/>
    <m/>
    <b v="0"/>
    <n v="0"/>
    <s v=""/>
    <b v="1"/>
    <s v="ar"/>
    <m/>
    <s v="1166437733776199680"/>
    <b v="0"/>
    <n v="0"/>
    <s v="1166855322180423682"/>
    <s v="Twitter for Android"/>
    <b v="0"/>
    <s v="1166855322180423682"/>
    <s v="Tweet"/>
    <n v="0"/>
    <n v="0"/>
    <m/>
    <m/>
    <m/>
    <m/>
    <m/>
    <m/>
    <m/>
    <m/>
    <n v="1"/>
    <s v="6"/>
    <s v="6"/>
    <n v="0"/>
    <n v="0"/>
    <n v="0"/>
    <n v="0"/>
    <n v="0"/>
    <n v="0"/>
    <n v="29"/>
    <n v="100"/>
    <n v="29"/>
  </r>
  <r>
    <s v="nourah_ksa"/>
    <s v="eremnews"/>
    <m/>
    <m/>
    <m/>
    <m/>
    <m/>
    <m/>
    <m/>
    <m/>
    <s v="No"/>
    <n v="60"/>
    <m/>
    <m/>
    <x v="1"/>
    <d v="2019-08-30T01:21:17.000"/>
    <s v="@ebrahim_alareqi @EremNews بالعربي والانجليزي ان كنت ماتعرف انجليزي :)_x000a_أما الجهل لا تتهمنا به ، كل الي عاصروا غزو ا… https://t.co/41TQskndm6"/>
    <s v="https://twitter.com/i/web/status/1167245875695050752"/>
    <s v="twitter.com"/>
    <x v="0"/>
    <m/>
    <s v="http://pbs.twimg.com/profile_images/1145339229163180032/qCHSd43C_normal.jpg"/>
    <x v="44"/>
    <s v="https://twitter.com/#!/nourah_ksa/status/1167245875695050752"/>
    <m/>
    <m/>
    <s v="1167245875695050752"/>
    <s v="1167241928724877318"/>
    <b v="0"/>
    <n v="0"/>
    <s v="1215473268"/>
    <b v="0"/>
    <s v="ar"/>
    <m/>
    <s v=""/>
    <b v="0"/>
    <n v="0"/>
    <s v=""/>
    <s v="Tweetbot for iΟS"/>
    <b v="1"/>
    <s v="1167241928724877318"/>
    <s v="Tweet"/>
    <n v="0"/>
    <n v="0"/>
    <m/>
    <m/>
    <m/>
    <m/>
    <m/>
    <m/>
    <m/>
    <m/>
    <n v="1"/>
    <s v="5"/>
    <s v="5"/>
    <m/>
    <m/>
    <m/>
    <m/>
    <m/>
    <m/>
    <m/>
    <m/>
    <m/>
  </r>
  <r>
    <s v="m_199316"/>
    <s v="m_199316"/>
    <m/>
    <m/>
    <m/>
    <m/>
    <m/>
    <m/>
    <m/>
    <m/>
    <s v="No"/>
    <n v="62"/>
    <m/>
    <m/>
    <x v="0"/>
    <d v="2019-08-30T01:39:23.000"/>
    <s v="هاي الاغنية سامعها بايام راديو سوا فترة السادس علمي وسنين لحنها ببالي بس كلماتها ناسيها متتخيلون الراحة النفسية الي… https://t.co/bTtR4EqtMC"/>
    <s v="https://twitter.com/i/web/status/1167250430830829568"/>
    <s v="twitter.com"/>
    <x v="0"/>
    <m/>
    <s v="http://pbs.twimg.com/profile_images/1159660686877822978/hYNqHGcw_normal.jpg"/>
    <x v="45"/>
    <s v="https://twitter.com/#!/m_199316/status/1167250430830829568"/>
    <m/>
    <m/>
    <s v="1167250430830829568"/>
    <m/>
    <b v="0"/>
    <n v="0"/>
    <s v=""/>
    <b v="0"/>
    <s v="ar"/>
    <m/>
    <s v=""/>
    <b v="0"/>
    <n v="0"/>
    <s v=""/>
    <s v="Twitter for iPhone"/>
    <b v="1"/>
    <s v="1167250430830829568"/>
    <s v="Tweet"/>
    <n v="0"/>
    <n v="0"/>
    <m/>
    <m/>
    <m/>
    <m/>
    <m/>
    <m/>
    <m/>
    <m/>
    <n v="1"/>
    <s v="2"/>
    <s v="2"/>
    <n v="0"/>
    <n v="0"/>
    <n v="0"/>
    <n v="0"/>
    <n v="0"/>
    <n v="0"/>
    <n v="19"/>
    <n v="100"/>
    <n v="19"/>
  </r>
  <r>
    <s v="ra__ea"/>
    <s v="ra__ea"/>
    <m/>
    <m/>
    <m/>
    <m/>
    <m/>
    <m/>
    <m/>
    <m/>
    <s v="No"/>
    <n v="63"/>
    <m/>
    <m/>
    <x v="0"/>
    <d v="2019-08-30T04:49:01.000"/>
    <s v="الروايه كلها من صديقتها  وقام راديو سوا بتأجيج الاعلام عليها لتشوية صورتنا كعرب وكمسلمين  #كلنا_اسراء_غريب"/>
    <m/>
    <m/>
    <x v="2"/>
    <m/>
    <s v="http://pbs.twimg.com/profile_images/1103847215292911616/uXDPfJ5x_normal.png"/>
    <x v="46"/>
    <s v="https://twitter.com/#!/ra__ea/status/1167298150459047936"/>
    <m/>
    <m/>
    <s v="1167298150459047936"/>
    <m/>
    <b v="0"/>
    <n v="0"/>
    <s v=""/>
    <b v="0"/>
    <s v="ar"/>
    <m/>
    <s v=""/>
    <b v="0"/>
    <n v="0"/>
    <s v=""/>
    <s v="Twitter Web App"/>
    <b v="0"/>
    <s v="1167298150459047936"/>
    <s v="Tweet"/>
    <n v="0"/>
    <n v="0"/>
    <m/>
    <m/>
    <m/>
    <m/>
    <m/>
    <m/>
    <m/>
    <m/>
    <n v="1"/>
    <s v="2"/>
    <s v="2"/>
    <n v="0"/>
    <n v="0"/>
    <n v="0"/>
    <n v="0"/>
    <n v="0"/>
    <n v="0"/>
    <n v="15"/>
    <n v="100"/>
    <n v="15"/>
  </r>
  <r>
    <s v="omarkarami"/>
    <s v="mohamedboudhan"/>
    <m/>
    <m/>
    <m/>
    <m/>
    <m/>
    <m/>
    <m/>
    <m/>
    <s v="No"/>
    <n v="64"/>
    <m/>
    <m/>
    <x v="2"/>
    <d v="2019-08-30T11:13:00.000"/>
    <s v="@MohamedBoudhan أنت او لا أحد _x000a_سوف تدفع الثمن _x000a_رهينة الماضي...._x000a_مسلسلات عشنا معهم طفولة جميلة _x000a_رغم أن العالم لن يكن… https://t.co/AXBI2tEMvA"/>
    <s v="https://twitter.com/i/web/status/1167394784689999874"/>
    <s v="twitter.com"/>
    <x v="0"/>
    <m/>
    <s v="http://pbs.twimg.com/profile_images/1166389259265368065/JtoaaVA8_normal.jpg"/>
    <x v="47"/>
    <s v="https://twitter.com/#!/omarkarami/status/1167394784689999874"/>
    <m/>
    <m/>
    <s v="1167394784689999874"/>
    <s v="1167199563448541184"/>
    <b v="0"/>
    <n v="0"/>
    <s v="263092985"/>
    <b v="0"/>
    <s v="ar"/>
    <m/>
    <s v=""/>
    <b v="0"/>
    <n v="0"/>
    <s v=""/>
    <s v="Twitter for Android"/>
    <b v="1"/>
    <s v="1167199563448541184"/>
    <s v="Tweet"/>
    <n v="0"/>
    <n v="0"/>
    <m/>
    <m/>
    <m/>
    <m/>
    <m/>
    <m/>
    <m/>
    <m/>
    <n v="1"/>
    <s v="8"/>
    <s v="8"/>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2">
    <i>
      <x v="1"/>
    </i>
    <i r="1">
      <x v="8"/>
    </i>
    <i r="2">
      <x v="221"/>
    </i>
    <i r="3">
      <x v="16"/>
    </i>
    <i r="2">
      <x v="234"/>
    </i>
    <i r="3">
      <x v="1"/>
    </i>
    <i r="3">
      <x v="23"/>
    </i>
    <i r="2">
      <x v="235"/>
    </i>
    <i r="3">
      <x v="20"/>
    </i>
    <i r="3">
      <x v="21"/>
    </i>
    <i r="3">
      <x v="22"/>
    </i>
    <i r="3">
      <x v="23"/>
    </i>
    <i r="2">
      <x v="236"/>
    </i>
    <i r="3">
      <x v="3"/>
    </i>
    <i r="3">
      <x v="6"/>
    </i>
    <i r="3">
      <x v="7"/>
    </i>
    <i r="2">
      <x v="237"/>
    </i>
    <i r="3">
      <x v="6"/>
    </i>
    <i r="3">
      <x v="7"/>
    </i>
    <i r="3">
      <x v="8"/>
    </i>
    <i r="3">
      <x v="9"/>
    </i>
    <i r="3">
      <x v="10"/>
    </i>
    <i r="3">
      <x v="21"/>
    </i>
    <i r="3">
      <x v="22"/>
    </i>
    <i r="2">
      <x v="238"/>
    </i>
    <i r="3">
      <x v="10"/>
    </i>
    <i r="2">
      <x v="240"/>
    </i>
    <i r="3">
      <x v="11"/>
    </i>
    <i r="3">
      <x v="12"/>
    </i>
    <i r="3">
      <x v="17"/>
    </i>
    <i r="2">
      <x v="241"/>
    </i>
    <i r="3">
      <x v="1"/>
    </i>
    <i r="3">
      <x v="14"/>
    </i>
    <i r="3">
      <x v="16"/>
    </i>
    <i r="3">
      <x v="21"/>
    </i>
    <i r="3">
      <x v="23"/>
    </i>
    <i r="3">
      <x v="24"/>
    </i>
    <i r="2">
      <x v="243"/>
    </i>
    <i r="3">
      <x v="2"/>
    </i>
    <i r="3">
      <x v="5"/>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4" totalsRowShown="0" headerRowDxfId="496" dataDxfId="495">
  <autoFilter ref="A2:BL64"/>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6" totalsRowShown="0" headerRowDxfId="326" dataDxfId="325">
  <autoFilter ref="A14:V16"/>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V23" totalsRowShown="0" headerRowDxfId="301" dataDxfId="300">
  <autoFilter ref="A19:V23"/>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6:V36" totalsRowShown="0" headerRowDxfId="276" dataDxfId="275">
  <autoFilter ref="A26:V36"/>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9:V49" totalsRowShown="0" headerRowDxfId="251" dataDxfId="250">
  <autoFilter ref="A39:V49"/>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2:V59" totalsRowShown="0" headerRowDxfId="226" dataDxfId="225">
  <autoFilter ref="A52:V59"/>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2:V72" totalsRowShown="0" headerRowDxfId="223" dataDxfId="222">
  <autoFilter ref="A62:V72"/>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5:V85" totalsRowShown="0" headerRowDxfId="176" dataDxfId="175">
  <autoFilter ref="A75:V85"/>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52" totalsRowShown="0" headerRowDxfId="141" dataDxfId="140">
  <autoFilter ref="A1:G25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0" totalsRowShown="0" headerRowDxfId="443" dataDxfId="442">
  <autoFilter ref="A2:BS6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4" totalsRowShown="0" headerRowDxfId="132" dataDxfId="131">
  <autoFilter ref="A1:L23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6" totalsRowShown="0" headerRowDxfId="88" dataDxfId="87">
  <autoFilter ref="A2:C1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0" totalsRowShown="0" headerRowDxfId="64" dataDxfId="63">
  <autoFilter ref="A2:BL5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00">
  <autoFilter ref="A2:AO1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97" dataDxfId="396">
  <autoFilter ref="A1:C5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llsli9/status/1163971954447212544" TargetMode="External" /><Relationship Id="rId2" Type="http://schemas.openxmlformats.org/officeDocument/2006/relationships/hyperlink" Target="https://twitter.com/i/web/status/1164297205827723264" TargetMode="External" /><Relationship Id="rId3" Type="http://schemas.openxmlformats.org/officeDocument/2006/relationships/hyperlink" Target="https://www.radiosawa.com/a/%D8%B3%D9%8A%D8%AF%D8%A9-%D8%B9%D8%B1%D8%A7%D9%82%D9%8A%D8%A9-%D8%AA%D8%AA%D8%B9%D8%B1%D8%B6-%D9%84%D9%84%D8%B6%D8%B1%D8%A8-%D9%81%D9%8A-%D8%A5%D9%8A%D8%B1%D8%A7%D9%86/509503.html" TargetMode="External" /><Relationship Id="rId4" Type="http://schemas.openxmlformats.org/officeDocument/2006/relationships/hyperlink" Target="https://www.radiosawa.com/a/%D8%B3%D9%8A%D8%AF%D8%A9-%D8%B9%D8%B1%D8%A7%D9%82%D9%8A%D8%A9-%D8%AA%D8%AA%D8%B9%D8%B1%D8%B6-%D9%84%D9%84%D8%B6%D8%B1%D8%A8-%D9%81%D9%8A-%D8%A5%D9%8A%D8%B1%D8%A7%D9%86/509503.html" TargetMode="External" /><Relationship Id="rId5" Type="http://schemas.openxmlformats.org/officeDocument/2006/relationships/hyperlink" Target="https://www.radiosawa.com/a/%D8%B3%D9%8A%D8%AF%D8%A9-%D8%B9%D8%B1%D8%A7%D9%82%D9%8A%D8%A9-%D8%AA%D8%AA%D8%B9%D8%B1%D8%B6-%D9%84%D9%84%D8%B6%D8%B1%D8%A8-%D9%81%D9%8A-%D8%A5%D9%8A%D8%B1%D8%A7%D9%86/509503.html" TargetMode="External" /><Relationship Id="rId6" Type="http://schemas.openxmlformats.org/officeDocument/2006/relationships/hyperlink" Target="https://www.radiosawa.com/a/%D8%B3%D9%8A%D8%AF%D8%A9-%D8%B9%D8%B1%D8%A7%D9%82%D9%8A%D8%A9-%D8%AA%D8%AA%D8%B9%D8%B1%D8%B6-%D9%84%D9%84%D8%B6%D8%B1%D8%A8-%D9%81%D9%8A-%D8%A5%D9%8A%D8%B1%D8%A7%D9%86/509503.html" TargetMode="External" /><Relationship Id="rId7" Type="http://schemas.openxmlformats.org/officeDocument/2006/relationships/hyperlink" Target="https://www.radiosawa.com/a/%D8%B3%D9%8A%D8%AF%D8%A9-%D8%B9%D8%B1%D8%A7%D9%82%D9%8A%D8%A9-%D8%AA%D8%AA%D8%B9%D8%B1%D8%B6-%D9%84%D9%84%D8%B6%D8%B1%D8%A8-%D9%81%D9%8A-%D8%A5%D9%8A%D8%B1%D8%A7%D9%86/509503.html" TargetMode="External" /><Relationship Id="rId8" Type="http://schemas.openxmlformats.org/officeDocument/2006/relationships/hyperlink" Target="https://www.radiosawa.com/a/%D8%B3%D9%8A%D8%AF%D8%A9-%D8%B9%D8%B1%D8%A7%D9%82%D9%8A%D8%A9-%D8%AA%D8%AA%D8%B9%D8%B1%D8%B6-%D9%84%D9%84%D8%B6%D8%B1%D8%A8-%D9%81%D9%8A-%D8%A5%D9%8A%D8%B1%D8%A7%D9%86/509503.html" TargetMode="External" /><Relationship Id="rId9" Type="http://schemas.openxmlformats.org/officeDocument/2006/relationships/hyperlink" Target="https://www.radiosawa.com/a/%D8%B3%D9%8A%D8%AF%D8%A9-%D8%B9%D8%B1%D8%A7%D9%82%D9%8A%D8%A9-%D8%AA%D8%AA%D8%B9%D8%B1%D8%B6-%D9%84%D9%84%D8%B6%D8%B1%D8%A8-%D9%81%D9%8A-%D8%A5%D9%8A%D8%B1%D8%A7%D9%86/509503.html" TargetMode="External" /><Relationship Id="rId10" Type="http://schemas.openxmlformats.org/officeDocument/2006/relationships/hyperlink" Target="https://www.radiosawa.com/a/%D8%B3%D9%8A%D8%AF%D8%A9-%D8%B9%D8%B1%D8%A7%D9%82%D9%8A%D8%A9-%D8%AA%D8%AA%D8%B9%D8%B1%D8%B6-%D9%84%D9%84%D8%B6%D8%B1%D8%A8-%D9%81%D9%8A-%D8%A5%D9%8A%D8%B1%D8%A7%D9%86/509503.html"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a/%D8%B3%D9%8A%D8%AF%D8%A9-%D8%B9%D8%B1%D8%A7%D9%82%D9%8A%D8%A9-%D8%AA%D8%AA%D8%B9%D8%B1%D8%B6-%D9%84%D9%84%D8%B6%D8%B1%D8%A8-%D9%81%D9%8A-%D8%A5%D9%8A%D8%B1%D8%A7%D9%86/509503.html" TargetMode="External" /><Relationship Id="rId13" Type="http://schemas.openxmlformats.org/officeDocument/2006/relationships/hyperlink" Target="https://www.radiosawa.com/a/%D8%B3%D9%8A%D8%AF%D8%A9-%D8%B9%D8%B1%D8%A7%D9%82%D9%8A%D8%A9-%D8%AA%D8%AA%D8%B9%D8%B1%D8%B6-%D9%84%D9%84%D8%B6%D8%B1%D8%A8-%D9%81%D9%8A-%D8%A5%D9%8A%D8%B1%D8%A7%D9%86/509503.html" TargetMode="External" /><Relationship Id="rId14" Type="http://schemas.openxmlformats.org/officeDocument/2006/relationships/hyperlink" Target="https://www.radiosawa.com/a/%D8%B3%D9%8A%D8%AF%D8%A9-%D8%B9%D8%B1%D8%A7%D9%82%D9%8A%D8%A9-%D8%AA%D8%AA%D8%B9%D8%B1%D8%B6-%D9%84%D9%84%D8%B6%D8%B1%D8%A8-%D9%81%D9%8A-%D8%A5%D9%8A%D8%B1%D8%A7%D9%86/509503.html" TargetMode="External" /><Relationship Id="rId15" Type="http://schemas.openxmlformats.org/officeDocument/2006/relationships/hyperlink" Target="https://www.radiosawa.com/a/%D8%B3%D9%8A%D8%AF%D8%A9-%D8%B9%D8%B1%D8%A7%D9%82%D9%8A%D8%A9-%D8%AA%D8%AA%D8%B9%D8%B1%D8%B6-%D9%84%D9%84%D8%B6%D8%B1%D8%A8-%D9%81%D9%8A-%D8%A5%D9%8A%D8%B1%D8%A7%D9%86/509503.html" TargetMode="External" /><Relationship Id="rId16" Type="http://schemas.openxmlformats.org/officeDocument/2006/relationships/hyperlink" Target="https://www.radiosawa.com/a/%D8%B3%D9%8A%D8%AF%D8%A9-%D8%B9%D8%B1%D8%A7%D9%82%D9%8A%D8%A9-%D8%AA%D8%AA%D8%B9%D8%B1%D8%B6-%D9%84%D9%84%D8%B6%D8%B1%D8%A8-%D9%81%D9%8A-%D8%A5%D9%8A%D8%B1%D8%A7%D9%86/509503.html" TargetMode="External" /><Relationship Id="rId17" Type="http://schemas.openxmlformats.org/officeDocument/2006/relationships/hyperlink" Target="https://twitter.com/i/web/status/1164788048531320836" TargetMode="External" /><Relationship Id="rId18" Type="http://schemas.openxmlformats.org/officeDocument/2006/relationships/hyperlink" Target="https://twitter.com/i/web/status/1165142748611121152" TargetMode="External" /><Relationship Id="rId19" Type="http://schemas.openxmlformats.org/officeDocument/2006/relationships/hyperlink" Target="https://twitter.com/i/web/status/1165199872863215617" TargetMode="External" /><Relationship Id="rId20" Type="http://schemas.openxmlformats.org/officeDocument/2006/relationships/hyperlink" Target="https://twitter.com/tokariad/status/1165234144135327744" TargetMode="External" /><Relationship Id="rId21" Type="http://schemas.openxmlformats.org/officeDocument/2006/relationships/hyperlink" Target="https://twitter.com/i/web/status/1166315399484514305" TargetMode="External" /><Relationship Id="rId22" Type="http://schemas.openxmlformats.org/officeDocument/2006/relationships/hyperlink" Target="https://twitter.com/i/web/status/1166383825024442369" TargetMode="External" /><Relationship Id="rId23" Type="http://schemas.openxmlformats.org/officeDocument/2006/relationships/hyperlink" Target="https://twitter.com/i/web/status/1159479479800082433" TargetMode="External" /><Relationship Id="rId24" Type="http://schemas.openxmlformats.org/officeDocument/2006/relationships/hyperlink" Target="https://www.radiosawa.com/a/%D8%B3%D9%8A%D8%AF%D8%A9-%D8%B9%D8%B1%D8%A7%D9%82%D9%8A%D8%A9-%D8%AA%D8%AA%D8%B9%D8%B1%D8%B6-%D9%84%D9%84%D8%B6%D8%B1%D8%A8-%D9%81%D9%8A-%D8%A5%D9%8A%D8%B1%D8%A7%D9%86/509503.html" TargetMode="External" /><Relationship Id="rId25" Type="http://schemas.openxmlformats.org/officeDocument/2006/relationships/hyperlink" Target="https://twitter.com/i/web/status/1166299003442618368" TargetMode="External" /><Relationship Id="rId26" Type="http://schemas.openxmlformats.org/officeDocument/2006/relationships/hyperlink" Target="https://twitter.com/i/web/status/1166855322180423682" TargetMode="External" /><Relationship Id="rId27" Type="http://schemas.openxmlformats.org/officeDocument/2006/relationships/hyperlink" Target="https://twitter.com/i/web/status/1167245875695050752" TargetMode="External" /><Relationship Id="rId28" Type="http://schemas.openxmlformats.org/officeDocument/2006/relationships/hyperlink" Target="https://twitter.com/i/web/status/1167245875695050752" TargetMode="External" /><Relationship Id="rId29" Type="http://schemas.openxmlformats.org/officeDocument/2006/relationships/hyperlink" Target="https://twitter.com/i/web/status/1167250430830829568" TargetMode="External" /><Relationship Id="rId30" Type="http://schemas.openxmlformats.org/officeDocument/2006/relationships/hyperlink" Target="https://twitter.com/i/web/status/1167394784689999874" TargetMode="External" /><Relationship Id="rId31" Type="http://schemas.openxmlformats.org/officeDocument/2006/relationships/hyperlink" Target="https://pbs.twimg.com/media/EDDylcIWkAEcMGH.jpg" TargetMode="External" /><Relationship Id="rId32" Type="http://schemas.openxmlformats.org/officeDocument/2006/relationships/hyperlink" Target="http://pbs.twimg.com/profile_images/1165336963634872321/HrPKbiiP_normal.jpg" TargetMode="External" /><Relationship Id="rId33" Type="http://schemas.openxmlformats.org/officeDocument/2006/relationships/hyperlink" Target="http://pbs.twimg.com/profile_images/1154548410508283904/5nbl7Gta_normal.jpg" TargetMode="External" /><Relationship Id="rId34" Type="http://schemas.openxmlformats.org/officeDocument/2006/relationships/hyperlink" Target="http://pbs.twimg.com/profile_images/1163823009825619968/rc-uUaDP_normal.jpg" TargetMode="External" /><Relationship Id="rId35" Type="http://schemas.openxmlformats.org/officeDocument/2006/relationships/hyperlink" Target="http://pbs.twimg.com/profile_images/1058739839384907776/WllDCirw_normal.jpg" TargetMode="External" /><Relationship Id="rId36" Type="http://schemas.openxmlformats.org/officeDocument/2006/relationships/hyperlink" Target="http://pbs.twimg.com/profile_images/1059144968114262019/vN5m0yvd_normal.jpg" TargetMode="External" /><Relationship Id="rId37" Type="http://schemas.openxmlformats.org/officeDocument/2006/relationships/hyperlink" Target="http://pbs.twimg.com/profile_images/1158238641589817344/iEtlPjxW_normal.jpg" TargetMode="External" /><Relationship Id="rId38" Type="http://schemas.openxmlformats.org/officeDocument/2006/relationships/hyperlink" Target="http://pbs.twimg.com/profile_images/1163543489491197952/PEEuVLUP_normal.jpg" TargetMode="External" /><Relationship Id="rId39" Type="http://schemas.openxmlformats.org/officeDocument/2006/relationships/hyperlink" Target="http://pbs.twimg.com/profile_images/378800000065091615/a37eef2fcfc7a6fcdff102fdc1661a60_normal.jpeg" TargetMode="External" /><Relationship Id="rId40" Type="http://schemas.openxmlformats.org/officeDocument/2006/relationships/hyperlink" Target="http://pbs.twimg.com/profile_images/1158088567496818689/LJYKNr82_normal.jpg" TargetMode="External" /><Relationship Id="rId41" Type="http://schemas.openxmlformats.org/officeDocument/2006/relationships/hyperlink" Target="http://pbs.twimg.com/profile_images/1152234856837013504/WAfqMGbz_normal.jpg" TargetMode="External" /><Relationship Id="rId42" Type="http://schemas.openxmlformats.org/officeDocument/2006/relationships/hyperlink" Target="http://pbs.twimg.com/profile_images/1160901413469327361/s_EMpP6C_normal.jpg" TargetMode="External" /><Relationship Id="rId43" Type="http://schemas.openxmlformats.org/officeDocument/2006/relationships/hyperlink" Target="http://pbs.twimg.com/profile_images/1014249433935081473/Nl7D7KQ9_normal.jpg" TargetMode="External" /><Relationship Id="rId44" Type="http://schemas.openxmlformats.org/officeDocument/2006/relationships/hyperlink" Target="http://pbs.twimg.com/profile_images/742060055609155589/4w0PH6OP_normal.jpg" TargetMode="External" /><Relationship Id="rId45" Type="http://schemas.openxmlformats.org/officeDocument/2006/relationships/hyperlink" Target="http://pbs.twimg.com/profile_images/1155589746200125442/zgcNOIun_normal.jpg" TargetMode="External" /><Relationship Id="rId46" Type="http://schemas.openxmlformats.org/officeDocument/2006/relationships/hyperlink" Target="http://pbs.twimg.com/profile_images/1161138294211731466/JdWHJQOU_normal.jpg" TargetMode="External" /><Relationship Id="rId47" Type="http://schemas.openxmlformats.org/officeDocument/2006/relationships/hyperlink" Target="http://pbs.twimg.com/profile_images/1058345641930297344/gi9d7nPF_normal.jpg" TargetMode="External" /><Relationship Id="rId48" Type="http://schemas.openxmlformats.org/officeDocument/2006/relationships/hyperlink" Target="http://pbs.twimg.com/profile_images/1157810966664568832/TR790SlH_normal.jpg" TargetMode="External" /><Relationship Id="rId49" Type="http://schemas.openxmlformats.org/officeDocument/2006/relationships/hyperlink" Target="http://pbs.twimg.com/profile_images/1152518394807291904/OwL-FgwN_normal.jpg" TargetMode="External" /><Relationship Id="rId50" Type="http://schemas.openxmlformats.org/officeDocument/2006/relationships/hyperlink" Target="http://pbs.twimg.com/profile_images/868114418109960192/ZQKLcETF_normal.jpg" TargetMode="External" /><Relationship Id="rId51" Type="http://schemas.openxmlformats.org/officeDocument/2006/relationships/hyperlink" Target="http://pbs.twimg.com/profile_images/1163891050043383814/CR-IJxmi_normal.jpg" TargetMode="External" /><Relationship Id="rId52" Type="http://schemas.openxmlformats.org/officeDocument/2006/relationships/hyperlink" Target="http://pbs.twimg.com/profile_images/1158467806071021569/C-8r1MES_normal.jpg" TargetMode="External" /><Relationship Id="rId53" Type="http://schemas.openxmlformats.org/officeDocument/2006/relationships/hyperlink" Target="http://pbs.twimg.com/profile_images/1150128954461831168/yOin5zlG_normal.jpg" TargetMode="External" /><Relationship Id="rId54" Type="http://schemas.openxmlformats.org/officeDocument/2006/relationships/hyperlink" Target="http://pbs.twimg.com/profile_images/1147147970170773505/nToJE5EU_normal.jpg" TargetMode="External" /><Relationship Id="rId55" Type="http://schemas.openxmlformats.org/officeDocument/2006/relationships/hyperlink" Target="http://pbs.twimg.com/profile_images/1086720630018457601/Hkc9DtVf_normal.jpg" TargetMode="External" /><Relationship Id="rId56" Type="http://schemas.openxmlformats.org/officeDocument/2006/relationships/hyperlink" Target="http://pbs.twimg.com/profile_images/1150128954461831168/yOin5zlG_normal.jpg" TargetMode="External" /><Relationship Id="rId57" Type="http://schemas.openxmlformats.org/officeDocument/2006/relationships/hyperlink" Target="http://pbs.twimg.com/profile_images/1147147970170773505/nToJE5EU_normal.jpg" TargetMode="External" /><Relationship Id="rId58" Type="http://schemas.openxmlformats.org/officeDocument/2006/relationships/hyperlink" Target="http://pbs.twimg.com/profile_images/1086720630018457601/Hkc9DtVf_normal.jpg" TargetMode="External" /><Relationship Id="rId59" Type="http://schemas.openxmlformats.org/officeDocument/2006/relationships/hyperlink" Target="http://pbs.twimg.com/profile_images/1150128954461831168/yOin5zlG_normal.jpg" TargetMode="External" /><Relationship Id="rId60" Type="http://schemas.openxmlformats.org/officeDocument/2006/relationships/hyperlink" Target="http://pbs.twimg.com/profile_images/1147147970170773505/nToJE5EU_normal.jpg" TargetMode="External" /><Relationship Id="rId61" Type="http://schemas.openxmlformats.org/officeDocument/2006/relationships/hyperlink" Target="http://pbs.twimg.com/profile_images/1147147970170773505/nToJE5EU_normal.jpg" TargetMode="External" /><Relationship Id="rId62" Type="http://schemas.openxmlformats.org/officeDocument/2006/relationships/hyperlink" Target="http://pbs.twimg.com/profile_images/1147147970170773505/nToJE5EU_normal.jpg" TargetMode="External" /><Relationship Id="rId63" Type="http://schemas.openxmlformats.org/officeDocument/2006/relationships/hyperlink" Target="http://pbs.twimg.com/profile_images/1086720630018457601/Hkc9DtVf_normal.jpg" TargetMode="External" /><Relationship Id="rId64" Type="http://schemas.openxmlformats.org/officeDocument/2006/relationships/hyperlink" Target="http://pbs.twimg.com/profile_images/1150128954461831168/yOin5zlG_normal.jpg" TargetMode="External" /><Relationship Id="rId65" Type="http://schemas.openxmlformats.org/officeDocument/2006/relationships/hyperlink" Target="http://pbs.twimg.com/profile_images/1086720630018457601/Hkc9DtVf_normal.jpg" TargetMode="External" /><Relationship Id="rId66" Type="http://schemas.openxmlformats.org/officeDocument/2006/relationships/hyperlink" Target="http://pbs.twimg.com/profile_images/1150128954461831168/yOin5zlG_normal.jpg" TargetMode="External" /><Relationship Id="rId67" Type="http://schemas.openxmlformats.org/officeDocument/2006/relationships/hyperlink" Target="http://pbs.twimg.com/profile_images/1086720630018457601/Hkc9DtVf_normal.jpg" TargetMode="External" /><Relationship Id="rId68" Type="http://schemas.openxmlformats.org/officeDocument/2006/relationships/hyperlink" Target="http://pbs.twimg.com/profile_images/1165022617276993538/X2pOUEMj_normal.jpg" TargetMode="External" /><Relationship Id="rId69" Type="http://schemas.openxmlformats.org/officeDocument/2006/relationships/hyperlink" Target="http://pbs.twimg.com/profile_images/1165034833598439425/vt8bnSLm_normal.jpg" TargetMode="External" /><Relationship Id="rId70" Type="http://schemas.openxmlformats.org/officeDocument/2006/relationships/hyperlink" Target="http://pbs.twimg.com/profile_images/1151458899020713990/hEy4Xi4l_normal.jpg" TargetMode="External" /><Relationship Id="rId71" Type="http://schemas.openxmlformats.org/officeDocument/2006/relationships/hyperlink" Target="http://pbs.twimg.com/profile_images/1164668380252639232/QZih7HmA_normal.jpg" TargetMode="External" /><Relationship Id="rId72" Type="http://schemas.openxmlformats.org/officeDocument/2006/relationships/hyperlink" Target="http://pbs.twimg.com/profile_images/1114901696017203200/JeHi9thv_normal.jpg" TargetMode="External" /><Relationship Id="rId73" Type="http://schemas.openxmlformats.org/officeDocument/2006/relationships/hyperlink" Target="http://pbs.twimg.com/profile_images/1157645007152717824/BYlxXprz_normal.jpg" TargetMode="External" /><Relationship Id="rId74" Type="http://schemas.openxmlformats.org/officeDocument/2006/relationships/hyperlink" Target="http://pbs.twimg.com/profile_images/1019144649544478721/-HRamDVJ_normal.jpg" TargetMode="External" /><Relationship Id="rId75" Type="http://schemas.openxmlformats.org/officeDocument/2006/relationships/hyperlink" Target="http://pbs.twimg.com/profile_images/1162066152165650433/9U0MkFDn_normal.jpg" TargetMode="External" /><Relationship Id="rId76" Type="http://schemas.openxmlformats.org/officeDocument/2006/relationships/hyperlink" Target="http://pbs.twimg.com/profile_images/1162528154252173314/J1VVarLE_normal.jpg" TargetMode="External" /><Relationship Id="rId77" Type="http://schemas.openxmlformats.org/officeDocument/2006/relationships/hyperlink" Target="http://pbs.twimg.com/profile_images/1164267311500603392/YBLxqTTR_normal.jpg" TargetMode="External" /><Relationship Id="rId78" Type="http://schemas.openxmlformats.org/officeDocument/2006/relationships/hyperlink" Target="http://pbs.twimg.com/profile_images/1164267311500603392/YBLxqTTR_normal.jpg" TargetMode="External" /><Relationship Id="rId79" Type="http://schemas.openxmlformats.org/officeDocument/2006/relationships/hyperlink" Target="https://pbs.twimg.com/media/EDDylcIWkAEcMGH.jpg" TargetMode="External" /><Relationship Id="rId80" Type="http://schemas.openxmlformats.org/officeDocument/2006/relationships/hyperlink" Target="http://pbs.twimg.com/profile_images/1143496728043298817/szSJgmQC_normal.jpg" TargetMode="External" /><Relationship Id="rId81" Type="http://schemas.openxmlformats.org/officeDocument/2006/relationships/hyperlink" Target="http://pbs.twimg.com/profile_images/1143496728043298817/szSJgmQC_normal.jpg" TargetMode="External" /><Relationship Id="rId82" Type="http://schemas.openxmlformats.org/officeDocument/2006/relationships/hyperlink" Target="http://pbs.twimg.com/profile_images/1161004155579899906/IHO2s5rr_normal.jpg" TargetMode="External" /><Relationship Id="rId83" Type="http://schemas.openxmlformats.org/officeDocument/2006/relationships/hyperlink" Target="http://pbs.twimg.com/profile_images/1138843953963442177/cmopiRJk_normal.jpg" TargetMode="External" /><Relationship Id="rId84" Type="http://schemas.openxmlformats.org/officeDocument/2006/relationships/hyperlink" Target="http://pbs.twimg.com/profile_images/1150348083726823424/LPa9NR_i_normal.jpg" TargetMode="External" /><Relationship Id="rId85" Type="http://schemas.openxmlformats.org/officeDocument/2006/relationships/hyperlink" Target="http://pbs.twimg.com/profile_images/1127264673445892099/1cylMTbD_normal.jpg" TargetMode="External" /><Relationship Id="rId86" Type="http://schemas.openxmlformats.org/officeDocument/2006/relationships/hyperlink" Target="http://pbs.twimg.com/profile_images/1157089092913360896/LLTlTe1J_normal.jpg" TargetMode="External" /><Relationship Id="rId87" Type="http://schemas.openxmlformats.org/officeDocument/2006/relationships/hyperlink" Target="http://pbs.twimg.com/profile_images/1150762099989262336/1fqV535e_normal.jpg" TargetMode="External" /><Relationship Id="rId88" Type="http://schemas.openxmlformats.org/officeDocument/2006/relationships/hyperlink" Target="http://pbs.twimg.com/profile_images/1085856085293051904/hJ2ZkhUd_normal.jpg" TargetMode="External" /><Relationship Id="rId89" Type="http://schemas.openxmlformats.org/officeDocument/2006/relationships/hyperlink" Target="http://pbs.twimg.com/profile_images/1145339229163180032/qCHSd43C_normal.jpg" TargetMode="External" /><Relationship Id="rId90" Type="http://schemas.openxmlformats.org/officeDocument/2006/relationships/hyperlink" Target="http://pbs.twimg.com/profile_images/1145339229163180032/qCHSd43C_normal.jpg" TargetMode="External" /><Relationship Id="rId91" Type="http://schemas.openxmlformats.org/officeDocument/2006/relationships/hyperlink" Target="http://pbs.twimg.com/profile_images/1159660686877822978/hYNqHGcw_normal.jpg" TargetMode="External" /><Relationship Id="rId92" Type="http://schemas.openxmlformats.org/officeDocument/2006/relationships/hyperlink" Target="http://pbs.twimg.com/profile_images/1103847215292911616/uXDPfJ5x_normal.png" TargetMode="External" /><Relationship Id="rId93" Type="http://schemas.openxmlformats.org/officeDocument/2006/relationships/hyperlink" Target="http://pbs.twimg.com/profile_images/1166389259265368065/JtoaaVA8_normal.jpg" TargetMode="External" /><Relationship Id="rId94" Type="http://schemas.openxmlformats.org/officeDocument/2006/relationships/hyperlink" Target="https://twitter.com/#!/hfn_1990/status/1163972278725619717" TargetMode="External" /><Relationship Id="rId95" Type="http://schemas.openxmlformats.org/officeDocument/2006/relationships/hyperlink" Target="https://twitter.com/#!/illsli9/status/1163972434724315137" TargetMode="External" /><Relationship Id="rId96" Type="http://schemas.openxmlformats.org/officeDocument/2006/relationships/hyperlink" Target="https://twitter.com/#!/wangoppaa/status/1164297205827723264" TargetMode="External" /><Relationship Id="rId97" Type="http://schemas.openxmlformats.org/officeDocument/2006/relationships/hyperlink" Target="https://twitter.com/#!/alhurranews/status/1164625566957539333" TargetMode="External" /><Relationship Id="rId98" Type="http://schemas.openxmlformats.org/officeDocument/2006/relationships/hyperlink" Target="https://twitter.com/#!/alhurrairaq/status/1164625758427451394" TargetMode="External" /><Relationship Id="rId99" Type="http://schemas.openxmlformats.org/officeDocument/2006/relationships/hyperlink" Target="https://twitter.com/#!/mtotality/status/1164627341693378562" TargetMode="External" /><Relationship Id="rId100" Type="http://schemas.openxmlformats.org/officeDocument/2006/relationships/hyperlink" Target="https://twitter.com/#!/alaa00803434/status/1164627364019679232" TargetMode="External" /><Relationship Id="rId101" Type="http://schemas.openxmlformats.org/officeDocument/2006/relationships/hyperlink" Target="https://twitter.com/#!/mtowim/status/1164628144118259713" TargetMode="External" /><Relationship Id="rId102" Type="http://schemas.openxmlformats.org/officeDocument/2006/relationships/hyperlink" Target="https://twitter.com/#!/khalidroqi/status/1164628528639500293" TargetMode="External" /><Relationship Id="rId103" Type="http://schemas.openxmlformats.org/officeDocument/2006/relationships/hyperlink" Target="https://twitter.com/#!/torcrfvumfvbwtc/status/1164630030334513155" TargetMode="External" /><Relationship Id="rId104" Type="http://schemas.openxmlformats.org/officeDocument/2006/relationships/hyperlink" Target="https://twitter.com/#!/2highmountains/status/1164630463429959681" TargetMode="External" /><Relationship Id="rId105" Type="http://schemas.openxmlformats.org/officeDocument/2006/relationships/hyperlink" Target="https://twitter.com/#!/oeskkcehmvn8fmv/status/1164638210498224144" TargetMode="External" /><Relationship Id="rId106" Type="http://schemas.openxmlformats.org/officeDocument/2006/relationships/hyperlink" Target="https://twitter.com/#!/au_vieux/status/1164657240747446272" TargetMode="External" /><Relationship Id="rId107" Type="http://schemas.openxmlformats.org/officeDocument/2006/relationships/hyperlink" Target="https://twitter.com/#!/muirln7rn1xbqja/status/1164664702296834048" TargetMode="External" /><Relationship Id="rId108" Type="http://schemas.openxmlformats.org/officeDocument/2006/relationships/hyperlink" Target="https://twitter.com/#!/yvsqoquzbcqigse/status/1164668106943451136" TargetMode="External" /><Relationship Id="rId109" Type="http://schemas.openxmlformats.org/officeDocument/2006/relationships/hyperlink" Target="https://twitter.com/#!/mhabibahi/status/1164673409663590400" TargetMode="External" /><Relationship Id="rId110" Type="http://schemas.openxmlformats.org/officeDocument/2006/relationships/hyperlink" Target="https://twitter.com/#!/orvalho_/status/1164719309639364613" TargetMode="External" /><Relationship Id="rId111" Type="http://schemas.openxmlformats.org/officeDocument/2006/relationships/hyperlink" Target="https://twitter.com/#!/h5nz9ut3fr0ptyx/status/1164772742924685312" TargetMode="External" /><Relationship Id="rId112" Type="http://schemas.openxmlformats.org/officeDocument/2006/relationships/hyperlink" Target="https://twitter.com/#!/tamer_karkot/status/1164788048531320836" TargetMode="External" /><Relationship Id="rId113" Type="http://schemas.openxmlformats.org/officeDocument/2006/relationships/hyperlink" Target="https://twitter.com/#!/noooora_na/status/1165132318434111488" TargetMode="External" /><Relationship Id="rId114" Type="http://schemas.openxmlformats.org/officeDocument/2006/relationships/hyperlink" Target="https://twitter.com/#!/nai__0226/status/1165142748611121152" TargetMode="External" /><Relationship Id="rId115" Type="http://schemas.openxmlformats.org/officeDocument/2006/relationships/hyperlink" Target="https://twitter.com/#!/fatmaasabih/status/1165168379319242753" TargetMode="External" /><Relationship Id="rId116" Type="http://schemas.openxmlformats.org/officeDocument/2006/relationships/hyperlink" Target="https://twitter.com/#!/oonooraoo/status/1165169240510468098" TargetMode="External" /><Relationship Id="rId117" Type="http://schemas.openxmlformats.org/officeDocument/2006/relationships/hyperlink" Target="https://twitter.com/#!/tweepaya/status/1165177779555655681" TargetMode="External" /><Relationship Id="rId118" Type="http://schemas.openxmlformats.org/officeDocument/2006/relationships/hyperlink" Target="https://twitter.com/#!/fatmaasabih/status/1165168379319242753" TargetMode="External" /><Relationship Id="rId119" Type="http://schemas.openxmlformats.org/officeDocument/2006/relationships/hyperlink" Target="https://twitter.com/#!/oonooraoo/status/1165169240510468098" TargetMode="External" /><Relationship Id="rId120" Type="http://schemas.openxmlformats.org/officeDocument/2006/relationships/hyperlink" Target="https://twitter.com/#!/tweepaya/status/1165177779555655681" TargetMode="External" /><Relationship Id="rId121" Type="http://schemas.openxmlformats.org/officeDocument/2006/relationships/hyperlink" Target="https://twitter.com/#!/fatmaasabih/status/1165168379319242753" TargetMode="External" /><Relationship Id="rId122" Type="http://schemas.openxmlformats.org/officeDocument/2006/relationships/hyperlink" Target="https://twitter.com/#!/oonooraoo/status/1165169240510468098" TargetMode="External" /><Relationship Id="rId123" Type="http://schemas.openxmlformats.org/officeDocument/2006/relationships/hyperlink" Target="https://twitter.com/#!/oonooraoo/status/1165169240510468098" TargetMode="External" /><Relationship Id="rId124" Type="http://schemas.openxmlformats.org/officeDocument/2006/relationships/hyperlink" Target="https://twitter.com/#!/oonooraoo/status/1165169240510468098" TargetMode="External" /><Relationship Id="rId125" Type="http://schemas.openxmlformats.org/officeDocument/2006/relationships/hyperlink" Target="https://twitter.com/#!/tweepaya/status/1165177779555655681" TargetMode="External" /><Relationship Id="rId126" Type="http://schemas.openxmlformats.org/officeDocument/2006/relationships/hyperlink" Target="https://twitter.com/#!/fatmaasabih/status/1165168379319242753" TargetMode="External" /><Relationship Id="rId127" Type="http://schemas.openxmlformats.org/officeDocument/2006/relationships/hyperlink" Target="https://twitter.com/#!/tweepaya/status/1165177779555655681" TargetMode="External" /><Relationship Id="rId128" Type="http://schemas.openxmlformats.org/officeDocument/2006/relationships/hyperlink" Target="https://twitter.com/#!/fatmaasabih/status/1165168379319242753" TargetMode="External" /><Relationship Id="rId129" Type="http://schemas.openxmlformats.org/officeDocument/2006/relationships/hyperlink" Target="https://twitter.com/#!/tweepaya/status/1165177779555655681" TargetMode="External" /><Relationship Id="rId130" Type="http://schemas.openxmlformats.org/officeDocument/2006/relationships/hyperlink" Target="https://twitter.com/#!/alialleile/status/1165199872863215617" TargetMode="External" /><Relationship Id="rId131" Type="http://schemas.openxmlformats.org/officeDocument/2006/relationships/hyperlink" Target="https://twitter.com/#!/foudagrapher/status/1165358395207114753" TargetMode="External" /><Relationship Id="rId132" Type="http://schemas.openxmlformats.org/officeDocument/2006/relationships/hyperlink" Target="https://twitter.com/#!/nermena44/status/1165382442561220609" TargetMode="External" /><Relationship Id="rId133" Type="http://schemas.openxmlformats.org/officeDocument/2006/relationships/hyperlink" Target="https://twitter.com/#!/bossyanssary/status/1165554146398875649" TargetMode="External" /><Relationship Id="rId134" Type="http://schemas.openxmlformats.org/officeDocument/2006/relationships/hyperlink" Target="https://twitter.com/#!/michealnabil010/status/1165554512532246528" TargetMode="External" /><Relationship Id="rId135" Type="http://schemas.openxmlformats.org/officeDocument/2006/relationships/hyperlink" Target="https://twitter.com/#!/sitalb_anat/status/1166299590049579009" TargetMode="External" /><Relationship Id="rId136" Type="http://schemas.openxmlformats.org/officeDocument/2006/relationships/hyperlink" Target="https://twitter.com/#!/sarahka00361199/status/1166315399484514305" TargetMode="External" /><Relationship Id="rId137" Type="http://schemas.openxmlformats.org/officeDocument/2006/relationships/hyperlink" Target="https://twitter.com/#!/taheralzain/status/1166315631081414657" TargetMode="External" /><Relationship Id="rId138" Type="http://schemas.openxmlformats.org/officeDocument/2006/relationships/hyperlink" Target="https://twitter.com/#!/najd_nl/status/1166383825024442369" TargetMode="External" /><Relationship Id="rId139" Type="http://schemas.openxmlformats.org/officeDocument/2006/relationships/hyperlink" Target="https://twitter.com/#!/mo_m3n/status/1166513978173997056" TargetMode="External" /><Relationship Id="rId140" Type="http://schemas.openxmlformats.org/officeDocument/2006/relationships/hyperlink" Target="https://twitter.com/#!/mo_m3n/status/1166513978173997056" TargetMode="External" /><Relationship Id="rId141" Type="http://schemas.openxmlformats.org/officeDocument/2006/relationships/hyperlink" Target="https://twitter.com/#!/jaehween/status/1166699036180721666" TargetMode="External" /><Relationship Id="rId142" Type="http://schemas.openxmlformats.org/officeDocument/2006/relationships/hyperlink" Target="https://twitter.com/#!/radiosawa/status/1159479479800082433" TargetMode="External" /><Relationship Id="rId143" Type="http://schemas.openxmlformats.org/officeDocument/2006/relationships/hyperlink" Target="https://twitter.com/#!/radiosawa/status/1164622464917413889" TargetMode="External" /><Relationship Id="rId144" Type="http://schemas.openxmlformats.org/officeDocument/2006/relationships/hyperlink" Target="https://twitter.com/#!/piotrziba2/status/1166739871517609984" TargetMode="External" /><Relationship Id="rId145" Type="http://schemas.openxmlformats.org/officeDocument/2006/relationships/hyperlink" Target="https://twitter.com/#!/k4gmrpdhkb5rddz/status/1166808718660579328" TargetMode="External" /><Relationship Id="rId146" Type="http://schemas.openxmlformats.org/officeDocument/2006/relationships/hyperlink" Target="https://twitter.com/#!/mo7_omar/status/1166299003442618368" TargetMode="External" /><Relationship Id="rId147" Type="http://schemas.openxmlformats.org/officeDocument/2006/relationships/hyperlink" Target="https://twitter.com/#!/3zoahmed94/status/1166847260967260160" TargetMode="External" /><Relationship Id="rId148" Type="http://schemas.openxmlformats.org/officeDocument/2006/relationships/hyperlink" Target="https://twitter.com/#!/wa3dmo7sen/status/1166855587239538688" TargetMode="External" /><Relationship Id="rId149" Type="http://schemas.openxmlformats.org/officeDocument/2006/relationships/hyperlink" Target="https://twitter.com/#!/blablabla_ee/status/1166855322180423682" TargetMode="External" /><Relationship Id="rId150" Type="http://schemas.openxmlformats.org/officeDocument/2006/relationships/hyperlink" Target="https://twitter.com/#!/mikykassim/status/1166856615502499842" TargetMode="External" /><Relationship Id="rId151" Type="http://schemas.openxmlformats.org/officeDocument/2006/relationships/hyperlink" Target="https://twitter.com/#!/nourah_ksa/status/1167245875695050752" TargetMode="External" /><Relationship Id="rId152" Type="http://schemas.openxmlformats.org/officeDocument/2006/relationships/hyperlink" Target="https://twitter.com/#!/nourah_ksa/status/1167245875695050752" TargetMode="External" /><Relationship Id="rId153" Type="http://schemas.openxmlformats.org/officeDocument/2006/relationships/hyperlink" Target="https://twitter.com/#!/m_199316/status/1167250430830829568" TargetMode="External" /><Relationship Id="rId154" Type="http://schemas.openxmlformats.org/officeDocument/2006/relationships/hyperlink" Target="https://twitter.com/#!/ra__ea/status/1167298150459047936" TargetMode="External" /><Relationship Id="rId155" Type="http://schemas.openxmlformats.org/officeDocument/2006/relationships/hyperlink" Target="https://twitter.com/#!/omarkarami/status/1167394784689999874" TargetMode="External" /><Relationship Id="rId156" Type="http://schemas.openxmlformats.org/officeDocument/2006/relationships/comments" Target="../comments1.xml" /><Relationship Id="rId157" Type="http://schemas.openxmlformats.org/officeDocument/2006/relationships/vmlDrawing" Target="../drawings/vmlDrawing1.vml" /><Relationship Id="rId158" Type="http://schemas.openxmlformats.org/officeDocument/2006/relationships/table" Target="../tables/table1.xml" /><Relationship Id="rId1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llsli9/status/1163971954447212544" TargetMode="External" /><Relationship Id="rId2" Type="http://schemas.openxmlformats.org/officeDocument/2006/relationships/hyperlink" Target="https://twitter.com/i/web/status/1164297205827723264" TargetMode="External" /><Relationship Id="rId3" Type="http://schemas.openxmlformats.org/officeDocument/2006/relationships/hyperlink" Target="https://www.radiosawa.com/a/%D8%B3%D9%8A%D8%AF%D8%A9-%D8%B9%D8%B1%D8%A7%D9%82%D9%8A%D8%A9-%D8%AA%D8%AA%D8%B9%D8%B1%D8%B6-%D9%84%D9%84%D8%B6%D8%B1%D8%A8-%D9%81%D9%8A-%D8%A5%D9%8A%D8%B1%D8%A7%D9%86/509503.html" TargetMode="External" /><Relationship Id="rId4" Type="http://schemas.openxmlformats.org/officeDocument/2006/relationships/hyperlink" Target="https://www.radiosawa.com/a/%D8%B3%D9%8A%D8%AF%D8%A9-%D8%B9%D8%B1%D8%A7%D9%82%D9%8A%D8%A9-%D8%AA%D8%AA%D8%B9%D8%B1%D8%B6-%D9%84%D9%84%D8%B6%D8%B1%D8%A8-%D9%81%D9%8A-%D8%A5%D9%8A%D8%B1%D8%A7%D9%86/509503.html" TargetMode="External" /><Relationship Id="rId5" Type="http://schemas.openxmlformats.org/officeDocument/2006/relationships/hyperlink" Target="https://www.radiosawa.com/a/%D8%B3%D9%8A%D8%AF%D8%A9-%D8%B9%D8%B1%D8%A7%D9%82%D9%8A%D8%A9-%D8%AA%D8%AA%D8%B9%D8%B1%D8%B6-%D9%84%D9%84%D8%B6%D8%B1%D8%A8-%D9%81%D9%8A-%D8%A5%D9%8A%D8%B1%D8%A7%D9%86/509503.html" TargetMode="External" /><Relationship Id="rId6" Type="http://schemas.openxmlformats.org/officeDocument/2006/relationships/hyperlink" Target="https://www.radiosawa.com/a/%D8%B3%D9%8A%D8%AF%D8%A9-%D8%B9%D8%B1%D8%A7%D9%82%D9%8A%D8%A9-%D8%AA%D8%AA%D8%B9%D8%B1%D8%B6-%D9%84%D9%84%D8%B6%D8%B1%D8%A8-%D9%81%D9%8A-%D8%A5%D9%8A%D8%B1%D8%A7%D9%86/509503.html" TargetMode="External" /><Relationship Id="rId7" Type="http://schemas.openxmlformats.org/officeDocument/2006/relationships/hyperlink" Target="https://www.radiosawa.com/a/%D8%B3%D9%8A%D8%AF%D8%A9-%D8%B9%D8%B1%D8%A7%D9%82%D9%8A%D8%A9-%D8%AA%D8%AA%D8%B9%D8%B1%D8%B6-%D9%84%D9%84%D8%B6%D8%B1%D8%A8-%D9%81%D9%8A-%D8%A5%D9%8A%D8%B1%D8%A7%D9%86/509503.html" TargetMode="External" /><Relationship Id="rId8" Type="http://schemas.openxmlformats.org/officeDocument/2006/relationships/hyperlink" Target="https://www.radiosawa.com/a/%D8%B3%D9%8A%D8%AF%D8%A9-%D8%B9%D8%B1%D8%A7%D9%82%D9%8A%D8%A9-%D8%AA%D8%AA%D8%B9%D8%B1%D8%B6-%D9%84%D9%84%D8%B6%D8%B1%D8%A8-%D9%81%D9%8A-%D8%A5%D9%8A%D8%B1%D8%A7%D9%86/509503.html" TargetMode="External" /><Relationship Id="rId9" Type="http://schemas.openxmlformats.org/officeDocument/2006/relationships/hyperlink" Target="https://www.radiosawa.com/a/%D8%B3%D9%8A%D8%AF%D8%A9-%D8%B9%D8%B1%D8%A7%D9%82%D9%8A%D8%A9-%D8%AA%D8%AA%D8%B9%D8%B1%D8%B6-%D9%84%D9%84%D8%B6%D8%B1%D8%A8-%D9%81%D9%8A-%D8%A5%D9%8A%D8%B1%D8%A7%D9%86/509503.html" TargetMode="External" /><Relationship Id="rId10" Type="http://schemas.openxmlformats.org/officeDocument/2006/relationships/hyperlink" Target="https://www.radiosawa.com/a/%D8%B3%D9%8A%D8%AF%D8%A9-%D8%B9%D8%B1%D8%A7%D9%82%D9%8A%D8%A9-%D8%AA%D8%AA%D8%B9%D8%B1%D8%B6-%D9%84%D9%84%D8%B6%D8%B1%D8%A8-%D9%81%D9%8A-%D8%A5%D9%8A%D8%B1%D8%A7%D9%86/509503.html"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a/%D8%B3%D9%8A%D8%AF%D8%A9-%D8%B9%D8%B1%D8%A7%D9%82%D9%8A%D8%A9-%D8%AA%D8%AA%D8%B9%D8%B1%D8%B6-%D9%84%D9%84%D8%B6%D8%B1%D8%A8-%D9%81%D9%8A-%D8%A5%D9%8A%D8%B1%D8%A7%D9%86/509503.html" TargetMode="External" /><Relationship Id="rId13" Type="http://schemas.openxmlformats.org/officeDocument/2006/relationships/hyperlink" Target="https://www.radiosawa.com/a/%D8%B3%D9%8A%D8%AF%D8%A9-%D8%B9%D8%B1%D8%A7%D9%82%D9%8A%D8%A9-%D8%AA%D8%AA%D8%B9%D8%B1%D8%B6-%D9%84%D9%84%D8%B6%D8%B1%D8%A8-%D9%81%D9%8A-%D8%A5%D9%8A%D8%B1%D8%A7%D9%86/509503.html" TargetMode="External" /><Relationship Id="rId14" Type="http://schemas.openxmlformats.org/officeDocument/2006/relationships/hyperlink" Target="https://www.radiosawa.com/a/%D8%B3%D9%8A%D8%AF%D8%A9-%D8%B9%D8%B1%D8%A7%D9%82%D9%8A%D8%A9-%D8%AA%D8%AA%D8%B9%D8%B1%D8%B6-%D9%84%D9%84%D8%B6%D8%B1%D8%A8-%D9%81%D9%8A-%D8%A5%D9%8A%D8%B1%D8%A7%D9%86/509503.html" TargetMode="External" /><Relationship Id="rId15" Type="http://schemas.openxmlformats.org/officeDocument/2006/relationships/hyperlink" Target="https://www.radiosawa.com/a/%D8%B3%D9%8A%D8%AF%D8%A9-%D8%B9%D8%B1%D8%A7%D9%82%D9%8A%D8%A9-%D8%AA%D8%AA%D8%B9%D8%B1%D8%B6-%D9%84%D9%84%D8%B6%D8%B1%D8%A8-%D9%81%D9%8A-%D8%A5%D9%8A%D8%B1%D8%A7%D9%86/509503.html" TargetMode="External" /><Relationship Id="rId16" Type="http://schemas.openxmlformats.org/officeDocument/2006/relationships/hyperlink" Target="https://www.radiosawa.com/a/%D8%B3%D9%8A%D8%AF%D8%A9-%D8%B9%D8%B1%D8%A7%D9%82%D9%8A%D8%A9-%D8%AA%D8%AA%D8%B9%D8%B1%D8%B6-%D9%84%D9%84%D8%B6%D8%B1%D8%A8-%D9%81%D9%8A-%D8%A5%D9%8A%D8%B1%D8%A7%D9%86/509503.html" TargetMode="External" /><Relationship Id="rId17" Type="http://schemas.openxmlformats.org/officeDocument/2006/relationships/hyperlink" Target="https://twitter.com/i/web/status/1164788048531320836" TargetMode="External" /><Relationship Id="rId18" Type="http://schemas.openxmlformats.org/officeDocument/2006/relationships/hyperlink" Target="https://twitter.com/i/web/status/1165142748611121152" TargetMode="External" /><Relationship Id="rId19" Type="http://schemas.openxmlformats.org/officeDocument/2006/relationships/hyperlink" Target="https://twitter.com/i/web/status/1165199872863215617" TargetMode="External" /><Relationship Id="rId20" Type="http://schemas.openxmlformats.org/officeDocument/2006/relationships/hyperlink" Target="https://twitter.com/tokariad/status/1165234144135327744" TargetMode="External" /><Relationship Id="rId21" Type="http://schemas.openxmlformats.org/officeDocument/2006/relationships/hyperlink" Target="https://twitter.com/i/web/status/1166315399484514305" TargetMode="External" /><Relationship Id="rId22" Type="http://schemas.openxmlformats.org/officeDocument/2006/relationships/hyperlink" Target="https://twitter.com/i/web/status/1166383825024442369" TargetMode="External" /><Relationship Id="rId23" Type="http://schemas.openxmlformats.org/officeDocument/2006/relationships/hyperlink" Target="https://twitter.com/i/web/status/1159479479800082433" TargetMode="External" /><Relationship Id="rId24" Type="http://schemas.openxmlformats.org/officeDocument/2006/relationships/hyperlink" Target="https://www.radiosawa.com/a/%D8%B3%D9%8A%D8%AF%D8%A9-%D8%B9%D8%B1%D8%A7%D9%82%D9%8A%D8%A9-%D8%AA%D8%AA%D8%B9%D8%B1%D8%B6-%D9%84%D9%84%D8%B6%D8%B1%D8%A8-%D9%81%D9%8A-%D8%A5%D9%8A%D8%B1%D8%A7%D9%86/509503.html" TargetMode="External" /><Relationship Id="rId25" Type="http://schemas.openxmlformats.org/officeDocument/2006/relationships/hyperlink" Target="https://twitter.com/i/web/status/1166299003442618368" TargetMode="External" /><Relationship Id="rId26" Type="http://schemas.openxmlformats.org/officeDocument/2006/relationships/hyperlink" Target="https://twitter.com/i/web/status/1166855322180423682" TargetMode="External" /><Relationship Id="rId27" Type="http://schemas.openxmlformats.org/officeDocument/2006/relationships/hyperlink" Target="https://twitter.com/i/web/status/1167245875695050752" TargetMode="External" /><Relationship Id="rId28" Type="http://schemas.openxmlformats.org/officeDocument/2006/relationships/hyperlink" Target="https://twitter.com/i/web/status/1167250430830829568" TargetMode="External" /><Relationship Id="rId29" Type="http://schemas.openxmlformats.org/officeDocument/2006/relationships/hyperlink" Target="https://twitter.com/i/web/status/1167394784689999874" TargetMode="External" /><Relationship Id="rId30" Type="http://schemas.openxmlformats.org/officeDocument/2006/relationships/hyperlink" Target="https://pbs.twimg.com/media/EDDylcIWkAEcMGH.jpg" TargetMode="External" /><Relationship Id="rId31" Type="http://schemas.openxmlformats.org/officeDocument/2006/relationships/hyperlink" Target="http://pbs.twimg.com/profile_images/1165336963634872321/HrPKbiiP_normal.jpg" TargetMode="External" /><Relationship Id="rId32" Type="http://schemas.openxmlformats.org/officeDocument/2006/relationships/hyperlink" Target="http://pbs.twimg.com/profile_images/1154548410508283904/5nbl7Gta_normal.jpg" TargetMode="External" /><Relationship Id="rId33" Type="http://schemas.openxmlformats.org/officeDocument/2006/relationships/hyperlink" Target="http://pbs.twimg.com/profile_images/1163823009825619968/rc-uUaDP_normal.jpg" TargetMode="External" /><Relationship Id="rId34" Type="http://schemas.openxmlformats.org/officeDocument/2006/relationships/hyperlink" Target="http://pbs.twimg.com/profile_images/1058739839384907776/WllDCirw_normal.jpg" TargetMode="External" /><Relationship Id="rId35" Type="http://schemas.openxmlformats.org/officeDocument/2006/relationships/hyperlink" Target="http://pbs.twimg.com/profile_images/1059144968114262019/vN5m0yvd_normal.jpg" TargetMode="External" /><Relationship Id="rId36" Type="http://schemas.openxmlformats.org/officeDocument/2006/relationships/hyperlink" Target="http://pbs.twimg.com/profile_images/1158238641589817344/iEtlPjxW_normal.jpg" TargetMode="External" /><Relationship Id="rId37" Type="http://schemas.openxmlformats.org/officeDocument/2006/relationships/hyperlink" Target="http://pbs.twimg.com/profile_images/1163543489491197952/PEEuVLUP_normal.jpg" TargetMode="External" /><Relationship Id="rId38" Type="http://schemas.openxmlformats.org/officeDocument/2006/relationships/hyperlink" Target="http://pbs.twimg.com/profile_images/378800000065091615/a37eef2fcfc7a6fcdff102fdc1661a60_normal.jpeg" TargetMode="External" /><Relationship Id="rId39" Type="http://schemas.openxmlformats.org/officeDocument/2006/relationships/hyperlink" Target="http://pbs.twimg.com/profile_images/1158088567496818689/LJYKNr82_normal.jpg" TargetMode="External" /><Relationship Id="rId40" Type="http://schemas.openxmlformats.org/officeDocument/2006/relationships/hyperlink" Target="http://pbs.twimg.com/profile_images/1152234856837013504/WAfqMGbz_normal.jpg" TargetMode="External" /><Relationship Id="rId41" Type="http://schemas.openxmlformats.org/officeDocument/2006/relationships/hyperlink" Target="http://pbs.twimg.com/profile_images/1160901413469327361/s_EMpP6C_normal.jpg" TargetMode="External" /><Relationship Id="rId42" Type="http://schemas.openxmlformats.org/officeDocument/2006/relationships/hyperlink" Target="http://pbs.twimg.com/profile_images/1014249433935081473/Nl7D7KQ9_normal.jpg" TargetMode="External" /><Relationship Id="rId43" Type="http://schemas.openxmlformats.org/officeDocument/2006/relationships/hyperlink" Target="http://pbs.twimg.com/profile_images/742060055609155589/4w0PH6OP_normal.jpg" TargetMode="External" /><Relationship Id="rId44" Type="http://schemas.openxmlformats.org/officeDocument/2006/relationships/hyperlink" Target="http://pbs.twimg.com/profile_images/1155589746200125442/zgcNOIun_normal.jpg" TargetMode="External" /><Relationship Id="rId45" Type="http://schemas.openxmlformats.org/officeDocument/2006/relationships/hyperlink" Target="http://pbs.twimg.com/profile_images/1161138294211731466/JdWHJQOU_normal.jpg" TargetMode="External" /><Relationship Id="rId46" Type="http://schemas.openxmlformats.org/officeDocument/2006/relationships/hyperlink" Target="http://pbs.twimg.com/profile_images/1058345641930297344/gi9d7nPF_normal.jpg" TargetMode="External" /><Relationship Id="rId47" Type="http://schemas.openxmlformats.org/officeDocument/2006/relationships/hyperlink" Target="http://pbs.twimg.com/profile_images/1157810966664568832/TR790SlH_normal.jpg" TargetMode="External" /><Relationship Id="rId48" Type="http://schemas.openxmlformats.org/officeDocument/2006/relationships/hyperlink" Target="http://pbs.twimg.com/profile_images/1152518394807291904/OwL-FgwN_normal.jpg" TargetMode="External" /><Relationship Id="rId49" Type="http://schemas.openxmlformats.org/officeDocument/2006/relationships/hyperlink" Target="http://pbs.twimg.com/profile_images/868114418109960192/ZQKLcETF_normal.jpg" TargetMode="External" /><Relationship Id="rId50" Type="http://schemas.openxmlformats.org/officeDocument/2006/relationships/hyperlink" Target="http://pbs.twimg.com/profile_images/1163891050043383814/CR-IJxmi_normal.jpg" TargetMode="External" /><Relationship Id="rId51" Type="http://schemas.openxmlformats.org/officeDocument/2006/relationships/hyperlink" Target="http://pbs.twimg.com/profile_images/1158467806071021569/C-8r1MES_normal.jpg" TargetMode="External" /><Relationship Id="rId52" Type="http://schemas.openxmlformats.org/officeDocument/2006/relationships/hyperlink" Target="http://pbs.twimg.com/profile_images/1150128954461831168/yOin5zlG_normal.jpg" TargetMode="External" /><Relationship Id="rId53" Type="http://schemas.openxmlformats.org/officeDocument/2006/relationships/hyperlink" Target="http://pbs.twimg.com/profile_images/1147147970170773505/nToJE5EU_normal.jpg" TargetMode="External" /><Relationship Id="rId54" Type="http://schemas.openxmlformats.org/officeDocument/2006/relationships/hyperlink" Target="http://pbs.twimg.com/profile_images/1086720630018457601/Hkc9DtVf_normal.jpg" TargetMode="External" /><Relationship Id="rId55" Type="http://schemas.openxmlformats.org/officeDocument/2006/relationships/hyperlink" Target="http://pbs.twimg.com/profile_images/1165022617276993538/X2pOUEMj_normal.jpg" TargetMode="External" /><Relationship Id="rId56" Type="http://schemas.openxmlformats.org/officeDocument/2006/relationships/hyperlink" Target="http://pbs.twimg.com/profile_images/1165034833598439425/vt8bnSLm_normal.jpg" TargetMode="External" /><Relationship Id="rId57" Type="http://schemas.openxmlformats.org/officeDocument/2006/relationships/hyperlink" Target="http://pbs.twimg.com/profile_images/1151458899020713990/hEy4Xi4l_normal.jpg" TargetMode="External" /><Relationship Id="rId58" Type="http://schemas.openxmlformats.org/officeDocument/2006/relationships/hyperlink" Target="http://pbs.twimg.com/profile_images/1164668380252639232/QZih7HmA_normal.jpg" TargetMode="External" /><Relationship Id="rId59" Type="http://schemas.openxmlformats.org/officeDocument/2006/relationships/hyperlink" Target="http://pbs.twimg.com/profile_images/1114901696017203200/JeHi9thv_normal.jpg" TargetMode="External" /><Relationship Id="rId60" Type="http://schemas.openxmlformats.org/officeDocument/2006/relationships/hyperlink" Target="http://pbs.twimg.com/profile_images/1157645007152717824/BYlxXprz_normal.jpg" TargetMode="External" /><Relationship Id="rId61" Type="http://schemas.openxmlformats.org/officeDocument/2006/relationships/hyperlink" Target="http://pbs.twimg.com/profile_images/1019144649544478721/-HRamDVJ_normal.jpg" TargetMode="External" /><Relationship Id="rId62" Type="http://schemas.openxmlformats.org/officeDocument/2006/relationships/hyperlink" Target="http://pbs.twimg.com/profile_images/1162066152165650433/9U0MkFDn_normal.jpg" TargetMode="External" /><Relationship Id="rId63" Type="http://schemas.openxmlformats.org/officeDocument/2006/relationships/hyperlink" Target="http://pbs.twimg.com/profile_images/1162528154252173314/J1VVarLE_normal.jpg" TargetMode="External" /><Relationship Id="rId64" Type="http://schemas.openxmlformats.org/officeDocument/2006/relationships/hyperlink" Target="http://pbs.twimg.com/profile_images/1164267311500603392/YBLxqTTR_normal.jpg" TargetMode="External" /><Relationship Id="rId65" Type="http://schemas.openxmlformats.org/officeDocument/2006/relationships/hyperlink" Target="https://pbs.twimg.com/media/EDDylcIWkAEcMGH.jpg" TargetMode="External" /><Relationship Id="rId66" Type="http://schemas.openxmlformats.org/officeDocument/2006/relationships/hyperlink" Target="http://pbs.twimg.com/profile_images/1143496728043298817/szSJgmQC_normal.jpg" TargetMode="External" /><Relationship Id="rId67" Type="http://schemas.openxmlformats.org/officeDocument/2006/relationships/hyperlink" Target="http://pbs.twimg.com/profile_images/1143496728043298817/szSJgmQC_normal.jpg" TargetMode="External" /><Relationship Id="rId68" Type="http://schemas.openxmlformats.org/officeDocument/2006/relationships/hyperlink" Target="http://pbs.twimg.com/profile_images/1161004155579899906/IHO2s5rr_normal.jpg" TargetMode="External" /><Relationship Id="rId69" Type="http://schemas.openxmlformats.org/officeDocument/2006/relationships/hyperlink" Target="http://pbs.twimg.com/profile_images/1138843953963442177/cmopiRJk_normal.jpg" TargetMode="External" /><Relationship Id="rId70" Type="http://schemas.openxmlformats.org/officeDocument/2006/relationships/hyperlink" Target="http://pbs.twimg.com/profile_images/1150348083726823424/LPa9NR_i_normal.jpg" TargetMode="External" /><Relationship Id="rId71" Type="http://schemas.openxmlformats.org/officeDocument/2006/relationships/hyperlink" Target="http://pbs.twimg.com/profile_images/1127264673445892099/1cylMTbD_normal.jpg" TargetMode="External" /><Relationship Id="rId72" Type="http://schemas.openxmlformats.org/officeDocument/2006/relationships/hyperlink" Target="http://pbs.twimg.com/profile_images/1157089092913360896/LLTlTe1J_normal.jpg" TargetMode="External" /><Relationship Id="rId73" Type="http://schemas.openxmlformats.org/officeDocument/2006/relationships/hyperlink" Target="http://pbs.twimg.com/profile_images/1150762099989262336/1fqV535e_normal.jpg" TargetMode="External" /><Relationship Id="rId74" Type="http://schemas.openxmlformats.org/officeDocument/2006/relationships/hyperlink" Target="http://pbs.twimg.com/profile_images/1085856085293051904/hJ2ZkhUd_normal.jpg" TargetMode="External" /><Relationship Id="rId75" Type="http://schemas.openxmlformats.org/officeDocument/2006/relationships/hyperlink" Target="http://pbs.twimg.com/profile_images/1145339229163180032/qCHSd43C_normal.jpg" TargetMode="External" /><Relationship Id="rId76" Type="http://schemas.openxmlformats.org/officeDocument/2006/relationships/hyperlink" Target="http://pbs.twimg.com/profile_images/1159660686877822978/hYNqHGcw_normal.jpg" TargetMode="External" /><Relationship Id="rId77" Type="http://schemas.openxmlformats.org/officeDocument/2006/relationships/hyperlink" Target="http://pbs.twimg.com/profile_images/1103847215292911616/uXDPfJ5x_normal.png" TargetMode="External" /><Relationship Id="rId78" Type="http://schemas.openxmlformats.org/officeDocument/2006/relationships/hyperlink" Target="http://pbs.twimg.com/profile_images/1166389259265368065/JtoaaVA8_normal.jpg" TargetMode="External" /><Relationship Id="rId79" Type="http://schemas.openxmlformats.org/officeDocument/2006/relationships/hyperlink" Target="https://twitter.com/#!/hfn_1990/status/1163972278725619717" TargetMode="External" /><Relationship Id="rId80" Type="http://schemas.openxmlformats.org/officeDocument/2006/relationships/hyperlink" Target="https://twitter.com/#!/illsli9/status/1163972434724315137" TargetMode="External" /><Relationship Id="rId81" Type="http://schemas.openxmlformats.org/officeDocument/2006/relationships/hyperlink" Target="https://twitter.com/#!/wangoppaa/status/1164297205827723264" TargetMode="External" /><Relationship Id="rId82" Type="http://schemas.openxmlformats.org/officeDocument/2006/relationships/hyperlink" Target="https://twitter.com/#!/alhurranews/status/1164625566957539333" TargetMode="External" /><Relationship Id="rId83" Type="http://schemas.openxmlformats.org/officeDocument/2006/relationships/hyperlink" Target="https://twitter.com/#!/alhurrairaq/status/1164625758427451394" TargetMode="External" /><Relationship Id="rId84" Type="http://schemas.openxmlformats.org/officeDocument/2006/relationships/hyperlink" Target="https://twitter.com/#!/mtotality/status/1164627341693378562" TargetMode="External" /><Relationship Id="rId85" Type="http://schemas.openxmlformats.org/officeDocument/2006/relationships/hyperlink" Target="https://twitter.com/#!/alaa00803434/status/1164627364019679232" TargetMode="External" /><Relationship Id="rId86" Type="http://schemas.openxmlformats.org/officeDocument/2006/relationships/hyperlink" Target="https://twitter.com/#!/mtowim/status/1164628144118259713" TargetMode="External" /><Relationship Id="rId87" Type="http://schemas.openxmlformats.org/officeDocument/2006/relationships/hyperlink" Target="https://twitter.com/#!/khalidroqi/status/1164628528639500293" TargetMode="External" /><Relationship Id="rId88" Type="http://schemas.openxmlformats.org/officeDocument/2006/relationships/hyperlink" Target="https://twitter.com/#!/torcrfvumfvbwtc/status/1164630030334513155" TargetMode="External" /><Relationship Id="rId89" Type="http://schemas.openxmlformats.org/officeDocument/2006/relationships/hyperlink" Target="https://twitter.com/#!/2highmountains/status/1164630463429959681" TargetMode="External" /><Relationship Id="rId90" Type="http://schemas.openxmlformats.org/officeDocument/2006/relationships/hyperlink" Target="https://twitter.com/#!/oeskkcehmvn8fmv/status/1164638210498224144" TargetMode="External" /><Relationship Id="rId91" Type="http://schemas.openxmlformats.org/officeDocument/2006/relationships/hyperlink" Target="https://twitter.com/#!/au_vieux/status/1164657240747446272" TargetMode="External" /><Relationship Id="rId92" Type="http://schemas.openxmlformats.org/officeDocument/2006/relationships/hyperlink" Target="https://twitter.com/#!/muirln7rn1xbqja/status/1164664702296834048" TargetMode="External" /><Relationship Id="rId93" Type="http://schemas.openxmlformats.org/officeDocument/2006/relationships/hyperlink" Target="https://twitter.com/#!/yvsqoquzbcqigse/status/1164668106943451136" TargetMode="External" /><Relationship Id="rId94" Type="http://schemas.openxmlformats.org/officeDocument/2006/relationships/hyperlink" Target="https://twitter.com/#!/mhabibahi/status/1164673409663590400" TargetMode="External" /><Relationship Id="rId95" Type="http://schemas.openxmlformats.org/officeDocument/2006/relationships/hyperlink" Target="https://twitter.com/#!/orvalho_/status/1164719309639364613" TargetMode="External" /><Relationship Id="rId96" Type="http://schemas.openxmlformats.org/officeDocument/2006/relationships/hyperlink" Target="https://twitter.com/#!/h5nz9ut3fr0ptyx/status/1164772742924685312" TargetMode="External" /><Relationship Id="rId97" Type="http://schemas.openxmlformats.org/officeDocument/2006/relationships/hyperlink" Target="https://twitter.com/#!/tamer_karkot/status/1164788048531320836" TargetMode="External" /><Relationship Id="rId98" Type="http://schemas.openxmlformats.org/officeDocument/2006/relationships/hyperlink" Target="https://twitter.com/#!/noooora_na/status/1165132318434111488" TargetMode="External" /><Relationship Id="rId99" Type="http://schemas.openxmlformats.org/officeDocument/2006/relationships/hyperlink" Target="https://twitter.com/#!/nai__0226/status/1165142748611121152" TargetMode="External" /><Relationship Id="rId100" Type="http://schemas.openxmlformats.org/officeDocument/2006/relationships/hyperlink" Target="https://twitter.com/#!/fatmaasabih/status/1165168379319242753" TargetMode="External" /><Relationship Id="rId101" Type="http://schemas.openxmlformats.org/officeDocument/2006/relationships/hyperlink" Target="https://twitter.com/#!/oonooraoo/status/1165169240510468098" TargetMode="External" /><Relationship Id="rId102" Type="http://schemas.openxmlformats.org/officeDocument/2006/relationships/hyperlink" Target="https://twitter.com/#!/tweepaya/status/1165177779555655681" TargetMode="External" /><Relationship Id="rId103" Type="http://schemas.openxmlformats.org/officeDocument/2006/relationships/hyperlink" Target="https://twitter.com/#!/alialleile/status/1165199872863215617" TargetMode="External" /><Relationship Id="rId104" Type="http://schemas.openxmlformats.org/officeDocument/2006/relationships/hyperlink" Target="https://twitter.com/#!/foudagrapher/status/1165358395207114753" TargetMode="External" /><Relationship Id="rId105" Type="http://schemas.openxmlformats.org/officeDocument/2006/relationships/hyperlink" Target="https://twitter.com/#!/nermena44/status/1165382442561220609" TargetMode="External" /><Relationship Id="rId106" Type="http://schemas.openxmlformats.org/officeDocument/2006/relationships/hyperlink" Target="https://twitter.com/#!/bossyanssary/status/1165554146398875649" TargetMode="External" /><Relationship Id="rId107" Type="http://schemas.openxmlformats.org/officeDocument/2006/relationships/hyperlink" Target="https://twitter.com/#!/michealnabil010/status/1165554512532246528" TargetMode="External" /><Relationship Id="rId108" Type="http://schemas.openxmlformats.org/officeDocument/2006/relationships/hyperlink" Target="https://twitter.com/#!/sitalb_anat/status/1166299590049579009" TargetMode="External" /><Relationship Id="rId109" Type="http://schemas.openxmlformats.org/officeDocument/2006/relationships/hyperlink" Target="https://twitter.com/#!/sarahka00361199/status/1166315399484514305" TargetMode="External" /><Relationship Id="rId110" Type="http://schemas.openxmlformats.org/officeDocument/2006/relationships/hyperlink" Target="https://twitter.com/#!/taheralzain/status/1166315631081414657" TargetMode="External" /><Relationship Id="rId111" Type="http://schemas.openxmlformats.org/officeDocument/2006/relationships/hyperlink" Target="https://twitter.com/#!/najd_nl/status/1166383825024442369" TargetMode="External" /><Relationship Id="rId112" Type="http://schemas.openxmlformats.org/officeDocument/2006/relationships/hyperlink" Target="https://twitter.com/#!/mo_m3n/status/1166513978173997056" TargetMode="External" /><Relationship Id="rId113" Type="http://schemas.openxmlformats.org/officeDocument/2006/relationships/hyperlink" Target="https://twitter.com/#!/jaehween/status/1166699036180721666" TargetMode="External" /><Relationship Id="rId114" Type="http://schemas.openxmlformats.org/officeDocument/2006/relationships/hyperlink" Target="https://twitter.com/#!/radiosawa/status/1159479479800082433" TargetMode="External" /><Relationship Id="rId115" Type="http://schemas.openxmlformats.org/officeDocument/2006/relationships/hyperlink" Target="https://twitter.com/#!/radiosawa/status/1164622464917413889" TargetMode="External" /><Relationship Id="rId116" Type="http://schemas.openxmlformats.org/officeDocument/2006/relationships/hyperlink" Target="https://twitter.com/#!/piotrziba2/status/1166739871517609984" TargetMode="External" /><Relationship Id="rId117" Type="http://schemas.openxmlformats.org/officeDocument/2006/relationships/hyperlink" Target="https://twitter.com/#!/k4gmrpdhkb5rddz/status/1166808718660579328" TargetMode="External" /><Relationship Id="rId118" Type="http://schemas.openxmlformats.org/officeDocument/2006/relationships/hyperlink" Target="https://twitter.com/#!/mo7_omar/status/1166299003442618368" TargetMode="External" /><Relationship Id="rId119" Type="http://schemas.openxmlformats.org/officeDocument/2006/relationships/hyperlink" Target="https://twitter.com/#!/3zoahmed94/status/1166847260967260160" TargetMode="External" /><Relationship Id="rId120" Type="http://schemas.openxmlformats.org/officeDocument/2006/relationships/hyperlink" Target="https://twitter.com/#!/wa3dmo7sen/status/1166855587239538688" TargetMode="External" /><Relationship Id="rId121" Type="http://schemas.openxmlformats.org/officeDocument/2006/relationships/hyperlink" Target="https://twitter.com/#!/blablabla_ee/status/1166855322180423682" TargetMode="External" /><Relationship Id="rId122" Type="http://schemas.openxmlformats.org/officeDocument/2006/relationships/hyperlink" Target="https://twitter.com/#!/mikykassim/status/1166856615502499842" TargetMode="External" /><Relationship Id="rId123" Type="http://schemas.openxmlformats.org/officeDocument/2006/relationships/hyperlink" Target="https://twitter.com/#!/nourah_ksa/status/1167245875695050752" TargetMode="External" /><Relationship Id="rId124" Type="http://schemas.openxmlformats.org/officeDocument/2006/relationships/hyperlink" Target="https://twitter.com/#!/m_199316/status/1167250430830829568" TargetMode="External" /><Relationship Id="rId125" Type="http://schemas.openxmlformats.org/officeDocument/2006/relationships/hyperlink" Target="https://twitter.com/#!/ra__ea/status/1167298150459047936" TargetMode="External" /><Relationship Id="rId126" Type="http://schemas.openxmlformats.org/officeDocument/2006/relationships/hyperlink" Target="https://twitter.com/#!/omarkarami/status/1167394784689999874" TargetMode="External" /><Relationship Id="rId127" Type="http://schemas.openxmlformats.org/officeDocument/2006/relationships/comments" Target="../comments13.xml" /><Relationship Id="rId128" Type="http://schemas.openxmlformats.org/officeDocument/2006/relationships/vmlDrawing" Target="../drawings/vmlDrawing6.vml" /><Relationship Id="rId129" Type="http://schemas.openxmlformats.org/officeDocument/2006/relationships/table" Target="../tables/table23.xml" /><Relationship Id="rId13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curiouscat.me/HFN_1990" TargetMode="External" /><Relationship Id="rId2" Type="http://schemas.openxmlformats.org/officeDocument/2006/relationships/hyperlink" Target="https://curiouscat.me/illsli/" TargetMode="External" /><Relationship Id="rId3" Type="http://schemas.openxmlformats.org/officeDocument/2006/relationships/hyperlink" Target="https://curiouscat.me/Cherrybulllet" TargetMode="External" /><Relationship Id="rId4" Type="http://schemas.openxmlformats.org/officeDocument/2006/relationships/hyperlink" Target="https://t.co/RHqu897puc" TargetMode="External" /><Relationship Id="rId5" Type="http://schemas.openxmlformats.org/officeDocument/2006/relationships/hyperlink" Target="https://t.co/rM6KMp7n9f" TargetMode="External" /><Relationship Id="rId6" Type="http://schemas.openxmlformats.org/officeDocument/2006/relationships/hyperlink" Target="http://t.co/8SNEIg4b76" TargetMode="External" /><Relationship Id="rId7" Type="http://schemas.openxmlformats.org/officeDocument/2006/relationships/hyperlink" Target="https://www.alhurra.com/" TargetMode="External" /><Relationship Id="rId8" Type="http://schemas.openxmlformats.org/officeDocument/2006/relationships/hyperlink" Target="https://curiouscat.me/orvalho_" TargetMode="External" /><Relationship Id="rId9" Type="http://schemas.openxmlformats.org/officeDocument/2006/relationships/hyperlink" Target="http://t.co/dMhiyjEt" TargetMode="External" /><Relationship Id="rId10" Type="http://schemas.openxmlformats.org/officeDocument/2006/relationships/hyperlink" Target="https://m.youtube.com/channel/UC9ldC0broLxnnPBhhA7NrOg" TargetMode="External" /><Relationship Id="rId11" Type="http://schemas.openxmlformats.org/officeDocument/2006/relationships/hyperlink" Target="https://curiouscat.me/Nai__0226?t=1563864653" TargetMode="External" /><Relationship Id="rId12" Type="http://schemas.openxmlformats.org/officeDocument/2006/relationships/hyperlink" Target="https://t.co/KEUjCyLlMH" TargetMode="External" /><Relationship Id="rId13" Type="http://schemas.openxmlformats.org/officeDocument/2006/relationships/hyperlink" Target="http://www.deirezzor24.net/" TargetMode="External" /><Relationship Id="rId14" Type="http://schemas.openxmlformats.org/officeDocument/2006/relationships/hyperlink" Target="https://globalvoices.org/author/israahazel/" TargetMode="External" /><Relationship Id="rId15" Type="http://schemas.openxmlformats.org/officeDocument/2006/relationships/hyperlink" Target="https://www.facebook.com/Foudagrapher/" TargetMode="External" /><Relationship Id="rId16" Type="http://schemas.openxmlformats.org/officeDocument/2006/relationships/hyperlink" Target="https://www.youtube.com/channel/UCBvF2_JXsCY1i73HVft-OMw" TargetMode="External" /><Relationship Id="rId17" Type="http://schemas.openxmlformats.org/officeDocument/2006/relationships/hyperlink" Target="http://instagram.com/celebsarabicnet" TargetMode="External" /><Relationship Id="rId18" Type="http://schemas.openxmlformats.org/officeDocument/2006/relationships/hyperlink" Target="https://www.instagram.com/tolek1975/" TargetMode="External" /><Relationship Id="rId19" Type="http://schemas.openxmlformats.org/officeDocument/2006/relationships/hyperlink" Target="https://www.mikyarts.com/" TargetMode="External" /><Relationship Id="rId20" Type="http://schemas.openxmlformats.org/officeDocument/2006/relationships/hyperlink" Target="http://www.eremnews.com/" TargetMode="External" /><Relationship Id="rId21" Type="http://schemas.openxmlformats.org/officeDocument/2006/relationships/hyperlink" Target="https://instagram.com/mjm_alhakeem?igshid=rtd8ryub3912" TargetMode="External" /><Relationship Id="rId22" Type="http://schemas.openxmlformats.org/officeDocument/2006/relationships/hyperlink" Target="http://www.realmadrid.com/" TargetMode="External" /><Relationship Id="rId23" Type="http://schemas.openxmlformats.org/officeDocument/2006/relationships/hyperlink" Target="https://pbs.twimg.com/profile_banners/1947667141/1565397254" TargetMode="External" /><Relationship Id="rId24" Type="http://schemas.openxmlformats.org/officeDocument/2006/relationships/hyperlink" Target="https://pbs.twimg.com/profile_banners/910944628530122758/1564618178" TargetMode="External" /><Relationship Id="rId25" Type="http://schemas.openxmlformats.org/officeDocument/2006/relationships/hyperlink" Target="https://pbs.twimg.com/profile_banners/1056287329265090563/1566312008" TargetMode="External" /><Relationship Id="rId26" Type="http://schemas.openxmlformats.org/officeDocument/2006/relationships/hyperlink" Target="https://pbs.twimg.com/profile_banners/60598920/1541352971" TargetMode="External" /><Relationship Id="rId27" Type="http://schemas.openxmlformats.org/officeDocument/2006/relationships/hyperlink" Target="https://pbs.twimg.com/profile_banners/59477195/1561465646" TargetMode="External" /><Relationship Id="rId28" Type="http://schemas.openxmlformats.org/officeDocument/2006/relationships/hyperlink" Target="https://pbs.twimg.com/profile_banners/54296198/1541354820" TargetMode="External" /><Relationship Id="rId29" Type="http://schemas.openxmlformats.org/officeDocument/2006/relationships/hyperlink" Target="https://pbs.twimg.com/profile_banners/958768524947873794/1521996823" TargetMode="External" /><Relationship Id="rId30" Type="http://schemas.openxmlformats.org/officeDocument/2006/relationships/hyperlink" Target="https://pbs.twimg.com/profile_banners/442681004/1380438688" TargetMode="External" /><Relationship Id="rId31" Type="http://schemas.openxmlformats.org/officeDocument/2006/relationships/hyperlink" Target="https://pbs.twimg.com/profile_banners/1145355096559169536/1563549172" TargetMode="External" /><Relationship Id="rId32" Type="http://schemas.openxmlformats.org/officeDocument/2006/relationships/hyperlink" Target="https://pbs.twimg.com/profile_banners/232978977/1560958218" TargetMode="External" /><Relationship Id="rId33" Type="http://schemas.openxmlformats.org/officeDocument/2006/relationships/hyperlink" Target="https://pbs.twimg.com/profile_banners/1013906932518850560/1531089100" TargetMode="External" /><Relationship Id="rId34" Type="http://schemas.openxmlformats.org/officeDocument/2006/relationships/hyperlink" Target="https://pbs.twimg.com/profile_banners/436162374/1465755843" TargetMode="External" /><Relationship Id="rId35" Type="http://schemas.openxmlformats.org/officeDocument/2006/relationships/hyperlink" Target="https://pbs.twimg.com/profile_banners/1055457455721930752/1541356094" TargetMode="External" /><Relationship Id="rId36" Type="http://schemas.openxmlformats.org/officeDocument/2006/relationships/hyperlink" Target="https://pbs.twimg.com/profile_banners/3212685539/1566045935" TargetMode="External" /><Relationship Id="rId37" Type="http://schemas.openxmlformats.org/officeDocument/2006/relationships/hyperlink" Target="https://pbs.twimg.com/profile_banners/956888370/1377877643" TargetMode="External" /><Relationship Id="rId38" Type="http://schemas.openxmlformats.org/officeDocument/2006/relationships/hyperlink" Target="https://pbs.twimg.com/profile_banners/868102809924898816/1495811197" TargetMode="External" /><Relationship Id="rId39" Type="http://schemas.openxmlformats.org/officeDocument/2006/relationships/hyperlink" Target="https://pbs.twimg.com/profile_banners/2794590134/1564974434" TargetMode="External" /><Relationship Id="rId40" Type="http://schemas.openxmlformats.org/officeDocument/2006/relationships/hyperlink" Target="https://pbs.twimg.com/profile_banners/4110176225/1558844497" TargetMode="External" /><Relationship Id="rId41" Type="http://schemas.openxmlformats.org/officeDocument/2006/relationships/hyperlink" Target="https://pbs.twimg.com/profile_banners/343989359/1565035225" TargetMode="External" /><Relationship Id="rId42" Type="http://schemas.openxmlformats.org/officeDocument/2006/relationships/hyperlink" Target="https://pbs.twimg.com/profile_banners/736651954189914112/1557005092" TargetMode="External" /><Relationship Id="rId43" Type="http://schemas.openxmlformats.org/officeDocument/2006/relationships/hyperlink" Target="https://pbs.twimg.com/profile_banners/1229238858/1558333397" TargetMode="External" /><Relationship Id="rId44" Type="http://schemas.openxmlformats.org/officeDocument/2006/relationships/hyperlink" Target="https://pbs.twimg.com/profile_banners/518581849/1561912138" TargetMode="External" /><Relationship Id="rId45" Type="http://schemas.openxmlformats.org/officeDocument/2006/relationships/hyperlink" Target="https://pbs.twimg.com/profile_banners/304718280/1566463684" TargetMode="External" /><Relationship Id="rId46" Type="http://schemas.openxmlformats.org/officeDocument/2006/relationships/hyperlink" Target="https://pbs.twimg.com/profile_banners/557589493/1534246162" TargetMode="External" /><Relationship Id="rId47" Type="http://schemas.openxmlformats.org/officeDocument/2006/relationships/hyperlink" Target="https://pbs.twimg.com/profile_banners/145377264/1418143757" TargetMode="External" /><Relationship Id="rId48" Type="http://schemas.openxmlformats.org/officeDocument/2006/relationships/hyperlink" Target="https://pbs.twimg.com/profile_banners/1004844064389378048/1565030395" TargetMode="External" /><Relationship Id="rId49" Type="http://schemas.openxmlformats.org/officeDocument/2006/relationships/hyperlink" Target="https://pbs.twimg.com/profile_banners/1071483192719405056/1555660502" TargetMode="External" /><Relationship Id="rId50" Type="http://schemas.openxmlformats.org/officeDocument/2006/relationships/hyperlink" Target="https://pbs.twimg.com/profile_banners/124096676/1566445196" TargetMode="External" /><Relationship Id="rId51" Type="http://schemas.openxmlformats.org/officeDocument/2006/relationships/hyperlink" Target="https://pbs.twimg.com/profile_banners/3871412729/1546856204" TargetMode="External" /><Relationship Id="rId52" Type="http://schemas.openxmlformats.org/officeDocument/2006/relationships/hyperlink" Target="https://pbs.twimg.com/profile_banners/248788313/1520283533" TargetMode="External" /><Relationship Id="rId53" Type="http://schemas.openxmlformats.org/officeDocument/2006/relationships/hyperlink" Target="https://pbs.twimg.com/profile_banners/3030197303/1495970526" TargetMode="External" /><Relationship Id="rId54" Type="http://schemas.openxmlformats.org/officeDocument/2006/relationships/hyperlink" Target="https://pbs.twimg.com/profile_banners/4048650327/1565913671" TargetMode="External" /><Relationship Id="rId55" Type="http://schemas.openxmlformats.org/officeDocument/2006/relationships/hyperlink" Target="https://pbs.twimg.com/profile_banners/900323514812702724/1522982342" TargetMode="External" /><Relationship Id="rId56" Type="http://schemas.openxmlformats.org/officeDocument/2006/relationships/hyperlink" Target="https://pbs.twimg.com/profile_banners/1549408424/1566499247" TargetMode="External" /><Relationship Id="rId57" Type="http://schemas.openxmlformats.org/officeDocument/2006/relationships/hyperlink" Target="https://pbs.twimg.com/profile_banners/764518173035167744/1553554234" TargetMode="External" /><Relationship Id="rId58" Type="http://schemas.openxmlformats.org/officeDocument/2006/relationships/hyperlink" Target="https://pbs.twimg.com/profile_banners/1621224396/1566005804" TargetMode="External" /><Relationship Id="rId59" Type="http://schemas.openxmlformats.org/officeDocument/2006/relationships/hyperlink" Target="https://pbs.twimg.com/profile_banners/2288510703/1503821908" TargetMode="External" /><Relationship Id="rId60" Type="http://schemas.openxmlformats.org/officeDocument/2006/relationships/hyperlink" Target="https://pbs.twimg.com/profile_banners/2218834299/1557827190" TargetMode="External" /><Relationship Id="rId61" Type="http://schemas.openxmlformats.org/officeDocument/2006/relationships/hyperlink" Target="https://pbs.twimg.com/profile_banners/764961945560678405/1555966238" TargetMode="External" /><Relationship Id="rId62" Type="http://schemas.openxmlformats.org/officeDocument/2006/relationships/hyperlink" Target="https://pbs.twimg.com/profile_banners/931471926475837440/1566920659" TargetMode="External" /><Relationship Id="rId63" Type="http://schemas.openxmlformats.org/officeDocument/2006/relationships/hyperlink" Target="https://pbs.twimg.com/profile_banners/1641644066/1565130109" TargetMode="External" /><Relationship Id="rId64" Type="http://schemas.openxmlformats.org/officeDocument/2006/relationships/hyperlink" Target="https://pbs.twimg.com/profile_banners/1008177542069702656/1557283022" TargetMode="External" /><Relationship Id="rId65" Type="http://schemas.openxmlformats.org/officeDocument/2006/relationships/hyperlink" Target="https://pbs.twimg.com/profile_banners/829815178925576192/1562935027" TargetMode="External" /><Relationship Id="rId66" Type="http://schemas.openxmlformats.org/officeDocument/2006/relationships/hyperlink" Target="https://pbs.twimg.com/profile_banners/632156241/1536502159" TargetMode="External" /><Relationship Id="rId67" Type="http://schemas.openxmlformats.org/officeDocument/2006/relationships/hyperlink" Target="https://pbs.twimg.com/profile_banners/785394732537147392/1559783286" TargetMode="External" /><Relationship Id="rId68" Type="http://schemas.openxmlformats.org/officeDocument/2006/relationships/hyperlink" Target="https://pbs.twimg.com/profile_banners/423468287/1503706927" TargetMode="External" /><Relationship Id="rId69" Type="http://schemas.openxmlformats.org/officeDocument/2006/relationships/hyperlink" Target="https://pbs.twimg.com/profile_banners/709177451/1387364114" TargetMode="External" /><Relationship Id="rId70" Type="http://schemas.openxmlformats.org/officeDocument/2006/relationships/hyperlink" Target="https://pbs.twimg.com/profile_banners/434015895/1547972148" TargetMode="External" /><Relationship Id="rId71" Type="http://schemas.openxmlformats.org/officeDocument/2006/relationships/hyperlink" Target="https://pbs.twimg.com/profile_banners/1010305672406323201/1544060194" TargetMode="External" /><Relationship Id="rId72" Type="http://schemas.openxmlformats.org/officeDocument/2006/relationships/hyperlink" Target="https://pbs.twimg.com/profile_banners/401735956/1552636913" TargetMode="External" /><Relationship Id="rId73" Type="http://schemas.openxmlformats.org/officeDocument/2006/relationships/hyperlink" Target="https://pbs.twimg.com/profile_banners/263092985/1566199601"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4/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8/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0.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9/bg.gif" TargetMode="External" /><Relationship Id="rId90" Type="http://schemas.openxmlformats.org/officeDocument/2006/relationships/hyperlink" Target="http://abs.twimg.com/images/themes/theme9/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9/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2/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9/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7/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7/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5/bg.gif" TargetMode="External" /><Relationship Id="rId112" Type="http://schemas.openxmlformats.org/officeDocument/2006/relationships/hyperlink" Target="http://abs.twimg.com/images/themes/theme10/bg.gif" TargetMode="External" /><Relationship Id="rId113" Type="http://schemas.openxmlformats.org/officeDocument/2006/relationships/hyperlink" Target="http://abs.twimg.com/images/themes/theme15/bg.png" TargetMode="External" /><Relationship Id="rId114" Type="http://schemas.openxmlformats.org/officeDocument/2006/relationships/hyperlink" Target="http://pbs.twimg.com/profile_images/1165336963634872321/HrPKbiiP_normal.jpg" TargetMode="External" /><Relationship Id="rId115" Type="http://schemas.openxmlformats.org/officeDocument/2006/relationships/hyperlink" Target="http://pbs.twimg.com/profile_images/1154548410508283904/5nbl7Gta_normal.jpg" TargetMode="External" /><Relationship Id="rId116" Type="http://schemas.openxmlformats.org/officeDocument/2006/relationships/hyperlink" Target="http://pbs.twimg.com/profile_images/1163823009825619968/rc-uUaDP_normal.jpg" TargetMode="External" /><Relationship Id="rId117" Type="http://schemas.openxmlformats.org/officeDocument/2006/relationships/hyperlink" Target="http://pbs.twimg.com/profile_images/1058739839384907776/WllDCirw_normal.jpg" TargetMode="External" /><Relationship Id="rId118" Type="http://schemas.openxmlformats.org/officeDocument/2006/relationships/hyperlink" Target="http://pbs.twimg.com/profile_images/1143496728043298817/szSJgmQC_normal.jpg" TargetMode="External" /><Relationship Id="rId119" Type="http://schemas.openxmlformats.org/officeDocument/2006/relationships/hyperlink" Target="http://pbs.twimg.com/profile_images/1059144968114262019/vN5m0yvd_normal.jpg" TargetMode="External" /><Relationship Id="rId120" Type="http://schemas.openxmlformats.org/officeDocument/2006/relationships/hyperlink" Target="http://pbs.twimg.com/profile_images/1158238641589817344/iEtlPjxW_normal.jpg" TargetMode="External" /><Relationship Id="rId121" Type="http://schemas.openxmlformats.org/officeDocument/2006/relationships/hyperlink" Target="http://pbs.twimg.com/profile_images/1163543489491197952/PEEuVLUP_normal.jpg" TargetMode="External" /><Relationship Id="rId122" Type="http://schemas.openxmlformats.org/officeDocument/2006/relationships/hyperlink" Target="http://pbs.twimg.com/profile_images/378800000065091615/a37eef2fcfc7a6fcdff102fdc1661a60_normal.jpeg" TargetMode="External" /><Relationship Id="rId123" Type="http://schemas.openxmlformats.org/officeDocument/2006/relationships/hyperlink" Target="http://pbs.twimg.com/profile_images/1158088567496818689/LJYKNr82_normal.jpg" TargetMode="External" /><Relationship Id="rId124" Type="http://schemas.openxmlformats.org/officeDocument/2006/relationships/hyperlink" Target="http://pbs.twimg.com/profile_images/1152234856837013504/WAfqMGbz_normal.jpg" TargetMode="External" /><Relationship Id="rId125" Type="http://schemas.openxmlformats.org/officeDocument/2006/relationships/hyperlink" Target="http://pbs.twimg.com/profile_images/1160901413469327361/s_EMpP6C_normal.jpg" TargetMode="External" /><Relationship Id="rId126" Type="http://schemas.openxmlformats.org/officeDocument/2006/relationships/hyperlink" Target="http://pbs.twimg.com/profile_images/1014249433935081473/Nl7D7KQ9_normal.jpg" TargetMode="External" /><Relationship Id="rId127" Type="http://schemas.openxmlformats.org/officeDocument/2006/relationships/hyperlink" Target="http://pbs.twimg.com/profile_images/742060055609155589/4w0PH6OP_normal.jpg" TargetMode="External" /><Relationship Id="rId128" Type="http://schemas.openxmlformats.org/officeDocument/2006/relationships/hyperlink" Target="http://pbs.twimg.com/profile_images/1155589746200125442/zgcNOIun_normal.jpg" TargetMode="External" /><Relationship Id="rId129" Type="http://schemas.openxmlformats.org/officeDocument/2006/relationships/hyperlink" Target="http://pbs.twimg.com/profile_images/1161138294211731466/JdWHJQOU_normal.jpg" TargetMode="External" /><Relationship Id="rId130" Type="http://schemas.openxmlformats.org/officeDocument/2006/relationships/hyperlink" Target="http://pbs.twimg.com/profile_images/1058345641930297344/gi9d7nPF_normal.jpg" TargetMode="External" /><Relationship Id="rId131" Type="http://schemas.openxmlformats.org/officeDocument/2006/relationships/hyperlink" Target="http://pbs.twimg.com/profile_images/1157810966664568832/TR790SlH_normal.jpg" TargetMode="External" /><Relationship Id="rId132" Type="http://schemas.openxmlformats.org/officeDocument/2006/relationships/hyperlink" Target="http://a0.twimg.com/profile_images/2974144596/710c5336682c4bcf4a205eb60a80688c_normal.jpeg" TargetMode="External" /><Relationship Id="rId133" Type="http://schemas.openxmlformats.org/officeDocument/2006/relationships/hyperlink" Target="http://pbs.twimg.com/profile_images/1152518394807291904/OwL-FgwN_normal.jpg" TargetMode="External" /><Relationship Id="rId134" Type="http://schemas.openxmlformats.org/officeDocument/2006/relationships/hyperlink" Target="http://pbs.twimg.com/profile_images/868114418109960192/ZQKLcETF_normal.jpg" TargetMode="External" /><Relationship Id="rId135" Type="http://schemas.openxmlformats.org/officeDocument/2006/relationships/hyperlink" Target="http://pbs.twimg.com/profile_images/1163891050043383814/CR-IJxmi_normal.jpg" TargetMode="External" /><Relationship Id="rId136" Type="http://schemas.openxmlformats.org/officeDocument/2006/relationships/hyperlink" Target="http://pbs.twimg.com/profile_images/1132502001873489920/ND3ccXz4_normal.jpg" TargetMode="External" /><Relationship Id="rId137" Type="http://schemas.openxmlformats.org/officeDocument/2006/relationships/hyperlink" Target="http://pbs.twimg.com/profile_images/1158467806071021569/C-8r1MES_normal.jpg" TargetMode="External" /><Relationship Id="rId138" Type="http://schemas.openxmlformats.org/officeDocument/2006/relationships/hyperlink" Target="http://pbs.twimg.com/profile_images/1150128954461831168/yOin5zlG_normal.jpg" TargetMode="External" /><Relationship Id="rId139" Type="http://schemas.openxmlformats.org/officeDocument/2006/relationships/hyperlink" Target="http://pbs.twimg.com/profile_images/1139841194169704448/uAs7u8Y5_normal.jpg" TargetMode="External" /><Relationship Id="rId140" Type="http://schemas.openxmlformats.org/officeDocument/2006/relationships/hyperlink" Target="http://pbs.twimg.com/profile_images/1147147970170773505/nToJE5EU_normal.jpg" TargetMode="External" /><Relationship Id="rId141" Type="http://schemas.openxmlformats.org/officeDocument/2006/relationships/hyperlink" Target="http://pbs.twimg.com/profile_images/1086720630018457601/Hkc9DtVf_normal.jpg" TargetMode="External" /><Relationship Id="rId142" Type="http://schemas.openxmlformats.org/officeDocument/2006/relationships/hyperlink" Target="http://pbs.twimg.com/profile_images/983356083006828545/oPL1QU8x_normal.jpg" TargetMode="External" /><Relationship Id="rId143" Type="http://schemas.openxmlformats.org/officeDocument/2006/relationships/hyperlink" Target="http://pbs.twimg.com/profile_images/1020976262460968960/vl8t9mVO_normal.jpg" TargetMode="External" /><Relationship Id="rId144" Type="http://schemas.openxmlformats.org/officeDocument/2006/relationships/hyperlink" Target="http://pbs.twimg.com/profile_images/1165022617276993538/X2pOUEMj_normal.jpg" TargetMode="External" /><Relationship Id="rId145" Type="http://schemas.openxmlformats.org/officeDocument/2006/relationships/hyperlink" Target="http://pbs.twimg.com/profile_images/1139211481894068225/LckuC-X6_normal.jpg" TargetMode="External" /><Relationship Id="rId146" Type="http://schemas.openxmlformats.org/officeDocument/2006/relationships/hyperlink" Target="http://pbs.twimg.com/profile_images/1165034833598439425/vt8bnSLm_normal.jpg" TargetMode="External" /><Relationship Id="rId147" Type="http://schemas.openxmlformats.org/officeDocument/2006/relationships/hyperlink" Target="http://pbs.twimg.com/profile_images/1151458899020713990/hEy4Xi4l_normal.jpg" TargetMode="External" /><Relationship Id="rId148" Type="http://schemas.openxmlformats.org/officeDocument/2006/relationships/hyperlink" Target="http://pbs.twimg.com/profile_images/1164668380252639232/QZih7HmA_normal.jpg" TargetMode="External" /><Relationship Id="rId149" Type="http://schemas.openxmlformats.org/officeDocument/2006/relationships/hyperlink" Target="http://pbs.twimg.com/profile_images/1114901696017203200/JeHi9thv_normal.jpg" TargetMode="External" /><Relationship Id="rId150" Type="http://schemas.openxmlformats.org/officeDocument/2006/relationships/hyperlink" Target="http://pbs.twimg.com/profile_images/1157645007152717824/BYlxXprz_normal.jpg" TargetMode="External" /><Relationship Id="rId151" Type="http://schemas.openxmlformats.org/officeDocument/2006/relationships/hyperlink" Target="http://pbs.twimg.com/profile_images/1150348083726823424/LPa9NR_i_normal.jpg" TargetMode="External" /><Relationship Id="rId152" Type="http://schemas.openxmlformats.org/officeDocument/2006/relationships/hyperlink" Target="http://pbs.twimg.com/profile_images/1019144649544478721/-HRamDVJ_normal.jpg" TargetMode="External" /><Relationship Id="rId153" Type="http://schemas.openxmlformats.org/officeDocument/2006/relationships/hyperlink" Target="http://pbs.twimg.com/profile_images/1162066152165650433/9U0MkFDn_normal.jpg" TargetMode="External" /><Relationship Id="rId154" Type="http://schemas.openxmlformats.org/officeDocument/2006/relationships/hyperlink" Target="http://pbs.twimg.com/profile_images/1162528154252173314/J1VVarLE_normal.jpg" TargetMode="External" /><Relationship Id="rId155" Type="http://schemas.openxmlformats.org/officeDocument/2006/relationships/hyperlink" Target="http://pbs.twimg.com/profile_images/1164267311500603392/YBLxqTTR_normal.jpg" TargetMode="External" /><Relationship Id="rId156" Type="http://schemas.openxmlformats.org/officeDocument/2006/relationships/hyperlink" Target="http://pbs.twimg.com/profile_images/1099608496046329856/2drLvV_u_normal.jpg" TargetMode="External" /><Relationship Id="rId157" Type="http://schemas.openxmlformats.org/officeDocument/2006/relationships/hyperlink" Target="http://pbs.twimg.com/profile_images/1120151943794630657/1RjK65E0_normal.png" TargetMode="External" /><Relationship Id="rId158" Type="http://schemas.openxmlformats.org/officeDocument/2006/relationships/hyperlink" Target="http://pbs.twimg.com/profile_images/1166375752658497537/xigJ9aOT_normal.jpg" TargetMode="External" /><Relationship Id="rId159" Type="http://schemas.openxmlformats.org/officeDocument/2006/relationships/hyperlink" Target="http://pbs.twimg.com/profile_images/1161004155579899906/IHO2s5rr_normal.jpg" TargetMode="External" /><Relationship Id="rId160" Type="http://schemas.openxmlformats.org/officeDocument/2006/relationships/hyperlink" Target="http://pbs.twimg.com/profile_images/1138843953963442177/cmopiRJk_normal.jpg" TargetMode="External" /><Relationship Id="rId161" Type="http://schemas.openxmlformats.org/officeDocument/2006/relationships/hyperlink" Target="http://pbs.twimg.com/profile_images/1127264673445892099/1cylMTbD_normal.jpg" TargetMode="External" /><Relationship Id="rId162" Type="http://schemas.openxmlformats.org/officeDocument/2006/relationships/hyperlink" Target="http://pbs.twimg.com/profile_images/1157089092913360896/LLTlTe1J_normal.jpg" TargetMode="External" /><Relationship Id="rId163" Type="http://schemas.openxmlformats.org/officeDocument/2006/relationships/hyperlink" Target="http://pbs.twimg.com/profile_images/1150762099989262336/1fqV535e_normal.jpg" TargetMode="External" /><Relationship Id="rId164" Type="http://schemas.openxmlformats.org/officeDocument/2006/relationships/hyperlink" Target="http://pbs.twimg.com/profile_images/1085856085293051904/hJ2ZkhUd_normal.jpg" TargetMode="External" /><Relationship Id="rId165" Type="http://schemas.openxmlformats.org/officeDocument/2006/relationships/hyperlink" Target="http://pbs.twimg.com/profile_images/1145339229163180032/qCHSd43C_normal.jpg" TargetMode="External" /><Relationship Id="rId166" Type="http://schemas.openxmlformats.org/officeDocument/2006/relationships/hyperlink" Target="http://pbs.twimg.com/profile_images/1065245535613923330/BREG1Ujl_normal.jpg" TargetMode="External" /><Relationship Id="rId167" Type="http://schemas.openxmlformats.org/officeDocument/2006/relationships/hyperlink" Target="http://pbs.twimg.com/profile_images/1084459569533931520/xxT-H686_normal.jpg" TargetMode="External" /><Relationship Id="rId168" Type="http://schemas.openxmlformats.org/officeDocument/2006/relationships/hyperlink" Target="http://pbs.twimg.com/profile_images/1159660686877822978/hYNqHGcw_normal.jpg" TargetMode="External" /><Relationship Id="rId169" Type="http://schemas.openxmlformats.org/officeDocument/2006/relationships/hyperlink" Target="http://pbs.twimg.com/profile_images/1103847215292911616/uXDPfJ5x_normal.png" TargetMode="External" /><Relationship Id="rId170" Type="http://schemas.openxmlformats.org/officeDocument/2006/relationships/hyperlink" Target="http://pbs.twimg.com/profile_images/1166389259265368065/JtoaaVA8_normal.jpg" TargetMode="External" /><Relationship Id="rId171" Type="http://schemas.openxmlformats.org/officeDocument/2006/relationships/hyperlink" Target="http://pbs.twimg.com/profile_images/1163351570056134656/dJVfPIIC_normal.jpg" TargetMode="External" /><Relationship Id="rId172" Type="http://schemas.openxmlformats.org/officeDocument/2006/relationships/hyperlink" Target="https://twitter.com/hfn_1990" TargetMode="External" /><Relationship Id="rId173" Type="http://schemas.openxmlformats.org/officeDocument/2006/relationships/hyperlink" Target="https://twitter.com/illsli9" TargetMode="External" /><Relationship Id="rId174" Type="http://schemas.openxmlformats.org/officeDocument/2006/relationships/hyperlink" Target="https://twitter.com/wangoppaa" TargetMode="External" /><Relationship Id="rId175" Type="http://schemas.openxmlformats.org/officeDocument/2006/relationships/hyperlink" Target="https://twitter.com/alhurranews" TargetMode="External" /><Relationship Id="rId176" Type="http://schemas.openxmlformats.org/officeDocument/2006/relationships/hyperlink" Target="https://twitter.com/radiosawa" TargetMode="External" /><Relationship Id="rId177" Type="http://schemas.openxmlformats.org/officeDocument/2006/relationships/hyperlink" Target="https://twitter.com/alhurrairaq" TargetMode="External" /><Relationship Id="rId178" Type="http://schemas.openxmlformats.org/officeDocument/2006/relationships/hyperlink" Target="https://twitter.com/mtotality" TargetMode="External" /><Relationship Id="rId179" Type="http://schemas.openxmlformats.org/officeDocument/2006/relationships/hyperlink" Target="https://twitter.com/alaa00803434" TargetMode="External" /><Relationship Id="rId180" Type="http://schemas.openxmlformats.org/officeDocument/2006/relationships/hyperlink" Target="https://twitter.com/mtowim" TargetMode="External" /><Relationship Id="rId181" Type="http://schemas.openxmlformats.org/officeDocument/2006/relationships/hyperlink" Target="https://twitter.com/khalidroqi" TargetMode="External" /><Relationship Id="rId182" Type="http://schemas.openxmlformats.org/officeDocument/2006/relationships/hyperlink" Target="https://twitter.com/torcrfvumfvbwtc" TargetMode="External" /><Relationship Id="rId183" Type="http://schemas.openxmlformats.org/officeDocument/2006/relationships/hyperlink" Target="https://twitter.com/2highmountains" TargetMode="External" /><Relationship Id="rId184" Type="http://schemas.openxmlformats.org/officeDocument/2006/relationships/hyperlink" Target="https://twitter.com/oeskkcehmvn8fmv" TargetMode="External" /><Relationship Id="rId185" Type="http://schemas.openxmlformats.org/officeDocument/2006/relationships/hyperlink" Target="https://twitter.com/au_vieux" TargetMode="External" /><Relationship Id="rId186" Type="http://schemas.openxmlformats.org/officeDocument/2006/relationships/hyperlink" Target="https://twitter.com/muirln7rn1xbqja" TargetMode="External" /><Relationship Id="rId187" Type="http://schemas.openxmlformats.org/officeDocument/2006/relationships/hyperlink" Target="https://twitter.com/yvsqoquzbcqigse" TargetMode="External" /><Relationship Id="rId188" Type="http://schemas.openxmlformats.org/officeDocument/2006/relationships/hyperlink" Target="https://twitter.com/mhabibahi" TargetMode="External" /><Relationship Id="rId189" Type="http://schemas.openxmlformats.org/officeDocument/2006/relationships/hyperlink" Target="https://twitter.com/orvalho_" TargetMode="External" /><Relationship Id="rId190" Type="http://schemas.openxmlformats.org/officeDocument/2006/relationships/hyperlink" Target="https://twitter.com/pledis_17" TargetMode="External" /><Relationship Id="rId191" Type="http://schemas.openxmlformats.org/officeDocument/2006/relationships/hyperlink" Target="https://twitter.com/h5nz9ut3fr0ptyx" TargetMode="External" /><Relationship Id="rId192" Type="http://schemas.openxmlformats.org/officeDocument/2006/relationships/hyperlink" Target="https://twitter.com/tamer_karkot" TargetMode="External" /><Relationship Id="rId193" Type="http://schemas.openxmlformats.org/officeDocument/2006/relationships/hyperlink" Target="https://twitter.com/noooora_na" TargetMode="External" /><Relationship Id="rId194" Type="http://schemas.openxmlformats.org/officeDocument/2006/relationships/hyperlink" Target="https://twitter.com/ibrano15" TargetMode="External" /><Relationship Id="rId195" Type="http://schemas.openxmlformats.org/officeDocument/2006/relationships/hyperlink" Target="https://twitter.com/nai__0226" TargetMode="External" /><Relationship Id="rId196" Type="http://schemas.openxmlformats.org/officeDocument/2006/relationships/hyperlink" Target="https://twitter.com/fatmaasabih" TargetMode="External" /><Relationship Id="rId197" Type="http://schemas.openxmlformats.org/officeDocument/2006/relationships/hyperlink" Target="https://twitter.com/1michelcorleone" TargetMode="External" /><Relationship Id="rId198" Type="http://schemas.openxmlformats.org/officeDocument/2006/relationships/hyperlink" Target="https://twitter.com/oonooraoo" TargetMode="External" /><Relationship Id="rId199" Type="http://schemas.openxmlformats.org/officeDocument/2006/relationships/hyperlink" Target="https://twitter.com/tweepaya" TargetMode="External" /><Relationship Id="rId200" Type="http://schemas.openxmlformats.org/officeDocument/2006/relationships/hyperlink" Target="https://twitter.com/yass7er" TargetMode="External" /><Relationship Id="rId201" Type="http://schemas.openxmlformats.org/officeDocument/2006/relationships/hyperlink" Target="https://twitter.com/ali731981" TargetMode="External" /><Relationship Id="rId202" Type="http://schemas.openxmlformats.org/officeDocument/2006/relationships/hyperlink" Target="https://twitter.com/alialleile" TargetMode="External" /><Relationship Id="rId203" Type="http://schemas.openxmlformats.org/officeDocument/2006/relationships/hyperlink" Target="https://twitter.com/israhazel" TargetMode="External" /><Relationship Id="rId204" Type="http://schemas.openxmlformats.org/officeDocument/2006/relationships/hyperlink" Target="https://twitter.com/foudagrapher" TargetMode="External" /><Relationship Id="rId205" Type="http://schemas.openxmlformats.org/officeDocument/2006/relationships/hyperlink" Target="https://twitter.com/nermena44" TargetMode="External" /><Relationship Id="rId206" Type="http://schemas.openxmlformats.org/officeDocument/2006/relationships/hyperlink" Target="https://twitter.com/bossyanssary" TargetMode="External" /><Relationship Id="rId207" Type="http://schemas.openxmlformats.org/officeDocument/2006/relationships/hyperlink" Target="https://twitter.com/michealnabil010" TargetMode="External" /><Relationship Id="rId208" Type="http://schemas.openxmlformats.org/officeDocument/2006/relationships/hyperlink" Target="https://twitter.com/sitalb_anat" TargetMode="External" /><Relationship Id="rId209" Type="http://schemas.openxmlformats.org/officeDocument/2006/relationships/hyperlink" Target="https://twitter.com/mo7_omar" TargetMode="External" /><Relationship Id="rId210" Type="http://schemas.openxmlformats.org/officeDocument/2006/relationships/hyperlink" Target="https://twitter.com/sarahka00361199" TargetMode="External" /><Relationship Id="rId211" Type="http://schemas.openxmlformats.org/officeDocument/2006/relationships/hyperlink" Target="https://twitter.com/taheralzain" TargetMode="External" /><Relationship Id="rId212" Type="http://schemas.openxmlformats.org/officeDocument/2006/relationships/hyperlink" Target="https://twitter.com/najd_nl" TargetMode="External" /><Relationship Id="rId213" Type="http://schemas.openxmlformats.org/officeDocument/2006/relationships/hyperlink" Target="https://twitter.com/mo_m3n" TargetMode="External" /><Relationship Id="rId214" Type="http://schemas.openxmlformats.org/officeDocument/2006/relationships/hyperlink" Target="https://twitter.com/arwa_murad89" TargetMode="External" /><Relationship Id="rId215" Type="http://schemas.openxmlformats.org/officeDocument/2006/relationships/hyperlink" Target="https://twitter.com/celebsarabic" TargetMode="External" /><Relationship Id="rId216" Type="http://schemas.openxmlformats.org/officeDocument/2006/relationships/hyperlink" Target="https://twitter.com/jaehween" TargetMode="External" /><Relationship Id="rId217" Type="http://schemas.openxmlformats.org/officeDocument/2006/relationships/hyperlink" Target="https://twitter.com/piotrziba2" TargetMode="External" /><Relationship Id="rId218" Type="http://schemas.openxmlformats.org/officeDocument/2006/relationships/hyperlink" Target="https://twitter.com/k4gmrpdhkb5rddz" TargetMode="External" /><Relationship Id="rId219" Type="http://schemas.openxmlformats.org/officeDocument/2006/relationships/hyperlink" Target="https://twitter.com/3zoahmed94" TargetMode="External" /><Relationship Id="rId220" Type="http://schemas.openxmlformats.org/officeDocument/2006/relationships/hyperlink" Target="https://twitter.com/wa3dmo7sen" TargetMode="External" /><Relationship Id="rId221" Type="http://schemas.openxmlformats.org/officeDocument/2006/relationships/hyperlink" Target="https://twitter.com/blablabla_ee" TargetMode="External" /><Relationship Id="rId222" Type="http://schemas.openxmlformats.org/officeDocument/2006/relationships/hyperlink" Target="https://twitter.com/mikykassim" TargetMode="External" /><Relationship Id="rId223" Type="http://schemas.openxmlformats.org/officeDocument/2006/relationships/hyperlink" Target="https://twitter.com/nourah_ksa" TargetMode="External" /><Relationship Id="rId224" Type="http://schemas.openxmlformats.org/officeDocument/2006/relationships/hyperlink" Target="https://twitter.com/eremnews" TargetMode="External" /><Relationship Id="rId225" Type="http://schemas.openxmlformats.org/officeDocument/2006/relationships/hyperlink" Target="https://twitter.com/ebrahim_alareqi" TargetMode="External" /><Relationship Id="rId226" Type="http://schemas.openxmlformats.org/officeDocument/2006/relationships/hyperlink" Target="https://twitter.com/m_199316" TargetMode="External" /><Relationship Id="rId227" Type="http://schemas.openxmlformats.org/officeDocument/2006/relationships/hyperlink" Target="https://twitter.com/ra__ea" TargetMode="External" /><Relationship Id="rId228" Type="http://schemas.openxmlformats.org/officeDocument/2006/relationships/hyperlink" Target="https://twitter.com/omarkarami" TargetMode="External" /><Relationship Id="rId229" Type="http://schemas.openxmlformats.org/officeDocument/2006/relationships/hyperlink" Target="https://twitter.com/mohamedboudhan" TargetMode="External" /><Relationship Id="rId230" Type="http://schemas.openxmlformats.org/officeDocument/2006/relationships/comments" Target="../comments2.xml" /><Relationship Id="rId231" Type="http://schemas.openxmlformats.org/officeDocument/2006/relationships/vmlDrawing" Target="../drawings/vmlDrawing2.vml" /><Relationship Id="rId232" Type="http://schemas.openxmlformats.org/officeDocument/2006/relationships/table" Target="../tables/table2.xml" /><Relationship Id="rId2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diosawa.com/a/%D8%B3%D9%8A%D8%AF%D8%A9-%D8%B9%D8%B1%D8%A7%D9%82%D9%8A%D8%A9-%D8%AA%D8%AA%D8%B9%D8%B1%D8%B6-%D9%84%D9%84%D8%B6%D8%B1%D8%A8-%D9%81%D9%8A-%D8%A5%D9%8A%D8%B1%D8%A7%D9%86/509503.html" TargetMode="External" /><Relationship Id="rId2" Type="http://schemas.openxmlformats.org/officeDocument/2006/relationships/hyperlink" Target="https://twitter.com/i/web/status/1167394784689999874" TargetMode="External" /><Relationship Id="rId3" Type="http://schemas.openxmlformats.org/officeDocument/2006/relationships/hyperlink" Target="https://twitter.com/i/web/status/1167250430830829568" TargetMode="External" /><Relationship Id="rId4" Type="http://schemas.openxmlformats.org/officeDocument/2006/relationships/hyperlink" Target="https://twitter.com/i/web/status/1167245875695050752" TargetMode="External" /><Relationship Id="rId5" Type="http://schemas.openxmlformats.org/officeDocument/2006/relationships/hyperlink" Target="https://twitter.com/i/web/status/1166855322180423682" TargetMode="External" /><Relationship Id="rId6" Type="http://schemas.openxmlformats.org/officeDocument/2006/relationships/hyperlink" Target="https://twitter.com/i/web/status/1166383825024442369" TargetMode="External" /><Relationship Id="rId7" Type="http://schemas.openxmlformats.org/officeDocument/2006/relationships/hyperlink" Target="https://twitter.com/i/web/status/1166315399484514305" TargetMode="External" /><Relationship Id="rId8" Type="http://schemas.openxmlformats.org/officeDocument/2006/relationships/hyperlink" Target="https://twitter.com/i/web/status/1166299003442618368" TargetMode="External" /><Relationship Id="rId9" Type="http://schemas.openxmlformats.org/officeDocument/2006/relationships/hyperlink" Target="https://twitter.com/tokariad/status/1165234144135327744" TargetMode="External" /><Relationship Id="rId10" Type="http://schemas.openxmlformats.org/officeDocument/2006/relationships/hyperlink" Target="https://twitter.com/i/web/status/1165199872863215617"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twitter.com/i/web/status/1159479479800082433" TargetMode="External" /><Relationship Id="rId13" Type="http://schemas.openxmlformats.org/officeDocument/2006/relationships/hyperlink" Target="https://twitter.com/i/web/status/1164297205827723264" TargetMode="External" /><Relationship Id="rId14" Type="http://schemas.openxmlformats.org/officeDocument/2006/relationships/hyperlink" Target="https://twitter.com/i/web/status/1164788048531320836" TargetMode="External" /><Relationship Id="rId15" Type="http://schemas.openxmlformats.org/officeDocument/2006/relationships/hyperlink" Target="https://twitter.com/i/web/status/1165142748611121152" TargetMode="External" /><Relationship Id="rId16" Type="http://schemas.openxmlformats.org/officeDocument/2006/relationships/hyperlink" Target="https://twitter.com/i/web/status/1166315399484514305" TargetMode="External" /><Relationship Id="rId17" Type="http://schemas.openxmlformats.org/officeDocument/2006/relationships/hyperlink" Target="https://twitter.com/i/web/status/1166383825024442369" TargetMode="External" /><Relationship Id="rId18" Type="http://schemas.openxmlformats.org/officeDocument/2006/relationships/hyperlink" Target="https://twitter.com/i/web/status/1167250430830829568" TargetMode="External" /><Relationship Id="rId19" Type="http://schemas.openxmlformats.org/officeDocument/2006/relationships/hyperlink" Target="https://twitter.com/i/web/status/1166299003442618368" TargetMode="External" /><Relationship Id="rId20" Type="http://schemas.openxmlformats.org/officeDocument/2006/relationships/hyperlink" Target="https://twitter.com/i/web/status/1167245875695050752" TargetMode="External" /><Relationship Id="rId21" Type="http://schemas.openxmlformats.org/officeDocument/2006/relationships/hyperlink" Target="https://twitter.com/i/web/status/1166855322180423682" TargetMode="External" /><Relationship Id="rId22" Type="http://schemas.openxmlformats.org/officeDocument/2006/relationships/hyperlink" Target="https://twitter.com/i/web/status/1167394784689999874" TargetMode="External" /><Relationship Id="rId23" Type="http://schemas.openxmlformats.org/officeDocument/2006/relationships/hyperlink" Target="https://twitter.com/tokariad/status/1165234144135327744"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912</v>
      </c>
      <c r="BB2" s="13" t="s">
        <v>940</v>
      </c>
      <c r="BC2" s="13" t="s">
        <v>941</v>
      </c>
      <c r="BD2" s="67" t="s">
        <v>1325</v>
      </c>
      <c r="BE2" s="67" t="s">
        <v>1326</v>
      </c>
      <c r="BF2" s="67" t="s">
        <v>1327</v>
      </c>
      <c r="BG2" s="67" t="s">
        <v>1328</v>
      </c>
      <c r="BH2" s="67" t="s">
        <v>1329</v>
      </c>
      <c r="BI2" s="67" t="s">
        <v>1330</v>
      </c>
      <c r="BJ2" s="67" t="s">
        <v>1331</v>
      </c>
      <c r="BK2" s="67" t="s">
        <v>1332</v>
      </c>
      <c r="BL2" s="67" t="s">
        <v>1333</v>
      </c>
    </row>
    <row r="3" spans="1:64" ht="15" customHeight="1">
      <c r="A3" s="84" t="s">
        <v>212</v>
      </c>
      <c r="B3" s="84" t="s">
        <v>212</v>
      </c>
      <c r="C3" s="53" t="s">
        <v>1390</v>
      </c>
      <c r="D3" s="54">
        <v>3</v>
      </c>
      <c r="E3" s="65" t="s">
        <v>132</v>
      </c>
      <c r="F3" s="55">
        <v>35</v>
      </c>
      <c r="G3" s="53"/>
      <c r="H3" s="57"/>
      <c r="I3" s="56"/>
      <c r="J3" s="56"/>
      <c r="K3" s="36" t="s">
        <v>65</v>
      </c>
      <c r="L3" s="62">
        <v>3</v>
      </c>
      <c r="M3" s="62"/>
      <c r="N3" s="63"/>
      <c r="O3" s="85" t="s">
        <v>176</v>
      </c>
      <c r="P3" s="87">
        <v>43698.023043981484</v>
      </c>
      <c r="Q3" s="85" t="s">
        <v>272</v>
      </c>
      <c r="R3" s="85"/>
      <c r="S3" s="85"/>
      <c r="T3" s="85"/>
      <c r="U3" s="85"/>
      <c r="V3" s="90" t="s">
        <v>323</v>
      </c>
      <c r="W3" s="87">
        <v>43698.023043981484</v>
      </c>
      <c r="X3" s="90" t="s">
        <v>369</v>
      </c>
      <c r="Y3" s="85"/>
      <c r="Z3" s="85"/>
      <c r="AA3" s="91" t="s">
        <v>417</v>
      </c>
      <c r="AB3" s="85"/>
      <c r="AC3" s="85" t="b">
        <v>0</v>
      </c>
      <c r="AD3" s="85">
        <v>0</v>
      </c>
      <c r="AE3" s="91" t="s">
        <v>473</v>
      </c>
      <c r="AF3" s="85" t="b">
        <v>1</v>
      </c>
      <c r="AG3" s="85" t="s">
        <v>483</v>
      </c>
      <c r="AH3" s="85"/>
      <c r="AI3" s="91" t="s">
        <v>484</v>
      </c>
      <c r="AJ3" s="85" t="b">
        <v>0</v>
      </c>
      <c r="AK3" s="85">
        <v>0</v>
      </c>
      <c r="AL3" s="91" t="s">
        <v>473</v>
      </c>
      <c r="AM3" s="85" t="s">
        <v>489</v>
      </c>
      <c r="AN3" s="85" t="b">
        <v>0</v>
      </c>
      <c r="AO3" s="91" t="s">
        <v>417</v>
      </c>
      <c r="AP3" s="85" t="s">
        <v>176</v>
      </c>
      <c r="AQ3" s="85">
        <v>0</v>
      </c>
      <c r="AR3" s="85">
        <v>0</v>
      </c>
      <c r="AS3" s="85"/>
      <c r="AT3" s="85"/>
      <c r="AU3" s="85"/>
      <c r="AV3" s="85"/>
      <c r="AW3" s="85"/>
      <c r="AX3" s="85"/>
      <c r="AY3" s="85"/>
      <c r="AZ3" s="85"/>
      <c r="BA3">
        <v>1</v>
      </c>
      <c r="BB3" s="85" t="str">
        <f>REPLACE(INDEX(GroupVertices[Group],MATCH(Edges[[#This Row],[Vertex 1]],GroupVertices[Vertex],0)),1,1,"")</f>
        <v>14</v>
      </c>
      <c r="BC3" s="85" t="str">
        <f>REPLACE(INDEX(GroupVertices[Group],MATCH(Edges[[#This Row],[Vertex 2]],GroupVertices[Vertex],0)),1,1,"")</f>
        <v>14</v>
      </c>
      <c r="BD3" s="51">
        <v>0</v>
      </c>
      <c r="BE3" s="52">
        <v>0</v>
      </c>
      <c r="BF3" s="51">
        <v>0</v>
      </c>
      <c r="BG3" s="52">
        <v>0</v>
      </c>
      <c r="BH3" s="51">
        <v>0</v>
      </c>
      <c r="BI3" s="52">
        <v>0</v>
      </c>
      <c r="BJ3" s="51">
        <v>10</v>
      </c>
      <c r="BK3" s="52">
        <v>100</v>
      </c>
      <c r="BL3" s="51">
        <v>10</v>
      </c>
    </row>
    <row r="4" spans="1:64" ht="15" customHeight="1">
      <c r="A4" s="84" t="s">
        <v>213</v>
      </c>
      <c r="B4" s="84" t="s">
        <v>212</v>
      </c>
      <c r="C4" s="53" t="s">
        <v>1390</v>
      </c>
      <c r="D4" s="54">
        <v>3</v>
      </c>
      <c r="E4" s="65" t="s">
        <v>132</v>
      </c>
      <c r="F4" s="55">
        <v>35</v>
      </c>
      <c r="G4" s="53"/>
      <c r="H4" s="57"/>
      <c r="I4" s="56"/>
      <c r="J4" s="56"/>
      <c r="K4" s="36" t="s">
        <v>65</v>
      </c>
      <c r="L4" s="83">
        <v>4</v>
      </c>
      <c r="M4" s="83"/>
      <c r="N4" s="63"/>
      <c r="O4" s="86" t="s">
        <v>270</v>
      </c>
      <c r="P4" s="88">
        <v>43698.02347222222</v>
      </c>
      <c r="Q4" s="86" t="s">
        <v>273</v>
      </c>
      <c r="R4" s="89" t="s">
        <v>303</v>
      </c>
      <c r="S4" s="86" t="s">
        <v>318</v>
      </c>
      <c r="T4" s="86"/>
      <c r="U4" s="86"/>
      <c r="V4" s="89" t="s">
        <v>324</v>
      </c>
      <c r="W4" s="88">
        <v>43698.02347222222</v>
      </c>
      <c r="X4" s="89" t="s">
        <v>370</v>
      </c>
      <c r="Y4" s="86"/>
      <c r="Z4" s="86"/>
      <c r="AA4" s="92" t="s">
        <v>418</v>
      </c>
      <c r="AB4" s="86"/>
      <c r="AC4" s="86" t="b">
        <v>0</v>
      </c>
      <c r="AD4" s="86">
        <v>0</v>
      </c>
      <c r="AE4" s="92" t="s">
        <v>473</v>
      </c>
      <c r="AF4" s="86" t="b">
        <v>1</v>
      </c>
      <c r="AG4" s="86" t="s">
        <v>483</v>
      </c>
      <c r="AH4" s="86"/>
      <c r="AI4" s="92" t="s">
        <v>484</v>
      </c>
      <c r="AJ4" s="86" t="b">
        <v>0</v>
      </c>
      <c r="AK4" s="86">
        <v>0</v>
      </c>
      <c r="AL4" s="92" t="s">
        <v>417</v>
      </c>
      <c r="AM4" s="86" t="s">
        <v>489</v>
      </c>
      <c r="AN4" s="86" t="b">
        <v>0</v>
      </c>
      <c r="AO4" s="92" t="s">
        <v>417</v>
      </c>
      <c r="AP4" s="86" t="s">
        <v>176</v>
      </c>
      <c r="AQ4" s="86">
        <v>0</v>
      </c>
      <c r="AR4" s="86">
        <v>0</v>
      </c>
      <c r="AS4" s="86"/>
      <c r="AT4" s="86"/>
      <c r="AU4" s="86"/>
      <c r="AV4" s="86"/>
      <c r="AW4" s="86"/>
      <c r="AX4" s="86"/>
      <c r="AY4" s="86"/>
      <c r="AZ4" s="86"/>
      <c r="BA4">
        <v>1</v>
      </c>
      <c r="BB4" s="85" t="str">
        <f>REPLACE(INDEX(GroupVertices[Group],MATCH(Edges[[#This Row],[Vertex 1]],GroupVertices[Vertex],0)),1,1,"")</f>
        <v>14</v>
      </c>
      <c r="BC4" s="85" t="str">
        <f>REPLACE(INDEX(GroupVertices[Group],MATCH(Edges[[#This Row],[Vertex 2]],GroupVertices[Vertex],0)),1,1,"")</f>
        <v>14</v>
      </c>
      <c r="BD4" s="51">
        <v>0</v>
      </c>
      <c r="BE4" s="52">
        <v>0</v>
      </c>
      <c r="BF4" s="51">
        <v>0</v>
      </c>
      <c r="BG4" s="52">
        <v>0</v>
      </c>
      <c r="BH4" s="51">
        <v>0</v>
      </c>
      <c r="BI4" s="52">
        <v>0</v>
      </c>
      <c r="BJ4" s="51">
        <v>12</v>
      </c>
      <c r="BK4" s="52">
        <v>100</v>
      </c>
      <c r="BL4" s="51">
        <v>12</v>
      </c>
    </row>
    <row r="5" spans="1:64" ht="45">
      <c r="A5" s="84" t="s">
        <v>214</v>
      </c>
      <c r="B5" s="84" t="s">
        <v>214</v>
      </c>
      <c r="C5" s="53" t="s">
        <v>1390</v>
      </c>
      <c r="D5" s="54">
        <v>3</v>
      </c>
      <c r="E5" s="65" t="s">
        <v>132</v>
      </c>
      <c r="F5" s="55">
        <v>35</v>
      </c>
      <c r="G5" s="53"/>
      <c r="H5" s="57"/>
      <c r="I5" s="56"/>
      <c r="J5" s="56"/>
      <c r="K5" s="36" t="s">
        <v>65</v>
      </c>
      <c r="L5" s="83">
        <v>5</v>
      </c>
      <c r="M5" s="83"/>
      <c r="N5" s="63"/>
      <c r="O5" s="86" t="s">
        <v>176</v>
      </c>
      <c r="P5" s="88">
        <v>43698.91967592593</v>
      </c>
      <c r="Q5" s="86" t="s">
        <v>274</v>
      </c>
      <c r="R5" s="89" t="s">
        <v>304</v>
      </c>
      <c r="S5" s="86" t="s">
        <v>318</v>
      </c>
      <c r="T5" s="86"/>
      <c r="U5" s="86"/>
      <c r="V5" s="89" t="s">
        <v>325</v>
      </c>
      <c r="W5" s="88">
        <v>43698.91967592593</v>
      </c>
      <c r="X5" s="89" t="s">
        <v>371</v>
      </c>
      <c r="Y5" s="86"/>
      <c r="Z5" s="86"/>
      <c r="AA5" s="92" t="s">
        <v>419</v>
      </c>
      <c r="AB5" s="92" t="s">
        <v>465</v>
      </c>
      <c r="AC5" s="86" t="b">
        <v>0</v>
      </c>
      <c r="AD5" s="86">
        <v>0</v>
      </c>
      <c r="AE5" s="92" t="s">
        <v>474</v>
      </c>
      <c r="AF5" s="86" t="b">
        <v>0</v>
      </c>
      <c r="AG5" s="86" t="s">
        <v>483</v>
      </c>
      <c r="AH5" s="86"/>
      <c r="AI5" s="92" t="s">
        <v>473</v>
      </c>
      <c r="AJ5" s="86" t="b">
        <v>0</v>
      </c>
      <c r="AK5" s="86">
        <v>0</v>
      </c>
      <c r="AL5" s="92" t="s">
        <v>473</v>
      </c>
      <c r="AM5" s="86" t="s">
        <v>489</v>
      </c>
      <c r="AN5" s="86" t="b">
        <v>1</v>
      </c>
      <c r="AO5" s="92" t="s">
        <v>465</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22</v>
      </c>
      <c r="BK5" s="52">
        <v>100</v>
      </c>
      <c r="BL5" s="51">
        <v>22</v>
      </c>
    </row>
    <row r="6" spans="1:64" ht="45">
      <c r="A6" s="84" t="s">
        <v>215</v>
      </c>
      <c r="B6" s="84" t="s">
        <v>247</v>
      </c>
      <c r="C6" s="53" t="s">
        <v>1390</v>
      </c>
      <c r="D6" s="54">
        <v>3</v>
      </c>
      <c r="E6" s="65" t="s">
        <v>132</v>
      </c>
      <c r="F6" s="55">
        <v>35</v>
      </c>
      <c r="G6" s="53"/>
      <c r="H6" s="57"/>
      <c r="I6" s="56"/>
      <c r="J6" s="56"/>
      <c r="K6" s="36" t="s">
        <v>65</v>
      </c>
      <c r="L6" s="83">
        <v>6</v>
      </c>
      <c r="M6" s="83"/>
      <c r="N6" s="63"/>
      <c r="O6" s="86" t="s">
        <v>270</v>
      </c>
      <c r="P6" s="88">
        <v>43699.82577546296</v>
      </c>
      <c r="Q6" s="86" t="s">
        <v>275</v>
      </c>
      <c r="R6" s="89" t="s">
        <v>305</v>
      </c>
      <c r="S6" s="86" t="s">
        <v>319</v>
      </c>
      <c r="T6" s="86"/>
      <c r="U6" s="86"/>
      <c r="V6" s="89" t="s">
        <v>326</v>
      </c>
      <c r="W6" s="88">
        <v>43699.82577546296</v>
      </c>
      <c r="X6" s="89" t="s">
        <v>372</v>
      </c>
      <c r="Y6" s="86"/>
      <c r="Z6" s="86"/>
      <c r="AA6" s="92" t="s">
        <v>420</v>
      </c>
      <c r="AB6" s="86"/>
      <c r="AC6" s="86" t="b">
        <v>0</v>
      </c>
      <c r="AD6" s="86">
        <v>0</v>
      </c>
      <c r="AE6" s="92" t="s">
        <v>473</v>
      </c>
      <c r="AF6" s="86" t="b">
        <v>0</v>
      </c>
      <c r="AG6" s="86" t="s">
        <v>483</v>
      </c>
      <c r="AH6" s="86"/>
      <c r="AI6" s="92" t="s">
        <v>473</v>
      </c>
      <c r="AJ6" s="86" t="b">
        <v>0</v>
      </c>
      <c r="AK6" s="86">
        <v>0</v>
      </c>
      <c r="AL6" s="92" t="s">
        <v>453</v>
      </c>
      <c r="AM6" s="86" t="s">
        <v>490</v>
      </c>
      <c r="AN6" s="86" t="b">
        <v>0</v>
      </c>
      <c r="AO6" s="92" t="s">
        <v>453</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17</v>
      </c>
      <c r="BK6" s="52">
        <v>100</v>
      </c>
      <c r="BL6" s="51">
        <v>17</v>
      </c>
    </row>
    <row r="7" spans="1:64" ht="45">
      <c r="A7" s="84" t="s">
        <v>216</v>
      </c>
      <c r="B7" s="84" t="s">
        <v>247</v>
      </c>
      <c r="C7" s="53" t="s">
        <v>1390</v>
      </c>
      <c r="D7" s="54">
        <v>3</v>
      </c>
      <c r="E7" s="65" t="s">
        <v>132</v>
      </c>
      <c r="F7" s="55">
        <v>35</v>
      </c>
      <c r="G7" s="53"/>
      <c r="H7" s="57"/>
      <c r="I7" s="56"/>
      <c r="J7" s="56"/>
      <c r="K7" s="36" t="s">
        <v>65</v>
      </c>
      <c r="L7" s="83">
        <v>7</v>
      </c>
      <c r="M7" s="83"/>
      <c r="N7" s="63"/>
      <c r="O7" s="86" t="s">
        <v>270</v>
      </c>
      <c r="P7" s="88">
        <v>43699.82630787037</v>
      </c>
      <c r="Q7" s="86" t="s">
        <v>275</v>
      </c>
      <c r="R7" s="89" t="s">
        <v>305</v>
      </c>
      <c r="S7" s="86" t="s">
        <v>319</v>
      </c>
      <c r="T7" s="86"/>
      <c r="U7" s="86"/>
      <c r="V7" s="89" t="s">
        <v>327</v>
      </c>
      <c r="W7" s="88">
        <v>43699.82630787037</v>
      </c>
      <c r="X7" s="89" t="s">
        <v>373</v>
      </c>
      <c r="Y7" s="86"/>
      <c r="Z7" s="86"/>
      <c r="AA7" s="92" t="s">
        <v>421</v>
      </c>
      <c r="AB7" s="86"/>
      <c r="AC7" s="86" t="b">
        <v>0</v>
      </c>
      <c r="AD7" s="86">
        <v>0</v>
      </c>
      <c r="AE7" s="92" t="s">
        <v>473</v>
      </c>
      <c r="AF7" s="86" t="b">
        <v>0</v>
      </c>
      <c r="AG7" s="86" t="s">
        <v>483</v>
      </c>
      <c r="AH7" s="86"/>
      <c r="AI7" s="92" t="s">
        <v>473</v>
      </c>
      <c r="AJ7" s="86" t="b">
        <v>0</v>
      </c>
      <c r="AK7" s="86">
        <v>0</v>
      </c>
      <c r="AL7" s="92" t="s">
        <v>453</v>
      </c>
      <c r="AM7" s="86" t="s">
        <v>491</v>
      </c>
      <c r="AN7" s="86" t="b">
        <v>0</v>
      </c>
      <c r="AO7" s="92" t="s">
        <v>453</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17</v>
      </c>
      <c r="BK7" s="52">
        <v>100</v>
      </c>
      <c r="BL7" s="51">
        <v>17</v>
      </c>
    </row>
    <row r="8" spans="1:64" ht="45">
      <c r="A8" s="84" t="s">
        <v>217</v>
      </c>
      <c r="B8" s="84" t="s">
        <v>247</v>
      </c>
      <c r="C8" s="53" t="s">
        <v>1390</v>
      </c>
      <c r="D8" s="54">
        <v>3</v>
      </c>
      <c r="E8" s="65" t="s">
        <v>132</v>
      </c>
      <c r="F8" s="55">
        <v>35</v>
      </c>
      <c r="G8" s="53"/>
      <c r="H8" s="57"/>
      <c r="I8" s="56"/>
      <c r="J8" s="56"/>
      <c r="K8" s="36" t="s">
        <v>65</v>
      </c>
      <c r="L8" s="83">
        <v>8</v>
      </c>
      <c r="M8" s="83"/>
      <c r="N8" s="63"/>
      <c r="O8" s="86" t="s">
        <v>270</v>
      </c>
      <c r="P8" s="88">
        <v>43699.830671296295</v>
      </c>
      <c r="Q8" s="86" t="s">
        <v>275</v>
      </c>
      <c r="R8" s="89" t="s">
        <v>305</v>
      </c>
      <c r="S8" s="86" t="s">
        <v>319</v>
      </c>
      <c r="T8" s="86"/>
      <c r="U8" s="86"/>
      <c r="V8" s="89" t="s">
        <v>328</v>
      </c>
      <c r="W8" s="88">
        <v>43699.830671296295</v>
      </c>
      <c r="X8" s="89" t="s">
        <v>374</v>
      </c>
      <c r="Y8" s="86"/>
      <c r="Z8" s="86"/>
      <c r="AA8" s="92" t="s">
        <v>422</v>
      </c>
      <c r="AB8" s="86"/>
      <c r="AC8" s="86" t="b">
        <v>0</v>
      </c>
      <c r="AD8" s="86">
        <v>0</v>
      </c>
      <c r="AE8" s="92" t="s">
        <v>473</v>
      </c>
      <c r="AF8" s="86" t="b">
        <v>0</v>
      </c>
      <c r="AG8" s="86" t="s">
        <v>483</v>
      </c>
      <c r="AH8" s="86"/>
      <c r="AI8" s="92" t="s">
        <v>473</v>
      </c>
      <c r="AJ8" s="86" t="b">
        <v>0</v>
      </c>
      <c r="AK8" s="86">
        <v>0</v>
      </c>
      <c r="AL8" s="92" t="s">
        <v>453</v>
      </c>
      <c r="AM8" s="86" t="s">
        <v>492</v>
      </c>
      <c r="AN8" s="86" t="b">
        <v>0</v>
      </c>
      <c r="AO8" s="92" t="s">
        <v>453</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17</v>
      </c>
      <c r="BK8" s="52">
        <v>100</v>
      </c>
      <c r="BL8" s="51">
        <v>17</v>
      </c>
    </row>
    <row r="9" spans="1:64" ht="45">
      <c r="A9" s="84" t="s">
        <v>218</v>
      </c>
      <c r="B9" s="84" t="s">
        <v>247</v>
      </c>
      <c r="C9" s="53" t="s">
        <v>1390</v>
      </c>
      <c r="D9" s="54">
        <v>3</v>
      </c>
      <c r="E9" s="65" t="s">
        <v>132</v>
      </c>
      <c r="F9" s="55">
        <v>35</v>
      </c>
      <c r="G9" s="53"/>
      <c r="H9" s="57"/>
      <c r="I9" s="56"/>
      <c r="J9" s="56"/>
      <c r="K9" s="36" t="s">
        <v>65</v>
      </c>
      <c r="L9" s="83">
        <v>9</v>
      </c>
      <c r="M9" s="83"/>
      <c r="N9" s="63"/>
      <c r="O9" s="86" t="s">
        <v>270</v>
      </c>
      <c r="P9" s="88">
        <v>43699.830729166664</v>
      </c>
      <c r="Q9" s="86" t="s">
        <v>275</v>
      </c>
      <c r="R9" s="89" t="s">
        <v>305</v>
      </c>
      <c r="S9" s="86" t="s">
        <v>319</v>
      </c>
      <c r="T9" s="86"/>
      <c r="U9" s="86"/>
      <c r="V9" s="89" t="s">
        <v>329</v>
      </c>
      <c r="W9" s="88">
        <v>43699.830729166664</v>
      </c>
      <c r="X9" s="89" t="s">
        <v>375</v>
      </c>
      <c r="Y9" s="86"/>
      <c r="Z9" s="86"/>
      <c r="AA9" s="92" t="s">
        <v>423</v>
      </c>
      <c r="AB9" s="86"/>
      <c r="AC9" s="86" t="b">
        <v>0</v>
      </c>
      <c r="AD9" s="86">
        <v>0</v>
      </c>
      <c r="AE9" s="92" t="s">
        <v>473</v>
      </c>
      <c r="AF9" s="86" t="b">
        <v>0</v>
      </c>
      <c r="AG9" s="86" t="s">
        <v>483</v>
      </c>
      <c r="AH9" s="86"/>
      <c r="AI9" s="92" t="s">
        <v>473</v>
      </c>
      <c r="AJ9" s="86" t="b">
        <v>0</v>
      </c>
      <c r="AK9" s="86">
        <v>0</v>
      </c>
      <c r="AL9" s="92" t="s">
        <v>453</v>
      </c>
      <c r="AM9" s="86" t="s">
        <v>492</v>
      </c>
      <c r="AN9" s="86" t="b">
        <v>0</v>
      </c>
      <c r="AO9" s="92" t="s">
        <v>453</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17</v>
      </c>
      <c r="BK9" s="52">
        <v>100</v>
      </c>
      <c r="BL9" s="51">
        <v>17</v>
      </c>
    </row>
    <row r="10" spans="1:64" ht="45">
      <c r="A10" s="84" t="s">
        <v>219</v>
      </c>
      <c r="B10" s="84" t="s">
        <v>247</v>
      </c>
      <c r="C10" s="53" t="s">
        <v>1390</v>
      </c>
      <c r="D10" s="54">
        <v>3</v>
      </c>
      <c r="E10" s="65" t="s">
        <v>132</v>
      </c>
      <c r="F10" s="55">
        <v>35</v>
      </c>
      <c r="G10" s="53"/>
      <c r="H10" s="57"/>
      <c r="I10" s="56"/>
      <c r="J10" s="56"/>
      <c r="K10" s="36" t="s">
        <v>65</v>
      </c>
      <c r="L10" s="83">
        <v>10</v>
      </c>
      <c r="M10" s="83"/>
      <c r="N10" s="63"/>
      <c r="O10" s="86" t="s">
        <v>270</v>
      </c>
      <c r="P10" s="88">
        <v>43699.83288194444</v>
      </c>
      <c r="Q10" s="86" t="s">
        <v>275</v>
      </c>
      <c r="R10" s="89" t="s">
        <v>305</v>
      </c>
      <c r="S10" s="86" t="s">
        <v>319</v>
      </c>
      <c r="T10" s="86"/>
      <c r="U10" s="86"/>
      <c r="V10" s="89" t="s">
        <v>330</v>
      </c>
      <c r="W10" s="88">
        <v>43699.83288194444</v>
      </c>
      <c r="X10" s="89" t="s">
        <v>376</v>
      </c>
      <c r="Y10" s="86"/>
      <c r="Z10" s="86"/>
      <c r="AA10" s="92" t="s">
        <v>424</v>
      </c>
      <c r="AB10" s="86"/>
      <c r="AC10" s="86" t="b">
        <v>0</v>
      </c>
      <c r="AD10" s="86">
        <v>0</v>
      </c>
      <c r="AE10" s="92" t="s">
        <v>473</v>
      </c>
      <c r="AF10" s="86" t="b">
        <v>0</v>
      </c>
      <c r="AG10" s="86" t="s">
        <v>483</v>
      </c>
      <c r="AH10" s="86"/>
      <c r="AI10" s="92" t="s">
        <v>473</v>
      </c>
      <c r="AJ10" s="86" t="b">
        <v>0</v>
      </c>
      <c r="AK10" s="86">
        <v>0</v>
      </c>
      <c r="AL10" s="92" t="s">
        <v>453</v>
      </c>
      <c r="AM10" s="86" t="s">
        <v>489</v>
      </c>
      <c r="AN10" s="86" t="b">
        <v>0</v>
      </c>
      <c r="AO10" s="92" t="s">
        <v>453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17</v>
      </c>
      <c r="BK10" s="52">
        <v>100</v>
      </c>
      <c r="BL10" s="51">
        <v>17</v>
      </c>
    </row>
    <row r="11" spans="1:64" ht="45">
      <c r="A11" s="84" t="s">
        <v>220</v>
      </c>
      <c r="B11" s="84" t="s">
        <v>247</v>
      </c>
      <c r="C11" s="53" t="s">
        <v>1390</v>
      </c>
      <c r="D11" s="54">
        <v>3</v>
      </c>
      <c r="E11" s="65" t="s">
        <v>132</v>
      </c>
      <c r="F11" s="55">
        <v>35</v>
      </c>
      <c r="G11" s="53"/>
      <c r="H11" s="57"/>
      <c r="I11" s="56"/>
      <c r="J11" s="56"/>
      <c r="K11" s="36" t="s">
        <v>65</v>
      </c>
      <c r="L11" s="83">
        <v>11</v>
      </c>
      <c r="M11" s="83"/>
      <c r="N11" s="63"/>
      <c r="O11" s="86" t="s">
        <v>270</v>
      </c>
      <c r="P11" s="88">
        <v>43699.83394675926</v>
      </c>
      <c r="Q11" s="86" t="s">
        <v>275</v>
      </c>
      <c r="R11" s="89" t="s">
        <v>305</v>
      </c>
      <c r="S11" s="86" t="s">
        <v>319</v>
      </c>
      <c r="T11" s="86"/>
      <c r="U11" s="86"/>
      <c r="V11" s="89" t="s">
        <v>331</v>
      </c>
      <c r="W11" s="88">
        <v>43699.83394675926</v>
      </c>
      <c r="X11" s="89" t="s">
        <v>377</v>
      </c>
      <c r="Y11" s="86"/>
      <c r="Z11" s="86"/>
      <c r="AA11" s="92" t="s">
        <v>425</v>
      </c>
      <c r="AB11" s="86"/>
      <c r="AC11" s="86" t="b">
        <v>0</v>
      </c>
      <c r="AD11" s="86">
        <v>0</v>
      </c>
      <c r="AE11" s="92" t="s">
        <v>473</v>
      </c>
      <c r="AF11" s="86" t="b">
        <v>0</v>
      </c>
      <c r="AG11" s="86" t="s">
        <v>483</v>
      </c>
      <c r="AH11" s="86"/>
      <c r="AI11" s="92" t="s">
        <v>473</v>
      </c>
      <c r="AJ11" s="86" t="b">
        <v>0</v>
      </c>
      <c r="AK11" s="86">
        <v>0</v>
      </c>
      <c r="AL11" s="92" t="s">
        <v>453</v>
      </c>
      <c r="AM11" s="86" t="s">
        <v>489</v>
      </c>
      <c r="AN11" s="86" t="b">
        <v>0</v>
      </c>
      <c r="AO11" s="92" t="s">
        <v>453</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17</v>
      </c>
      <c r="BK11" s="52">
        <v>100</v>
      </c>
      <c r="BL11" s="51">
        <v>17</v>
      </c>
    </row>
    <row r="12" spans="1:64" ht="45">
      <c r="A12" s="84" t="s">
        <v>221</v>
      </c>
      <c r="B12" s="84" t="s">
        <v>247</v>
      </c>
      <c r="C12" s="53" t="s">
        <v>1390</v>
      </c>
      <c r="D12" s="54">
        <v>3</v>
      </c>
      <c r="E12" s="65" t="s">
        <v>132</v>
      </c>
      <c r="F12" s="55">
        <v>35</v>
      </c>
      <c r="G12" s="53"/>
      <c r="H12" s="57"/>
      <c r="I12" s="56"/>
      <c r="J12" s="56"/>
      <c r="K12" s="36" t="s">
        <v>65</v>
      </c>
      <c r="L12" s="83">
        <v>12</v>
      </c>
      <c r="M12" s="83"/>
      <c r="N12" s="63"/>
      <c r="O12" s="86" t="s">
        <v>270</v>
      </c>
      <c r="P12" s="88">
        <v>43699.83809027778</v>
      </c>
      <c r="Q12" s="86" t="s">
        <v>275</v>
      </c>
      <c r="R12" s="89" t="s">
        <v>305</v>
      </c>
      <c r="S12" s="86" t="s">
        <v>319</v>
      </c>
      <c r="T12" s="86"/>
      <c r="U12" s="86"/>
      <c r="V12" s="89" t="s">
        <v>332</v>
      </c>
      <c r="W12" s="88">
        <v>43699.83809027778</v>
      </c>
      <c r="X12" s="89" t="s">
        <v>378</v>
      </c>
      <c r="Y12" s="86"/>
      <c r="Z12" s="86"/>
      <c r="AA12" s="92" t="s">
        <v>426</v>
      </c>
      <c r="AB12" s="86"/>
      <c r="AC12" s="86" t="b">
        <v>0</v>
      </c>
      <c r="AD12" s="86">
        <v>0</v>
      </c>
      <c r="AE12" s="92" t="s">
        <v>473</v>
      </c>
      <c r="AF12" s="86" t="b">
        <v>0</v>
      </c>
      <c r="AG12" s="86" t="s">
        <v>483</v>
      </c>
      <c r="AH12" s="86"/>
      <c r="AI12" s="92" t="s">
        <v>473</v>
      </c>
      <c r="AJ12" s="86" t="b">
        <v>0</v>
      </c>
      <c r="AK12" s="86">
        <v>0</v>
      </c>
      <c r="AL12" s="92" t="s">
        <v>453</v>
      </c>
      <c r="AM12" s="86" t="s">
        <v>492</v>
      </c>
      <c r="AN12" s="86" t="b">
        <v>0</v>
      </c>
      <c r="AO12" s="92" t="s">
        <v>453</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17</v>
      </c>
      <c r="BK12" s="52">
        <v>100</v>
      </c>
      <c r="BL12" s="51">
        <v>17</v>
      </c>
    </row>
    <row r="13" spans="1:64" ht="45">
      <c r="A13" s="84" t="s">
        <v>222</v>
      </c>
      <c r="B13" s="84" t="s">
        <v>247</v>
      </c>
      <c r="C13" s="53" t="s">
        <v>1390</v>
      </c>
      <c r="D13" s="54">
        <v>3</v>
      </c>
      <c r="E13" s="65" t="s">
        <v>132</v>
      </c>
      <c r="F13" s="55">
        <v>35</v>
      </c>
      <c r="G13" s="53"/>
      <c r="H13" s="57"/>
      <c r="I13" s="56"/>
      <c r="J13" s="56"/>
      <c r="K13" s="36" t="s">
        <v>65</v>
      </c>
      <c r="L13" s="83">
        <v>13</v>
      </c>
      <c r="M13" s="83"/>
      <c r="N13" s="63"/>
      <c r="O13" s="86" t="s">
        <v>270</v>
      </c>
      <c r="P13" s="88">
        <v>43699.83928240741</v>
      </c>
      <c r="Q13" s="86" t="s">
        <v>275</v>
      </c>
      <c r="R13" s="89" t="s">
        <v>305</v>
      </c>
      <c r="S13" s="86" t="s">
        <v>319</v>
      </c>
      <c r="T13" s="86"/>
      <c r="U13" s="86"/>
      <c r="V13" s="89" t="s">
        <v>333</v>
      </c>
      <c r="W13" s="88">
        <v>43699.83928240741</v>
      </c>
      <c r="X13" s="89" t="s">
        <v>379</v>
      </c>
      <c r="Y13" s="86"/>
      <c r="Z13" s="86"/>
      <c r="AA13" s="92" t="s">
        <v>427</v>
      </c>
      <c r="AB13" s="86"/>
      <c r="AC13" s="86" t="b">
        <v>0</v>
      </c>
      <c r="AD13" s="86">
        <v>0</v>
      </c>
      <c r="AE13" s="92" t="s">
        <v>473</v>
      </c>
      <c r="AF13" s="86" t="b">
        <v>0</v>
      </c>
      <c r="AG13" s="86" t="s">
        <v>483</v>
      </c>
      <c r="AH13" s="86"/>
      <c r="AI13" s="92" t="s">
        <v>473</v>
      </c>
      <c r="AJ13" s="86" t="b">
        <v>0</v>
      </c>
      <c r="AK13" s="86">
        <v>0</v>
      </c>
      <c r="AL13" s="92" t="s">
        <v>453</v>
      </c>
      <c r="AM13" s="86" t="s">
        <v>489</v>
      </c>
      <c r="AN13" s="86" t="b">
        <v>0</v>
      </c>
      <c r="AO13" s="92" t="s">
        <v>453</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17</v>
      </c>
      <c r="BK13" s="52">
        <v>100</v>
      </c>
      <c r="BL13" s="51">
        <v>17</v>
      </c>
    </row>
    <row r="14" spans="1:64" ht="45">
      <c r="A14" s="84" t="s">
        <v>223</v>
      </c>
      <c r="B14" s="84" t="s">
        <v>247</v>
      </c>
      <c r="C14" s="53" t="s">
        <v>1390</v>
      </c>
      <c r="D14" s="54">
        <v>3</v>
      </c>
      <c r="E14" s="65" t="s">
        <v>132</v>
      </c>
      <c r="F14" s="55">
        <v>35</v>
      </c>
      <c r="G14" s="53"/>
      <c r="H14" s="57"/>
      <c r="I14" s="56"/>
      <c r="J14" s="56"/>
      <c r="K14" s="36" t="s">
        <v>65</v>
      </c>
      <c r="L14" s="83">
        <v>14</v>
      </c>
      <c r="M14" s="83"/>
      <c r="N14" s="63"/>
      <c r="O14" s="86" t="s">
        <v>270</v>
      </c>
      <c r="P14" s="88">
        <v>43699.860659722224</v>
      </c>
      <c r="Q14" s="86" t="s">
        <v>275</v>
      </c>
      <c r="R14" s="89" t="s">
        <v>305</v>
      </c>
      <c r="S14" s="86" t="s">
        <v>319</v>
      </c>
      <c r="T14" s="86"/>
      <c r="U14" s="86"/>
      <c r="V14" s="89" t="s">
        <v>334</v>
      </c>
      <c r="W14" s="88">
        <v>43699.860659722224</v>
      </c>
      <c r="X14" s="89" t="s">
        <v>380</v>
      </c>
      <c r="Y14" s="86"/>
      <c r="Z14" s="86"/>
      <c r="AA14" s="92" t="s">
        <v>428</v>
      </c>
      <c r="AB14" s="86"/>
      <c r="AC14" s="86" t="b">
        <v>0</v>
      </c>
      <c r="AD14" s="86">
        <v>0</v>
      </c>
      <c r="AE14" s="92" t="s">
        <v>473</v>
      </c>
      <c r="AF14" s="86" t="b">
        <v>0</v>
      </c>
      <c r="AG14" s="86" t="s">
        <v>483</v>
      </c>
      <c r="AH14" s="86"/>
      <c r="AI14" s="92" t="s">
        <v>473</v>
      </c>
      <c r="AJ14" s="86" t="b">
        <v>0</v>
      </c>
      <c r="AK14" s="86">
        <v>0</v>
      </c>
      <c r="AL14" s="92" t="s">
        <v>453</v>
      </c>
      <c r="AM14" s="86" t="s">
        <v>492</v>
      </c>
      <c r="AN14" s="86" t="b">
        <v>0</v>
      </c>
      <c r="AO14" s="92" t="s">
        <v>453</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17</v>
      </c>
      <c r="BK14" s="52">
        <v>100</v>
      </c>
      <c r="BL14" s="51">
        <v>17</v>
      </c>
    </row>
    <row r="15" spans="1:64" ht="45">
      <c r="A15" s="84" t="s">
        <v>224</v>
      </c>
      <c r="B15" s="84" t="s">
        <v>247</v>
      </c>
      <c r="C15" s="53" t="s">
        <v>1390</v>
      </c>
      <c r="D15" s="54">
        <v>3</v>
      </c>
      <c r="E15" s="65" t="s">
        <v>132</v>
      </c>
      <c r="F15" s="55">
        <v>35</v>
      </c>
      <c r="G15" s="53"/>
      <c r="H15" s="57"/>
      <c r="I15" s="56"/>
      <c r="J15" s="56"/>
      <c r="K15" s="36" t="s">
        <v>65</v>
      </c>
      <c r="L15" s="83">
        <v>15</v>
      </c>
      <c r="M15" s="83"/>
      <c r="N15" s="63"/>
      <c r="O15" s="86" t="s">
        <v>270</v>
      </c>
      <c r="P15" s="88">
        <v>43699.91318287037</v>
      </c>
      <c r="Q15" s="86" t="s">
        <v>275</v>
      </c>
      <c r="R15" s="89" t="s">
        <v>305</v>
      </c>
      <c r="S15" s="86" t="s">
        <v>319</v>
      </c>
      <c r="T15" s="86"/>
      <c r="U15" s="86"/>
      <c r="V15" s="89" t="s">
        <v>335</v>
      </c>
      <c r="W15" s="88">
        <v>43699.91318287037</v>
      </c>
      <c r="X15" s="89" t="s">
        <v>381</v>
      </c>
      <c r="Y15" s="86"/>
      <c r="Z15" s="86"/>
      <c r="AA15" s="92" t="s">
        <v>429</v>
      </c>
      <c r="AB15" s="86"/>
      <c r="AC15" s="86" t="b">
        <v>0</v>
      </c>
      <c r="AD15" s="86">
        <v>0</v>
      </c>
      <c r="AE15" s="92" t="s">
        <v>473</v>
      </c>
      <c r="AF15" s="86" t="b">
        <v>0</v>
      </c>
      <c r="AG15" s="86" t="s">
        <v>483</v>
      </c>
      <c r="AH15" s="86"/>
      <c r="AI15" s="92" t="s">
        <v>473</v>
      </c>
      <c r="AJ15" s="86" t="b">
        <v>0</v>
      </c>
      <c r="AK15" s="86">
        <v>0</v>
      </c>
      <c r="AL15" s="92" t="s">
        <v>453</v>
      </c>
      <c r="AM15" s="86" t="s">
        <v>489</v>
      </c>
      <c r="AN15" s="86" t="b">
        <v>0</v>
      </c>
      <c r="AO15" s="92" t="s">
        <v>453</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17</v>
      </c>
      <c r="BK15" s="52">
        <v>100</v>
      </c>
      <c r="BL15" s="51">
        <v>17</v>
      </c>
    </row>
    <row r="16" spans="1:64" ht="45">
      <c r="A16" s="84" t="s">
        <v>225</v>
      </c>
      <c r="B16" s="84" t="s">
        <v>247</v>
      </c>
      <c r="C16" s="53" t="s">
        <v>1390</v>
      </c>
      <c r="D16" s="54">
        <v>3</v>
      </c>
      <c r="E16" s="65" t="s">
        <v>132</v>
      </c>
      <c r="F16" s="55">
        <v>35</v>
      </c>
      <c r="G16" s="53"/>
      <c r="H16" s="57"/>
      <c r="I16" s="56"/>
      <c r="J16" s="56"/>
      <c r="K16" s="36" t="s">
        <v>65</v>
      </c>
      <c r="L16" s="83">
        <v>16</v>
      </c>
      <c r="M16" s="83"/>
      <c r="N16" s="63"/>
      <c r="O16" s="86" t="s">
        <v>270</v>
      </c>
      <c r="P16" s="88">
        <v>43699.93377314815</v>
      </c>
      <c r="Q16" s="86" t="s">
        <v>275</v>
      </c>
      <c r="R16" s="89" t="s">
        <v>305</v>
      </c>
      <c r="S16" s="86" t="s">
        <v>319</v>
      </c>
      <c r="T16" s="86"/>
      <c r="U16" s="86"/>
      <c r="V16" s="89" t="s">
        <v>336</v>
      </c>
      <c r="W16" s="88">
        <v>43699.93377314815</v>
      </c>
      <c r="X16" s="89" t="s">
        <v>382</v>
      </c>
      <c r="Y16" s="86"/>
      <c r="Z16" s="86"/>
      <c r="AA16" s="92" t="s">
        <v>430</v>
      </c>
      <c r="AB16" s="86"/>
      <c r="AC16" s="86" t="b">
        <v>0</v>
      </c>
      <c r="AD16" s="86">
        <v>0</v>
      </c>
      <c r="AE16" s="92" t="s">
        <v>473</v>
      </c>
      <c r="AF16" s="86" t="b">
        <v>0</v>
      </c>
      <c r="AG16" s="86" t="s">
        <v>483</v>
      </c>
      <c r="AH16" s="86"/>
      <c r="AI16" s="92" t="s">
        <v>473</v>
      </c>
      <c r="AJ16" s="86" t="b">
        <v>0</v>
      </c>
      <c r="AK16" s="86">
        <v>0</v>
      </c>
      <c r="AL16" s="92" t="s">
        <v>453</v>
      </c>
      <c r="AM16" s="86" t="s">
        <v>492</v>
      </c>
      <c r="AN16" s="86" t="b">
        <v>0</v>
      </c>
      <c r="AO16" s="92" t="s">
        <v>453</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17</v>
      </c>
      <c r="BK16" s="52">
        <v>100</v>
      </c>
      <c r="BL16" s="51">
        <v>17</v>
      </c>
    </row>
    <row r="17" spans="1:64" ht="45">
      <c r="A17" s="84" t="s">
        <v>226</v>
      </c>
      <c r="B17" s="84" t="s">
        <v>247</v>
      </c>
      <c r="C17" s="53" t="s">
        <v>1390</v>
      </c>
      <c r="D17" s="54">
        <v>3</v>
      </c>
      <c r="E17" s="65" t="s">
        <v>132</v>
      </c>
      <c r="F17" s="55">
        <v>35</v>
      </c>
      <c r="G17" s="53"/>
      <c r="H17" s="57"/>
      <c r="I17" s="56"/>
      <c r="J17" s="56"/>
      <c r="K17" s="36" t="s">
        <v>65</v>
      </c>
      <c r="L17" s="83">
        <v>17</v>
      </c>
      <c r="M17" s="83"/>
      <c r="N17" s="63"/>
      <c r="O17" s="86" t="s">
        <v>270</v>
      </c>
      <c r="P17" s="88">
        <v>43699.94315972222</v>
      </c>
      <c r="Q17" s="86" t="s">
        <v>275</v>
      </c>
      <c r="R17" s="89" t="s">
        <v>305</v>
      </c>
      <c r="S17" s="86" t="s">
        <v>319</v>
      </c>
      <c r="T17" s="86"/>
      <c r="U17" s="86"/>
      <c r="V17" s="89" t="s">
        <v>337</v>
      </c>
      <c r="W17" s="88">
        <v>43699.94315972222</v>
      </c>
      <c r="X17" s="89" t="s">
        <v>383</v>
      </c>
      <c r="Y17" s="86"/>
      <c r="Z17" s="86"/>
      <c r="AA17" s="92" t="s">
        <v>431</v>
      </c>
      <c r="AB17" s="86"/>
      <c r="AC17" s="86" t="b">
        <v>0</v>
      </c>
      <c r="AD17" s="86">
        <v>0</v>
      </c>
      <c r="AE17" s="92" t="s">
        <v>473</v>
      </c>
      <c r="AF17" s="86" t="b">
        <v>0</v>
      </c>
      <c r="AG17" s="86" t="s">
        <v>483</v>
      </c>
      <c r="AH17" s="86"/>
      <c r="AI17" s="92" t="s">
        <v>473</v>
      </c>
      <c r="AJ17" s="86" t="b">
        <v>0</v>
      </c>
      <c r="AK17" s="86">
        <v>0</v>
      </c>
      <c r="AL17" s="92" t="s">
        <v>453</v>
      </c>
      <c r="AM17" s="86" t="s">
        <v>492</v>
      </c>
      <c r="AN17" s="86" t="b">
        <v>0</v>
      </c>
      <c r="AO17" s="92" t="s">
        <v>453</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17</v>
      </c>
      <c r="BK17" s="52">
        <v>100</v>
      </c>
      <c r="BL17" s="51">
        <v>17</v>
      </c>
    </row>
    <row r="18" spans="1:64" ht="45">
      <c r="A18" s="84" t="s">
        <v>227</v>
      </c>
      <c r="B18" s="84" t="s">
        <v>247</v>
      </c>
      <c r="C18" s="53" t="s">
        <v>1390</v>
      </c>
      <c r="D18" s="54">
        <v>3</v>
      </c>
      <c r="E18" s="65" t="s">
        <v>132</v>
      </c>
      <c r="F18" s="55">
        <v>35</v>
      </c>
      <c r="G18" s="53"/>
      <c r="H18" s="57"/>
      <c r="I18" s="56"/>
      <c r="J18" s="56"/>
      <c r="K18" s="36" t="s">
        <v>65</v>
      </c>
      <c r="L18" s="83">
        <v>18</v>
      </c>
      <c r="M18" s="83"/>
      <c r="N18" s="63"/>
      <c r="O18" s="86" t="s">
        <v>270</v>
      </c>
      <c r="P18" s="88">
        <v>43699.95780092593</v>
      </c>
      <c r="Q18" s="86" t="s">
        <v>275</v>
      </c>
      <c r="R18" s="89" t="s">
        <v>305</v>
      </c>
      <c r="S18" s="86" t="s">
        <v>319</v>
      </c>
      <c r="T18" s="86"/>
      <c r="U18" s="86"/>
      <c r="V18" s="89" t="s">
        <v>338</v>
      </c>
      <c r="W18" s="88">
        <v>43699.95780092593</v>
      </c>
      <c r="X18" s="89" t="s">
        <v>384</v>
      </c>
      <c r="Y18" s="86"/>
      <c r="Z18" s="86"/>
      <c r="AA18" s="92" t="s">
        <v>432</v>
      </c>
      <c r="AB18" s="86"/>
      <c r="AC18" s="86" t="b">
        <v>0</v>
      </c>
      <c r="AD18" s="86">
        <v>0</v>
      </c>
      <c r="AE18" s="92" t="s">
        <v>473</v>
      </c>
      <c r="AF18" s="86" t="b">
        <v>0</v>
      </c>
      <c r="AG18" s="86" t="s">
        <v>483</v>
      </c>
      <c r="AH18" s="86"/>
      <c r="AI18" s="92" t="s">
        <v>473</v>
      </c>
      <c r="AJ18" s="86" t="b">
        <v>0</v>
      </c>
      <c r="AK18" s="86">
        <v>0</v>
      </c>
      <c r="AL18" s="92" t="s">
        <v>453</v>
      </c>
      <c r="AM18" s="86" t="s">
        <v>489</v>
      </c>
      <c r="AN18" s="86" t="b">
        <v>0</v>
      </c>
      <c r="AO18" s="92" t="s">
        <v>453</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17</v>
      </c>
      <c r="BK18" s="52">
        <v>100</v>
      </c>
      <c r="BL18" s="51">
        <v>17</v>
      </c>
    </row>
    <row r="19" spans="1:64" ht="45">
      <c r="A19" s="84" t="s">
        <v>228</v>
      </c>
      <c r="B19" s="84" t="s">
        <v>259</v>
      </c>
      <c r="C19" s="53" t="s">
        <v>1390</v>
      </c>
      <c r="D19" s="54">
        <v>3</v>
      </c>
      <c r="E19" s="65" t="s">
        <v>132</v>
      </c>
      <c r="F19" s="55">
        <v>35</v>
      </c>
      <c r="G19" s="53"/>
      <c r="H19" s="57"/>
      <c r="I19" s="56"/>
      <c r="J19" s="56"/>
      <c r="K19" s="36" t="s">
        <v>65</v>
      </c>
      <c r="L19" s="83">
        <v>19</v>
      </c>
      <c r="M19" s="83"/>
      <c r="N19" s="63"/>
      <c r="O19" s="86" t="s">
        <v>270</v>
      </c>
      <c r="P19" s="88">
        <v>43700.08445601852</v>
      </c>
      <c r="Q19" s="86" t="s">
        <v>276</v>
      </c>
      <c r="R19" s="86"/>
      <c r="S19" s="86"/>
      <c r="T19" s="86"/>
      <c r="U19" s="86"/>
      <c r="V19" s="89" t="s">
        <v>339</v>
      </c>
      <c r="W19" s="88">
        <v>43700.08445601852</v>
      </c>
      <c r="X19" s="89" t="s">
        <v>385</v>
      </c>
      <c r="Y19" s="86"/>
      <c r="Z19" s="86"/>
      <c r="AA19" s="92" t="s">
        <v>433</v>
      </c>
      <c r="AB19" s="86"/>
      <c r="AC19" s="86" t="b">
        <v>0</v>
      </c>
      <c r="AD19" s="86">
        <v>0</v>
      </c>
      <c r="AE19" s="92" t="s">
        <v>473</v>
      </c>
      <c r="AF19" s="86" t="b">
        <v>0</v>
      </c>
      <c r="AG19" s="86" t="s">
        <v>483</v>
      </c>
      <c r="AH19" s="86"/>
      <c r="AI19" s="92" t="s">
        <v>473</v>
      </c>
      <c r="AJ19" s="86" t="b">
        <v>0</v>
      </c>
      <c r="AK19" s="86">
        <v>0</v>
      </c>
      <c r="AL19" s="92" t="s">
        <v>473</v>
      </c>
      <c r="AM19" s="86" t="s">
        <v>492</v>
      </c>
      <c r="AN19" s="86" t="b">
        <v>0</v>
      </c>
      <c r="AO19" s="92" t="s">
        <v>433</v>
      </c>
      <c r="AP19" s="86" t="s">
        <v>176</v>
      </c>
      <c r="AQ19" s="86">
        <v>0</v>
      </c>
      <c r="AR19" s="86">
        <v>0</v>
      </c>
      <c r="AS19" s="86"/>
      <c r="AT19" s="86"/>
      <c r="AU19" s="86"/>
      <c r="AV19" s="86"/>
      <c r="AW19" s="86"/>
      <c r="AX19" s="86"/>
      <c r="AY19" s="86"/>
      <c r="AZ19" s="86"/>
      <c r="BA19">
        <v>1</v>
      </c>
      <c r="BB19" s="85" t="str">
        <f>REPLACE(INDEX(GroupVertices[Group],MATCH(Edges[[#This Row],[Vertex 1]],GroupVertices[Vertex],0)),1,1,"")</f>
        <v>13</v>
      </c>
      <c r="BC19" s="85" t="str">
        <f>REPLACE(INDEX(GroupVertices[Group],MATCH(Edges[[#This Row],[Vertex 2]],GroupVertices[Vertex],0)),1,1,"")</f>
        <v>13</v>
      </c>
      <c r="BD19" s="51">
        <v>0</v>
      </c>
      <c r="BE19" s="52">
        <v>0</v>
      </c>
      <c r="BF19" s="51">
        <v>0</v>
      </c>
      <c r="BG19" s="52">
        <v>0</v>
      </c>
      <c r="BH19" s="51">
        <v>0</v>
      </c>
      <c r="BI19" s="52">
        <v>0</v>
      </c>
      <c r="BJ19" s="51">
        <v>11</v>
      </c>
      <c r="BK19" s="52">
        <v>100</v>
      </c>
      <c r="BL19" s="51">
        <v>11</v>
      </c>
    </row>
    <row r="20" spans="1:64" ht="45">
      <c r="A20" s="84" t="s">
        <v>229</v>
      </c>
      <c r="B20" s="84" t="s">
        <v>247</v>
      </c>
      <c r="C20" s="53" t="s">
        <v>1390</v>
      </c>
      <c r="D20" s="54">
        <v>3</v>
      </c>
      <c r="E20" s="65" t="s">
        <v>132</v>
      </c>
      <c r="F20" s="55">
        <v>35</v>
      </c>
      <c r="G20" s="53"/>
      <c r="H20" s="57"/>
      <c r="I20" s="56"/>
      <c r="J20" s="56"/>
      <c r="K20" s="36" t="s">
        <v>65</v>
      </c>
      <c r="L20" s="83">
        <v>20</v>
      </c>
      <c r="M20" s="83"/>
      <c r="N20" s="63"/>
      <c r="O20" s="86" t="s">
        <v>270</v>
      </c>
      <c r="P20" s="88">
        <v>43700.23190972222</v>
      </c>
      <c r="Q20" s="86" t="s">
        <v>275</v>
      </c>
      <c r="R20" s="89" t="s">
        <v>305</v>
      </c>
      <c r="S20" s="86" t="s">
        <v>319</v>
      </c>
      <c r="T20" s="86"/>
      <c r="U20" s="86"/>
      <c r="V20" s="89" t="s">
        <v>340</v>
      </c>
      <c r="W20" s="88">
        <v>43700.23190972222</v>
      </c>
      <c r="X20" s="89" t="s">
        <v>386</v>
      </c>
      <c r="Y20" s="86"/>
      <c r="Z20" s="86"/>
      <c r="AA20" s="92" t="s">
        <v>434</v>
      </c>
      <c r="AB20" s="86"/>
      <c r="AC20" s="86" t="b">
        <v>0</v>
      </c>
      <c r="AD20" s="86">
        <v>0</v>
      </c>
      <c r="AE20" s="92" t="s">
        <v>473</v>
      </c>
      <c r="AF20" s="86" t="b">
        <v>0</v>
      </c>
      <c r="AG20" s="86" t="s">
        <v>483</v>
      </c>
      <c r="AH20" s="86"/>
      <c r="AI20" s="92" t="s">
        <v>473</v>
      </c>
      <c r="AJ20" s="86" t="b">
        <v>0</v>
      </c>
      <c r="AK20" s="86">
        <v>0</v>
      </c>
      <c r="AL20" s="92" t="s">
        <v>453</v>
      </c>
      <c r="AM20" s="86" t="s">
        <v>492</v>
      </c>
      <c r="AN20" s="86" t="b">
        <v>0</v>
      </c>
      <c r="AO20" s="92" t="s">
        <v>453</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17</v>
      </c>
      <c r="BK20" s="52">
        <v>100</v>
      </c>
      <c r="BL20" s="51">
        <v>17</v>
      </c>
    </row>
    <row r="21" spans="1:64" ht="45">
      <c r="A21" s="84" t="s">
        <v>230</v>
      </c>
      <c r="B21" s="84" t="s">
        <v>230</v>
      </c>
      <c r="C21" s="53" t="s">
        <v>1390</v>
      </c>
      <c r="D21" s="54">
        <v>3</v>
      </c>
      <c r="E21" s="65" t="s">
        <v>132</v>
      </c>
      <c r="F21" s="55">
        <v>35</v>
      </c>
      <c r="G21" s="53"/>
      <c r="H21" s="57"/>
      <c r="I21" s="56"/>
      <c r="J21" s="56"/>
      <c r="K21" s="36" t="s">
        <v>65</v>
      </c>
      <c r="L21" s="83">
        <v>21</v>
      </c>
      <c r="M21" s="83"/>
      <c r="N21" s="63"/>
      <c r="O21" s="86" t="s">
        <v>176</v>
      </c>
      <c r="P21" s="88">
        <v>43700.274143518516</v>
      </c>
      <c r="Q21" s="86" t="s">
        <v>277</v>
      </c>
      <c r="R21" s="89" t="s">
        <v>306</v>
      </c>
      <c r="S21" s="86" t="s">
        <v>318</v>
      </c>
      <c r="T21" s="86" t="s">
        <v>320</v>
      </c>
      <c r="U21" s="86"/>
      <c r="V21" s="89" t="s">
        <v>341</v>
      </c>
      <c r="W21" s="88">
        <v>43700.274143518516</v>
      </c>
      <c r="X21" s="89" t="s">
        <v>387</v>
      </c>
      <c r="Y21" s="86"/>
      <c r="Z21" s="86"/>
      <c r="AA21" s="92" t="s">
        <v>435</v>
      </c>
      <c r="AB21" s="86"/>
      <c r="AC21" s="86" t="b">
        <v>0</v>
      </c>
      <c r="AD21" s="86">
        <v>0</v>
      </c>
      <c r="AE21" s="92" t="s">
        <v>473</v>
      </c>
      <c r="AF21" s="86" t="b">
        <v>0</v>
      </c>
      <c r="AG21" s="86" t="s">
        <v>483</v>
      </c>
      <c r="AH21" s="86"/>
      <c r="AI21" s="92" t="s">
        <v>473</v>
      </c>
      <c r="AJ21" s="86" t="b">
        <v>0</v>
      </c>
      <c r="AK21" s="86">
        <v>0</v>
      </c>
      <c r="AL21" s="92" t="s">
        <v>473</v>
      </c>
      <c r="AM21" s="86" t="s">
        <v>490</v>
      </c>
      <c r="AN21" s="86" t="b">
        <v>1</v>
      </c>
      <c r="AO21" s="92" t="s">
        <v>435</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0</v>
      </c>
      <c r="BG21" s="52">
        <v>0</v>
      </c>
      <c r="BH21" s="51">
        <v>0</v>
      </c>
      <c r="BI21" s="52">
        <v>0</v>
      </c>
      <c r="BJ21" s="51">
        <v>19</v>
      </c>
      <c r="BK21" s="52">
        <v>100</v>
      </c>
      <c r="BL21" s="51">
        <v>19</v>
      </c>
    </row>
    <row r="22" spans="1:64" ht="45">
      <c r="A22" s="84" t="s">
        <v>231</v>
      </c>
      <c r="B22" s="84" t="s">
        <v>260</v>
      </c>
      <c r="C22" s="53" t="s">
        <v>1390</v>
      </c>
      <c r="D22" s="54">
        <v>3</v>
      </c>
      <c r="E22" s="65" t="s">
        <v>132</v>
      </c>
      <c r="F22" s="55">
        <v>35</v>
      </c>
      <c r="G22" s="53"/>
      <c r="H22" s="57"/>
      <c r="I22" s="56"/>
      <c r="J22" s="56"/>
      <c r="K22" s="36" t="s">
        <v>65</v>
      </c>
      <c r="L22" s="83">
        <v>22</v>
      </c>
      <c r="M22" s="83"/>
      <c r="N22" s="63"/>
      <c r="O22" s="86" t="s">
        <v>271</v>
      </c>
      <c r="P22" s="88">
        <v>43701.22414351852</v>
      </c>
      <c r="Q22" s="86" t="s">
        <v>278</v>
      </c>
      <c r="R22" s="86"/>
      <c r="S22" s="86"/>
      <c r="T22" s="86"/>
      <c r="U22" s="86"/>
      <c r="V22" s="89" t="s">
        <v>342</v>
      </c>
      <c r="W22" s="88">
        <v>43701.22414351852</v>
      </c>
      <c r="X22" s="89" t="s">
        <v>388</v>
      </c>
      <c r="Y22" s="86"/>
      <c r="Z22" s="86"/>
      <c r="AA22" s="92" t="s">
        <v>436</v>
      </c>
      <c r="AB22" s="92" t="s">
        <v>466</v>
      </c>
      <c r="AC22" s="86" t="b">
        <v>0</v>
      </c>
      <c r="AD22" s="86">
        <v>0</v>
      </c>
      <c r="AE22" s="92" t="s">
        <v>475</v>
      </c>
      <c r="AF22" s="86" t="b">
        <v>0</v>
      </c>
      <c r="AG22" s="86" t="s">
        <v>483</v>
      </c>
      <c r="AH22" s="86"/>
      <c r="AI22" s="92" t="s">
        <v>473</v>
      </c>
      <c r="AJ22" s="86" t="b">
        <v>0</v>
      </c>
      <c r="AK22" s="86">
        <v>0</v>
      </c>
      <c r="AL22" s="92" t="s">
        <v>473</v>
      </c>
      <c r="AM22" s="86" t="s">
        <v>489</v>
      </c>
      <c r="AN22" s="86" t="b">
        <v>0</v>
      </c>
      <c r="AO22" s="92" t="s">
        <v>466</v>
      </c>
      <c r="AP22" s="86" t="s">
        <v>176</v>
      </c>
      <c r="AQ22" s="86">
        <v>0</v>
      </c>
      <c r="AR22" s="86">
        <v>0</v>
      </c>
      <c r="AS22" s="86"/>
      <c r="AT22" s="86"/>
      <c r="AU22" s="86"/>
      <c r="AV22" s="86"/>
      <c r="AW22" s="86"/>
      <c r="AX22" s="86"/>
      <c r="AY22" s="86"/>
      <c r="AZ22" s="86"/>
      <c r="BA22">
        <v>1</v>
      </c>
      <c r="BB22" s="85" t="str">
        <f>REPLACE(INDEX(GroupVertices[Group],MATCH(Edges[[#This Row],[Vertex 1]],GroupVertices[Vertex],0)),1,1,"")</f>
        <v>12</v>
      </c>
      <c r="BC22" s="85" t="str">
        <f>REPLACE(INDEX(GroupVertices[Group],MATCH(Edges[[#This Row],[Vertex 2]],GroupVertices[Vertex],0)),1,1,"")</f>
        <v>12</v>
      </c>
      <c r="BD22" s="51">
        <v>0</v>
      </c>
      <c r="BE22" s="52">
        <v>0</v>
      </c>
      <c r="BF22" s="51">
        <v>0</v>
      </c>
      <c r="BG22" s="52">
        <v>0</v>
      </c>
      <c r="BH22" s="51">
        <v>0</v>
      </c>
      <c r="BI22" s="52">
        <v>0</v>
      </c>
      <c r="BJ22" s="51">
        <v>20</v>
      </c>
      <c r="BK22" s="52">
        <v>100</v>
      </c>
      <c r="BL22" s="51">
        <v>20</v>
      </c>
    </row>
    <row r="23" spans="1:64" ht="45">
      <c r="A23" s="84" t="s">
        <v>232</v>
      </c>
      <c r="B23" s="84" t="s">
        <v>232</v>
      </c>
      <c r="C23" s="53" t="s">
        <v>1390</v>
      </c>
      <c r="D23" s="54">
        <v>3</v>
      </c>
      <c r="E23" s="65" t="s">
        <v>132</v>
      </c>
      <c r="F23" s="55">
        <v>35</v>
      </c>
      <c r="G23" s="53"/>
      <c r="H23" s="57"/>
      <c r="I23" s="56"/>
      <c r="J23" s="56"/>
      <c r="K23" s="36" t="s">
        <v>65</v>
      </c>
      <c r="L23" s="83">
        <v>23</v>
      </c>
      <c r="M23" s="83"/>
      <c r="N23" s="63"/>
      <c r="O23" s="86" t="s">
        <v>176</v>
      </c>
      <c r="P23" s="88">
        <v>43701.25292824074</v>
      </c>
      <c r="Q23" s="86" t="s">
        <v>279</v>
      </c>
      <c r="R23" s="89" t="s">
        <v>307</v>
      </c>
      <c r="S23" s="86" t="s">
        <v>318</v>
      </c>
      <c r="T23" s="86"/>
      <c r="U23" s="86"/>
      <c r="V23" s="89" t="s">
        <v>343</v>
      </c>
      <c r="W23" s="88">
        <v>43701.25292824074</v>
      </c>
      <c r="X23" s="89" t="s">
        <v>389</v>
      </c>
      <c r="Y23" s="86"/>
      <c r="Z23" s="86"/>
      <c r="AA23" s="92" t="s">
        <v>437</v>
      </c>
      <c r="AB23" s="86"/>
      <c r="AC23" s="86" t="b">
        <v>0</v>
      </c>
      <c r="AD23" s="86">
        <v>0</v>
      </c>
      <c r="AE23" s="92" t="s">
        <v>473</v>
      </c>
      <c r="AF23" s="86" t="b">
        <v>1</v>
      </c>
      <c r="AG23" s="86" t="s">
        <v>483</v>
      </c>
      <c r="AH23" s="86"/>
      <c r="AI23" s="92" t="s">
        <v>485</v>
      </c>
      <c r="AJ23" s="86" t="b">
        <v>0</v>
      </c>
      <c r="AK23" s="86">
        <v>0</v>
      </c>
      <c r="AL23" s="92" t="s">
        <v>473</v>
      </c>
      <c r="AM23" s="86" t="s">
        <v>489</v>
      </c>
      <c r="AN23" s="86" t="b">
        <v>1</v>
      </c>
      <c r="AO23" s="92" t="s">
        <v>437</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25</v>
      </c>
      <c r="BK23" s="52">
        <v>100</v>
      </c>
      <c r="BL23" s="51">
        <v>25</v>
      </c>
    </row>
    <row r="24" spans="1:64" ht="45">
      <c r="A24" s="84" t="s">
        <v>233</v>
      </c>
      <c r="B24" s="84" t="s">
        <v>261</v>
      </c>
      <c r="C24" s="53" t="s">
        <v>1390</v>
      </c>
      <c r="D24" s="54">
        <v>3</v>
      </c>
      <c r="E24" s="65" t="s">
        <v>132</v>
      </c>
      <c r="F24" s="55">
        <v>35</v>
      </c>
      <c r="G24" s="53"/>
      <c r="H24" s="57"/>
      <c r="I24" s="56"/>
      <c r="J24" s="56"/>
      <c r="K24" s="36" t="s">
        <v>65</v>
      </c>
      <c r="L24" s="83">
        <v>24</v>
      </c>
      <c r="M24" s="83"/>
      <c r="N24" s="63"/>
      <c r="O24" s="86" t="s">
        <v>270</v>
      </c>
      <c r="P24" s="88">
        <v>43701.32365740741</v>
      </c>
      <c r="Q24" s="86" t="s">
        <v>280</v>
      </c>
      <c r="R24" s="86"/>
      <c r="S24" s="86"/>
      <c r="T24" s="86"/>
      <c r="U24" s="86"/>
      <c r="V24" s="89" t="s">
        <v>344</v>
      </c>
      <c r="W24" s="88">
        <v>43701.32365740741</v>
      </c>
      <c r="X24" s="89" t="s">
        <v>390</v>
      </c>
      <c r="Y24" s="86"/>
      <c r="Z24" s="86"/>
      <c r="AA24" s="92" t="s">
        <v>438</v>
      </c>
      <c r="AB24" s="92" t="s">
        <v>467</v>
      </c>
      <c r="AC24" s="86" t="b">
        <v>0</v>
      </c>
      <c r="AD24" s="86">
        <v>0</v>
      </c>
      <c r="AE24" s="92" t="s">
        <v>476</v>
      </c>
      <c r="AF24" s="86" t="b">
        <v>0</v>
      </c>
      <c r="AG24" s="86" t="s">
        <v>483</v>
      </c>
      <c r="AH24" s="86"/>
      <c r="AI24" s="92" t="s">
        <v>473</v>
      </c>
      <c r="AJ24" s="86" t="b">
        <v>0</v>
      </c>
      <c r="AK24" s="86">
        <v>0</v>
      </c>
      <c r="AL24" s="92" t="s">
        <v>473</v>
      </c>
      <c r="AM24" s="86" t="s">
        <v>489</v>
      </c>
      <c r="AN24" s="86" t="b">
        <v>0</v>
      </c>
      <c r="AO24" s="92" t="s">
        <v>467</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45">
      <c r="A25" s="84" t="s">
        <v>234</v>
      </c>
      <c r="B25" s="84" t="s">
        <v>261</v>
      </c>
      <c r="C25" s="53" t="s">
        <v>1390</v>
      </c>
      <c r="D25" s="54">
        <v>3</v>
      </c>
      <c r="E25" s="65" t="s">
        <v>132</v>
      </c>
      <c r="F25" s="55">
        <v>35</v>
      </c>
      <c r="G25" s="53"/>
      <c r="H25" s="57"/>
      <c r="I25" s="56"/>
      <c r="J25" s="56"/>
      <c r="K25" s="36" t="s">
        <v>65</v>
      </c>
      <c r="L25" s="83">
        <v>25</v>
      </c>
      <c r="M25" s="83"/>
      <c r="N25" s="63"/>
      <c r="O25" s="86" t="s">
        <v>270</v>
      </c>
      <c r="P25" s="88">
        <v>43701.32603009259</v>
      </c>
      <c r="Q25" s="86" t="s">
        <v>281</v>
      </c>
      <c r="R25" s="86"/>
      <c r="S25" s="86"/>
      <c r="T25" s="86"/>
      <c r="U25" s="86"/>
      <c r="V25" s="89" t="s">
        <v>345</v>
      </c>
      <c r="W25" s="88">
        <v>43701.32603009259</v>
      </c>
      <c r="X25" s="89" t="s">
        <v>391</v>
      </c>
      <c r="Y25" s="86"/>
      <c r="Z25" s="86"/>
      <c r="AA25" s="92" t="s">
        <v>439</v>
      </c>
      <c r="AB25" s="86"/>
      <c r="AC25" s="86" t="b">
        <v>0</v>
      </c>
      <c r="AD25" s="86">
        <v>0</v>
      </c>
      <c r="AE25" s="92" t="s">
        <v>473</v>
      </c>
      <c r="AF25" s="86" t="b">
        <v>0</v>
      </c>
      <c r="AG25" s="86" t="s">
        <v>483</v>
      </c>
      <c r="AH25" s="86"/>
      <c r="AI25" s="92" t="s">
        <v>473</v>
      </c>
      <c r="AJ25" s="86" t="b">
        <v>0</v>
      </c>
      <c r="AK25" s="86">
        <v>0</v>
      </c>
      <c r="AL25" s="92" t="s">
        <v>438</v>
      </c>
      <c r="AM25" s="86" t="s">
        <v>489</v>
      </c>
      <c r="AN25" s="86" t="b">
        <v>0</v>
      </c>
      <c r="AO25" s="92" t="s">
        <v>438</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c r="BE25" s="52"/>
      <c r="BF25" s="51"/>
      <c r="BG25" s="52"/>
      <c r="BH25" s="51"/>
      <c r="BI25" s="52"/>
      <c r="BJ25" s="51"/>
      <c r="BK25" s="52"/>
      <c r="BL25" s="51"/>
    </row>
    <row r="26" spans="1:64" ht="45">
      <c r="A26" s="84" t="s">
        <v>235</v>
      </c>
      <c r="B26" s="84" t="s">
        <v>261</v>
      </c>
      <c r="C26" s="53" t="s">
        <v>1390</v>
      </c>
      <c r="D26" s="54">
        <v>3</v>
      </c>
      <c r="E26" s="65" t="s">
        <v>132</v>
      </c>
      <c r="F26" s="55">
        <v>35</v>
      </c>
      <c r="G26" s="53"/>
      <c r="H26" s="57"/>
      <c r="I26" s="56"/>
      <c r="J26" s="56"/>
      <c r="K26" s="36" t="s">
        <v>65</v>
      </c>
      <c r="L26" s="83">
        <v>26</v>
      </c>
      <c r="M26" s="83"/>
      <c r="N26" s="63"/>
      <c r="O26" s="86" t="s">
        <v>270</v>
      </c>
      <c r="P26" s="88">
        <v>43701.349594907406</v>
      </c>
      <c r="Q26" s="86" t="s">
        <v>282</v>
      </c>
      <c r="R26" s="86"/>
      <c r="S26" s="86"/>
      <c r="T26" s="86"/>
      <c r="U26" s="86"/>
      <c r="V26" s="89" t="s">
        <v>346</v>
      </c>
      <c r="W26" s="88">
        <v>43701.349594907406</v>
      </c>
      <c r="X26" s="89" t="s">
        <v>392</v>
      </c>
      <c r="Y26" s="86"/>
      <c r="Z26" s="86"/>
      <c r="AA26" s="92" t="s">
        <v>440</v>
      </c>
      <c r="AB26" s="92" t="s">
        <v>438</v>
      </c>
      <c r="AC26" s="86" t="b">
        <v>0</v>
      </c>
      <c r="AD26" s="86">
        <v>0</v>
      </c>
      <c r="AE26" s="92" t="s">
        <v>477</v>
      </c>
      <c r="AF26" s="86" t="b">
        <v>0</v>
      </c>
      <c r="AG26" s="86" t="s">
        <v>483</v>
      </c>
      <c r="AH26" s="86"/>
      <c r="AI26" s="92" t="s">
        <v>473</v>
      </c>
      <c r="AJ26" s="86" t="b">
        <v>0</v>
      </c>
      <c r="AK26" s="86">
        <v>0</v>
      </c>
      <c r="AL26" s="92" t="s">
        <v>473</v>
      </c>
      <c r="AM26" s="86" t="s">
        <v>489</v>
      </c>
      <c r="AN26" s="86" t="b">
        <v>0</v>
      </c>
      <c r="AO26" s="92" t="s">
        <v>438</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c r="BE26" s="52"/>
      <c r="BF26" s="51"/>
      <c r="BG26" s="52"/>
      <c r="BH26" s="51"/>
      <c r="BI26" s="52"/>
      <c r="BJ26" s="51"/>
      <c r="BK26" s="52"/>
      <c r="BL26" s="51"/>
    </row>
    <row r="27" spans="1:64" ht="45">
      <c r="A27" s="84" t="s">
        <v>233</v>
      </c>
      <c r="B27" s="84" t="s">
        <v>262</v>
      </c>
      <c r="C27" s="53" t="s">
        <v>1390</v>
      </c>
      <c r="D27" s="54">
        <v>3</v>
      </c>
      <c r="E27" s="65" t="s">
        <v>132</v>
      </c>
      <c r="F27" s="55">
        <v>35</v>
      </c>
      <c r="G27" s="53"/>
      <c r="H27" s="57"/>
      <c r="I27" s="56"/>
      <c r="J27" s="56"/>
      <c r="K27" s="36" t="s">
        <v>65</v>
      </c>
      <c r="L27" s="83">
        <v>27</v>
      </c>
      <c r="M27" s="83"/>
      <c r="N27" s="63"/>
      <c r="O27" s="86" t="s">
        <v>270</v>
      </c>
      <c r="P27" s="88">
        <v>43701.32365740741</v>
      </c>
      <c r="Q27" s="86" t="s">
        <v>280</v>
      </c>
      <c r="R27" s="86"/>
      <c r="S27" s="86"/>
      <c r="T27" s="86"/>
      <c r="U27" s="86"/>
      <c r="V27" s="89" t="s">
        <v>344</v>
      </c>
      <c r="W27" s="88">
        <v>43701.32365740741</v>
      </c>
      <c r="X27" s="89" t="s">
        <v>390</v>
      </c>
      <c r="Y27" s="86"/>
      <c r="Z27" s="86"/>
      <c r="AA27" s="92" t="s">
        <v>438</v>
      </c>
      <c r="AB27" s="92" t="s">
        <v>467</v>
      </c>
      <c r="AC27" s="86" t="b">
        <v>0</v>
      </c>
      <c r="AD27" s="86">
        <v>0</v>
      </c>
      <c r="AE27" s="92" t="s">
        <v>476</v>
      </c>
      <c r="AF27" s="86" t="b">
        <v>0</v>
      </c>
      <c r="AG27" s="86" t="s">
        <v>483</v>
      </c>
      <c r="AH27" s="86"/>
      <c r="AI27" s="92" t="s">
        <v>473</v>
      </c>
      <c r="AJ27" s="86" t="b">
        <v>0</v>
      </c>
      <c r="AK27" s="86">
        <v>0</v>
      </c>
      <c r="AL27" s="92" t="s">
        <v>473</v>
      </c>
      <c r="AM27" s="86" t="s">
        <v>489</v>
      </c>
      <c r="AN27" s="86" t="b">
        <v>0</v>
      </c>
      <c r="AO27" s="92" t="s">
        <v>467</v>
      </c>
      <c r="AP27" s="86" t="s">
        <v>176</v>
      </c>
      <c r="AQ27" s="86">
        <v>0</v>
      </c>
      <c r="AR27" s="86">
        <v>0</v>
      </c>
      <c r="AS27" s="86"/>
      <c r="AT27" s="86"/>
      <c r="AU27" s="86"/>
      <c r="AV27" s="86"/>
      <c r="AW27" s="86"/>
      <c r="AX27" s="86"/>
      <c r="AY27" s="86"/>
      <c r="AZ27" s="86"/>
      <c r="BA27">
        <v>1</v>
      </c>
      <c r="BB27" s="85" t="str">
        <f>REPLACE(INDEX(GroupVertices[Group],MATCH(Edges[[#This Row],[Vertex 1]],GroupVertices[Vertex],0)),1,1,"")</f>
        <v>3</v>
      </c>
      <c r="BC27" s="85" t="str">
        <f>REPLACE(INDEX(GroupVertices[Group],MATCH(Edges[[#This Row],[Vertex 2]],GroupVertices[Vertex],0)),1,1,"")</f>
        <v>3</v>
      </c>
      <c r="BD27" s="51"/>
      <c r="BE27" s="52"/>
      <c r="BF27" s="51"/>
      <c r="BG27" s="52"/>
      <c r="BH27" s="51"/>
      <c r="BI27" s="52"/>
      <c r="BJ27" s="51"/>
      <c r="BK27" s="52"/>
      <c r="BL27" s="51"/>
    </row>
    <row r="28" spans="1:64" ht="45">
      <c r="A28" s="84" t="s">
        <v>234</v>
      </c>
      <c r="B28" s="84" t="s">
        <v>262</v>
      </c>
      <c r="C28" s="53" t="s">
        <v>1390</v>
      </c>
      <c r="D28" s="54">
        <v>3</v>
      </c>
      <c r="E28" s="65" t="s">
        <v>132</v>
      </c>
      <c r="F28" s="55">
        <v>35</v>
      </c>
      <c r="G28" s="53"/>
      <c r="H28" s="57"/>
      <c r="I28" s="56"/>
      <c r="J28" s="56"/>
      <c r="K28" s="36" t="s">
        <v>65</v>
      </c>
      <c r="L28" s="83">
        <v>28</v>
      </c>
      <c r="M28" s="83"/>
      <c r="N28" s="63"/>
      <c r="O28" s="86" t="s">
        <v>270</v>
      </c>
      <c r="P28" s="88">
        <v>43701.32603009259</v>
      </c>
      <c r="Q28" s="86" t="s">
        <v>281</v>
      </c>
      <c r="R28" s="86"/>
      <c r="S28" s="86"/>
      <c r="T28" s="86"/>
      <c r="U28" s="86"/>
      <c r="V28" s="89" t="s">
        <v>345</v>
      </c>
      <c r="W28" s="88">
        <v>43701.32603009259</v>
      </c>
      <c r="X28" s="89" t="s">
        <v>391</v>
      </c>
      <c r="Y28" s="86"/>
      <c r="Z28" s="86"/>
      <c r="AA28" s="92" t="s">
        <v>439</v>
      </c>
      <c r="AB28" s="86"/>
      <c r="AC28" s="86" t="b">
        <v>0</v>
      </c>
      <c r="AD28" s="86">
        <v>0</v>
      </c>
      <c r="AE28" s="92" t="s">
        <v>473</v>
      </c>
      <c r="AF28" s="86" t="b">
        <v>0</v>
      </c>
      <c r="AG28" s="86" t="s">
        <v>483</v>
      </c>
      <c r="AH28" s="86"/>
      <c r="AI28" s="92" t="s">
        <v>473</v>
      </c>
      <c r="AJ28" s="86" t="b">
        <v>0</v>
      </c>
      <c r="AK28" s="86">
        <v>0</v>
      </c>
      <c r="AL28" s="92" t="s">
        <v>438</v>
      </c>
      <c r="AM28" s="86" t="s">
        <v>489</v>
      </c>
      <c r="AN28" s="86" t="b">
        <v>0</v>
      </c>
      <c r="AO28" s="92" t="s">
        <v>438</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c r="BE28" s="52"/>
      <c r="BF28" s="51"/>
      <c r="BG28" s="52"/>
      <c r="BH28" s="51"/>
      <c r="BI28" s="52"/>
      <c r="BJ28" s="51"/>
      <c r="BK28" s="52"/>
      <c r="BL28" s="51"/>
    </row>
    <row r="29" spans="1:64" ht="45">
      <c r="A29" s="84" t="s">
        <v>235</v>
      </c>
      <c r="B29" s="84" t="s">
        <v>262</v>
      </c>
      <c r="C29" s="53" t="s">
        <v>1390</v>
      </c>
      <c r="D29" s="54">
        <v>3</v>
      </c>
      <c r="E29" s="65" t="s">
        <v>132</v>
      </c>
      <c r="F29" s="55">
        <v>35</v>
      </c>
      <c r="G29" s="53"/>
      <c r="H29" s="57"/>
      <c r="I29" s="56"/>
      <c r="J29" s="56"/>
      <c r="K29" s="36" t="s">
        <v>65</v>
      </c>
      <c r="L29" s="83">
        <v>29</v>
      </c>
      <c r="M29" s="83"/>
      <c r="N29" s="63"/>
      <c r="O29" s="86" t="s">
        <v>270</v>
      </c>
      <c r="P29" s="88">
        <v>43701.349594907406</v>
      </c>
      <c r="Q29" s="86" t="s">
        <v>282</v>
      </c>
      <c r="R29" s="86"/>
      <c r="S29" s="86"/>
      <c r="T29" s="86"/>
      <c r="U29" s="86"/>
      <c r="V29" s="89" t="s">
        <v>346</v>
      </c>
      <c r="W29" s="88">
        <v>43701.349594907406</v>
      </c>
      <c r="X29" s="89" t="s">
        <v>392</v>
      </c>
      <c r="Y29" s="86"/>
      <c r="Z29" s="86"/>
      <c r="AA29" s="92" t="s">
        <v>440</v>
      </c>
      <c r="AB29" s="92" t="s">
        <v>438</v>
      </c>
      <c r="AC29" s="86" t="b">
        <v>0</v>
      </c>
      <c r="AD29" s="86">
        <v>0</v>
      </c>
      <c r="AE29" s="92" t="s">
        <v>477</v>
      </c>
      <c r="AF29" s="86" t="b">
        <v>0</v>
      </c>
      <c r="AG29" s="86" t="s">
        <v>483</v>
      </c>
      <c r="AH29" s="86"/>
      <c r="AI29" s="92" t="s">
        <v>473</v>
      </c>
      <c r="AJ29" s="86" t="b">
        <v>0</v>
      </c>
      <c r="AK29" s="86">
        <v>0</v>
      </c>
      <c r="AL29" s="92" t="s">
        <v>473</v>
      </c>
      <c r="AM29" s="86" t="s">
        <v>489</v>
      </c>
      <c r="AN29" s="86" t="b">
        <v>0</v>
      </c>
      <c r="AO29" s="92" t="s">
        <v>438</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3</v>
      </c>
      <c r="BD29" s="51"/>
      <c r="BE29" s="52"/>
      <c r="BF29" s="51"/>
      <c r="BG29" s="52"/>
      <c r="BH29" s="51"/>
      <c r="BI29" s="52"/>
      <c r="BJ29" s="51"/>
      <c r="BK29" s="52"/>
      <c r="BL29" s="51"/>
    </row>
    <row r="30" spans="1:64" ht="45">
      <c r="A30" s="84" t="s">
        <v>233</v>
      </c>
      <c r="B30" s="84" t="s">
        <v>234</v>
      </c>
      <c r="C30" s="53" t="s">
        <v>1390</v>
      </c>
      <c r="D30" s="54">
        <v>3</v>
      </c>
      <c r="E30" s="65" t="s">
        <v>132</v>
      </c>
      <c r="F30" s="55">
        <v>35</v>
      </c>
      <c r="G30" s="53"/>
      <c r="H30" s="57"/>
      <c r="I30" s="56"/>
      <c r="J30" s="56"/>
      <c r="K30" s="36" t="s">
        <v>66</v>
      </c>
      <c r="L30" s="83">
        <v>30</v>
      </c>
      <c r="M30" s="83"/>
      <c r="N30" s="63"/>
      <c r="O30" s="86" t="s">
        <v>270</v>
      </c>
      <c r="P30" s="88">
        <v>43701.32365740741</v>
      </c>
      <c r="Q30" s="86" t="s">
        <v>280</v>
      </c>
      <c r="R30" s="86"/>
      <c r="S30" s="86"/>
      <c r="T30" s="86"/>
      <c r="U30" s="86"/>
      <c r="V30" s="89" t="s">
        <v>344</v>
      </c>
      <c r="W30" s="88">
        <v>43701.32365740741</v>
      </c>
      <c r="X30" s="89" t="s">
        <v>390</v>
      </c>
      <c r="Y30" s="86"/>
      <c r="Z30" s="86"/>
      <c r="AA30" s="92" t="s">
        <v>438</v>
      </c>
      <c r="AB30" s="92" t="s">
        <v>467</v>
      </c>
      <c r="AC30" s="86" t="b">
        <v>0</v>
      </c>
      <c r="AD30" s="86">
        <v>0</v>
      </c>
      <c r="AE30" s="92" t="s">
        <v>476</v>
      </c>
      <c r="AF30" s="86" t="b">
        <v>0</v>
      </c>
      <c r="AG30" s="86" t="s">
        <v>483</v>
      </c>
      <c r="AH30" s="86"/>
      <c r="AI30" s="92" t="s">
        <v>473</v>
      </c>
      <c r="AJ30" s="86" t="b">
        <v>0</v>
      </c>
      <c r="AK30" s="86">
        <v>0</v>
      </c>
      <c r="AL30" s="92" t="s">
        <v>473</v>
      </c>
      <c r="AM30" s="86" t="s">
        <v>489</v>
      </c>
      <c r="AN30" s="86" t="b">
        <v>0</v>
      </c>
      <c r="AO30" s="92" t="s">
        <v>467</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3</v>
      </c>
      <c r="BD30" s="51"/>
      <c r="BE30" s="52"/>
      <c r="BF30" s="51"/>
      <c r="BG30" s="52"/>
      <c r="BH30" s="51"/>
      <c r="BI30" s="52"/>
      <c r="BJ30" s="51"/>
      <c r="BK30" s="52"/>
      <c r="BL30" s="51"/>
    </row>
    <row r="31" spans="1:64" ht="45">
      <c r="A31" s="84" t="s">
        <v>234</v>
      </c>
      <c r="B31" s="84" t="s">
        <v>235</v>
      </c>
      <c r="C31" s="53" t="s">
        <v>1390</v>
      </c>
      <c r="D31" s="54">
        <v>3</v>
      </c>
      <c r="E31" s="65" t="s">
        <v>132</v>
      </c>
      <c r="F31" s="55">
        <v>35</v>
      </c>
      <c r="G31" s="53"/>
      <c r="H31" s="57"/>
      <c r="I31" s="56"/>
      <c r="J31" s="56"/>
      <c r="K31" s="36" t="s">
        <v>66</v>
      </c>
      <c r="L31" s="83">
        <v>31</v>
      </c>
      <c r="M31" s="83"/>
      <c r="N31" s="63"/>
      <c r="O31" s="86" t="s">
        <v>270</v>
      </c>
      <c r="P31" s="88">
        <v>43701.32603009259</v>
      </c>
      <c r="Q31" s="86" t="s">
        <v>281</v>
      </c>
      <c r="R31" s="86"/>
      <c r="S31" s="86"/>
      <c r="T31" s="86"/>
      <c r="U31" s="86"/>
      <c r="V31" s="89" t="s">
        <v>345</v>
      </c>
      <c r="W31" s="88">
        <v>43701.32603009259</v>
      </c>
      <c r="X31" s="89" t="s">
        <v>391</v>
      </c>
      <c r="Y31" s="86"/>
      <c r="Z31" s="86"/>
      <c r="AA31" s="92" t="s">
        <v>439</v>
      </c>
      <c r="AB31" s="86"/>
      <c r="AC31" s="86" t="b">
        <v>0</v>
      </c>
      <c r="AD31" s="86">
        <v>0</v>
      </c>
      <c r="AE31" s="92" t="s">
        <v>473</v>
      </c>
      <c r="AF31" s="86" t="b">
        <v>0</v>
      </c>
      <c r="AG31" s="86" t="s">
        <v>483</v>
      </c>
      <c r="AH31" s="86"/>
      <c r="AI31" s="92" t="s">
        <v>473</v>
      </c>
      <c r="AJ31" s="86" t="b">
        <v>0</v>
      </c>
      <c r="AK31" s="86">
        <v>0</v>
      </c>
      <c r="AL31" s="92" t="s">
        <v>438</v>
      </c>
      <c r="AM31" s="86" t="s">
        <v>489</v>
      </c>
      <c r="AN31" s="86" t="b">
        <v>0</v>
      </c>
      <c r="AO31" s="92" t="s">
        <v>438</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c r="BE31" s="52"/>
      <c r="BF31" s="51"/>
      <c r="BG31" s="52"/>
      <c r="BH31" s="51"/>
      <c r="BI31" s="52"/>
      <c r="BJ31" s="51"/>
      <c r="BK31" s="52"/>
      <c r="BL31" s="51"/>
    </row>
    <row r="32" spans="1:64" ht="45">
      <c r="A32" s="84" t="s">
        <v>234</v>
      </c>
      <c r="B32" s="84" t="s">
        <v>263</v>
      </c>
      <c r="C32" s="53" t="s">
        <v>1390</v>
      </c>
      <c r="D32" s="54">
        <v>3</v>
      </c>
      <c r="E32" s="65" t="s">
        <v>132</v>
      </c>
      <c r="F32" s="55">
        <v>35</v>
      </c>
      <c r="G32" s="53"/>
      <c r="H32" s="57"/>
      <c r="I32" s="56"/>
      <c r="J32" s="56"/>
      <c r="K32" s="36" t="s">
        <v>65</v>
      </c>
      <c r="L32" s="83">
        <v>32</v>
      </c>
      <c r="M32" s="83"/>
      <c r="N32" s="63"/>
      <c r="O32" s="86" t="s">
        <v>270</v>
      </c>
      <c r="P32" s="88">
        <v>43701.32603009259</v>
      </c>
      <c r="Q32" s="86" t="s">
        <v>281</v>
      </c>
      <c r="R32" s="86"/>
      <c r="S32" s="86"/>
      <c r="T32" s="86"/>
      <c r="U32" s="86"/>
      <c r="V32" s="89" t="s">
        <v>345</v>
      </c>
      <c r="W32" s="88">
        <v>43701.32603009259</v>
      </c>
      <c r="X32" s="89" t="s">
        <v>391</v>
      </c>
      <c r="Y32" s="86"/>
      <c r="Z32" s="86"/>
      <c r="AA32" s="92" t="s">
        <v>439</v>
      </c>
      <c r="AB32" s="86"/>
      <c r="AC32" s="86" t="b">
        <v>0</v>
      </c>
      <c r="AD32" s="86">
        <v>0</v>
      </c>
      <c r="AE32" s="92" t="s">
        <v>473</v>
      </c>
      <c r="AF32" s="86" t="b">
        <v>0</v>
      </c>
      <c r="AG32" s="86" t="s">
        <v>483</v>
      </c>
      <c r="AH32" s="86"/>
      <c r="AI32" s="92" t="s">
        <v>473</v>
      </c>
      <c r="AJ32" s="86" t="b">
        <v>0</v>
      </c>
      <c r="AK32" s="86">
        <v>0</v>
      </c>
      <c r="AL32" s="92" t="s">
        <v>438</v>
      </c>
      <c r="AM32" s="86" t="s">
        <v>489</v>
      </c>
      <c r="AN32" s="86" t="b">
        <v>0</v>
      </c>
      <c r="AO32" s="92" t="s">
        <v>438</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v>0</v>
      </c>
      <c r="BE32" s="52">
        <v>0</v>
      </c>
      <c r="BF32" s="51">
        <v>0</v>
      </c>
      <c r="BG32" s="52">
        <v>0</v>
      </c>
      <c r="BH32" s="51">
        <v>0</v>
      </c>
      <c r="BI32" s="52">
        <v>0</v>
      </c>
      <c r="BJ32" s="51">
        <v>21</v>
      </c>
      <c r="BK32" s="52">
        <v>100</v>
      </c>
      <c r="BL32" s="51">
        <v>21</v>
      </c>
    </row>
    <row r="33" spans="1:64" ht="45">
      <c r="A33" s="84" t="s">
        <v>234</v>
      </c>
      <c r="B33" s="84" t="s">
        <v>233</v>
      </c>
      <c r="C33" s="53" t="s">
        <v>1390</v>
      </c>
      <c r="D33" s="54">
        <v>3</v>
      </c>
      <c r="E33" s="65" t="s">
        <v>132</v>
      </c>
      <c r="F33" s="55">
        <v>35</v>
      </c>
      <c r="G33" s="53"/>
      <c r="H33" s="57"/>
      <c r="I33" s="56"/>
      <c r="J33" s="56"/>
      <c r="K33" s="36" t="s">
        <v>66</v>
      </c>
      <c r="L33" s="83">
        <v>33</v>
      </c>
      <c r="M33" s="83"/>
      <c r="N33" s="63"/>
      <c r="O33" s="86" t="s">
        <v>270</v>
      </c>
      <c r="P33" s="88">
        <v>43701.32603009259</v>
      </c>
      <c r="Q33" s="86" t="s">
        <v>281</v>
      </c>
      <c r="R33" s="86"/>
      <c r="S33" s="86"/>
      <c r="T33" s="86"/>
      <c r="U33" s="86"/>
      <c r="V33" s="89" t="s">
        <v>345</v>
      </c>
      <c r="W33" s="88">
        <v>43701.32603009259</v>
      </c>
      <c r="X33" s="89" t="s">
        <v>391</v>
      </c>
      <c r="Y33" s="86"/>
      <c r="Z33" s="86"/>
      <c r="AA33" s="92" t="s">
        <v>439</v>
      </c>
      <c r="AB33" s="86"/>
      <c r="AC33" s="86" t="b">
        <v>0</v>
      </c>
      <c r="AD33" s="86">
        <v>0</v>
      </c>
      <c r="AE33" s="92" t="s">
        <v>473</v>
      </c>
      <c r="AF33" s="86" t="b">
        <v>0</v>
      </c>
      <c r="AG33" s="86" t="s">
        <v>483</v>
      </c>
      <c r="AH33" s="86"/>
      <c r="AI33" s="92" t="s">
        <v>473</v>
      </c>
      <c r="AJ33" s="86" t="b">
        <v>0</v>
      </c>
      <c r="AK33" s="86">
        <v>0</v>
      </c>
      <c r="AL33" s="92" t="s">
        <v>438</v>
      </c>
      <c r="AM33" s="86" t="s">
        <v>489</v>
      </c>
      <c r="AN33" s="86" t="b">
        <v>0</v>
      </c>
      <c r="AO33" s="92" t="s">
        <v>438</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c r="BE33" s="52"/>
      <c r="BF33" s="51"/>
      <c r="BG33" s="52"/>
      <c r="BH33" s="51"/>
      <c r="BI33" s="52"/>
      <c r="BJ33" s="51"/>
      <c r="BK33" s="52"/>
      <c r="BL33" s="51"/>
    </row>
    <row r="34" spans="1:64" ht="45">
      <c r="A34" s="84" t="s">
        <v>235</v>
      </c>
      <c r="B34" s="84" t="s">
        <v>234</v>
      </c>
      <c r="C34" s="53" t="s">
        <v>1390</v>
      </c>
      <c r="D34" s="54">
        <v>3</v>
      </c>
      <c r="E34" s="65" t="s">
        <v>132</v>
      </c>
      <c r="F34" s="55">
        <v>35</v>
      </c>
      <c r="G34" s="53"/>
      <c r="H34" s="57"/>
      <c r="I34" s="56"/>
      <c r="J34" s="56"/>
      <c r="K34" s="36" t="s">
        <v>66</v>
      </c>
      <c r="L34" s="83">
        <v>34</v>
      </c>
      <c r="M34" s="83"/>
      <c r="N34" s="63"/>
      <c r="O34" s="86" t="s">
        <v>270</v>
      </c>
      <c r="P34" s="88">
        <v>43701.349594907406</v>
      </c>
      <c r="Q34" s="86" t="s">
        <v>282</v>
      </c>
      <c r="R34" s="86"/>
      <c r="S34" s="86"/>
      <c r="T34" s="86"/>
      <c r="U34" s="86"/>
      <c r="V34" s="89" t="s">
        <v>346</v>
      </c>
      <c r="W34" s="88">
        <v>43701.349594907406</v>
      </c>
      <c r="X34" s="89" t="s">
        <v>392</v>
      </c>
      <c r="Y34" s="86"/>
      <c r="Z34" s="86"/>
      <c r="AA34" s="92" t="s">
        <v>440</v>
      </c>
      <c r="AB34" s="92" t="s">
        <v>438</v>
      </c>
      <c r="AC34" s="86" t="b">
        <v>0</v>
      </c>
      <c r="AD34" s="86">
        <v>0</v>
      </c>
      <c r="AE34" s="92" t="s">
        <v>477</v>
      </c>
      <c r="AF34" s="86" t="b">
        <v>0</v>
      </c>
      <c r="AG34" s="86" t="s">
        <v>483</v>
      </c>
      <c r="AH34" s="86"/>
      <c r="AI34" s="92" t="s">
        <v>473</v>
      </c>
      <c r="AJ34" s="86" t="b">
        <v>0</v>
      </c>
      <c r="AK34" s="86">
        <v>0</v>
      </c>
      <c r="AL34" s="92" t="s">
        <v>473</v>
      </c>
      <c r="AM34" s="86" t="s">
        <v>489</v>
      </c>
      <c r="AN34" s="86" t="b">
        <v>0</v>
      </c>
      <c r="AO34" s="92" t="s">
        <v>438</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c r="BE34" s="52"/>
      <c r="BF34" s="51"/>
      <c r="BG34" s="52"/>
      <c r="BH34" s="51"/>
      <c r="BI34" s="52"/>
      <c r="BJ34" s="51"/>
      <c r="BK34" s="52"/>
      <c r="BL34" s="51"/>
    </row>
    <row r="35" spans="1:64" ht="45">
      <c r="A35" s="84" t="s">
        <v>233</v>
      </c>
      <c r="B35" s="84" t="s">
        <v>263</v>
      </c>
      <c r="C35" s="53" t="s">
        <v>1390</v>
      </c>
      <c r="D35" s="54">
        <v>3</v>
      </c>
      <c r="E35" s="65" t="s">
        <v>132</v>
      </c>
      <c r="F35" s="55">
        <v>35</v>
      </c>
      <c r="G35" s="53"/>
      <c r="H35" s="57"/>
      <c r="I35" s="56"/>
      <c r="J35" s="56"/>
      <c r="K35" s="36" t="s">
        <v>65</v>
      </c>
      <c r="L35" s="83">
        <v>35</v>
      </c>
      <c r="M35" s="83"/>
      <c r="N35" s="63"/>
      <c r="O35" s="86" t="s">
        <v>271</v>
      </c>
      <c r="P35" s="88">
        <v>43701.32365740741</v>
      </c>
      <c r="Q35" s="86" t="s">
        <v>280</v>
      </c>
      <c r="R35" s="86"/>
      <c r="S35" s="86"/>
      <c r="T35" s="86"/>
      <c r="U35" s="86"/>
      <c r="V35" s="89" t="s">
        <v>344</v>
      </c>
      <c r="W35" s="88">
        <v>43701.32365740741</v>
      </c>
      <c r="X35" s="89" t="s">
        <v>390</v>
      </c>
      <c r="Y35" s="86"/>
      <c r="Z35" s="86"/>
      <c r="AA35" s="92" t="s">
        <v>438</v>
      </c>
      <c r="AB35" s="92" t="s">
        <v>467</v>
      </c>
      <c r="AC35" s="86" t="b">
        <v>0</v>
      </c>
      <c r="AD35" s="86">
        <v>0</v>
      </c>
      <c r="AE35" s="92" t="s">
        <v>476</v>
      </c>
      <c r="AF35" s="86" t="b">
        <v>0</v>
      </c>
      <c r="AG35" s="86" t="s">
        <v>483</v>
      </c>
      <c r="AH35" s="86"/>
      <c r="AI35" s="92" t="s">
        <v>473</v>
      </c>
      <c r="AJ35" s="86" t="b">
        <v>0</v>
      </c>
      <c r="AK35" s="86">
        <v>0</v>
      </c>
      <c r="AL35" s="92" t="s">
        <v>473</v>
      </c>
      <c r="AM35" s="86" t="s">
        <v>489</v>
      </c>
      <c r="AN35" s="86" t="b">
        <v>0</v>
      </c>
      <c r="AO35" s="92" t="s">
        <v>467</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3</v>
      </c>
      <c r="BD35" s="51">
        <v>0</v>
      </c>
      <c r="BE35" s="52">
        <v>0</v>
      </c>
      <c r="BF35" s="51">
        <v>0</v>
      </c>
      <c r="BG35" s="52">
        <v>0</v>
      </c>
      <c r="BH35" s="51">
        <v>0</v>
      </c>
      <c r="BI35" s="52">
        <v>0</v>
      </c>
      <c r="BJ35" s="51">
        <v>19</v>
      </c>
      <c r="BK35" s="52">
        <v>100</v>
      </c>
      <c r="BL35" s="51">
        <v>19</v>
      </c>
    </row>
    <row r="36" spans="1:64" ht="45">
      <c r="A36" s="84" t="s">
        <v>235</v>
      </c>
      <c r="B36" s="84" t="s">
        <v>263</v>
      </c>
      <c r="C36" s="53" t="s">
        <v>1390</v>
      </c>
      <c r="D36" s="54">
        <v>3</v>
      </c>
      <c r="E36" s="65" t="s">
        <v>132</v>
      </c>
      <c r="F36" s="55">
        <v>35</v>
      </c>
      <c r="G36" s="53"/>
      <c r="H36" s="57"/>
      <c r="I36" s="56"/>
      <c r="J36" s="56"/>
      <c r="K36" s="36" t="s">
        <v>65</v>
      </c>
      <c r="L36" s="83">
        <v>36</v>
      </c>
      <c r="M36" s="83"/>
      <c r="N36" s="63"/>
      <c r="O36" s="86" t="s">
        <v>270</v>
      </c>
      <c r="P36" s="88">
        <v>43701.349594907406</v>
      </c>
      <c r="Q36" s="86" t="s">
        <v>282</v>
      </c>
      <c r="R36" s="86"/>
      <c r="S36" s="86"/>
      <c r="T36" s="86"/>
      <c r="U36" s="86"/>
      <c r="V36" s="89" t="s">
        <v>346</v>
      </c>
      <c r="W36" s="88">
        <v>43701.349594907406</v>
      </c>
      <c r="X36" s="89" t="s">
        <v>392</v>
      </c>
      <c r="Y36" s="86"/>
      <c r="Z36" s="86"/>
      <c r="AA36" s="92" t="s">
        <v>440</v>
      </c>
      <c r="AB36" s="92" t="s">
        <v>438</v>
      </c>
      <c r="AC36" s="86" t="b">
        <v>0</v>
      </c>
      <c r="AD36" s="86">
        <v>0</v>
      </c>
      <c r="AE36" s="92" t="s">
        <v>477</v>
      </c>
      <c r="AF36" s="86" t="b">
        <v>0</v>
      </c>
      <c r="AG36" s="86" t="s">
        <v>483</v>
      </c>
      <c r="AH36" s="86"/>
      <c r="AI36" s="92" t="s">
        <v>473</v>
      </c>
      <c r="AJ36" s="86" t="b">
        <v>0</v>
      </c>
      <c r="AK36" s="86">
        <v>0</v>
      </c>
      <c r="AL36" s="92" t="s">
        <v>473</v>
      </c>
      <c r="AM36" s="86" t="s">
        <v>489</v>
      </c>
      <c r="AN36" s="86" t="b">
        <v>0</v>
      </c>
      <c r="AO36" s="92" t="s">
        <v>438</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v>0</v>
      </c>
      <c r="BE36" s="52">
        <v>0</v>
      </c>
      <c r="BF36" s="51">
        <v>0</v>
      </c>
      <c r="BG36" s="52">
        <v>0</v>
      </c>
      <c r="BH36" s="51">
        <v>0</v>
      </c>
      <c r="BI36" s="52">
        <v>0</v>
      </c>
      <c r="BJ36" s="51">
        <v>10</v>
      </c>
      <c r="BK36" s="52">
        <v>100</v>
      </c>
      <c r="BL36" s="51">
        <v>10</v>
      </c>
    </row>
    <row r="37" spans="1:64" ht="45">
      <c r="A37" s="84" t="s">
        <v>233</v>
      </c>
      <c r="B37" s="84" t="s">
        <v>235</v>
      </c>
      <c r="C37" s="53" t="s">
        <v>1390</v>
      </c>
      <c r="D37" s="54">
        <v>3</v>
      </c>
      <c r="E37" s="65" t="s">
        <v>132</v>
      </c>
      <c r="F37" s="55">
        <v>35</v>
      </c>
      <c r="G37" s="53"/>
      <c r="H37" s="57"/>
      <c r="I37" s="56"/>
      <c r="J37" s="56"/>
      <c r="K37" s="36" t="s">
        <v>66</v>
      </c>
      <c r="L37" s="83">
        <v>37</v>
      </c>
      <c r="M37" s="83"/>
      <c r="N37" s="63"/>
      <c r="O37" s="86" t="s">
        <v>270</v>
      </c>
      <c r="P37" s="88">
        <v>43701.32365740741</v>
      </c>
      <c r="Q37" s="86" t="s">
        <v>280</v>
      </c>
      <c r="R37" s="86"/>
      <c r="S37" s="86"/>
      <c r="T37" s="86"/>
      <c r="U37" s="86"/>
      <c r="V37" s="89" t="s">
        <v>344</v>
      </c>
      <c r="W37" s="88">
        <v>43701.32365740741</v>
      </c>
      <c r="X37" s="89" t="s">
        <v>390</v>
      </c>
      <c r="Y37" s="86"/>
      <c r="Z37" s="86"/>
      <c r="AA37" s="92" t="s">
        <v>438</v>
      </c>
      <c r="AB37" s="92" t="s">
        <v>467</v>
      </c>
      <c r="AC37" s="86" t="b">
        <v>0</v>
      </c>
      <c r="AD37" s="86">
        <v>0</v>
      </c>
      <c r="AE37" s="92" t="s">
        <v>476</v>
      </c>
      <c r="AF37" s="86" t="b">
        <v>0</v>
      </c>
      <c r="AG37" s="86" t="s">
        <v>483</v>
      </c>
      <c r="AH37" s="86"/>
      <c r="AI37" s="92" t="s">
        <v>473</v>
      </c>
      <c r="AJ37" s="86" t="b">
        <v>0</v>
      </c>
      <c r="AK37" s="86">
        <v>0</v>
      </c>
      <c r="AL37" s="92" t="s">
        <v>473</v>
      </c>
      <c r="AM37" s="86" t="s">
        <v>489</v>
      </c>
      <c r="AN37" s="86" t="b">
        <v>0</v>
      </c>
      <c r="AO37" s="92" t="s">
        <v>467</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c r="BE37" s="52"/>
      <c r="BF37" s="51"/>
      <c r="BG37" s="52"/>
      <c r="BH37" s="51"/>
      <c r="BI37" s="52"/>
      <c r="BJ37" s="51"/>
      <c r="BK37" s="52"/>
      <c r="BL37" s="51"/>
    </row>
    <row r="38" spans="1:64" ht="45">
      <c r="A38" s="84" t="s">
        <v>235</v>
      </c>
      <c r="B38" s="84" t="s">
        <v>233</v>
      </c>
      <c r="C38" s="53" t="s">
        <v>1390</v>
      </c>
      <c r="D38" s="54">
        <v>3</v>
      </c>
      <c r="E38" s="65" t="s">
        <v>132</v>
      </c>
      <c r="F38" s="55">
        <v>35</v>
      </c>
      <c r="G38" s="53"/>
      <c r="H38" s="57"/>
      <c r="I38" s="56"/>
      <c r="J38" s="56"/>
      <c r="K38" s="36" t="s">
        <v>66</v>
      </c>
      <c r="L38" s="83">
        <v>38</v>
      </c>
      <c r="M38" s="83"/>
      <c r="N38" s="63"/>
      <c r="O38" s="86" t="s">
        <v>271</v>
      </c>
      <c r="P38" s="88">
        <v>43701.349594907406</v>
      </c>
      <c r="Q38" s="86" t="s">
        <v>282</v>
      </c>
      <c r="R38" s="86"/>
      <c r="S38" s="86"/>
      <c r="T38" s="86"/>
      <c r="U38" s="86"/>
      <c r="V38" s="89" t="s">
        <v>346</v>
      </c>
      <c r="W38" s="88">
        <v>43701.349594907406</v>
      </c>
      <c r="X38" s="89" t="s">
        <v>392</v>
      </c>
      <c r="Y38" s="86"/>
      <c r="Z38" s="86"/>
      <c r="AA38" s="92" t="s">
        <v>440</v>
      </c>
      <c r="AB38" s="92" t="s">
        <v>438</v>
      </c>
      <c r="AC38" s="86" t="b">
        <v>0</v>
      </c>
      <c r="AD38" s="86">
        <v>0</v>
      </c>
      <c r="AE38" s="92" t="s">
        <v>477</v>
      </c>
      <c r="AF38" s="86" t="b">
        <v>0</v>
      </c>
      <c r="AG38" s="86" t="s">
        <v>483</v>
      </c>
      <c r="AH38" s="86"/>
      <c r="AI38" s="92" t="s">
        <v>473</v>
      </c>
      <c r="AJ38" s="86" t="b">
        <v>0</v>
      </c>
      <c r="AK38" s="86">
        <v>0</v>
      </c>
      <c r="AL38" s="92" t="s">
        <v>473</v>
      </c>
      <c r="AM38" s="86" t="s">
        <v>489</v>
      </c>
      <c r="AN38" s="86" t="b">
        <v>0</v>
      </c>
      <c r="AO38" s="92" t="s">
        <v>438</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c r="BE38" s="52"/>
      <c r="BF38" s="51"/>
      <c r="BG38" s="52"/>
      <c r="BH38" s="51"/>
      <c r="BI38" s="52"/>
      <c r="BJ38" s="51"/>
      <c r="BK38" s="52"/>
      <c r="BL38" s="51"/>
    </row>
    <row r="39" spans="1:64" ht="45">
      <c r="A39" s="84" t="s">
        <v>236</v>
      </c>
      <c r="B39" s="84" t="s">
        <v>264</v>
      </c>
      <c r="C39" s="53" t="s">
        <v>1390</v>
      </c>
      <c r="D39" s="54">
        <v>3</v>
      </c>
      <c r="E39" s="65" t="s">
        <v>132</v>
      </c>
      <c r="F39" s="55">
        <v>35</v>
      </c>
      <c r="G39" s="53"/>
      <c r="H39" s="57"/>
      <c r="I39" s="56"/>
      <c r="J39" s="56"/>
      <c r="K39" s="36" t="s">
        <v>65</v>
      </c>
      <c r="L39" s="83">
        <v>39</v>
      </c>
      <c r="M39" s="83"/>
      <c r="N39" s="63"/>
      <c r="O39" s="86" t="s">
        <v>271</v>
      </c>
      <c r="P39" s="88">
        <v>43701.41055555556</v>
      </c>
      <c r="Q39" s="86" t="s">
        <v>283</v>
      </c>
      <c r="R39" s="89" t="s">
        <v>308</v>
      </c>
      <c r="S39" s="86" t="s">
        <v>318</v>
      </c>
      <c r="T39" s="86"/>
      <c r="U39" s="86"/>
      <c r="V39" s="89" t="s">
        <v>347</v>
      </c>
      <c r="W39" s="88">
        <v>43701.41055555556</v>
      </c>
      <c r="X39" s="89" t="s">
        <v>393</v>
      </c>
      <c r="Y39" s="86"/>
      <c r="Z39" s="86"/>
      <c r="AA39" s="92" t="s">
        <v>441</v>
      </c>
      <c r="AB39" s="92" t="s">
        <v>468</v>
      </c>
      <c r="AC39" s="86" t="b">
        <v>0</v>
      </c>
      <c r="AD39" s="86">
        <v>0</v>
      </c>
      <c r="AE39" s="92" t="s">
        <v>478</v>
      </c>
      <c r="AF39" s="86" t="b">
        <v>0</v>
      </c>
      <c r="AG39" s="86" t="s">
        <v>483</v>
      </c>
      <c r="AH39" s="86"/>
      <c r="AI39" s="92" t="s">
        <v>473</v>
      </c>
      <c r="AJ39" s="86" t="b">
        <v>0</v>
      </c>
      <c r="AK39" s="86">
        <v>0</v>
      </c>
      <c r="AL39" s="92" t="s">
        <v>473</v>
      </c>
      <c r="AM39" s="86" t="s">
        <v>489</v>
      </c>
      <c r="AN39" s="86" t="b">
        <v>1</v>
      </c>
      <c r="AO39" s="92" t="s">
        <v>468</v>
      </c>
      <c r="AP39" s="86" t="s">
        <v>176</v>
      </c>
      <c r="AQ39" s="86">
        <v>0</v>
      </c>
      <c r="AR39" s="86">
        <v>0</v>
      </c>
      <c r="AS39" s="86"/>
      <c r="AT39" s="86"/>
      <c r="AU39" s="86"/>
      <c r="AV39" s="86"/>
      <c r="AW39" s="86"/>
      <c r="AX39" s="86"/>
      <c r="AY39" s="86"/>
      <c r="AZ39" s="86"/>
      <c r="BA39">
        <v>1</v>
      </c>
      <c r="BB39" s="85" t="str">
        <f>REPLACE(INDEX(GroupVertices[Group],MATCH(Edges[[#This Row],[Vertex 1]],GroupVertices[Vertex],0)),1,1,"")</f>
        <v>11</v>
      </c>
      <c r="BC39" s="85" t="str">
        <f>REPLACE(INDEX(GroupVertices[Group],MATCH(Edges[[#This Row],[Vertex 2]],GroupVertices[Vertex],0)),1,1,"")</f>
        <v>11</v>
      </c>
      <c r="BD39" s="51">
        <v>0</v>
      </c>
      <c r="BE39" s="52">
        <v>0</v>
      </c>
      <c r="BF39" s="51">
        <v>0</v>
      </c>
      <c r="BG39" s="52">
        <v>0</v>
      </c>
      <c r="BH39" s="51">
        <v>0</v>
      </c>
      <c r="BI39" s="52">
        <v>0</v>
      </c>
      <c r="BJ39" s="51">
        <v>20</v>
      </c>
      <c r="BK39" s="52">
        <v>100</v>
      </c>
      <c r="BL39" s="51">
        <v>20</v>
      </c>
    </row>
    <row r="40" spans="1:64" ht="45">
      <c r="A40" s="84" t="s">
        <v>237</v>
      </c>
      <c r="B40" s="84" t="s">
        <v>237</v>
      </c>
      <c r="C40" s="53" t="s">
        <v>1390</v>
      </c>
      <c r="D40" s="54">
        <v>3</v>
      </c>
      <c r="E40" s="65" t="s">
        <v>132</v>
      </c>
      <c r="F40" s="55">
        <v>35</v>
      </c>
      <c r="G40" s="53"/>
      <c r="H40" s="57"/>
      <c r="I40" s="56"/>
      <c r="J40" s="56"/>
      <c r="K40" s="36" t="s">
        <v>65</v>
      </c>
      <c r="L40" s="83">
        <v>40</v>
      </c>
      <c r="M40" s="83"/>
      <c r="N40" s="63"/>
      <c r="O40" s="86" t="s">
        <v>176</v>
      </c>
      <c r="P40" s="88">
        <v>43701.84799768519</v>
      </c>
      <c r="Q40" s="86" t="s">
        <v>284</v>
      </c>
      <c r="R40" s="86"/>
      <c r="S40" s="86"/>
      <c r="T40" s="86"/>
      <c r="U40" s="86"/>
      <c r="V40" s="89" t="s">
        <v>348</v>
      </c>
      <c r="W40" s="88">
        <v>43701.84799768519</v>
      </c>
      <c r="X40" s="89" t="s">
        <v>394</v>
      </c>
      <c r="Y40" s="86"/>
      <c r="Z40" s="86"/>
      <c r="AA40" s="92" t="s">
        <v>442</v>
      </c>
      <c r="AB40" s="86"/>
      <c r="AC40" s="86" t="b">
        <v>0</v>
      </c>
      <c r="AD40" s="86">
        <v>0</v>
      </c>
      <c r="AE40" s="92" t="s">
        <v>473</v>
      </c>
      <c r="AF40" s="86" t="b">
        <v>1</v>
      </c>
      <c r="AG40" s="86" t="s">
        <v>483</v>
      </c>
      <c r="AH40" s="86"/>
      <c r="AI40" s="92" t="s">
        <v>486</v>
      </c>
      <c r="AJ40" s="86" t="b">
        <v>0</v>
      </c>
      <c r="AK40" s="86">
        <v>0</v>
      </c>
      <c r="AL40" s="92" t="s">
        <v>473</v>
      </c>
      <c r="AM40" s="86" t="s">
        <v>492</v>
      </c>
      <c r="AN40" s="86" t="b">
        <v>0</v>
      </c>
      <c r="AO40" s="92" t="s">
        <v>442</v>
      </c>
      <c r="AP40" s="86" t="s">
        <v>176</v>
      </c>
      <c r="AQ40" s="86">
        <v>0</v>
      </c>
      <c r="AR40" s="86">
        <v>0</v>
      </c>
      <c r="AS40" s="86"/>
      <c r="AT40" s="86"/>
      <c r="AU40" s="86"/>
      <c r="AV40" s="86"/>
      <c r="AW40" s="86"/>
      <c r="AX40" s="86"/>
      <c r="AY40" s="86"/>
      <c r="AZ40" s="86"/>
      <c r="BA40">
        <v>1</v>
      </c>
      <c r="BB40" s="85" t="str">
        <f>REPLACE(INDEX(GroupVertices[Group],MATCH(Edges[[#This Row],[Vertex 1]],GroupVertices[Vertex],0)),1,1,"")</f>
        <v>10</v>
      </c>
      <c r="BC40" s="85" t="str">
        <f>REPLACE(INDEX(GroupVertices[Group],MATCH(Edges[[#This Row],[Vertex 2]],GroupVertices[Vertex],0)),1,1,"")</f>
        <v>10</v>
      </c>
      <c r="BD40" s="51">
        <v>0</v>
      </c>
      <c r="BE40" s="52">
        <v>0</v>
      </c>
      <c r="BF40" s="51">
        <v>0</v>
      </c>
      <c r="BG40" s="52">
        <v>0</v>
      </c>
      <c r="BH40" s="51">
        <v>0</v>
      </c>
      <c r="BI40" s="52">
        <v>0</v>
      </c>
      <c r="BJ40" s="51">
        <v>7</v>
      </c>
      <c r="BK40" s="52">
        <v>100</v>
      </c>
      <c r="BL40" s="51">
        <v>7</v>
      </c>
    </row>
    <row r="41" spans="1:64" ht="45">
      <c r="A41" s="84" t="s">
        <v>238</v>
      </c>
      <c r="B41" s="84" t="s">
        <v>237</v>
      </c>
      <c r="C41" s="53" t="s">
        <v>1390</v>
      </c>
      <c r="D41" s="54">
        <v>3</v>
      </c>
      <c r="E41" s="65" t="s">
        <v>132</v>
      </c>
      <c r="F41" s="55">
        <v>35</v>
      </c>
      <c r="G41" s="53"/>
      <c r="H41" s="57"/>
      <c r="I41" s="56"/>
      <c r="J41" s="56"/>
      <c r="K41" s="36" t="s">
        <v>65</v>
      </c>
      <c r="L41" s="83">
        <v>41</v>
      </c>
      <c r="M41" s="83"/>
      <c r="N41" s="63"/>
      <c r="O41" s="86" t="s">
        <v>270</v>
      </c>
      <c r="P41" s="88">
        <v>43701.914351851854</v>
      </c>
      <c r="Q41" s="86" t="s">
        <v>285</v>
      </c>
      <c r="R41" s="89" t="s">
        <v>309</v>
      </c>
      <c r="S41" s="86" t="s">
        <v>318</v>
      </c>
      <c r="T41" s="86"/>
      <c r="U41" s="86"/>
      <c r="V41" s="89" t="s">
        <v>349</v>
      </c>
      <c r="W41" s="88">
        <v>43701.914351851854</v>
      </c>
      <c r="X41" s="89" t="s">
        <v>395</v>
      </c>
      <c r="Y41" s="86"/>
      <c r="Z41" s="86"/>
      <c r="AA41" s="92" t="s">
        <v>443</v>
      </c>
      <c r="AB41" s="86"/>
      <c r="AC41" s="86" t="b">
        <v>0</v>
      </c>
      <c r="AD41" s="86">
        <v>0</v>
      </c>
      <c r="AE41" s="92" t="s">
        <v>473</v>
      </c>
      <c r="AF41" s="86" t="b">
        <v>1</v>
      </c>
      <c r="AG41" s="86" t="s">
        <v>483</v>
      </c>
      <c r="AH41" s="86"/>
      <c r="AI41" s="92" t="s">
        <v>486</v>
      </c>
      <c r="AJ41" s="86" t="b">
        <v>0</v>
      </c>
      <c r="AK41" s="86">
        <v>0</v>
      </c>
      <c r="AL41" s="92" t="s">
        <v>442</v>
      </c>
      <c r="AM41" s="86" t="s">
        <v>492</v>
      </c>
      <c r="AN41" s="86" t="b">
        <v>0</v>
      </c>
      <c r="AO41" s="92" t="s">
        <v>442</v>
      </c>
      <c r="AP41" s="86" t="s">
        <v>176</v>
      </c>
      <c r="AQ41" s="86">
        <v>0</v>
      </c>
      <c r="AR41" s="86">
        <v>0</v>
      </c>
      <c r="AS41" s="86"/>
      <c r="AT41" s="86"/>
      <c r="AU41" s="86"/>
      <c r="AV41" s="86"/>
      <c r="AW41" s="86"/>
      <c r="AX41" s="86"/>
      <c r="AY41" s="86"/>
      <c r="AZ41" s="86"/>
      <c r="BA41">
        <v>1</v>
      </c>
      <c r="BB41" s="85" t="str">
        <f>REPLACE(INDEX(GroupVertices[Group],MATCH(Edges[[#This Row],[Vertex 1]],GroupVertices[Vertex],0)),1,1,"")</f>
        <v>10</v>
      </c>
      <c r="BC41" s="85" t="str">
        <f>REPLACE(INDEX(GroupVertices[Group],MATCH(Edges[[#This Row],[Vertex 2]],GroupVertices[Vertex],0)),1,1,"")</f>
        <v>10</v>
      </c>
      <c r="BD41" s="51">
        <v>0</v>
      </c>
      <c r="BE41" s="52">
        <v>0</v>
      </c>
      <c r="BF41" s="51">
        <v>0</v>
      </c>
      <c r="BG41" s="52">
        <v>0</v>
      </c>
      <c r="BH41" s="51">
        <v>0</v>
      </c>
      <c r="BI41" s="52">
        <v>0</v>
      </c>
      <c r="BJ41" s="51">
        <v>9</v>
      </c>
      <c r="BK41" s="52">
        <v>100</v>
      </c>
      <c r="BL41" s="51">
        <v>9</v>
      </c>
    </row>
    <row r="42" spans="1:64" ht="45">
      <c r="A42" s="84" t="s">
        <v>239</v>
      </c>
      <c r="B42" s="84" t="s">
        <v>239</v>
      </c>
      <c r="C42" s="53" t="s">
        <v>1390</v>
      </c>
      <c r="D42" s="54">
        <v>3</v>
      </c>
      <c r="E42" s="65" t="s">
        <v>132</v>
      </c>
      <c r="F42" s="55">
        <v>35</v>
      </c>
      <c r="G42" s="53"/>
      <c r="H42" s="57"/>
      <c r="I42" s="56"/>
      <c r="J42" s="56"/>
      <c r="K42" s="36" t="s">
        <v>65</v>
      </c>
      <c r="L42" s="83">
        <v>42</v>
      </c>
      <c r="M42" s="83"/>
      <c r="N42" s="63"/>
      <c r="O42" s="86" t="s">
        <v>176</v>
      </c>
      <c r="P42" s="88">
        <v>43702.3881712963</v>
      </c>
      <c r="Q42" s="86" t="s">
        <v>286</v>
      </c>
      <c r="R42" s="86"/>
      <c r="S42" s="86"/>
      <c r="T42" s="86"/>
      <c r="U42" s="86"/>
      <c r="V42" s="89" t="s">
        <v>350</v>
      </c>
      <c r="W42" s="88">
        <v>43702.3881712963</v>
      </c>
      <c r="X42" s="89" t="s">
        <v>396</v>
      </c>
      <c r="Y42" s="86"/>
      <c r="Z42" s="86"/>
      <c r="AA42" s="92" t="s">
        <v>444</v>
      </c>
      <c r="AB42" s="86"/>
      <c r="AC42" s="86" t="b">
        <v>0</v>
      </c>
      <c r="AD42" s="86">
        <v>0</v>
      </c>
      <c r="AE42" s="92" t="s">
        <v>473</v>
      </c>
      <c r="AF42" s="86" t="b">
        <v>0</v>
      </c>
      <c r="AG42" s="86" t="s">
        <v>483</v>
      </c>
      <c r="AH42" s="86"/>
      <c r="AI42" s="92" t="s">
        <v>473</v>
      </c>
      <c r="AJ42" s="86" t="b">
        <v>0</v>
      </c>
      <c r="AK42" s="86">
        <v>0</v>
      </c>
      <c r="AL42" s="92" t="s">
        <v>473</v>
      </c>
      <c r="AM42" s="86" t="s">
        <v>492</v>
      </c>
      <c r="AN42" s="86" t="b">
        <v>0</v>
      </c>
      <c r="AO42" s="92" t="s">
        <v>444</v>
      </c>
      <c r="AP42" s="86" t="s">
        <v>176</v>
      </c>
      <c r="AQ42" s="86">
        <v>0</v>
      </c>
      <c r="AR42" s="86">
        <v>0</v>
      </c>
      <c r="AS42" s="86"/>
      <c r="AT42" s="86"/>
      <c r="AU42" s="86"/>
      <c r="AV42" s="86"/>
      <c r="AW42" s="86"/>
      <c r="AX42" s="86"/>
      <c r="AY42" s="86"/>
      <c r="AZ42" s="86"/>
      <c r="BA42">
        <v>1</v>
      </c>
      <c r="BB42" s="85" t="str">
        <f>REPLACE(INDEX(GroupVertices[Group],MATCH(Edges[[#This Row],[Vertex 1]],GroupVertices[Vertex],0)),1,1,"")</f>
        <v>9</v>
      </c>
      <c r="BC42" s="85" t="str">
        <f>REPLACE(INDEX(GroupVertices[Group],MATCH(Edges[[#This Row],[Vertex 2]],GroupVertices[Vertex],0)),1,1,"")</f>
        <v>9</v>
      </c>
      <c r="BD42" s="51">
        <v>0</v>
      </c>
      <c r="BE42" s="52">
        <v>0</v>
      </c>
      <c r="BF42" s="51">
        <v>0</v>
      </c>
      <c r="BG42" s="52">
        <v>0</v>
      </c>
      <c r="BH42" s="51">
        <v>0</v>
      </c>
      <c r="BI42" s="52">
        <v>0</v>
      </c>
      <c r="BJ42" s="51">
        <v>5</v>
      </c>
      <c r="BK42" s="52">
        <v>100</v>
      </c>
      <c r="BL42" s="51">
        <v>5</v>
      </c>
    </row>
    <row r="43" spans="1:64" ht="45">
      <c r="A43" s="84" t="s">
        <v>240</v>
      </c>
      <c r="B43" s="84" t="s">
        <v>239</v>
      </c>
      <c r="C43" s="53" t="s">
        <v>1390</v>
      </c>
      <c r="D43" s="54">
        <v>3</v>
      </c>
      <c r="E43" s="65" t="s">
        <v>132</v>
      </c>
      <c r="F43" s="55">
        <v>35</v>
      </c>
      <c r="G43" s="53"/>
      <c r="H43" s="57"/>
      <c r="I43" s="56"/>
      <c r="J43" s="56"/>
      <c r="K43" s="36" t="s">
        <v>65</v>
      </c>
      <c r="L43" s="83">
        <v>43</v>
      </c>
      <c r="M43" s="83"/>
      <c r="N43" s="63"/>
      <c r="O43" s="86" t="s">
        <v>270</v>
      </c>
      <c r="P43" s="88">
        <v>43702.38917824074</v>
      </c>
      <c r="Q43" s="86" t="s">
        <v>287</v>
      </c>
      <c r="R43" s="86"/>
      <c r="S43" s="86"/>
      <c r="T43" s="86"/>
      <c r="U43" s="86"/>
      <c r="V43" s="89" t="s">
        <v>351</v>
      </c>
      <c r="W43" s="88">
        <v>43702.38917824074</v>
      </c>
      <c r="X43" s="89" t="s">
        <v>397</v>
      </c>
      <c r="Y43" s="86"/>
      <c r="Z43" s="86"/>
      <c r="AA43" s="92" t="s">
        <v>445</v>
      </c>
      <c r="AB43" s="86"/>
      <c r="AC43" s="86" t="b">
        <v>0</v>
      </c>
      <c r="AD43" s="86">
        <v>0</v>
      </c>
      <c r="AE43" s="92" t="s">
        <v>473</v>
      </c>
      <c r="AF43" s="86" t="b">
        <v>0</v>
      </c>
      <c r="AG43" s="86" t="s">
        <v>483</v>
      </c>
      <c r="AH43" s="86"/>
      <c r="AI43" s="92" t="s">
        <v>473</v>
      </c>
      <c r="AJ43" s="86" t="b">
        <v>0</v>
      </c>
      <c r="AK43" s="86">
        <v>0</v>
      </c>
      <c r="AL43" s="92" t="s">
        <v>444</v>
      </c>
      <c r="AM43" s="86" t="s">
        <v>492</v>
      </c>
      <c r="AN43" s="86" t="b">
        <v>0</v>
      </c>
      <c r="AO43" s="92" t="s">
        <v>444</v>
      </c>
      <c r="AP43" s="86" t="s">
        <v>176</v>
      </c>
      <c r="AQ43" s="86">
        <v>0</v>
      </c>
      <c r="AR43" s="86">
        <v>0</v>
      </c>
      <c r="AS43" s="86"/>
      <c r="AT43" s="86"/>
      <c r="AU43" s="86"/>
      <c r="AV43" s="86"/>
      <c r="AW43" s="86"/>
      <c r="AX43" s="86"/>
      <c r="AY43" s="86"/>
      <c r="AZ43" s="86"/>
      <c r="BA43">
        <v>1</v>
      </c>
      <c r="BB43" s="85" t="str">
        <f>REPLACE(INDEX(GroupVertices[Group],MATCH(Edges[[#This Row],[Vertex 1]],GroupVertices[Vertex],0)),1,1,"")</f>
        <v>9</v>
      </c>
      <c r="BC43" s="85" t="str">
        <f>REPLACE(INDEX(GroupVertices[Group],MATCH(Edges[[#This Row],[Vertex 2]],GroupVertices[Vertex],0)),1,1,"")</f>
        <v>9</v>
      </c>
      <c r="BD43" s="51">
        <v>0</v>
      </c>
      <c r="BE43" s="52">
        <v>0</v>
      </c>
      <c r="BF43" s="51">
        <v>0</v>
      </c>
      <c r="BG43" s="52">
        <v>0</v>
      </c>
      <c r="BH43" s="51">
        <v>0</v>
      </c>
      <c r="BI43" s="52">
        <v>0</v>
      </c>
      <c r="BJ43" s="51">
        <v>7</v>
      </c>
      <c r="BK43" s="52">
        <v>100</v>
      </c>
      <c r="BL43" s="51">
        <v>7</v>
      </c>
    </row>
    <row r="44" spans="1:64" ht="45">
      <c r="A44" s="84" t="s">
        <v>241</v>
      </c>
      <c r="B44" s="84" t="s">
        <v>250</v>
      </c>
      <c r="C44" s="53" t="s">
        <v>1390</v>
      </c>
      <c r="D44" s="54">
        <v>3</v>
      </c>
      <c r="E44" s="65" t="s">
        <v>132</v>
      </c>
      <c r="F44" s="55">
        <v>35</v>
      </c>
      <c r="G44" s="53"/>
      <c r="H44" s="57"/>
      <c r="I44" s="56"/>
      <c r="J44" s="56"/>
      <c r="K44" s="36" t="s">
        <v>65</v>
      </c>
      <c r="L44" s="83">
        <v>44</v>
      </c>
      <c r="M44" s="83"/>
      <c r="N44" s="63"/>
      <c r="O44" s="86" t="s">
        <v>270</v>
      </c>
      <c r="P44" s="88">
        <v>43704.44519675926</v>
      </c>
      <c r="Q44" s="86" t="s">
        <v>288</v>
      </c>
      <c r="R44" s="86"/>
      <c r="S44" s="86"/>
      <c r="T44" s="86"/>
      <c r="U44" s="86"/>
      <c r="V44" s="89" t="s">
        <v>352</v>
      </c>
      <c r="W44" s="88">
        <v>43704.44519675926</v>
      </c>
      <c r="X44" s="89" t="s">
        <v>398</v>
      </c>
      <c r="Y44" s="86"/>
      <c r="Z44" s="86"/>
      <c r="AA44" s="92" t="s">
        <v>446</v>
      </c>
      <c r="AB44" s="86"/>
      <c r="AC44" s="86" t="b">
        <v>0</v>
      </c>
      <c r="AD44" s="86">
        <v>0</v>
      </c>
      <c r="AE44" s="92" t="s">
        <v>473</v>
      </c>
      <c r="AF44" s="86" t="b">
        <v>0</v>
      </c>
      <c r="AG44" s="86" t="s">
        <v>483</v>
      </c>
      <c r="AH44" s="86"/>
      <c r="AI44" s="92" t="s">
        <v>473</v>
      </c>
      <c r="AJ44" s="86" t="b">
        <v>0</v>
      </c>
      <c r="AK44" s="86">
        <v>0</v>
      </c>
      <c r="AL44" s="92" t="s">
        <v>456</v>
      </c>
      <c r="AM44" s="86" t="s">
        <v>492</v>
      </c>
      <c r="AN44" s="86" t="b">
        <v>0</v>
      </c>
      <c r="AO44" s="92" t="s">
        <v>456</v>
      </c>
      <c r="AP44" s="86" t="s">
        <v>176</v>
      </c>
      <c r="AQ44" s="86">
        <v>0</v>
      </c>
      <c r="AR44" s="86">
        <v>0</v>
      </c>
      <c r="AS44" s="86"/>
      <c r="AT44" s="86"/>
      <c r="AU44" s="86"/>
      <c r="AV44" s="86"/>
      <c r="AW44" s="86"/>
      <c r="AX44" s="86"/>
      <c r="AY44" s="86"/>
      <c r="AZ44" s="86"/>
      <c r="BA44">
        <v>1</v>
      </c>
      <c r="BB44" s="85" t="str">
        <f>REPLACE(INDEX(GroupVertices[Group],MATCH(Edges[[#This Row],[Vertex 1]],GroupVertices[Vertex],0)),1,1,"")</f>
        <v>4</v>
      </c>
      <c r="BC44" s="85" t="str">
        <f>REPLACE(INDEX(GroupVertices[Group],MATCH(Edges[[#This Row],[Vertex 2]],GroupVertices[Vertex],0)),1,1,"")</f>
        <v>4</v>
      </c>
      <c r="BD44" s="51">
        <v>0</v>
      </c>
      <c r="BE44" s="52">
        <v>0</v>
      </c>
      <c r="BF44" s="51">
        <v>0</v>
      </c>
      <c r="BG44" s="52">
        <v>0</v>
      </c>
      <c r="BH44" s="51">
        <v>0</v>
      </c>
      <c r="BI44" s="52">
        <v>0</v>
      </c>
      <c r="BJ44" s="51">
        <v>24</v>
      </c>
      <c r="BK44" s="52">
        <v>100</v>
      </c>
      <c r="BL44" s="51">
        <v>24</v>
      </c>
    </row>
    <row r="45" spans="1:64" ht="45">
      <c r="A45" s="84" t="s">
        <v>242</v>
      </c>
      <c r="B45" s="84" t="s">
        <v>242</v>
      </c>
      <c r="C45" s="53" t="s">
        <v>1390</v>
      </c>
      <c r="D45" s="54">
        <v>3</v>
      </c>
      <c r="E45" s="65" t="s">
        <v>132</v>
      </c>
      <c r="F45" s="55">
        <v>35</v>
      </c>
      <c r="G45" s="53"/>
      <c r="H45" s="57"/>
      <c r="I45" s="56"/>
      <c r="J45" s="56"/>
      <c r="K45" s="36" t="s">
        <v>65</v>
      </c>
      <c r="L45" s="83">
        <v>45</v>
      </c>
      <c r="M45" s="83"/>
      <c r="N45" s="63"/>
      <c r="O45" s="86" t="s">
        <v>176</v>
      </c>
      <c r="P45" s="88">
        <v>43704.48881944444</v>
      </c>
      <c r="Q45" s="86" t="s">
        <v>289</v>
      </c>
      <c r="R45" s="89" t="s">
        <v>310</v>
      </c>
      <c r="S45" s="86" t="s">
        <v>318</v>
      </c>
      <c r="T45" s="86"/>
      <c r="U45" s="86"/>
      <c r="V45" s="89" t="s">
        <v>353</v>
      </c>
      <c r="W45" s="88">
        <v>43704.48881944444</v>
      </c>
      <c r="X45" s="89" t="s">
        <v>399</v>
      </c>
      <c r="Y45" s="86"/>
      <c r="Z45" s="86"/>
      <c r="AA45" s="92" t="s">
        <v>447</v>
      </c>
      <c r="AB45" s="86"/>
      <c r="AC45" s="86" t="b">
        <v>0</v>
      </c>
      <c r="AD45" s="86">
        <v>0</v>
      </c>
      <c r="AE45" s="92" t="s">
        <v>473</v>
      </c>
      <c r="AF45" s="86" t="b">
        <v>0</v>
      </c>
      <c r="AG45" s="86" t="s">
        <v>483</v>
      </c>
      <c r="AH45" s="86"/>
      <c r="AI45" s="92" t="s">
        <v>473</v>
      </c>
      <c r="AJ45" s="86" t="b">
        <v>0</v>
      </c>
      <c r="AK45" s="86">
        <v>0</v>
      </c>
      <c r="AL45" s="92" t="s">
        <v>473</v>
      </c>
      <c r="AM45" s="86" t="s">
        <v>492</v>
      </c>
      <c r="AN45" s="86" t="b">
        <v>1</v>
      </c>
      <c r="AO45" s="92" t="s">
        <v>447</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24</v>
      </c>
      <c r="BK45" s="52">
        <v>100</v>
      </c>
      <c r="BL45" s="51">
        <v>24</v>
      </c>
    </row>
    <row r="46" spans="1:64" ht="45">
      <c r="A46" s="84" t="s">
        <v>243</v>
      </c>
      <c r="B46" s="84" t="s">
        <v>250</v>
      </c>
      <c r="C46" s="53" t="s">
        <v>1390</v>
      </c>
      <c r="D46" s="54">
        <v>3</v>
      </c>
      <c r="E46" s="65" t="s">
        <v>132</v>
      </c>
      <c r="F46" s="55">
        <v>35</v>
      </c>
      <c r="G46" s="53"/>
      <c r="H46" s="57"/>
      <c r="I46" s="56"/>
      <c r="J46" s="56"/>
      <c r="K46" s="36" t="s">
        <v>65</v>
      </c>
      <c r="L46" s="83">
        <v>46</v>
      </c>
      <c r="M46" s="83"/>
      <c r="N46" s="63"/>
      <c r="O46" s="86" t="s">
        <v>270</v>
      </c>
      <c r="P46" s="88">
        <v>43704.48946759259</v>
      </c>
      <c r="Q46" s="86" t="s">
        <v>288</v>
      </c>
      <c r="R46" s="86"/>
      <c r="S46" s="86"/>
      <c r="T46" s="86"/>
      <c r="U46" s="86"/>
      <c r="V46" s="89" t="s">
        <v>354</v>
      </c>
      <c r="W46" s="88">
        <v>43704.48946759259</v>
      </c>
      <c r="X46" s="89" t="s">
        <v>400</v>
      </c>
      <c r="Y46" s="86"/>
      <c r="Z46" s="86"/>
      <c r="AA46" s="92" t="s">
        <v>448</v>
      </c>
      <c r="AB46" s="86"/>
      <c r="AC46" s="86" t="b">
        <v>0</v>
      </c>
      <c r="AD46" s="86">
        <v>0</v>
      </c>
      <c r="AE46" s="92" t="s">
        <v>473</v>
      </c>
      <c r="AF46" s="86" t="b">
        <v>0</v>
      </c>
      <c r="AG46" s="86" t="s">
        <v>483</v>
      </c>
      <c r="AH46" s="86"/>
      <c r="AI46" s="92" t="s">
        <v>473</v>
      </c>
      <c r="AJ46" s="86" t="b">
        <v>0</v>
      </c>
      <c r="AK46" s="86">
        <v>0</v>
      </c>
      <c r="AL46" s="92" t="s">
        <v>456</v>
      </c>
      <c r="AM46" s="86" t="s">
        <v>492</v>
      </c>
      <c r="AN46" s="86" t="b">
        <v>0</v>
      </c>
      <c r="AO46" s="92" t="s">
        <v>456</v>
      </c>
      <c r="AP46" s="86" t="s">
        <v>176</v>
      </c>
      <c r="AQ46" s="86">
        <v>0</v>
      </c>
      <c r="AR46" s="86">
        <v>0</v>
      </c>
      <c r="AS46" s="86"/>
      <c r="AT46" s="86"/>
      <c r="AU46" s="86"/>
      <c r="AV46" s="86"/>
      <c r="AW46" s="86"/>
      <c r="AX46" s="86"/>
      <c r="AY46" s="86"/>
      <c r="AZ46" s="86"/>
      <c r="BA46">
        <v>1</v>
      </c>
      <c r="BB46" s="85" t="str">
        <f>REPLACE(INDEX(GroupVertices[Group],MATCH(Edges[[#This Row],[Vertex 1]],GroupVertices[Vertex],0)),1,1,"")</f>
        <v>4</v>
      </c>
      <c r="BC46" s="85" t="str">
        <f>REPLACE(INDEX(GroupVertices[Group],MATCH(Edges[[#This Row],[Vertex 2]],GroupVertices[Vertex],0)),1,1,"")</f>
        <v>4</v>
      </c>
      <c r="BD46" s="51">
        <v>0</v>
      </c>
      <c r="BE46" s="52">
        <v>0</v>
      </c>
      <c r="BF46" s="51">
        <v>0</v>
      </c>
      <c r="BG46" s="52">
        <v>0</v>
      </c>
      <c r="BH46" s="51">
        <v>0</v>
      </c>
      <c r="BI46" s="52">
        <v>0</v>
      </c>
      <c r="BJ46" s="51">
        <v>24</v>
      </c>
      <c r="BK46" s="52">
        <v>100</v>
      </c>
      <c r="BL46" s="51">
        <v>24</v>
      </c>
    </row>
    <row r="47" spans="1:64" ht="45">
      <c r="A47" s="84" t="s">
        <v>244</v>
      </c>
      <c r="B47" s="84" t="s">
        <v>244</v>
      </c>
      <c r="C47" s="53" t="s">
        <v>1390</v>
      </c>
      <c r="D47" s="54">
        <v>3</v>
      </c>
      <c r="E47" s="65" t="s">
        <v>132</v>
      </c>
      <c r="F47" s="55">
        <v>35</v>
      </c>
      <c r="G47" s="53"/>
      <c r="H47" s="57"/>
      <c r="I47" s="56"/>
      <c r="J47" s="56"/>
      <c r="K47" s="36" t="s">
        <v>65</v>
      </c>
      <c r="L47" s="83">
        <v>47</v>
      </c>
      <c r="M47" s="83"/>
      <c r="N47" s="63"/>
      <c r="O47" s="86" t="s">
        <v>176</v>
      </c>
      <c r="P47" s="88">
        <v>43704.67763888889</v>
      </c>
      <c r="Q47" s="86" t="s">
        <v>290</v>
      </c>
      <c r="R47" s="89" t="s">
        <v>311</v>
      </c>
      <c r="S47" s="86" t="s">
        <v>318</v>
      </c>
      <c r="T47" s="86"/>
      <c r="U47" s="86"/>
      <c r="V47" s="89" t="s">
        <v>355</v>
      </c>
      <c r="W47" s="88">
        <v>43704.67763888889</v>
      </c>
      <c r="X47" s="89" t="s">
        <v>401</v>
      </c>
      <c r="Y47" s="86"/>
      <c r="Z47" s="86"/>
      <c r="AA47" s="92" t="s">
        <v>449</v>
      </c>
      <c r="AB47" s="86"/>
      <c r="AC47" s="86" t="b">
        <v>0</v>
      </c>
      <c r="AD47" s="86">
        <v>0</v>
      </c>
      <c r="AE47" s="92" t="s">
        <v>473</v>
      </c>
      <c r="AF47" s="86" t="b">
        <v>1</v>
      </c>
      <c r="AG47" s="86" t="s">
        <v>483</v>
      </c>
      <c r="AH47" s="86"/>
      <c r="AI47" s="92" t="s">
        <v>487</v>
      </c>
      <c r="AJ47" s="86" t="b">
        <v>0</v>
      </c>
      <c r="AK47" s="86">
        <v>0</v>
      </c>
      <c r="AL47" s="92" t="s">
        <v>473</v>
      </c>
      <c r="AM47" s="86" t="s">
        <v>492</v>
      </c>
      <c r="AN47" s="86" t="b">
        <v>1</v>
      </c>
      <c r="AO47" s="92" t="s">
        <v>449</v>
      </c>
      <c r="AP47" s="86" t="s">
        <v>176</v>
      </c>
      <c r="AQ47" s="86">
        <v>0</v>
      </c>
      <c r="AR47" s="86">
        <v>0</v>
      </c>
      <c r="AS47" s="86"/>
      <c r="AT47" s="86"/>
      <c r="AU47" s="86"/>
      <c r="AV47" s="86"/>
      <c r="AW47" s="86"/>
      <c r="AX47" s="86"/>
      <c r="AY47" s="86"/>
      <c r="AZ47" s="86"/>
      <c r="BA47">
        <v>1</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18</v>
      </c>
      <c r="BK47" s="52">
        <v>100</v>
      </c>
      <c r="BL47" s="51">
        <v>18</v>
      </c>
    </row>
    <row r="48" spans="1:64" ht="45">
      <c r="A48" s="84" t="s">
        <v>245</v>
      </c>
      <c r="B48" s="84" t="s">
        <v>265</v>
      </c>
      <c r="C48" s="53" t="s">
        <v>1390</v>
      </c>
      <c r="D48" s="54">
        <v>3</v>
      </c>
      <c r="E48" s="65" t="s">
        <v>132</v>
      </c>
      <c r="F48" s="55">
        <v>35</v>
      </c>
      <c r="G48" s="53"/>
      <c r="H48" s="57"/>
      <c r="I48" s="56"/>
      <c r="J48" s="56"/>
      <c r="K48" s="36" t="s">
        <v>65</v>
      </c>
      <c r="L48" s="83">
        <v>48</v>
      </c>
      <c r="M48" s="83"/>
      <c r="N48" s="63"/>
      <c r="O48" s="86" t="s">
        <v>270</v>
      </c>
      <c r="P48" s="88">
        <v>43705.03679398148</v>
      </c>
      <c r="Q48" s="86" t="s">
        <v>291</v>
      </c>
      <c r="R48" s="86"/>
      <c r="S48" s="86"/>
      <c r="T48" s="86"/>
      <c r="U48" s="86"/>
      <c r="V48" s="89" t="s">
        <v>356</v>
      </c>
      <c r="W48" s="88">
        <v>43705.03679398148</v>
      </c>
      <c r="X48" s="89" t="s">
        <v>402</v>
      </c>
      <c r="Y48" s="86"/>
      <c r="Z48" s="86"/>
      <c r="AA48" s="92" t="s">
        <v>450</v>
      </c>
      <c r="AB48" s="92" t="s">
        <v>469</v>
      </c>
      <c r="AC48" s="86" t="b">
        <v>0</v>
      </c>
      <c r="AD48" s="86">
        <v>0</v>
      </c>
      <c r="AE48" s="92" t="s">
        <v>479</v>
      </c>
      <c r="AF48" s="86" t="b">
        <v>0</v>
      </c>
      <c r="AG48" s="86" t="s">
        <v>483</v>
      </c>
      <c r="AH48" s="86"/>
      <c r="AI48" s="92" t="s">
        <v>473</v>
      </c>
      <c r="AJ48" s="86" t="b">
        <v>0</v>
      </c>
      <c r="AK48" s="86">
        <v>0</v>
      </c>
      <c r="AL48" s="92" t="s">
        <v>473</v>
      </c>
      <c r="AM48" s="86" t="s">
        <v>493</v>
      </c>
      <c r="AN48" s="86" t="b">
        <v>0</v>
      </c>
      <c r="AO48" s="92" t="s">
        <v>469</v>
      </c>
      <c r="AP48" s="86" t="s">
        <v>176</v>
      </c>
      <c r="AQ48" s="86">
        <v>0</v>
      </c>
      <c r="AR48" s="86">
        <v>0</v>
      </c>
      <c r="AS48" s="86"/>
      <c r="AT48" s="86"/>
      <c r="AU48" s="86"/>
      <c r="AV48" s="86"/>
      <c r="AW48" s="86"/>
      <c r="AX48" s="86"/>
      <c r="AY48" s="86"/>
      <c r="AZ48" s="86"/>
      <c r="BA48">
        <v>1</v>
      </c>
      <c r="BB48" s="85" t="str">
        <f>REPLACE(INDEX(GroupVertices[Group],MATCH(Edges[[#This Row],[Vertex 1]],GroupVertices[Vertex],0)),1,1,"")</f>
        <v>7</v>
      </c>
      <c r="BC48" s="85" t="str">
        <f>REPLACE(INDEX(GroupVertices[Group],MATCH(Edges[[#This Row],[Vertex 2]],GroupVertices[Vertex],0)),1,1,"")</f>
        <v>7</v>
      </c>
      <c r="BD48" s="51"/>
      <c r="BE48" s="52"/>
      <c r="BF48" s="51"/>
      <c r="BG48" s="52"/>
      <c r="BH48" s="51"/>
      <c r="BI48" s="52"/>
      <c r="BJ48" s="51"/>
      <c r="BK48" s="52"/>
      <c r="BL48" s="51"/>
    </row>
    <row r="49" spans="1:64" ht="45">
      <c r="A49" s="84" t="s">
        <v>245</v>
      </c>
      <c r="B49" s="84" t="s">
        <v>266</v>
      </c>
      <c r="C49" s="53" t="s">
        <v>1390</v>
      </c>
      <c r="D49" s="54">
        <v>3</v>
      </c>
      <c r="E49" s="65" t="s">
        <v>132</v>
      </c>
      <c r="F49" s="55">
        <v>35</v>
      </c>
      <c r="G49" s="53"/>
      <c r="H49" s="57"/>
      <c r="I49" s="56"/>
      <c r="J49" s="56"/>
      <c r="K49" s="36" t="s">
        <v>65</v>
      </c>
      <c r="L49" s="83">
        <v>49</v>
      </c>
      <c r="M49" s="83"/>
      <c r="N49" s="63"/>
      <c r="O49" s="86" t="s">
        <v>271</v>
      </c>
      <c r="P49" s="88">
        <v>43705.03679398148</v>
      </c>
      <c r="Q49" s="86" t="s">
        <v>291</v>
      </c>
      <c r="R49" s="86"/>
      <c r="S49" s="86"/>
      <c r="T49" s="86"/>
      <c r="U49" s="86"/>
      <c r="V49" s="89" t="s">
        <v>356</v>
      </c>
      <c r="W49" s="88">
        <v>43705.03679398148</v>
      </c>
      <c r="X49" s="89" t="s">
        <v>402</v>
      </c>
      <c r="Y49" s="86"/>
      <c r="Z49" s="86"/>
      <c r="AA49" s="92" t="s">
        <v>450</v>
      </c>
      <c r="AB49" s="92" t="s">
        <v>469</v>
      </c>
      <c r="AC49" s="86" t="b">
        <v>0</v>
      </c>
      <c r="AD49" s="86">
        <v>0</v>
      </c>
      <c r="AE49" s="92" t="s">
        <v>479</v>
      </c>
      <c r="AF49" s="86" t="b">
        <v>0</v>
      </c>
      <c r="AG49" s="86" t="s">
        <v>483</v>
      </c>
      <c r="AH49" s="86"/>
      <c r="AI49" s="92" t="s">
        <v>473</v>
      </c>
      <c r="AJ49" s="86" t="b">
        <v>0</v>
      </c>
      <c r="AK49" s="86">
        <v>0</v>
      </c>
      <c r="AL49" s="92" t="s">
        <v>473</v>
      </c>
      <c r="AM49" s="86" t="s">
        <v>493</v>
      </c>
      <c r="AN49" s="86" t="b">
        <v>0</v>
      </c>
      <c r="AO49" s="92" t="s">
        <v>469</v>
      </c>
      <c r="AP49" s="86" t="s">
        <v>176</v>
      </c>
      <c r="AQ49" s="86">
        <v>0</v>
      </c>
      <c r="AR49" s="86">
        <v>0</v>
      </c>
      <c r="AS49" s="86"/>
      <c r="AT49" s="86"/>
      <c r="AU49" s="86"/>
      <c r="AV49" s="86"/>
      <c r="AW49" s="86"/>
      <c r="AX49" s="86"/>
      <c r="AY49" s="86"/>
      <c r="AZ49" s="86"/>
      <c r="BA49">
        <v>1</v>
      </c>
      <c r="BB49" s="85" t="str">
        <f>REPLACE(INDEX(GroupVertices[Group],MATCH(Edges[[#This Row],[Vertex 1]],GroupVertices[Vertex],0)),1,1,"")</f>
        <v>7</v>
      </c>
      <c r="BC49" s="85" t="str">
        <f>REPLACE(INDEX(GroupVertices[Group],MATCH(Edges[[#This Row],[Vertex 2]],GroupVertices[Vertex],0)),1,1,"")</f>
        <v>7</v>
      </c>
      <c r="BD49" s="51">
        <v>0</v>
      </c>
      <c r="BE49" s="52">
        <v>0</v>
      </c>
      <c r="BF49" s="51">
        <v>0</v>
      </c>
      <c r="BG49" s="52">
        <v>0</v>
      </c>
      <c r="BH49" s="51">
        <v>0</v>
      </c>
      <c r="BI49" s="52">
        <v>0</v>
      </c>
      <c r="BJ49" s="51">
        <v>9</v>
      </c>
      <c r="BK49" s="52">
        <v>100</v>
      </c>
      <c r="BL49" s="51">
        <v>9</v>
      </c>
    </row>
    <row r="50" spans="1:64" ht="45">
      <c r="A50" s="84" t="s">
        <v>246</v>
      </c>
      <c r="B50" s="84" t="s">
        <v>246</v>
      </c>
      <c r="C50" s="53" t="s">
        <v>1390</v>
      </c>
      <c r="D50" s="54">
        <v>3</v>
      </c>
      <c r="E50" s="65" t="s">
        <v>132</v>
      </c>
      <c r="F50" s="55">
        <v>35</v>
      </c>
      <c r="G50" s="53"/>
      <c r="H50" s="57"/>
      <c r="I50" s="56"/>
      <c r="J50" s="56"/>
      <c r="K50" s="36" t="s">
        <v>65</v>
      </c>
      <c r="L50" s="83">
        <v>50</v>
      </c>
      <c r="M50" s="83"/>
      <c r="N50" s="63"/>
      <c r="O50" s="86" t="s">
        <v>176</v>
      </c>
      <c r="P50" s="88">
        <v>43705.54746527778</v>
      </c>
      <c r="Q50" s="86" t="s">
        <v>292</v>
      </c>
      <c r="R50" s="86"/>
      <c r="S50" s="86"/>
      <c r="T50" s="86"/>
      <c r="U50" s="89" t="s">
        <v>322</v>
      </c>
      <c r="V50" s="89" t="s">
        <v>322</v>
      </c>
      <c r="W50" s="88">
        <v>43705.54746527778</v>
      </c>
      <c r="X50" s="89" t="s">
        <v>403</v>
      </c>
      <c r="Y50" s="86"/>
      <c r="Z50" s="86"/>
      <c r="AA50" s="92" t="s">
        <v>451</v>
      </c>
      <c r="AB50" s="86"/>
      <c r="AC50" s="86" t="b">
        <v>0</v>
      </c>
      <c r="AD50" s="86">
        <v>0</v>
      </c>
      <c r="AE50" s="92" t="s">
        <v>473</v>
      </c>
      <c r="AF50" s="86" t="b">
        <v>0</v>
      </c>
      <c r="AG50" s="86" t="s">
        <v>483</v>
      </c>
      <c r="AH50" s="86"/>
      <c r="AI50" s="92" t="s">
        <v>473</v>
      </c>
      <c r="AJ50" s="86" t="b">
        <v>0</v>
      </c>
      <c r="AK50" s="86">
        <v>0</v>
      </c>
      <c r="AL50" s="92" t="s">
        <v>473</v>
      </c>
      <c r="AM50" s="86" t="s">
        <v>489</v>
      </c>
      <c r="AN50" s="86" t="b">
        <v>0</v>
      </c>
      <c r="AO50" s="92" t="s">
        <v>451</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2</v>
      </c>
      <c r="BD50" s="51">
        <v>0</v>
      </c>
      <c r="BE50" s="52">
        <v>0</v>
      </c>
      <c r="BF50" s="51">
        <v>0</v>
      </c>
      <c r="BG50" s="52">
        <v>0</v>
      </c>
      <c r="BH50" s="51">
        <v>0</v>
      </c>
      <c r="BI50" s="52">
        <v>0</v>
      </c>
      <c r="BJ50" s="51">
        <v>16</v>
      </c>
      <c r="BK50" s="52">
        <v>100</v>
      </c>
      <c r="BL50" s="51">
        <v>16</v>
      </c>
    </row>
    <row r="51" spans="1:64" ht="30">
      <c r="A51" s="84" t="s">
        <v>247</v>
      </c>
      <c r="B51" s="84" t="s">
        <v>247</v>
      </c>
      <c r="C51" s="53" t="s">
        <v>1391</v>
      </c>
      <c r="D51" s="54">
        <v>3</v>
      </c>
      <c r="E51" s="65" t="s">
        <v>136</v>
      </c>
      <c r="F51" s="55">
        <v>35</v>
      </c>
      <c r="G51" s="53"/>
      <c r="H51" s="57"/>
      <c r="I51" s="56"/>
      <c r="J51" s="56"/>
      <c r="K51" s="36" t="s">
        <v>65</v>
      </c>
      <c r="L51" s="83">
        <v>51</v>
      </c>
      <c r="M51" s="83"/>
      <c r="N51" s="63"/>
      <c r="O51" s="86" t="s">
        <v>176</v>
      </c>
      <c r="P51" s="88">
        <v>43685.62527777778</v>
      </c>
      <c r="Q51" s="86" t="s">
        <v>293</v>
      </c>
      <c r="R51" s="89" t="s">
        <v>312</v>
      </c>
      <c r="S51" s="86" t="s">
        <v>318</v>
      </c>
      <c r="T51" s="86"/>
      <c r="U51" s="86"/>
      <c r="V51" s="89" t="s">
        <v>357</v>
      </c>
      <c r="W51" s="88">
        <v>43685.62527777778</v>
      </c>
      <c r="X51" s="89" t="s">
        <v>404</v>
      </c>
      <c r="Y51" s="86"/>
      <c r="Z51" s="86"/>
      <c r="AA51" s="92" t="s">
        <v>452</v>
      </c>
      <c r="AB51" s="86"/>
      <c r="AC51" s="86" t="b">
        <v>0</v>
      </c>
      <c r="AD51" s="86">
        <v>5</v>
      </c>
      <c r="AE51" s="92" t="s">
        <v>473</v>
      </c>
      <c r="AF51" s="86" t="b">
        <v>0</v>
      </c>
      <c r="AG51" s="86" t="s">
        <v>483</v>
      </c>
      <c r="AH51" s="86"/>
      <c r="AI51" s="92" t="s">
        <v>473</v>
      </c>
      <c r="AJ51" s="86" t="b">
        <v>0</v>
      </c>
      <c r="AK51" s="86">
        <v>2</v>
      </c>
      <c r="AL51" s="92" t="s">
        <v>473</v>
      </c>
      <c r="AM51" s="86" t="s">
        <v>491</v>
      </c>
      <c r="AN51" s="86" t="b">
        <v>1</v>
      </c>
      <c r="AO51" s="92" t="s">
        <v>452</v>
      </c>
      <c r="AP51" s="86" t="s">
        <v>495</v>
      </c>
      <c r="AQ51" s="86">
        <v>0</v>
      </c>
      <c r="AR51" s="86">
        <v>0</v>
      </c>
      <c r="AS51" s="86"/>
      <c r="AT51" s="86"/>
      <c r="AU51" s="86"/>
      <c r="AV51" s="86"/>
      <c r="AW51" s="86"/>
      <c r="AX51" s="86"/>
      <c r="AY51" s="86"/>
      <c r="AZ51" s="86"/>
      <c r="BA51">
        <v>2</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18</v>
      </c>
      <c r="BK51" s="52">
        <v>100</v>
      </c>
      <c r="BL51" s="51">
        <v>18</v>
      </c>
    </row>
    <row r="52" spans="1:64" ht="30">
      <c r="A52" s="84" t="s">
        <v>247</v>
      </c>
      <c r="B52" s="84" t="s">
        <v>247</v>
      </c>
      <c r="C52" s="53" t="s">
        <v>1391</v>
      </c>
      <c r="D52" s="54">
        <v>3</v>
      </c>
      <c r="E52" s="65" t="s">
        <v>136</v>
      </c>
      <c r="F52" s="55">
        <v>35</v>
      </c>
      <c r="G52" s="53"/>
      <c r="H52" s="57"/>
      <c r="I52" s="56"/>
      <c r="J52" s="56"/>
      <c r="K52" s="36" t="s">
        <v>65</v>
      </c>
      <c r="L52" s="83">
        <v>52</v>
      </c>
      <c r="M52" s="83"/>
      <c r="N52" s="63"/>
      <c r="O52" s="86" t="s">
        <v>176</v>
      </c>
      <c r="P52" s="88">
        <v>43699.81721064815</v>
      </c>
      <c r="Q52" s="86" t="s">
        <v>294</v>
      </c>
      <c r="R52" s="89" t="s">
        <v>305</v>
      </c>
      <c r="S52" s="86" t="s">
        <v>319</v>
      </c>
      <c r="T52" s="86"/>
      <c r="U52" s="86"/>
      <c r="V52" s="89" t="s">
        <v>357</v>
      </c>
      <c r="W52" s="88">
        <v>43699.81721064815</v>
      </c>
      <c r="X52" s="89" t="s">
        <v>405</v>
      </c>
      <c r="Y52" s="86"/>
      <c r="Z52" s="86"/>
      <c r="AA52" s="92" t="s">
        <v>453</v>
      </c>
      <c r="AB52" s="86"/>
      <c r="AC52" s="86" t="b">
        <v>0</v>
      </c>
      <c r="AD52" s="86">
        <v>0</v>
      </c>
      <c r="AE52" s="92" t="s">
        <v>473</v>
      </c>
      <c r="AF52" s="86" t="b">
        <v>0</v>
      </c>
      <c r="AG52" s="86" t="s">
        <v>483</v>
      </c>
      <c r="AH52" s="86"/>
      <c r="AI52" s="92" t="s">
        <v>473</v>
      </c>
      <c r="AJ52" s="86" t="b">
        <v>0</v>
      </c>
      <c r="AK52" s="86">
        <v>0</v>
      </c>
      <c r="AL52" s="92" t="s">
        <v>473</v>
      </c>
      <c r="AM52" s="86" t="s">
        <v>491</v>
      </c>
      <c r="AN52" s="86" t="b">
        <v>0</v>
      </c>
      <c r="AO52" s="92" t="s">
        <v>453</v>
      </c>
      <c r="AP52" s="86" t="s">
        <v>176</v>
      </c>
      <c r="AQ52" s="86">
        <v>0</v>
      </c>
      <c r="AR52" s="86">
        <v>0</v>
      </c>
      <c r="AS52" s="86"/>
      <c r="AT52" s="86"/>
      <c r="AU52" s="86"/>
      <c r="AV52" s="86"/>
      <c r="AW52" s="86"/>
      <c r="AX52" s="86"/>
      <c r="AY52" s="86"/>
      <c r="AZ52" s="86"/>
      <c r="BA52">
        <v>2</v>
      </c>
      <c r="BB52" s="85" t="str">
        <f>REPLACE(INDEX(GroupVertices[Group],MATCH(Edges[[#This Row],[Vertex 1]],GroupVertices[Vertex],0)),1,1,"")</f>
        <v>1</v>
      </c>
      <c r="BC52" s="85" t="str">
        <f>REPLACE(INDEX(GroupVertices[Group],MATCH(Edges[[#This Row],[Vertex 2]],GroupVertices[Vertex],0)),1,1,"")</f>
        <v>1</v>
      </c>
      <c r="BD52" s="51">
        <v>0</v>
      </c>
      <c r="BE52" s="52">
        <v>0</v>
      </c>
      <c r="BF52" s="51">
        <v>0</v>
      </c>
      <c r="BG52" s="52">
        <v>0</v>
      </c>
      <c r="BH52" s="51">
        <v>0</v>
      </c>
      <c r="BI52" s="52">
        <v>0</v>
      </c>
      <c r="BJ52" s="51">
        <v>15</v>
      </c>
      <c r="BK52" s="52">
        <v>100</v>
      </c>
      <c r="BL52" s="51">
        <v>15</v>
      </c>
    </row>
    <row r="53" spans="1:64" ht="45">
      <c r="A53" s="84" t="s">
        <v>248</v>
      </c>
      <c r="B53" s="84" t="s">
        <v>247</v>
      </c>
      <c r="C53" s="53" t="s">
        <v>1390</v>
      </c>
      <c r="D53" s="54">
        <v>3</v>
      </c>
      <c r="E53" s="65" t="s">
        <v>132</v>
      </c>
      <c r="F53" s="55">
        <v>35</v>
      </c>
      <c r="G53" s="53"/>
      <c r="H53" s="57"/>
      <c r="I53" s="56"/>
      <c r="J53" s="56"/>
      <c r="K53" s="36" t="s">
        <v>65</v>
      </c>
      <c r="L53" s="83">
        <v>53</v>
      </c>
      <c r="M53" s="83"/>
      <c r="N53" s="63"/>
      <c r="O53" s="86" t="s">
        <v>270</v>
      </c>
      <c r="P53" s="88">
        <v>43705.660150462965</v>
      </c>
      <c r="Q53" s="86" t="s">
        <v>295</v>
      </c>
      <c r="R53" s="86"/>
      <c r="S53" s="86"/>
      <c r="T53" s="86"/>
      <c r="U53" s="86"/>
      <c r="V53" s="89" t="s">
        <v>358</v>
      </c>
      <c r="W53" s="88">
        <v>43705.660150462965</v>
      </c>
      <c r="X53" s="89" t="s">
        <v>406</v>
      </c>
      <c r="Y53" s="86"/>
      <c r="Z53" s="86"/>
      <c r="AA53" s="92" t="s">
        <v>454</v>
      </c>
      <c r="AB53" s="86"/>
      <c r="AC53" s="86" t="b">
        <v>0</v>
      </c>
      <c r="AD53" s="86">
        <v>0</v>
      </c>
      <c r="AE53" s="92" t="s">
        <v>473</v>
      </c>
      <c r="AF53" s="86" t="b">
        <v>0</v>
      </c>
      <c r="AG53" s="86" t="s">
        <v>483</v>
      </c>
      <c r="AH53" s="86"/>
      <c r="AI53" s="92" t="s">
        <v>473</v>
      </c>
      <c r="AJ53" s="86" t="b">
        <v>0</v>
      </c>
      <c r="AK53" s="86">
        <v>0</v>
      </c>
      <c r="AL53" s="92" t="s">
        <v>452</v>
      </c>
      <c r="AM53" s="86" t="s">
        <v>490</v>
      </c>
      <c r="AN53" s="86" t="b">
        <v>0</v>
      </c>
      <c r="AO53" s="92" t="s">
        <v>452</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22</v>
      </c>
      <c r="BK53" s="52">
        <v>100</v>
      </c>
      <c r="BL53" s="51">
        <v>22</v>
      </c>
    </row>
    <row r="54" spans="1:64" ht="45">
      <c r="A54" s="84" t="s">
        <v>249</v>
      </c>
      <c r="B54" s="84" t="s">
        <v>250</v>
      </c>
      <c r="C54" s="53" t="s">
        <v>1390</v>
      </c>
      <c r="D54" s="54">
        <v>3</v>
      </c>
      <c r="E54" s="65" t="s">
        <v>132</v>
      </c>
      <c r="F54" s="55">
        <v>35</v>
      </c>
      <c r="G54" s="53"/>
      <c r="H54" s="57"/>
      <c r="I54" s="56"/>
      <c r="J54" s="56"/>
      <c r="K54" s="36" t="s">
        <v>65</v>
      </c>
      <c r="L54" s="83">
        <v>54</v>
      </c>
      <c r="M54" s="83"/>
      <c r="N54" s="63"/>
      <c r="O54" s="86" t="s">
        <v>270</v>
      </c>
      <c r="P54" s="88">
        <v>43705.850127314814</v>
      </c>
      <c r="Q54" s="86" t="s">
        <v>288</v>
      </c>
      <c r="R54" s="86"/>
      <c r="S54" s="86"/>
      <c r="T54" s="86"/>
      <c r="U54" s="86"/>
      <c r="V54" s="89" t="s">
        <v>359</v>
      </c>
      <c r="W54" s="88">
        <v>43705.850127314814</v>
      </c>
      <c r="X54" s="89" t="s">
        <v>407</v>
      </c>
      <c r="Y54" s="86"/>
      <c r="Z54" s="86"/>
      <c r="AA54" s="92" t="s">
        <v>455</v>
      </c>
      <c r="AB54" s="86"/>
      <c r="AC54" s="86" t="b">
        <v>0</v>
      </c>
      <c r="AD54" s="86">
        <v>0</v>
      </c>
      <c r="AE54" s="92" t="s">
        <v>473</v>
      </c>
      <c r="AF54" s="86" t="b">
        <v>0</v>
      </c>
      <c r="AG54" s="86" t="s">
        <v>483</v>
      </c>
      <c r="AH54" s="86"/>
      <c r="AI54" s="92" t="s">
        <v>473</v>
      </c>
      <c r="AJ54" s="86" t="b">
        <v>0</v>
      </c>
      <c r="AK54" s="86">
        <v>0</v>
      </c>
      <c r="AL54" s="92" t="s">
        <v>456</v>
      </c>
      <c r="AM54" s="86" t="s">
        <v>492</v>
      </c>
      <c r="AN54" s="86" t="b">
        <v>0</v>
      </c>
      <c r="AO54" s="92" t="s">
        <v>456</v>
      </c>
      <c r="AP54" s="86" t="s">
        <v>176</v>
      </c>
      <c r="AQ54" s="86">
        <v>0</v>
      </c>
      <c r="AR54" s="86">
        <v>0</v>
      </c>
      <c r="AS54" s="86"/>
      <c r="AT54" s="86"/>
      <c r="AU54" s="86"/>
      <c r="AV54" s="86"/>
      <c r="AW54" s="86"/>
      <c r="AX54" s="86"/>
      <c r="AY54" s="86"/>
      <c r="AZ54" s="86"/>
      <c r="BA54">
        <v>1</v>
      </c>
      <c r="BB54" s="85" t="str">
        <f>REPLACE(INDEX(GroupVertices[Group],MATCH(Edges[[#This Row],[Vertex 1]],GroupVertices[Vertex],0)),1,1,"")</f>
        <v>4</v>
      </c>
      <c r="BC54" s="85" t="str">
        <f>REPLACE(INDEX(GroupVertices[Group],MATCH(Edges[[#This Row],[Vertex 2]],GroupVertices[Vertex],0)),1,1,"")</f>
        <v>4</v>
      </c>
      <c r="BD54" s="51">
        <v>0</v>
      </c>
      <c r="BE54" s="52">
        <v>0</v>
      </c>
      <c r="BF54" s="51">
        <v>0</v>
      </c>
      <c r="BG54" s="52">
        <v>0</v>
      </c>
      <c r="BH54" s="51">
        <v>0</v>
      </c>
      <c r="BI54" s="52">
        <v>0</v>
      </c>
      <c r="BJ54" s="51">
        <v>24</v>
      </c>
      <c r="BK54" s="52">
        <v>100</v>
      </c>
      <c r="BL54" s="51">
        <v>24</v>
      </c>
    </row>
    <row r="55" spans="1:64" ht="45">
      <c r="A55" s="84" t="s">
        <v>250</v>
      </c>
      <c r="B55" s="84" t="s">
        <v>250</v>
      </c>
      <c r="C55" s="53" t="s">
        <v>1390</v>
      </c>
      <c r="D55" s="54">
        <v>3</v>
      </c>
      <c r="E55" s="65" t="s">
        <v>132</v>
      </c>
      <c r="F55" s="55">
        <v>35</v>
      </c>
      <c r="G55" s="53"/>
      <c r="H55" s="57"/>
      <c r="I55" s="56"/>
      <c r="J55" s="56"/>
      <c r="K55" s="36" t="s">
        <v>65</v>
      </c>
      <c r="L55" s="83">
        <v>55</v>
      </c>
      <c r="M55" s="83"/>
      <c r="N55" s="63"/>
      <c r="O55" s="86" t="s">
        <v>176</v>
      </c>
      <c r="P55" s="88">
        <v>43704.44357638889</v>
      </c>
      <c r="Q55" s="86" t="s">
        <v>296</v>
      </c>
      <c r="R55" s="89" t="s">
        <v>313</v>
      </c>
      <c r="S55" s="86" t="s">
        <v>318</v>
      </c>
      <c r="T55" s="86"/>
      <c r="U55" s="86"/>
      <c r="V55" s="89" t="s">
        <v>360</v>
      </c>
      <c r="W55" s="88">
        <v>43704.44357638889</v>
      </c>
      <c r="X55" s="89" t="s">
        <v>408</v>
      </c>
      <c r="Y55" s="86"/>
      <c r="Z55" s="86"/>
      <c r="AA55" s="92" t="s">
        <v>456</v>
      </c>
      <c r="AB55" s="92" t="s">
        <v>470</v>
      </c>
      <c r="AC55" s="86" t="b">
        <v>0</v>
      </c>
      <c r="AD55" s="86">
        <v>0</v>
      </c>
      <c r="AE55" s="92" t="s">
        <v>480</v>
      </c>
      <c r="AF55" s="86" t="b">
        <v>0</v>
      </c>
      <c r="AG55" s="86" t="s">
        <v>483</v>
      </c>
      <c r="AH55" s="86"/>
      <c r="AI55" s="92" t="s">
        <v>473</v>
      </c>
      <c r="AJ55" s="86" t="b">
        <v>0</v>
      </c>
      <c r="AK55" s="86">
        <v>0</v>
      </c>
      <c r="AL55" s="92" t="s">
        <v>473</v>
      </c>
      <c r="AM55" s="86" t="s">
        <v>492</v>
      </c>
      <c r="AN55" s="86" t="b">
        <v>1</v>
      </c>
      <c r="AO55" s="92" t="s">
        <v>470</v>
      </c>
      <c r="AP55" s="86" t="s">
        <v>176</v>
      </c>
      <c r="AQ55" s="86">
        <v>0</v>
      </c>
      <c r="AR55" s="86">
        <v>0</v>
      </c>
      <c r="AS55" s="86"/>
      <c r="AT55" s="86"/>
      <c r="AU55" s="86"/>
      <c r="AV55" s="86"/>
      <c r="AW55" s="86"/>
      <c r="AX55" s="86"/>
      <c r="AY55" s="86"/>
      <c r="AZ55" s="86"/>
      <c r="BA55">
        <v>1</v>
      </c>
      <c r="BB55" s="85" t="str">
        <f>REPLACE(INDEX(GroupVertices[Group],MATCH(Edges[[#This Row],[Vertex 1]],GroupVertices[Vertex],0)),1,1,"")</f>
        <v>4</v>
      </c>
      <c r="BC55" s="85" t="str">
        <f>REPLACE(INDEX(GroupVertices[Group],MATCH(Edges[[#This Row],[Vertex 2]],GroupVertices[Vertex],0)),1,1,"")</f>
        <v>4</v>
      </c>
      <c r="BD55" s="51">
        <v>0</v>
      </c>
      <c r="BE55" s="52">
        <v>0</v>
      </c>
      <c r="BF55" s="51">
        <v>0</v>
      </c>
      <c r="BG55" s="52">
        <v>0</v>
      </c>
      <c r="BH55" s="51">
        <v>0</v>
      </c>
      <c r="BI55" s="52">
        <v>0</v>
      </c>
      <c r="BJ55" s="51">
        <v>21</v>
      </c>
      <c r="BK55" s="52">
        <v>100</v>
      </c>
      <c r="BL55" s="51">
        <v>21</v>
      </c>
    </row>
    <row r="56" spans="1:64" ht="45">
      <c r="A56" s="84" t="s">
        <v>251</v>
      </c>
      <c r="B56" s="84" t="s">
        <v>250</v>
      </c>
      <c r="C56" s="53" t="s">
        <v>1390</v>
      </c>
      <c r="D56" s="54">
        <v>3</v>
      </c>
      <c r="E56" s="65" t="s">
        <v>132</v>
      </c>
      <c r="F56" s="55">
        <v>35</v>
      </c>
      <c r="G56" s="53"/>
      <c r="H56" s="57"/>
      <c r="I56" s="56"/>
      <c r="J56" s="56"/>
      <c r="K56" s="36" t="s">
        <v>65</v>
      </c>
      <c r="L56" s="83">
        <v>56</v>
      </c>
      <c r="M56" s="83"/>
      <c r="N56" s="63"/>
      <c r="O56" s="86" t="s">
        <v>270</v>
      </c>
      <c r="P56" s="88">
        <v>43705.95648148148</v>
      </c>
      <c r="Q56" s="86" t="s">
        <v>288</v>
      </c>
      <c r="R56" s="86"/>
      <c r="S56" s="86"/>
      <c r="T56" s="86"/>
      <c r="U56" s="86"/>
      <c r="V56" s="89" t="s">
        <v>361</v>
      </c>
      <c r="W56" s="88">
        <v>43705.95648148148</v>
      </c>
      <c r="X56" s="89" t="s">
        <v>409</v>
      </c>
      <c r="Y56" s="86"/>
      <c r="Z56" s="86"/>
      <c r="AA56" s="92" t="s">
        <v>457</v>
      </c>
      <c r="AB56" s="86"/>
      <c r="AC56" s="86" t="b">
        <v>0</v>
      </c>
      <c r="AD56" s="86">
        <v>0</v>
      </c>
      <c r="AE56" s="92" t="s">
        <v>473</v>
      </c>
      <c r="AF56" s="86" t="b">
        <v>0</v>
      </c>
      <c r="AG56" s="86" t="s">
        <v>483</v>
      </c>
      <c r="AH56" s="86"/>
      <c r="AI56" s="92" t="s">
        <v>473</v>
      </c>
      <c r="AJ56" s="86" t="b">
        <v>0</v>
      </c>
      <c r="AK56" s="86">
        <v>0</v>
      </c>
      <c r="AL56" s="92" t="s">
        <v>456</v>
      </c>
      <c r="AM56" s="86" t="s">
        <v>492</v>
      </c>
      <c r="AN56" s="86" t="b">
        <v>0</v>
      </c>
      <c r="AO56" s="92" t="s">
        <v>456</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4</v>
      </c>
      <c r="BD56" s="51">
        <v>0</v>
      </c>
      <c r="BE56" s="52">
        <v>0</v>
      </c>
      <c r="BF56" s="51">
        <v>0</v>
      </c>
      <c r="BG56" s="52">
        <v>0</v>
      </c>
      <c r="BH56" s="51">
        <v>0</v>
      </c>
      <c r="BI56" s="52">
        <v>0</v>
      </c>
      <c r="BJ56" s="51">
        <v>24</v>
      </c>
      <c r="BK56" s="52">
        <v>100</v>
      </c>
      <c r="BL56" s="51">
        <v>24</v>
      </c>
    </row>
    <row r="57" spans="1:64" ht="45">
      <c r="A57" s="84" t="s">
        <v>252</v>
      </c>
      <c r="B57" s="84" t="s">
        <v>253</v>
      </c>
      <c r="C57" s="53" t="s">
        <v>1390</v>
      </c>
      <c r="D57" s="54">
        <v>3</v>
      </c>
      <c r="E57" s="65" t="s">
        <v>132</v>
      </c>
      <c r="F57" s="55">
        <v>35</v>
      </c>
      <c r="G57" s="53"/>
      <c r="H57" s="57"/>
      <c r="I57" s="56"/>
      <c r="J57" s="56"/>
      <c r="K57" s="36" t="s">
        <v>65</v>
      </c>
      <c r="L57" s="83">
        <v>57</v>
      </c>
      <c r="M57" s="83"/>
      <c r="N57" s="63"/>
      <c r="O57" s="86" t="s">
        <v>270</v>
      </c>
      <c r="P57" s="88">
        <v>43705.97945601852</v>
      </c>
      <c r="Q57" s="86" t="s">
        <v>297</v>
      </c>
      <c r="R57" s="86"/>
      <c r="S57" s="86"/>
      <c r="T57" s="86"/>
      <c r="U57" s="86"/>
      <c r="V57" s="89" t="s">
        <v>362</v>
      </c>
      <c r="W57" s="88">
        <v>43705.97945601852</v>
      </c>
      <c r="X57" s="89" t="s">
        <v>410</v>
      </c>
      <c r="Y57" s="86"/>
      <c r="Z57" s="86"/>
      <c r="AA57" s="92" t="s">
        <v>458</v>
      </c>
      <c r="AB57" s="86"/>
      <c r="AC57" s="86" t="b">
        <v>0</v>
      </c>
      <c r="AD57" s="86">
        <v>0</v>
      </c>
      <c r="AE57" s="92" t="s">
        <v>473</v>
      </c>
      <c r="AF57" s="86" t="b">
        <v>1</v>
      </c>
      <c r="AG57" s="86" t="s">
        <v>483</v>
      </c>
      <c r="AH57" s="86"/>
      <c r="AI57" s="92" t="s">
        <v>488</v>
      </c>
      <c r="AJ57" s="86" t="b">
        <v>0</v>
      </c>
      <c r="AK57" s="86">
        <v>0</v>
      </c>
      <c r="AL57" s="92" t="s">
        <v>459</v>
      </c>
      <c r="AM57" s="86" t="s">
        <v>492</v>
      </c>
      <c r="AN57" s="86" t="b">
        <v>0</v>
      </c>
      <c r="AO57" s="92" t="s">
        <v>459</v>
      </c>
      <c r="AP57" s="86" t="s">
        <v>176</v>
      </c>
      <c r="AQ57" s="86">
        <v>0</v>
      </c>
      <c r="AR57" s="86">
        <v>0</v>
      </c>
      <c r="AS57" s="86"/>
      <c r="AT57" s="86"/>
      <c r="AU57" s="86"/>
      <c r="AV57" s="86"/>
      <c r="AW57" s="86"/>
      <c r="AX57" s="86"/>
      <c r="AY57" s="86"/>
      <c r="AZ57" s="86"/>
      <c r="BA57">
        <v>1</v>
      </c>
      <c r="BB57" s="85" t="str">
        <f>REPLACE(INDEX(GroupVertices[Group],MATCH(Edges[[#This Row],[Vertex 1]],GroupVertices[Vertex],0)),1,1,"")</f>
        <v>6</v>
      </c>
      <c r="BC57" s="85" t="str">
        <f>REPLACE(INDEX(GroupVertices[Group],MATCH(Edges[[#This Row],[Vertex 2]],GroupVertices[Vertex],0)),1,1,"")</f>
        <v>6</v>
      </c>
      <c r="BD57" s="51">
        <v>0</v>
      </c>
      <c r="BE57" s="52">
        <v>0</v>
      </c>
      <c r="BF57" s="51">
        <v>0</v>
      </c>
      <c r="BG57" s="52">
        <v>0</v>
      </c>
      <c r="BH57" s="51">
        <v>0</v>
      </c>
      <c r="BI57" s="52">
        <v>0</v>
      </c>
      <c r="BJ57" s="51">
        <v>29</v>
      </c>
      <c r="BK57" s="52">
        <v>100</v>
      </c>
      <c r="BL57" s="51">
        <v>29</v>
      </c>
    </row>
    <row r="58" spans="1:64" ht="45">
      <c r="A58" s="84" t="s">
        <v>253</v>
      </c>
      <c r="B58" s="84" t="s">
        <v>253</v>
      </c>
      <c r="C58" s="53" t="s">
        <v>1390</v>
      </c>
      <c r="D58" s="54">
        <v>3</v>
      </c>
      <c r="E58" s="65" t="s">
        <v>132</v>
      </c>
      <c r="F58" s="55">
        <v>35</v>
      </c>
      <c r="G58" s="53"/>
      <c r="H58" s="57"/>
      <c r="I58" s="56"/>
      <c r="J58" s="56"/>
      <c r="K58" s="36" t="s">
        <v>65</v>
      </c>
      <c r="L58" s="83">
        <v>58</v>
      </c>
      <c r="M58" s="83"/>
      <c r="N58" s="63"/>
      <c r="O58" s="86" t="s">
        <v>176</v>
      </c>
      <c r="P58" s="88">
        <v>43705.97872685185</v>
      </c>
      <c r="Q58" s="86" t="s">
        <v>298</v>
      </c>
      <c r="R58" s="89" t="s">
        <v>314</v>
      </c>
      <c r="S58" s="86" t="s">
        <v>318</v>
      </c>
      <c r="T58" s="86"/>
      <c r="U58" s="86"/>
      <c r="V58" s="89" t="s">
        <v>363</v>
      </c>
      <c r="W58" s="88">
        <v>43705.97872685185</v>
      </c>
      <c r="X58" s="89" t="s">
        <v>411</v>
      </c>
      <c r="Y58" s="86"/>
      <c r="Z58" s="86"/>
      <c r="AA58" s="92" t="s">
        <v>459</v>
      </c>
      <c r="AB58" s="86"/>
      <c r="AC58" s="86" t="b">
        <v>0</v>
      </c>
      <c r="AD58" s="86">
        <v>0</v>
      </c>
      <c r="AE58" s="92" t="s">
        <v>473</v>
      </c>
      <c r="AF58" s="86" t="b">
        <v>1</v>
      </c>
      <c r="AG58" s="86" t="s">
        <v>483</v>
      </c>
      <c r="AH58" s="86"/>
      <c r="AI58" s="92" t="s">
        <v>488</v>
      </c>
      <c r="AJ58" s="86" t="b">
        <v>0</v>
      </c>
      <c r="AK58" s="86">
        <v>0</v>
      </c>
      <c r="AL58" s="92" t="s">
        <v>473</v>
      </c>
      <c r="AM58" s="86" t="s">
        <v>489</v>
      </c>
      <c r="AN58" s="86" t="b">
        <v>1</v>
      </c>
      <c r="AO58" s="92" t="s">
        <v>459</v>
      </c>
      <c r="AP58" s="86" t="s">
        <v>176</v>
      </c>
      <c r="AQ58" s="86">
        <v>0</v>
      </c>
      <c r="AR58" s="86">
        <v>0</v>
      </c>
      <c r="AS58" s="86"/>
      <c r="AT58" s="86"/>
      <c r="AU58" s="86"/>
      <c r="AV58" s="86"/>
      <c r="AW58" s="86"/>
      <c r="AX58" s="86"/>
      <c r="AY58" s="86"/>
      <c r="AZ58" s="86"/>
      <c r="BA58">
        <v>1</v>
      </c>
      <c r="BB58" s="85" t="str">
        <f>REPLACE(INDEX(GroupVertices[Group],MATCH(Edges[[#This Row],[Vertex 1]],GroupVertices[Vertex],0)),1,1,"")</f>
        <v>6</v>
      </c>
      <c r="BC58" s="85" t="str">
        <f>REPLACE(INDEX(GroupVertices[Group],MATCH(Edges[[#This Row],[Vertex 2]],GroupVertices[Vertex],0)),1,1,"")</f>
        <v>6</v>
      </c>
      <c r="BD58" s="51">
        <v>0</v>
      </c>
      <c r="BE58" s="52">
        <v>0</v>
      </c>
      <c r="BF58" s="51">
        <v>0</v>
      </c>
      <c r="BG58" s="52">
        <v>0</v>
      </c>
      <c r="BH58" s="51">
        <v>0</v>
      </c>
      <c r="BI58" s="52">
        <v>0</v>
      </c>
      <c r="BJ58" s="51">
        <v>26</v>
      </c>
      <c r="BK58" s="52">
        <v>100</v>
      </c>
      <c r="BL58" s="51">
        <v>26</v>
      </c>
    </row>
    <row r="59" spans="1:64" ht="45">
      <c r="A59" s="84" t="s">
        <v>254</v>
      </c>
      <c r="B59" s="84" t="s">
        <v>253</v>
      </c>
      <c r="C59" s="53" t="s">
        <v>1390</v>
      </c>
      <c r="D59" s="54">
        <v>3</v>
      </c>
      <c r="E59" s="65" t="s">
        <v>132</v>
      </c>
      <c r="F59" s="55">
        <v>35</v>
      </c>
      <c r="G59" s="53"/>
      <c r="H59" s="57"/>
      <c r="I59" s="56"/>
      <c r="J59" s="56"/>
      <c r="K59" s="36" t="s">
        <v>65</v>
      </c>
      <c r="L59" s="83">
        <v>59</v>
      </c>
      <c r="M59" s="83"/>
      <c r="N59" s="63"/>
      <c r="O59" s="86" t="s">
        <v>270</v>
      </c>
      <c r="P59" s="88">
        <v>43705.98229166667</v>
      </c>
      <c r="Q59" s="86" t="s">
        <v>297</v>
      </c>
      <c r="R59" s="86"/>
      <c r="S59" s="86"/>
      <c r="T59" s="86"/>
      <c r="U59" s="86"/>
      <c r="V59" s="89" t="s">
        <v>364</v>
      </c>
      <c r="W59" s="88">
        <v>43705.98229166667</v>
      </c>
      <c r="X59" s="89" t="s">
        <v>412</v>
      </c>
      <c r="Y59" s="86"/>
      <c r="Z59" s="86"/>
      <c r="AA59" s="92" t="s">
        <v>460</v>
      </c>
      <c r="AB59" s="86"/>
      <c r="AC59" s="86" t="b">
        <v>0</v>
      </c>
      <c r="AD59" s="86">
        <v>0</v>
      </c>
      <c r="AE59" s="92" t="s">
        <v>473</v>
      </c>
      <c r="AF59" s="86" t="b">
        <v>1</v>
      </c>
      <c r="AG59" s="86" t="s">
        <v>483</v>
      </c>
      <c r="AH59" s="86"/>
      <c r="AI59" s="92" t="s">
        <v>488</v>
      </c>
      <c r="AJ59" s="86" t="b">
        <v>0</v>
      </c>
      <c r="AK59" s="86">
        <v>0</v>
      </c>
      <c r="AL59" s="92" t="s">
        <v>459</v>
      </c>
      <c r="AM59" s="86" t="s">
        <v>492</v>
      </c>
      <c r="AN59" s="86" t="b">
        <v>0</v>
      </c>
      <c r="AO59" s="92" t="s">
        <v>459</v>
      </c>
      <c r="AP59" s="86" t="s">
        <v>176</v>
      </c>
      <c r="AQ59" s="86">
        <v>0</v>
      </c>
      <c r="AR59" s="86">
        <v>0</v>
      </c>
      <c r="AS59" s="86"/>
      <c r="AT59" s="86"/>
      <c r="AU59" s="86"/>
      <c r="AV59" s="86"/>
      <c r="AW59" s="86"/>
      <c r="AX59" s="86"/>
      <c r="AY59" s="86"/>
      <c r="AZ59" s="86"/>
      <c r="BA59">
        <v>1</v>
      </c>
      <c r="BB59" s="85" t="str">
        <f>REPLACE(INDEX(GroupVertices[Group],MATCH(Edges[[#This Row],[Vertex 1]],GroupVertices[Vertex],0)),1,1,"")</f>
        <v>6</v>
      </c>
      <c r="BC59" s="85" t="str">
        <f>REPLACE(INDEX(GroupVertices[Group],MATCH(Edges[[#This Row],[Vertex 2]],GroupVertices[Vertex],0)),1,1,"")</f>
        <v>6</v>
      </c>
      <c r="BD59" s="51">
        <v>0</v>
      </c>
      <c r="BE59" s="52">
        <v>0</v>
      </c>
      <c r="BF59" s="51">
        <v>0</v>
      </c>
      <c r="BG59" s="52">
        <v>0</v>
      </c>
      <c r="BH59" s="51">
        <v>0</v>
      </c>
      <c r="BI59" s="52">
        <v>0</v>
      </c>
      <c r="BJ59" s="51">
        <v>29</v>
      </c>
      <c r="BK59" s="52">
        <v>100</v>
      </c>
      <c r="BL59" s="51">
        <v>29</v>
      </c>
    </row>
    <row r="60" spans="1:64" ht="45">
      <c r="A60" s="84" t="s">
        <v>255</v>
      </c>
      <c r="B60" s="84" t="s">
        <v>267</v>
      </c>
      <c r="C60" s="53" t="s">
        <v>1390</v>
      </c>
      <c r="D60" s="54">
        <v>3</v>
      </c>
      <c r="E60" s="65" t="s">
        <v>132</v>
      </c>
      <c r="F60" s="55">
        <v>35</v>
      </c>
      <c r="G60" s="53"/>
      <c r="H60" s="57"/>
      <c r="I60" s="56"/>
      <c r="J60" s="56"/>
      <c r="K60" s="36" t="s">
        <v>65</v>
      </c>
      <c r="L60" s="83">
        <v>60</v>
      </c>
      <c r="M60" s="83"/>
      <c r="N60" s="63"/>
      <c r="O60" s="86" t="s">
        <v>270</v>
      </c>
      <c r="P60" s="88">
        <v>43707.056446759256</v>
      </c>
      <c r="Q60" s="86" t="s">
        <v>299</v>
      </c>
      <c r="R60" s="89" t="s">
        <v>315</v>
      </c>
      <c r="S60" s="86" t="s">
        <v>318</v>
      </c>
      <c r="T60" s="86"/>
      <c r="U60" s="86"/>
      <c r="V60" s="89" t="s">
        <v>365</v>
      </c>
      <c r="W60" s="88">
        <v>43707.056446759256</v>
      </c>
      <c r="X60" s="89" t="s">
        <v>413</v>
      </c>
      <c r="Y60" s="86"/>
      <c r="Z60" s="86"/>
      <c r="AA60" s="92" t="s">
        <v>461</v>
      </c>
      <c r="AB60" s="92" t="s">
        <v>471</v>
      </c>
      <c r="AC60" s="86" t="b">
        <v>0</v>
      </c>
      <c r="AD60" s="86">
        <v>0</v>
      </c>
      <c r="AE60" s="92" t="s">
        <v>481</v>
      </c>
      <c r="AF60" s="86" t="b">
        <v>0</v>
      </c>
      <c r="AG60" s="86" t="s">
        <v>483</v>
      </c>
      <c r="AH60" s="86"/>
      <c r="AI60" s="92" t="s">
        <v>473</v>
      </c>
      <c r="AJ60" s="86" t="b">
        <v>0</v>
      </c>
      <c r="AK60" s="86">
        <v>0</v>
      </c>
      <c r="AL60" s="92" t="s">
        <v>473</v>
      </c>
      <c r="AM60" s="86" t="s">
        <v>494</v>
      </c>
      <c r="AN60" s="86" t="b">
        <v>1</v>
      </c>
      <c r="AO60" s="92" t="s">
        <v>471</v>
      </c>
      <c r="AP60" s="86" t="s">
        <v>176</v>
      </c>
      <c r="AQ60" s="86">
        <v>0</v>
      </c>
      <c r="AR60" s="86">
        <v>0</v>
      </c>
      <c r="AS60" s="86"/>
      <c r="AT60" s="86"/>
      <c r="AU60" s="86"/>
      <c r="AV60" s="86"/>
      <c r="AW60" s="86"/>
      <c r="AX60" s="86"/>
      <c r="AY60" s="86"/>
      <c r="AZ60" s="86"/>
      <c r="BA60">
        <v>1</v>
      </c>
      <c r="BB60" s="85" t="str">
        <f>REPLACE(INDEX(GroupVertices[Group],MATCH(Edges[[#This Row],[Vertex 1]],GroupVertices[Vertex],0)),1,1,"")</f>
        <v>5</v>
      </c>
      <c r="BC60" s="85" t="str">
        <f>REPLACE(INDEX(GroupVertices[Group],MATCH(Edges[[#This Row],[Vertex 2]],GroupVertices[Vertex],0)),1,1,"")</f>
        <v>5</v>
      </c>
      <c r="BD60" s="51"/>
      <c r="BE60" s="52"/>
      <c r="BF60" s="51"/>
      <c r="BG60" s="52"/>
      <c r="BH60" s="51"/>
      <c r="BI60" s="52"/>
      <c r="BJ60" s="51"/>
      <c r="BK60" s="52"/>
      <c r="BL60" s="51"/>
    </row>
    <row r="61" spans="1:64" ht="45">
      <c r="A61" s="84" t="s">
        <v>255</v>
      </c>
      <c r="B61" s="84" t="s">
        <v>268</v>
      </c>
      <c r="C61" s="53" t="s">
        <v>1390</v>
      </c>
      <c r="D61" s="54">
        <v>3</v>
      </c>
      <c r="E61" s="65" t="s">
        <v>132</v>
      </c>
      <c r="F61" s="55">
        <v>35</v>
      </c>
      <c r="G61" s="53"/>
      <c r="H61" s="57"/>
      <c r="I61" s="56"/>
      <c r="J61" s="56"/>
      <c r="K61" s="36" t="s">
        <v>65</v>
      </c>
      <c r="L61" s="83">
        <v>61</v>
      </c>
      <c r="M61" s="83"/>
      <c r="N61" s="63"/>
      <c r="O61" s="86" t="s">
        <v>271</v>
      </c>
      <c r="P61" s="88">
        <v>43707.056446759256</v>
      </c>
      <c r="Q61" s="86" t="s">
        <v>299</v>
      </c>
      <c r="R61" s="89" t="s">
        <v>315</v>
      </c>
      <c r="S61" s="86" t="s">
        <v>318</v>
      </c>
      <c r="T61" s="86"/>
      <c r="U61" s="86"/>
      <c r="V61" s="89" t="s">
        <v>365</v>
      </c>
      <c r="W61" s="88">
        <v>43707.056446759256</v>
      </c>
      <c r="X61" s="89" t="s">
        <v>413</v>
      </c>
      <c r="Y61" s="86"/>
      <c r="Z61" s="86"/>
      <c r="AA61" s="92" t="s">
        <v>461</v>
      </c>
      <c r="AB61" s="92" t="s">
        <v>471</v>
      </c>
      <c r="AC61" s="86" t="b">
        <v>0</v>
      </c>
      <c r="AD61" s="86">
        <v>0</v>
      </c>
      <c r="AE61" s="92" t="s">
        <v>481</v>
      </c>
      <c r="AF61" s="86" t="b">
        <v>0</v>
      </c>
      <c r="AG61" s="86" t="s">
        <v>483</v>
      </c>
      <c r="AH61" s="86"/>
      <c r="AI61" s="92" t="s">
        <v>473</v>
      </c>
      <c r="AJ61" s="86" t="b">
        <v>0</v>
      </c>
      <c r="AK61" s="86">
        <v>0</v>
      </c>
      <c r="AL61" s="92" t="s">
        <v>473</v>
      </c>
      <c r="AM61" s="86" t="s">
        <v>494</v>
      </c>
      <c r="AN61" s="86" t="b">
        <v>1</v>
      </c>
      <c r="AO61" s="92" t="s">
        <v>471</v>
      </c>
      <c r="AP61" s="86" t="s">
        <v>176</v>
      </c>
      <c r="AQ61" s="86">
        <v>0</v>
      </c>
      <c r="AR61" s="86">
        <v>0</v>
      </c>
      <c r="AS61" s="86"/>
      <c r="AT61" s="86"/>
      <c r="AU61" s="86"/>
      <c r="AV61" s="86"/>
      <c r="AW61" s="86"/>
      <c r="AX61" s="86"/>
      <c r="AY61" s="86"/>
      <c r="AZ61" s="86"/>
      <c r="BA61">
        <v>1</v>
      </c>
      <c r="BB61" s="85" t="str">
        <f>REPLACE(INDEX(GroupVertices[Group],MATCH(Edges[[#This Row],[Vertex 1]],GroupVertices[Vertex],0)),1,1,"")</f>
        <v>5</v>
      </c>
      <c r="BC61" s="85" t="str">
        <f>REPLACE(INDEX(GroupVertices[Group],MATCH(Edges[[#This Row],[Vertex 2]],GroupVertices[Vertex],0)),1,1,"")</f>
        <v>5</v>
      </c>
      <c r="BD61" s="51">
        <v>0</v>
      </c>
      <c r="BE61" s="52">
        <v>0</v>
      </c>
      <c r="BF61" s="51">
        <v>0</v>
      </c>
      <c r="BG61" s="52">
        <v>0</v>
      </c>
      <c r="BH61" s="51">
        <v>0</v>
      </c>
      <c r="BI61" s="52">
        <v>0</v>
      </c>
      <c r="BJ61" s="51">
        <v>18</v>
      </c>
      <c r="BK61" s="52">
        <v>100</v>
      </c>
      <c r="BL61" s="51">
        <v>18</v>
      </c>
    </row>
    <row r="62" spans="1:64" ht="45">
      <c r="A62" s="84" t="s">
        <v>256</v>
      </c>
      <c r="B62" s="84" t="s">
        <v>256</v>
      </c>
      <c r="C62" s="53" t="s">
        <v>1390</v>
      </c>
      <c r="D62" s="54">
        <v>3</v>
      </c>
      <c r="E62" s="65" t="s">
        <v>132</v>
      </c>
      <c r="F62" s="55">
        <v>35</v>
      </c>
      <c r="G62" s="53"/>
      <c r="H62" s="57"/>
      <c r="I62" s="56"/>
      <c r="J62" s="56"/>
      <c r="K62" s="36" t="s">
        <v>65</v>
      </c>
      <c r="L62" s="83">
        <v>62</v>
      </c>
      <c r="M62" s="83"/>
      <c r="N62" s="63"/>
      <c r="O62" s="86" t="s">
        <v>176</v>
      </c>
      <c r="P62" s="88">
        <v>43707.069016203706</v>
      </c>
      <c r="Q62" s="86" t="s">
        <v>300</v>
      </c>
      <c r="R62" s="89" t="s">
        <v>316</v>
      </c>
      <c r="S62" s="86" t="s">
        <v>318</v>
      </c>
      <c r="T62" s="86"/>
      <c r="U62" s="86"/>
      <c r="V62" s="89" t="s">
        <v>366</v>
      </c>
      <c r="W62" s="88">
        <v>43707.069016203706</v>
      </c>
      <c r="X62" s="89" t="s">
        <v>414</v>
      </c>
      <c r="Y62" s="86"/>
      <c r="Z62" s="86"/>
      <c r="AA62" s="92" t="s">
        <v>462</v>
      </c>
      <c r="AB62" s="86"/>
      <c r="AC62" s="86" t="b">
        <v>0</v>
      </c>
      <c r="AD62" s="86">
        <v>0</v>
      </c>
      <c r="AE62" s="92" t="s">
        <v>473</v>
      </c>
      <c r="AF62" s="86" t="b">
        <v>0</v>
      </c>
      <c r="AG62" s="86" t="s">
        <v>483</v>
      </c>
      <c r="AH62" s="86"/>
      <c r="AI62" s="92" t="s">
        <v>473</v>
      </c>
      <c r="AJ62" s="86" t="b">
        <v>0</v>
      </c>
      <c r="AK62" s="86">
        <v>0</v>
      </c>
      <c r="AL62" s="92" t="s">
        <v>473</v>
      </c>
      <c r="AM62" s="86" t="s">
        <v>489</v>
      </c>
      <c r="AN62" s="86" t="b">
        <v>1</v>
      </c>
      <c r="AO62" s="92" t="s">
        <v>462</v>
      </c>
      <c r="AP62" s="86" t="s">
        <v>176</v>
      </c>
      <c r="AQ62" s="86">
        <v>0</v>
      </c>
      <c r="AR62" s="86">
        <v>0</v>
      </c>
      <c r="AS62" s="86"/>
      <c r="AT62" s="86"/>
      <c r="AU62" s="86"/>
      <c r="AV62" s="86"/>
      <c r="AW62" s="86"/>
      <c r="AX62" s="86"/>
      <c r="AY62" s="86"/>
      <c r="AZ62" s="86"/>
      <c r="BA62">
        <v>1</v>
      </c>
      <c r="BB62" s="85" t="str">
        <f>REPLACE(INDEX(GroupVertices[Group],MATCH(Edges[[#This Row],[Vertex 1]],GroupVertices[Vertex],0)),1,1,"")</f>
        <v>2</v>
      </c>
      <c r="BC62" s="85" t="str">
        <f>REPLACE(INDEX(GroupVertices[Group],MATCH(Edges[[#This Row],[Vertex 2]],GroupVertices[Vertex],0)),1,1,"")</f>
        <v>2</v>
      </c>
      <c r="BD62" s="51">
        <v>0</v>
      </c>
      <c r="BE62" s="52">
        <v>0</v>
      </c>
      <c r="BF62" s="51">
        <v>0</v>
      </c>
      <c r="BG62" s="52">
        <v>0</v>
      </c>
      <c r="BH62" s="51">
        <v>0</v>
      </c>
      <c r="BI62" s="52">
        <v>0</v>
      </c>
      <c r="BJ62" s="51">
        <v>19</v>
      </c>
      <c r="BK62" s="52">
        <v>100</v>
      </c>
      <c r="BL62" s="51">
        <v>19</v>
      </c>
    </row>
    <row r="63" spans="1:64" ht="45">
      <c r="A63" s="84" t="s">
        <v>257</v>
      </c>
      <c r="B63" s="84" t="s">
        <v>257</v>
      </c>
      <c r="C63" s="53" t="s">
        <v>1390</v>
      </c>
      <c r="D63" s="54">
        <v>3</v>
      </c>
      <c r="E63" s="65" t="s">
        <v>132</v>
      </c>
      <c r="F63" s="55">
        <v>35</v>
      </c>
      <c r="G63" s="53"/>
      <c r="H63" s="57"/>
      <c r="I63" s="56"/>
      <c r="J63" s="56"/>
      <c r="K63" s="36" t="s">
        <v>65</v>
      </c>
      <c r="L63" s="83">
        <v>63</v>
      </c>
      <c r="M63" s="83"/>
      <c r="N63" s="63"/>
      <c r="O63" s="86" t="s">
        <v>176</v>
      </c>
      <c r="P63" s="88">
        <v>43707.20070601852</v>
      </c>
      <c r="Q63" s="86" t="s">
        <v>301</v>
      </c>
      <c r="R63" s="86"/>
      <c r="S63" s="86"/>
      <c r="T63" s="86" t="s">
        <v>321</v>
      </c>
      <c r="U63" s="86"/>
      <c r="V63" s="89" t="s">
        <v>367</v>
      </c>
      <c r="W63" s="88">
        <v>43707.20070601852</v>
      </c>
      <c r="X63" s="89" t="s">
        <v>415</v>
      </c>
      <c r="Y63" s="86"/>
      <c r="Z63" s="86"/>
      <c r="AA63" s="92" t="s">
        <v>463</v>
      </c>
      <c r="AB63" s="86"/>
      <c r="AC63" s="86" t="b">
        <v>0</v>
      </c>
      <c r="AD63" s="86">
        <v>0</v>
      </c>
      <c r="AE63" s="92" t="s">
        <v>473</v>
      </c>
      <c r="AF63" s="86" t="b">
        <v>0</v>
      </c>
      <c r="AG63" s="86" t="s">
        <v>483</v>
      </c>
      <c r="AH63" s="86"/>
      <c r="AI63" s="92" t="s">
        <v>473</v>
      </c>
      <c r="AJ63" s="86" t="b">
        <v>0</v>
      </c>
      <c r="AK63" s="86">
        <v>0</v>
      </c>
      <c r="AL63" s="92" t="s">
        <v>473</v>
      </c>
      <c r="AM63" s="86" t="s">
        <v>490</v>
      </c>
      <c r="AN63" s="86" t="b">
        <v>0</v>
      </c>
      <c r="AO63" s="92" t="s">
        <v>463</v>
      </c>
      <c r="AP63" s="86" t="s">
        <v>176</v>
      </c>
      <c r="AQ63" s="86">
        <v>0</v>
      </c>
      <c r="AR63" s="86">
        <v>0</v>
      </c>
      <c r="AS63" s="86"/>
      <c r="AT63" s="86"/>
      <c r="AU63" s="86"/>
      <c r="AV63" s="86"/>
      <c r="AW63" s="86"/>
      <c r="AX63" s="86"/>
      <c r="AY63" s="86"/>
      <c r="AZ63" s="86"/>
      <c r="BA63">
        <v>1</v>
      </c>
      <c r="BB63" s="85" t="str">
        <f>REPLACE(INDEX(GroupVertices[Group],MATCH(Edges[[#This Row],[Vertex 1]],GroupVertices[Vertex],0)),1,1,"")</f>
        <v>2</v>
      </c>
      <c r="BC63" s="85" t="str">
        <f>REPLACE(INDEX(GroupVertices[Group],MATCH(Edges[[#This Row],[Vertex 2]],GroupVertices[Vertex],0)),1,1,"")</f>
        <v>2</v>
      </c>
      <c r="BD63" s="51">
        <v>0</v>
      </c>
      <c r="BE63" s="52">
        <v>0</v>
      </c>
      <c r="BF63" s="51">
        <v>0</v>
      </c>
      <c r="BG63" s="52">
        <v>0</v>
      </c>
      <c r="BH63" s="51">
        <v>0</v>
      </c>
      <c r="BI63" s="52">
        <v>0</v>
      </c>
      <c r="BJ63" s="51">
        <v>15</v>
      </c>
      <c r="BK63" s="52">
        <v>100</v>
      </c>
      <c r="BL63" s="51">
        <v>15</v>
      </c>
    </row>
    <row r="64" spans="1:64" ht="45">
      <c r="A64" s="84" t="s">
        <v>258</v>
      </c>
      <c r="B64" s="84" t="s">
        <v>269</v>
      </c>
      <c r="C64" s="53" t="s">
        <v>1390</v>
      </c>
      <c r="D64" s="54">
        <v>3</v>
      </c>
      <c r="E64" s="65" t="s">
        <v>132</v>
      </c>
      <c r="F64" s="55">
        <v>35</v>
      </c>
      <c r="G64" s="53"/>
      <c r="H64" s="57"/>
      <c r="I64" s="56"/>
      <c r="J64" s="56"/>
      <c r="K64" s="36" t="s">
        <v>65</v>
      </c>
      <c r="L64" s="83">
        <v>64</v>
      </c>
      <c r="M64" s="83"/>
      <c r="N64" s="63"/>
      <c r="O64" s="86" t="s">
        <v>271</v>
      </c>
      <c r="P64" s="88">
        <v>43707.467361111114</v>
      </c>
      <c r="Q64" s="86" t="s">
        <v>302</v>
      </c>
      <c r="R64" s="89" t="s">
        <v>317</v>
      </c>
      <c r="S64" s="86" t="s">
        <v>318</v>
      </c>
      <c r="T64" s="86"/>
      <c r="U64" s="86"/>
      <c r="V64" s="89" t="s">
        <v>368</v>
      </c>
      <c r="W64" s="88">
        <v>43707.467361111114</v>
      </c>
      <c r="X64" s="89" t="s">
        <v>416</v>
      </c>
      <c r="Y64" s="86"/>
      <c r="Z64" s="86"/>
      <c r="AA64" s="92" t="s">
        <v>464</v>
      </c>
      <c r="AB64" s="92" t="s">
        <v>472</v>
      </c>
      <c r="AC64" s="86" t="b">
        <v>0</v>
      </c>
      <c r="AD64" s="86">
        <v>0</v>
      </c>
      <c r="AE64" s="92" t="s">
        <v>482</v>
      </c>
      <c r="AF64" s="86" t="b">
        <v>0</v>
      </c>
      <c r="AG64" s="86" t="s">
        <v>483</v>
      </c>
      <c r="AH64" s="86"/>
      <c r="AI64" s="92" t="s">
        <v>473</v>
      </c>
      <c r="AJ64" s="86" t="b">
        <v>0</v>
      </c>
      <c r="AK64" s="86">
        <v>0</v>
      </c>
      <c r="AL64" s="92" t="s">
        <v>473</v>
      </c>
      <c r="AM64" s="86" t="s">
        <v>492</v>
      </c>
      <c r="AN64" s="86" t="b">
        <v>1</v>
      </c>
      <c r="AO64" s="92" t="s">
        <v>472</v>
      </c>
      <c r="AP64" s="86" t="s">
        <v>176</v>
      </c>
      <c r="AQ64" s="86">
        <v>0</v>
      </c>
      <c r="AR64" s="86">
        <v>0</v>
      </c>
      <c r="AS64" s="86"/>
      <c r="AT64" s="86"/>
      <c r="AU64" s="86"/>
      <c r="AV64" s="86"/>
      <c r="AW64" s="86"/>
      <c r="AX64" s="86"/>
      <c r="AY64" s="86"/>
      <c r="AZ64" s="86"/>
      <c r="BA64">
        <v>1</v>
      </c>
      <c r="BB64" s="85" t="str">
        <f>REPLACE(INDEX(GroupVertices[Group],MATCH(Edges[[#This Row],[Vertex 1]],GroupVertices[Vertex],0)),1,1,"")</f>
        <v>8</v>
      </c>
      <c r="BC64" s="85" t="str">
        <f>REPLACE(INDEX(GroupVertices[Group],MATCH(Edges[[#This Row],[Vertex 2]],GroupVertices[Vertex],0)),1,1,"")</f>
        <v>8</v>
      </c>
      <c r="BD64" s="51">
        <v>0</v>
      </c>
      <c r="BE64" s="52">
        <v>0</v>
      </c>
      <c r="BF64" s="51">
        <v>0</v>
      </c>
      <c r="BG64" s="52">
        <v>0</v>
      </c>
      <c r="BH64" s="51">
        <v>0</v>
      </c>
      <c r="BI64" s="52">
        <v>0</v>
      </c>
      <c r="BJ64" s="51">
        <v>20</v>
      </c>
      <c r="BK64" s="52">
        <v>100</v>
      </c>
      <c r="BL64"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ErrorMessage="1" sqref="N2:N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Color" prompt="To select an optional edge color, right-click and select Select Color on the right-click menu." sqref="C3:C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Opacity" prompt="Enter an optional edge opacity between 0 (transparent) and 100 (opaque)." errorTitle="Invalid Edge Opacity" error="The optional edge opacity must be a whole number between 0 and 10." sqref="F3:F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showErrorMessage="1" promptTitle="Vertex 1 Name" prompt="Enter the name of the edge's first vertex." sqref="A3:A64"/>
    <dataValidation allowBlank="1" showInputMessage="1" showErrorMessage="1" promptTitle="Vertex 2 Name" prompt="Enter the name of the edge's second vertex." sqref="B3:B64"/>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
  </dataValidations>
  <hyperlinks>
    <hyperlink ref="R4" r:id="rId1" display="https://twitter.com/illsli9/status/1163971954447212544"/>
    <hyperlink ref="R5" r:id="rId2" display="https://twitter.com/i/web/status/1164297205827723264"/>
    <hyperlink ref="R6" r:id="rId3" display="https://www.radiosawa.com/a/%D8%B3%D9%8A%D8%AF%D8%A9-%D8%B9%D8%B1%D8%A7%D9%82%D9%8A%D8%A9-%D8%AA%D8%AA%D8%B9%D8%B1%D8%B6-%D9%84%D9%84%D8%B6%D8%B1%D8%A8-%D9%81%D9%8A-%D8%A5%D9%8A%D8%B1%D8%A7%D9%86/509503.html"/>
    <hyperlink ref="R7" r:id="rId4" display="https://www.radiosawa.com/a/%D8%B3%D9%8A%D8%AF%D8%A9-%D8%B9%D8%B1%D8%A7%D9%82%D9%8A%D8%A9-%D8%AA%D8%AA%D8%B9%D8%B1%D8%B6-%D9%84%D9%84%D8%B6%D8%B1%D8%A8-%D9%81%D9%8A-%D8%A5%D9%8A%D8%B1%D8%A7%D9%86/509503.html"/>
    <hyperlink ref="R8" r:id="rId5" display="https://www.radiosawa.com/a/%D8%B3%D9%8A%D8%AF%D8%A9-%D8%B9%D8%B1%D8%A7%D9%82%D9%8A%D8%A9-%D8%AA%D8%AA%D8%B9%D8%B1%D8%B6-%D9%84%D9%84%D8%B6%D8%B1%D8%A8-%D9%81%D9%8A-%D8%A5%D9%8A%D8%B1%D8%A7%D9%86/509503.html"/>
    <hyperlink ref="R9" r:id="rId6" display="https://www.radiosawa.com/a/%D8%B3%D9%8A%D8%AF%D8%A9-%D8%B9%D8%B1%D8%A7%D9%82%D9%8A%D8%A9-%D8%AA%D8%AA%D8%B9%D8%B1%D8%B6-%D9%84%D9%84%D8%B6%D8%B1%D8%A8-%D9%81%D9%8A-%D8%A5%D9%8A%D8%B1%D8%A7%D9%86/509503.html"/>
    <hyperlink ref="R10" r:id="rId7" display="https://www.radiosawa.com/a/%D8%B3%D9%8A%D8%AF%D8%A9-%D8%B9%D8%B1%D8%A7%D9%82%D9%8A%D8%A9-%D8%AA%D8%AA%D8%B9%D8%B1%D8%B6-%D9%84%D9%84%D8%B6%D8%B1%D8%A8-%D9%81%D9%8A-%D8%A5%D9%8A%D8%B1%D8%A7%D9%86/509503.html"/>
    <hyperlink ref="R11" r:id="rId8" display="https://www.radiosawa.com/a/%D8%B3%D9%8A%D8%AF%D8%A9-%D8%B9%D8%B1%D8%A7%D9%82%D9%8A%D8%A9-%D8%AA%D8%AA%D8%B9%D8%B1%D8%B6-%D9%84%D9%84%D8%B6%D8%B1%D8%A8-%D9%81%D9%8A-%D8%A5%D9%8A%D8%B1%D8%A7%D9%86/509503.html"/>
    <hyperlink ref="R12" r:id="rId9" display="https://www.radiosawa.com/a/%D8%B3%D9%8A%D8%AF%D8%A9-%D8%B9%D8%B1%D8%A7%D9%82%D9%8A%D8%A9-%D8%AA%D8%AA%D8%B9%D8%B1%D8%B6-%D9%84%D9%84%D8%B6%D8%B1%D8%A8-%D9%81%D9%8A-%D8%A5%D9%8A%D8%B1%D8%A7%D9%86/509503.html"/>
    <hyperlink ref="R13" r:id="rId10" display="https://www.radiosawa.com/a/%D8%B3%D9%8A%D8%AF%D8%A9-%D8%B9%D8%B1%D8%A7%D9%82%D9%8A%D8%A9-%D8%AA%D8%AA%D8%B9%D8%B1%D8%B6-%D9%84%D9%84%D8%B6%D8%B1%D8%A8-%D9%81%D9%8A-%D8%A5%D9%8A%D8%B1%D8%A7%D9%86/509503.html"/>
    <hyperlink ref="R14" r:id="rId11" display="https://www.radiosawa.com/a/%D8%B3%D9%8A%D8%AF%D8%A9-%D8%B9%D8%B1%D8%A7%D9%82%D9%8A%D8%A9-%D8%AA%D8%AA%D8%B9%D8%B1%D8%B6-%D9%84%D9%84%D8%B6%D8%B1%D8%A8-%D9%81%D9%8A-%D8%A5%D9%8A%D8%B1%D8%A7%D9%86/509503.html"/>
    <hyperlink ref="R15" r:id="rId12" display="https://www.radiosawa.com/a/%D8%B3%D9%8A%D8%AF%D8%A9-%D8%B9%D8%B1%D8%A7%D9%82%D9%8A%D8%A9-%D8%AA%D8%AA%D8%B9%D8%B1%D8%B6-%D9%84%D9%84%D8%B6%D8%B1%D8%A8-%D9%81%D9%8A-%D8%A5%D9%8A%D8%B1%D8%A7%D9%86/509503.html"/>
    <hyperlink ref="R16" r:id="rId13" display="https://www.radiosawa.com/a/%D8%B3%D9%8A%D8%AF%D8%A9-%D8%B9%D8%B1%D8%A7%D9%82%D9%8A%D8%A9-%D8%AA%D8%AA%D8%B9%D8%B1%D8%B6-%D9%84%D9%84%D8%B6%D8%B1%D8%A8-%D9%81%D9%8A-%D8%A5%D9%8A%D8%B1%D8%A7%D9%86/509503.html"/>
    <hyperlink ref="R17" r:id="rId14" display="https://www.radiosawa.com/a/%D8%B3%D9%8A%D8%AF%D8%A9-%D8%B9%D8%B1%D8%A7%D9%82%D9%8A%D8%A9-%D8%AA%D8%AA%D8%B9%D8%B1%D8%B6-%D9%84%D9%84%D8%B6%D8%B1%D8%A8-%D9%81%D9%8A-%D8%A5%D9%8A%D8%B1%D8%A7%D9%86/509503.html"/>
    <hyperlink ref="R18" r:id="rId15" display="https://www.radiosawa.com/a/%D8%B3%D9%8A%D8%AF%D8%A9-%D8%B9%D8%B1%D8%A7%D9%82%D9%8A%D8%A9-%D8%AA%D8%AA%D8%B9%D8%B1%D8%B6-%D9%84%D9%84%D8%B6%D8%B1%D8%A8-%D9%81%D9%8A-%D8%A5%D9%8A%D8%B1%D8%A7%D9%86/509503.html"/>
    <hyperlink ref="R20" r:id="rId16" display="https://www.radiosawa.com/a/%D8%B3%D9%8A%D8%AF%D8%A9-%D8%B9%D8%B1%D8%A7%D9%82%D9%8A%D8%A9-%D8%AA%D8%AA%D8%B9%D8%B1%D8%B6-%D9%84%D9%84%D8%B6%D8%B1%D8%A8-%D9%81%D9%8A-%D8%A5%D9%8A%D8%B1%D8%A7%D9%86/509503.html"/>
    <hyperlink ref="R21" r:id="rId17" display="https://twitter.com/i/web/status/1164788048531320836"/>
    <hyperlink ref="R23" r:id="rId18" display="https://twitter.com/i/web/status/1165142748611121152"/>
    <hyperlink ref="R39" r:id="rId19" display="https://twitter.com/i/web/status/1165199872863215617"/>
    <hyperlink ref="R41" r:id="rId20" display="https://twitter.com/tokariad/status/1165234144135327744"/>
    <hyperlink ref="R45" r:id="rId21" display="https://twitter.com/i/web/status/1166315399484514305"/>
    <hyperlink ref="R47" r:id="rId22" display="https://twitter.com/i/web/status/1166383825024442369"/>
    <hyperlink ref="R51" r:id="rId23" display="https://twitter.com/i/web/status/1159479479800082433"/>
    <hyperlink ref="R52" r:id="rId24" display="https://www.radiosawa.com/a/%D8%B3%D9%8A%D8%AF%D8%A9-%D8%B9%D8%B1%D8%A7%D9%82%D9%8A%D8%A9-%D8%AA%D8%AA%D8%B9%D8%B1%D8%B6-%D9%84%D9%84%D8%B6%D8%B1%D8%A8-%D9%81%D9%8A-%D8%A5%D9%8A%D8%B1%D8%A7%D9%86/509503.html"/>
    <hyperlink ref="R55" r:id="rId25" display="https://twitter.com/i/web/status/1166299003442618368"/>
    <hyperlink ref="R58" r:id="rId26" display="https://twitter.com/i/web/status/1166855322180423682"/>
    <hyperlink ref="R60" r:id="rId27" display="https://twitter.com/i/web/status/1167245875695050752"/>
    <hyperlink ref="R61" r:id="rId28" display="https://twitter.com/i/web/status/1167245875695050752"/>
    <hyperlink ref="R62" r:id="rId29" display="https://twitter.com/i/web/status/1167250430830829568"/>
    <hyperlink ref="R64" r:id="rId30" display="https://twitter.com/i/web/status/1167394784689999874"/>
    <hyperlink ref="U50" r:id="rId31" display="https://pbs.twimg.com/media/EDDylcIWkAEcMGH.jpg"/>
    <hyperlink ref="V3" r:id="rId32" display="http://pbs.twimg.com/profile_images/1165336963634872321/HrPKbiiP_normal.jpg"/>
    <hyperlink ref="V4" r:id="rId33" display="http://pbs.twimg.com/profile_images/1154548410508283904/5nbl7Gta_normal.jpg"/>
    <hyperlink ref="V5" r:id="rId34" display="http://pbs.twimg.com/profile_images/1163823009825619968/rc-uUaDP_normal.jpg"/>
    <hyperlink ref="V6" r:id="rId35" display="http://pbs.twimg.com/profile_images/1058739839384907776/WllDCirw_normal.jpg"/>
    <hyperlink ref="V7" r:id="rId36" display="http://pbs.twimg.com/profile_images/1059144968114262019/vN5m0yvd_normal.jpg"/>
    <hyperlink ref="V8" r:id="rId37" display="http://pbs.twimg.com/profile_images/1158238641589817344/iEtlPjxW_normal.jpg"/>
    <hyperlink ref="V9" r:id="rId38" display="http://pbs.twimg.com/profile_images/1163543489491197952/PEEuVLUP_normal.jpg"/>
    <hyperlink ref="V10" r:id="rId39" display="http://pbs.twimg.com/profile_images/378800000065091615/a37eef2fcfc7a6fcdff102fdc1661a60_normal.jpeg"/>
    <hyperlink ref="V11" r:id="rId40" display="http://pbs.twimg.com/profile_images/1158088567496818689/LJYKNr82_normal.jpg"/>
    <hyperlink ref="V12" r:id="rId41" display="http://pbs.twimg.com/profile_images/1152234856837013504/WAfqMGbz_normal.jpg"/>
    <hyperlink ref="V13" r:id="rId42" display="http://pbs.twimg.com/profile_images/1160901413469327361/s_EMpP6C_normal.jpg"/>
    <hyperlink ref="V14" r:id="rId43" display="http://pbs.twimg.com/profile_images/1014249433935081473/Nl7D7KQ9_normal.jpg"/>
    <hyperlink ref="V15" r:id="rId44" display="http://pbs.twimg.com/profile_images/742060055609155589/4w0PH6OP_normal.jpg"/>
    <hyperlink ref="V16" r:id="rId45" display="http://pbs.twimg.com/profile_images/1155589746200125442/zgcNOIun_normal.jpg"/>
    <hyperlink ref="V17" r:id="rId46" display="http://pbs.twimg.com/profile_images/1161138294211731466/JdWHJQOU_normal.jpg"/>
    <hyperlink ref="V18" r:id="rId47" display="http://pbs.twimg.com/profile_images/1058345641930297344/gi9d7nPF_normal.jpg"/>
    <hyperlink ref="V19" r:id="rId48" display="http://pbs.twimg.com/profile_images/1157810966664568832/TR790SlH_normal.jpg"/>
    <hyperlink ref="V20" r:id="rId49" display="http://pbs.twimg.com/profile_images/1152518394807291904/OwL-FgwN_normal.jpg"/>
    <hyperlink ref="V21" r:id="rId50" display="http://pbs.twimg.com/profile_images/868114418109960192/ZQKLcETF_normal.jpg"/>
    <hyperlink ref="V22" r:id="rId51" display="http://pbs.twimg.com/profile_images/1163891050043383814/CR-IJxmi_normal.jpg"/>
    <hyperlink ref="V23" r:id="rId52" display="http://pbs.twimg.com/profile_images/1158467806071021569/C-8r1MES_normal.jpg"/>
    <hyperlink ref="V24" r:id="rId53" display="http://pbs.twimg.com/profile_images/1150128954461831168/yOin5zlG_normal.jpg"/>
    <hyperlink ref="V25" r:id="rId54" display="http://pbs.twimg.com/profile_images/1147147970170773505/nToJE5EU_normal.jpg"/>
    <hyperlink ref="V26" r:id="rId55" display="http://pbs.twimg.com/profile_images/1086720630018457601/Hkc9DtVf_normal.jpg"/>
    <hyperlink ref="V27" r:id="rId56" display="http://pbs.twimg.com/profile_images/1150128954461831168/yOin5zlG_normal.jpg"/>
    <hyperlink ref="V28" r:id="rId57" display="http://pbs.twimg.com/profile_images/1147147970170773505/nToJE5EU_normal.jpg"/>
    <hyperlink ref="V29" r:id="rId58" display="http://pbs.twimg.com/profile_images/1086720630018457601/Hkc9DtVf_normal.jpg"/>
    <hyperlink ref="V30" r:id="rId59" display="http://pbs.twimg.com/profile_images/1150128954461831168/yOin5zlG_normal.jpg"/>
    <hyperlink ref="V31" r:id="rId60" display="http://pbs.twimg.com/profile_images/1147147970170773505/nToJE5EU_normal.jpg"/>
    <hyperlink ref="V32" r:id="rId61" display="http://pbs.twimg.com/profile_images/1147147970170773505/nToJE5EU_normal.jpg"/>
    <hyperlink ref="V33" r:id="rId62" display="http://pbs.twimg.com/profile_images/1147147970170773505/nToJE5EU_normal.jpg"/>
    <hyperlink ref="V34" r:id="rId63" display="http://pbs.twimg.com/profile_images/1086720630018457601/Hkc9DtVf_normal.jpg"/>
    <hyperlink ref="V35" r:id="rId64" display="http://pbs.twimg.com/profile_images/1150128954461831168/yOin5zlG_normal.jpg"/>
    <hyperlink ref="V36" r:id="rId65" display="http://pbs.twimg.com/profile_images/1086720630018457601/Hkc9DtVf_normal.jpg"/>
    <hyperlink ref="V37" r:id="rId66" display="http://pbs.twimg.com/profile_images/1150128954461831168/yOin5zlG_normal.jpg"/>
    <hyperlink ref="V38" r:id="rId67" display="http://pbs.twimg.com/profile_images/1086720630018457601/Hkc9DtVf_normal.jpg"/>
    <hyperlink ref="V39" r:id="rId68" display="http://pbs.twimg.com/profile_images/1165022617276993538/X2pOUEMj_normal.jpg"/>
    <hyperlink ref="V40" r:id="rId69" display="http://pbs.twimg.com/profile_images/1165034833598439425/vt8bnSLm_normal.jpg"/>
    <hyperlink ref="V41" r:id="rId70" display="http://pbs.twimg.com/profile_images/1151458899020713990/hEy4Xi4l_normal.jpg"/>
    <hyperlink ref="V42" r:id="rId71" display="http://pbs.twimg.com/profile_images/1164668380252639232/QZih7HmA_normal.jpg"/>
    <hyperlink ref="V43" r:id="rId72" display="http://pbs.twimg.com/profile_images/1114901696017203200/JeHi9thv_normal.jpg"/>
    <hyperlink ref="V44" r:id="rId73" display="http://pbs.twimg.com/profile_images/1157645007152717824/BYlxXprz_normal.jpg"/>
    <hyperlink ref="V45" r:id="rId74" display="http://pbs.twimg.com/profile_images/1019144649544478721/-HRamDVJ_normal.jpg"/>
    <hyperlink ref="V46" r:id="rId75" display="http://pbs.twimg.com/profile_images/1162066152165650433/9U0MkFDn_normal.jpg"/>
    <hyperlink ref="V47" r:id="rId76" display="http://pbs.twimg.com/profile_images/1162528154252173314/J1VVarLE_normal.jpg"/>
    <hyperlink ref="V48" r:id="rId77" display="http://pbs.twimg.com/profile_images/1164267311500603392/YBLxqTTR_normal.jpg"/>
    <hyperlink ref="V49" r:id="rId78" display="http://pbs.twimg.com/profile_images/1164267311500603392/YBLxqTTR_normal.jpg"/>
    <hyperlink ref="V50" r:id="rId79" display="https://pbs.twimg.com/media/EDDylcIWkAEcMGH.jpg"/>
    <hyperlink ref="V51" r:id="rId80" display="http://pbs.twimg.com/profile_images/1143496728043298817/szSJgmQC_normal.jpg"/>
    <hyperlink ref="V52" r:id="rId81" display="http://pbs.twimg.com/profile_images/1143496728043298817/szSJgmQC_normal.jpg"/>
    <hyperlink ref="V53" r:id="rId82" display="http://pbs.twimg.com/profile_images/1161004155579899906/IHO2s5rr_normal.jpg"/>
    <hyperlink ref="V54" r:id="rId83" display="http://pbs.twimg.com/profile_images/1138843953963442177/cmopiRJk_normal.jpg"/>
    <hyperlink ref="V55" r:id="rId84" display="http://pbs.twimg.com/profile_images/1150348083726823424/LPa9NR_i_normal.jpg"/>
    <hyperlink ref="V56" r:id="rId85" display="http://pbs.twimg.com/profile_images/1127264673445892099/1cylMTbD_normal.jpg"/>
    <hyperlink ref="V57" r:id="rId86" display="http://pbs.twimg.com/profile_images/1157089092913360896/LLTlTe1J_normal.jpg"/>
    <hyperlink ref="V58" r:id="rId87" display="http://pbs.twimg.com/profile_images/1150762099989262336/1fqV535e_normal.jpg"/>
    <hyperlink ref="V59" r:id="rId88" display="http://pbs.twimg.com/profile_images/1085856085293051904/hJ2ZkhUd_normal.jpg"/>
    <hyperlink ref="V60" r:id="rId89" display="http://pbs.twimg.com/profile_images/1145339229163180032/qCHSd43C_normal.jpg"/>
    <hyperlink ref="V61" r:id="rId90" display="http://pbs.twimg.com/profile_images/1145339229163180032/qCHSd43C_normal.jpg"/>
    <hyperlink ref="V62" r:id="rId91" display="http://pbs.twimg.com/profile_images/1159660686877822978/hYNqHGcw_normal.jpg"/>
    <hyperlink ref="V63" r:id="rId92" display="http://pbs.twimg.com/profile_images/1103847215292911616/uXDPfJ5x_normal.png"/>
    <hyperlink ref="V64" r:id="rId93" display="http://pbs.twimg.com/profile_images/1166389259265368065/JtoaaVA8_normal.jpg"/>
    <hyperlink ref="X3" r:id="rId94" display="https://twitter.com/#!/hfn_1990/status/1163972278725619717"/>
    <hyperlink ref="X4" r:id="rId95" display="https://twitter.com/#!/illsli9/status/1163972434724315137"/>
    <hyperlink ref="X5" r:id="rId96" display="https://twitter.com/#!/wangoppaa/status/1164297205827723264"/>
    <hyperlink ref="X6" r:id="rId97" display="https://twitter.com/#!/alhurranews/status/1164625566957539333"/>
    <hyperlink ref="X7" r:id="rId98" display="https://twitter.com/#!/alhurrairaq/status/1164625758427451394"/>
    <hyperlink ref="X8" r:id="rId99" display="https://twitter.com/#!/mtotality/status/1164627341693378562"/>
    <hyperlink ref="X9" r:id="rId100" display="https://twitter.com/#!/alaa00803434/status/1164627364019679232"/>
    <hyperlink ref="X10" r:id="rId101" display="https://twitter.com/#!/mtowim/status/1164628144118259713"/>
    <hyperlink ref="X11" r:id="rId102" display="https://twitter.com/#!/khalidroqi/status/1164628528639500293"/>
    <hyperlink ref="X12" r:id="rId103" display="https://twitter.com/#!/torcrfvumfvbwtc/status/1164630030334513155"/>
    <hyperlink ref="X13" r:id="rId104" display="https://twitter.com/#!/2highmountains/status/1164630463429959681"/>
    <hyperlink ref="X14" r:id="rId105" display="https://twitter.com/#!/oeskkcehmvn8fmv/status/1164638210498224144"/>
    <hyperlink ref="X15" r:id="rId106" display="https://twitter.com/#!/au_vieux/status/1164657240747446272"/>
    <hyperlink ref="X16" r:id="rId107" display="https://twitter.com/#!/muirln7rn1xbqja/status/1164664702296834048"/>
    <hyperlink ref="X17" r:id="rId108" display="https://twitter.com/#!/yvsqoquzbcqigse/status/1164668106943451136"/>
    <hyperlink ref="X18" r:id="rId109" display="https://twitter.com/#!/mhabibahi/status/1164673409663590400"/>
    <hyperlink ref="X19" r:id="rId110" display="https://twitter.com/#!/orvalho_/status/1164719309639364613"/>
    <hyperlink ref="X20" r:id="rId111" display="https://twitter.com/#!/h5nz9ut3fr0ptyx/status/1164772742924685312"/>
    <hyperlink ref="X21" r:id="rId112" display="https://twitter.com/#!/tamer_karkot/status/1164788048531320836"/>
    <hyperlink ref="X22" r:id="rId113" display="https://twitter.com/#!/noooora_na/status/1165132318434111488"/>
    <hyperlink ref="X23" r:id="rId114" display="https://twitter.com/#!/nai__0226/status/1165142748611121152"/>
    <hyperlink ref="X24" r:id="rId115" display="https://twitter.com/#!/fatmaasabih/status/1165168379319242753"/>
    <hyperlink ref="X25" r:id="rId116" display="https://twitter.com/#!/oonooraoo/status/1165169240510468098"/>
    <hyperlink ref="X26" r:id="rId117" display="https://twitter.com/#!/tweepaya/status/1165177779555655681"/>
    <hyperlink ref="X27" r:id="rId118" display="https://twitter.com/#!/fatmaasabih/status/1165168379319242753"/>
    <hyperlink ref="X28" r:id="rId119" display="https://twitter.com/#!/oonooraoo/status/1165169240510468098"/>
    <hyperlink ref="X29" r:id="rId120" display="https://twitter.com/#!/tweepaya/status/1165177779555655681"/>
    <hyperlink ref="X30" r:id="rId121" display="https://twitter.com/#!/fatmaasabih/status/1165168379319242753"/>
    <hyperlink ref="X31" r:id="rId122" display="https://twitter.com/#!/oonooraoo/status/1165169240510468098"/>
    <hyperlink ref="X32" r:id="rId123" display="https://twitter.com/#!/oonooraoo/status/1165169240510468098"/>
    <hyperlink ref="X33" r:id="rId124" display="https://twitter.com/#!/oonooraoo/status/1165169240510468098"/>
    <hyperlink ref="X34" r:id="rId125" display="https://twitter.com/#!/tweepaya/status/1165177779555655681"/>
    <hyperlink ref="X35" r:id="rId126" display="https://twitter.com/#!/fatmaasabih/status/1165168379319242753"/>
    <hyperlink ref="X36" r:id="rId127" display="https://twitter.com/#!/tweepaya/status/1165177779555655681"/>
    <hyperlink ref="X37" r:id="rId128" display="https://twitter.com/#!/fatmaasabih/status/1165168379319242753"/>
    <hyperlink ref="X38" r:id="rId129" display="https://twitter.com/#!/tweepaya/status/1165177779555655681"/>
    <hyperlink ref="X39" r:id="rId130" display="https://twitter.com/#!/alialleile/status/1165199872863215617"/>
    <hyperlink ref="X40" r:id="rId131" display="https://twitter.com/#!/foudagrapher/status/1165358395207114753"/>
    <hyperlink ref="X41" r:id="rId132" display="https://twitter.com/#!/nermena44/status/1165382442561220609"/>
    <hyperlink ref="X42" r:id="rId133" display="https://twitter.com/#!/bossyanssary/status/1165554146398875649"/>
    <hyperlink ref="X43" r:id="rId134" display="https://twitter.com/#!/michealnabil010/status/1165554512532246528"/>
    <hyperlink ref="X44" r:id="rId135" display="https://twitter.com/#!/sitalb_anat/status/1166299590049579009"/>
    <hyperlink ref="X45" r:id="rId136" display="https://twitter.com/#!/sarahka00361199/status/1166315399484514305"/>
    <hyperlink ref="X46" r:id="rId137" display="https://twitter.com/#!/taheralzain/status/1166315631081414657"/>
    <hyperlink ref="X47" r:id="rId138" display="https://twitter.com/#!/najd_nl/status/1166383825024442369"/>
    <hyperlink ref="X48" r:id="rId139" display="https://twitter.com/#!/mo_m3n/status/1166513978173997056"/>
    <hyperlink ref="X49" r:id="rId140" display="https://twitter.com/#!/mo_m3n/status/1166513978173997056"/>
    <hyperlink ref="X50" r:id="rId141" display="https://twitter.com/#!/jaehween/status/1166699036180721666"/>
    <hyperlink ref="X51" r:id="rId142" display="https://twitter.com/#!/radiosawa/status/1159479479800082433"/>
    <hyperlink ref="X52" r:id="rId143" display="https://twitter.com/#!/radiosawa/status/1164622464917413889"/>
    <hyperlink ref="X53" r:id="rId144" display="https://twitter.com/#!/piotrziba2/status/1166739871517609984"/>
    <hyperlink ref="X54" r:id="rId145" display="https://twitter.com/#!/k4gmrpdhkb5rddz/status/1166808718660579328"/>
    <hyperlink ref="X55" r:id="rId146" display="https://twitter.com/#!/mo7_omar/status/1166299003442618368"/>
    <hyperlink ref="X56" r:id="rId147" display="https://twitter.com/#!/3zoahmed94/status/1166847260967260160"/>
    <hyperlink ref="X57" r:id="rId148" display="https://twitter.com/#!/wa3dmo7sen/status/1166855587239538688"/>
    <hyperlink ref="X58" r:id="rId149" display="https://twitter.com/#!/blablabla_ee/status/1166855322180423682"/>
    <hyperlink ref="X59" r:id="rId150" display="https://twitter.com/#!/mikykassim/status/1166856615502499842"/>
    <hyperlink ref="X60" r:id="rId151" display="https://twitter.com/#!/nourah_ksa/status/1167245875695050752"/>
    <hyperlink ref="X61" r:id="rId152" display="https://twitter.com/#!/nourah_ksa/status/1167245875695050752"/>
    <hyperlink ref="X62" r:id="rId153" display="https://twitter.com/#!/m_199316/status/1167250430830829568"/>
    <hyperlink ref="X63" r:id="rId154" display="https://twitter.com/#!/ra__ea/status/1167298150459047936"/>
    <hyperlink ref="X64" r:id="rId155" display="https://twitter.com/#!/omarkarami/status/1167394784689999874"/>
  </hyperlinks>
  <printOptions/>
  <pageMargins left="0.7" right="0.7" top="0.75" bottom="0.75" header="0.3" footer="0.3"/>
  <pageSetup horizontalDpi="600" verticalDpi="600" orientation="portrait" r:id="rId159"/>
  <legacyDrawing r:id="rId157"/>
  <tableParts>
    <tablePart r:id="rId1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1316</v>
      </c>
      <c r="B1" s="13" t="s">
        <v>1317</v>
      </c>
      <c r="C1" s="13" t="s">
        <v>1310</v>
      </c>
      <c r="D1" s="13" t="s">
        <v>1311</v>
      </c>
      <c r="E1" s="13" t="s">
        <v>1318</v>
      </c>
      <c r="F1" s="13" t="s">
        <v>144</v>
      </c>
      <c r="G1" s="13" t="s">
        <v>1319</v>
      </c>
      <c r="H1" s="13" t="s">
        <v>1320</v>
      </c>
      <c r="I1" s="13" t="s">
        <v>1321</v>
      </c>
      <c r="J1" s="13" t="s">
        <v>1322</v>
      </c>
      <c r="K1" s="13" t="s">
        <v>1323</v>
      </c>
      <c r="L1" s="13" t="s">
        <v>1324</v>
      </c>
    </row>
    <row r="2" spans="1:12" ht="15">
      <c r="A2" s="91" t="s">
        <v>1003</v>
      </c>
      <c r="B2" s="91" t="s">
        <v>984</v>
      </c>
      <c r="C2" s="91">
        <v>35</v>
      </c>
      <c r="D2" s="131">
        <v>0.005819468795013219</v>
      </c>
      <c r="E2" s="131">
        <v>1.1580272589779457</v>
      </c>
      <c r="F2" s="91" t="s">
        <v>1312</v>
      </c>
      <c r="G2" s="91" t="b">
        <v>0</v>
      </c>
      <c r="H2" s="91" t="b">
        <v>0</v>
      </c>
      <c r="I2" s="91" t="b">
        <v>0</v>
      </c>
      <c r="J2" s="91" t="b">
        <v>0</v>
      </c>
      <c r="K2" s="91" t="b">
        <v>0</v>
      </c>
      <c r="L2" s="91" t="b">
        <v>0</v>
      </c>
    </row>
    <row r="3" spans="1:12" ht="15">
      <c r="A3" s="91" t="s">
        <v>1008</v>
      </c>
      <c r="B3" s="91" t="s">
        <v>1009</v>
      </c>
      <c r="C3" s="91">
        <v>15</v>
      </c>
      <c r="D3" s="131">
        <v>0.009184545060361928</v>
      </c>
      <c r="E3" s="131">
        <v>1.7143297597452332</v>
      </c>
      <c r="F3" s="91" t="s">
        <v>1312</v>
      </c>
      <c r="G3" s="91" t="b">
        <v>0</v>
      </c>
      <c r="H3" s="91" t="b">
        <v>0</v>
      </c>
      <c r="I3" s="91" t="b">
        <v>0</v>
      </c>
      <c r="J3" s="91" t="b">
        <v>0</v>
      </c>
      <c r="K3" s="91" t="b">
        <v>0</v>
      </c>
      <c r="L3" s="91" t="b">
        <v>0</v>
      </c>
    </row>
    <row r="4" spans="1:12" ht="15">
      <c r="A4" s="91" t="s">
        <v>1009</v>
      </c>
      <c r="B4" s="91" t="s">
        <v>1010</v>
      </c>
      <c r="C4" s="91">
        <v>15</v>
      </c>
      <c r="D4" s="131">
        <v>0.009184545060361928</v>
      </c>
      <c r="E4" s="131">
        <v>1.7143297597452332</v>
      </c>
      <c r="F4" s="91" t="s">
        <v>1312</v>
      </c>
      <c r="G4" s="91" t="b">
        <v>0</v>
      </c>
      <c r="H4" s="91" t="b">
        <v>0</v>
      </c>
      <c r="I4" s="91" t="b">
        <v>0</v>
      </c>
      <c r="J4" s="91" t="b">
        <v>0</v>
      </c>
      <c r="K4" s="91" t="b">
        <v>0</v>
      </c>
      <c r="L4" s="91" t="b">
        <v>0</v>
      </c>
    </row>
    <row r="5" spans="1:12" ht="15">
      <c r="A5" s="91" t="s">
        <v>1010</v>
      </c>
      <c r="B5" s="91" t="s">
        <v>1011</v>
      </c>
      <c r="C5" s="91">
        <v>15</v>
      </c>
      <c r="D5" s="131">
        <v>0.009184545060361928</v>
      </c>
      <c r="E5" s="131">
        <v>1.7143297597452332</v>
      </c>
      <c r="F5" s="91" t="s">
        <v>1312</v>
      </c>
      <c r="G5" s="91" t="b">
        <v>0</v>
      </c>
      <c r="H5" s="91" t="b">
        <v>0</v>
      </c>
      <c r="I5" s="91" t="b">
        <v>0</v>
      </c>
      <c r="J5" s="91" t="b">
        <v>0</v>
      </c>
      <c r="K5" s="91" t="b">
        <v>0</v>
      </c>
      <c r="L5" s="91" t="b">
        <v>0</v>
      </c>
    </row>
    <row r="6" spans="1:12" ht="15">
      <c r="A6" s="91" t="s">
        <v>1011</v>
      </c>
      <c r="B6" s="91" t="s">
        <v>1006</v>
      </c>
      <c r="C6" s="91">
        <v>15</v>
      </c>
      <c r="D6" s="131">
        <v>0.009184545060361928</v>
      </c>
      <c r="E6" s="131">
        <v>1.6116674178480854</v>
      </c>
      <c r="F6" s="91" t="s">
        <v>1312</v>
      </c>
      <c r="G6" s="91" t="b">
        <v>0</v>
      </c>
      <c r="H6" s="91" t="b">
        <v>0</v>
      </c>
      <c r="I6" s="91" t="b">
        <v>0</v>
      </c>
      <c r="J6" s="91" t="b">
        <v>0</v>
      </c>
      <c r="K6" s="91" t="b">
        <v>0</v>
      </c>
      <c r="L6" s="91" t="b">
        <v>0</v>
      </c>
    </row>
    <row r="7" spans="1:12" ht="15">
      <c r="A7" s="91" t="s">
        <v>1006</v>
      </c>
      <c r="B7" s="91" t="s">
        <v>1012</v>
      </c>
      <c r="C7" s="91">
        <v>15</v>
      </c>
      <c r="D7" s="131">
        <v>0.009184545060361928</v>
      </c>
      <c r="E7" s="131">
        <v>1.6116674178480854</v>
      </c>
      <c r="F7" s="91" t="s">
        <v>1312</v>
      </c>
      <c r="G7" s="91" t="b">
        <v>0</v>
      </c>
      <c r="H7" s="91" t="b">
        <v>0</v>
      </c>
      <c r="I7" s="91" t="b">
        <v>0</v>
      </c>
      <c r="J7" s="91" t="b">
        <v>0</v>
      </c>
      <c r="K7" s="91" t="b">
        <v>0</v>
      </c>
      <c r="L7" s="91" t="b">
        <v>0</v>
      </c>
    </row>
    <row r="8" spans="1:12" ht="15">
      <c r="A8" s="91" t="s">
        <v>1012</v>
      </c>
      <c r="B8" s="91" t="s">
        <v>1013</v>
      </c>
      <c r="C8" s="91">
        <v>15</v>
      </c>
      <c r="D8" s="131">
        <v>0.009184545060361928</v>
      </c>
      <c r="E8" s="131">
        <v>1.7143297597452332</v>
      </c>
      <c r="F8" s="91" t="s">
        <v>1312</v>
      </c>
      <c r="G8" s="91" t="b">
        <v>0</v>
      </c>
      <c r="H8" s="91" t="b">
        <v>0</v>
      </c>
      <c r="I8" s="91" t="b">
        <v>0</v>
      </c>
      <c r="J8" s="91" t="b">
        <v>0</v>
      </c>
      <c r="K8" s="91" t="b">
        <v>0</v>
      </c>
      <c r="L8" s="91" t="b">
        <v>0</v>
      </c>
    </row>
    <row r="9" spans="1:12" ht="15">
      <c r="A9" s="91" t="s">
        <v>1013</v>
      </c>
      <c r="B9" s="91" t="s">
        <v>1247</v>
      </c>
      <c r="C9" s="91">
        <v>15</v>
      </c>
      <c r="D9" s="131">
        <v>0.009184545060361928</v>
      </c>
      <c r="E9" s="131">
        <v>1.7143297597452332</v>
      </c>
      <c r="F9" s="91" t="s">
        <v>1312</v>
      </c>
      <c r="G9" s="91" t="b">
        <v>0</v>
      </c>
      <c r="H9" s="91" t="b">
        <v>0</v>
      </c>
      <c r="I9" s="91" t="b">
        <v>0</v>
      </c>
      <c r="J9" s="91" t="b">
        <v>0</v>
      </c>
      <c r="K9" s="91" t="b">
        <v>0</v>
      </c>
      <c r="L9" s="91" t="b">
        <v>0</v>
      </c>
    </row>
    <row r="10" spans="1:12" ht="15">
      <c r="A10" s="91" t="s">
        <v>1247</v>
      </c>
      <c r="B10" s="91" t="s">
        <v>1004</v>
      </c>
      <c r="C10" s="91">
        <v>15</v>
      </c>
      <c r="D10" s="131">
        <v>0.009184545060361928</v>
      </c>
      <c r="E10" s="131">
        <v>1.3222192947339193</v>
      </c>
      <c r="F10" s="91" t="s">
        <v>1312</v>
      </c>
      <c r="G10" s="91" t="b">
        <v>0</v>
      </c>
      <c r="H10" s="91" t="b">
        <v>0</v>
      </c>
      <c r="I10" s="91" t="b">
        <v>0</v>
      </c>
      <c r="J10" s="91" t="b">
        <v>0</v>
      </c>
      <c r="K10" s="91" t="b">
        <v>0</v>
      </c>
      <c r="L10" s="91" t="b">
        <v>0</v>
      </c>
    </row>
    <row r="11" spans="1:12" ht="15">
      <c r="A11" s="91" t="s">
        <v>1004</v>
      </c>
      <c r="B11" s="91" t="s">
        <v>1248</v>
      </c>
      <c r="C11" s="91">
        <v>15</v>
      </c>
      <c r="D11" s="131">
        <v>0.009184545060361928</v>
      </c>
      <c r="E11" s="131">
        <v>1.3222192947339193</v>
      </c>
      <c r="F11" s="91" t="s">
        <v>1312</v>
      </c>
      <c r="G11" s="91" t="b">
        <v>0</v>
      </c>
      <c r="H11" s="91" t="b">
        <v>0</v>
      </c>
      <c r="I11" s="91" t="b">
        <v>0</v>
      </c>
      <c r="J11" s="91" t="b">
        <v>0</v>
      </c>
      <c r="K11" s="91" t="b">
        <v>0</v>
      </c>
      <c r="L11" s="91" t="b">
        <v>0</v>
      </c>
    </row>
    <row r="12" spans="1:12" ht="15">
      <c r="A12" s="91" t="s">
        <v>1248</v>
      </c>
      <c r="B12" s="91" t="s">
        <v>1249</v>
      </c>
      <c r="C12" s="91">
        <v>15</v>
      </c>
      <c r="D12" s="131">
        <v>0.009184545060361928</v>
      </c>
      <c r="E12" s="131">
        <v>1.7143297597452332</v>
      </c>
      <c r="F12" s="91" t="s">
        <v>1312</v>
      </c>
      <c r="G12" s="91" t="b">
        <v>0</v>
      </c>
      <c r="H12" s="91" t="b">
        <v>0</v>
      </c>
      <c r="I12" s="91" t="b">
        <v>0</v>
      </c>
      <c r="J12" s="91" t="b">
        <v>0</v>
      </c>
      <c r="K12" s="91" t="b">
        <v>0</v>
      </c>
      <c r="L12" s="91" t="b">
        <v>0</v>
      </c>
    </row>
    <row r="13" spans="1:12" ht="15">
      <c r="A13" s="91" t="s">
        <v>1249</v>
      </c>
      <c r="B13" s="91" t="s">
        <v>1250</v>
      </c>
      <c r="C13" s="91">
        <v>15</v>
      </c>
      <c r="D13" s="131">
        <v>0.009184545060361928</v>
      </c>
      <c r="E13" s="131">
        <v>1.7143297597452332</v>
      </c>
      <c r="F13" s="91" t="s">
        <v>1312</v>
      </c>
      <c r="G13" s="91" t="b">
        <v>0</v>
      </c>
      <c r="H13" s="91" t="b">
        <v>0</v>
      </c>
      <c r="I13" s="91" t="b">
        <v>0</v>
      </c>
      <c r="J13" s="91" t="b">
        <v>0</v>
      </c>
      <c r="K13" s="91" t="b">
        <v>0</v>
      </c>
      <c r="L13" s="91" t="b">
        <v>0</v>
      </c>
    </row>
    <row r="14" spans="1:12" ht="15">
      <c r="A14" s="91" t="s">
        <v>1250</v>
      </c>
      <c r="B14" s="91" t="s">
        <v>1251</v>
      </c>
      <c r="C14" s="91">
        <v>15</v>
      </c>
      <c r="D14" s="131">
        <v>0.009184545060361928</v>
      </c>
      <c r="E14" s="131">
        <v>1.7143297597452332</v>
      </c>
      <c r="F14" s="91" t="s">
        <v>1312</v>
      </c>
      <c r="G14" s="91" t="b">
        <v>0</v>
      </c>
      <c r="H14" s="91" t="b">
        <v>0</v>
      </c>
      <c r="I14" s="91" t="b">
        <v>0</v>
      </c>
      <c r="J14" s="91" t="b">
        <v>0</v>
      </c>
      <c r="K14" s="91" t="b">
        <v>0</v>
      </c>
      <c r="L14" s="91" t="b">
        <v>0</v>
      </c>
    </row>
    <row r="15" spans="1:12" ht="15">
      <c r="A15" s="91" t="s">
        <v>1251</v>
      </c>
      <c r="B15" s="91" t="s">
        <v>1003</v>
      </c>
      <c r="C15" s="91">
        <v>15</v>
      </c>
      <c r="D15" s="131">
        <v>0.009184545060361928</v>
      </c>
      <c r="E15" s="131">
        <v>1.2372085050255706</v>
      </c>
      <c r="F15" s="91" t="s">
        <v>1312</v>
      </c>
      <c r="G15" s="91" t="b">
        <v>0</v>
      </c>
      <c r="H15" s="91" t="b">
        <v>0</v>
      </c>
      <c r="I15" s="91" t="b">
        <v>0</v>
      </c>
      <c r="J15" s="91" t="b">
        <v>0</v>
      </c>
      <c r="K15" s="91" t="b">
        <v>0</v>
      </c>
      <c r="L15" s="91" t="b">
        <v>0</v>
      </c>
    </row>
    <row r="16" spans="1:12" ht="15">
      <c r="A16" s="91" t="s">
        <v>247</v>
      </c>
      <c r="B16" s="91" t="s">
        <v>1008</v>
      </c>
      <c r="C16" s="91">
        <v>14</v>
      </c>
      <c r="D16" s="131">
        <v>0.009080708877288351</v>
      </c>
      <c r="E16" s="131">
        <v>1.7143297597452332</v>
      </c>
      <c r="F16" s="91" t="s">
        <v>1312</v>
      </c>
      <c r="G16" s="91" t="b">
        <v>0</v>
      </c>
      <c r="H16" s="91" t="b">
        <v>0</v>
      </c>
      <c r="I16" s="91" t="b">
        <v>0</v>
      </c>
      <c r="J16" s="91" t="b">
        <v>0</v>
      </c>
      <c r="K16" s="91" t="b">
        <v>0</v>
      </c>
      <c r="L16" s="91" t="b">
        <v>0</v>
      </c>
    </row>
    <row r="17" spans="1:12" ht="15">
      <c r="A17" s="91" t="s">
        <v>1024</v>
      </c>
      <c r="B17" s="91" t="s">
        <v>1015</v>
      </c>
      <c r="C17" s="91">
        <v>5</v>
      </c>
      <c r="D17" s="131">
        <v>0.0059531589881185966</v>
      </c>
      <c r="E17" s="131">
        <v>1.7764776664940776</v>
      </c>
      <c r="F17" s="91" t="s">
        <v>1312</v>
      </c>
      <c r="G17" s="91" t="b">
        <v>0</v>
      </c>
      <c r="H17" s="91" t="b">
        <v>0</v>
      </c>
      <c r="I17" s="91" t="b">
        <v>0</v>
      </c>
      <c r="J17" s="91" t="b">
        <v>0</v>
      </c>
      <c r="K17" s="91" t="b">
        <v>0</v>
      </c>
      <c r="L17" s="91" t="b">
        <v>0</v>
      </c>
    </row>
    <row r="18" spans="1:12" ht="15">
      <c r="A18" s="91" t="s">
        <v>1015</v>
      </c>
      <c r="B18" s="91" t="s">
        <v>1025</v>
      </c>
      <c r="C18" s="91">
        <v>5</v>
      </c>
      <c r="D18" s="131">
        <v>0.0059531589881185966</v>
      </c>
      <c r="E18" s="131">
        <v>1.7764776664940776</v>
      </c>
      <c r="F18" s="91" t="s">
        <v>1312</v>
      </c>
      <c r="G18" s="91" t="b">
        <v>0</v>
      </c>
      <c r="H18" s="91" t="b">
        <v>0</v>
      </c>
      <c r="I18" s="91" t="b">
        <v>0</v>
      </c>
      <c r="J18" s="91" t="b">
        <v>0</v>
      </c>
      <c r="K18" s="91" t="b">
        <v>0</v>
      </c>
      <c r="L18" s="91" t="b">
        <v>0</v>
      </c>
    </row>
    <row r="19" spans="1:12" ht="15">
      <c r="A19" s="91" t="s">
        <v>1025</v>
      </c>
      <c r="B19" s="91" t="s">
        <v>1026</v>
      </c>
      <c r="C19" s="91">
        <v>5</v>
      </c>
      <c r="D19" s="131">
        <v>0.0059531589881185966</v>
      </c>
      <c r="E19" s="131">
        <v>2.1914510144648953</v>
      </c>
      <c r="F19" s="91" t="s">
        <v>1312</v>
      </c>
      <c r="G19" s="91" t="b">
        <v>0</v>
      </c>
      <c r="H19" s="91" t="b">
        <v>0</v>
      </c>
      <c r="I19" s="91" t="b">
        <v>0</v>
      </c>
      <c r="J19" s="91" t="b">
        <v>0</v>
      </c>
      <c r="K19" s="91" t="b">
        <v>0</v>
      </c>
      <c r="L19" s="91" t="b">
        <v>0</v>
      </c>
    </row>
    <row r="20" spans="1:12" ht="15">
      <c r="A20" s="91" t="s">
        <v>1026</v>
      </c>
      <c r="B20" s="91" t="s">
        <v>1027</v>
      </c>
      <c r="C20" s="91">
        <v>5</v>
      </c>
      <c r="D20" s="131">
        <v>0.0059531589881185966</v>
      </c>
      <c r="E20" s="131">
        <v>2.1914510144648953</v>
      </c>
      <c r="F20" s="91" t="s">
        <v>1312</v>
      </c>
      <c r="G20" s="91" t="b">
        <v>0</v>
      </c>
      <c r="H20" s="91" t="b">
        <v>0</v>
      </c>
      <c r="I20" s="91" t="b">
        <v>0</v>
      </c>
      <c r="J20" s="91" t="b">
        <v>0</v>
      </c>
      <c r="K20" s="91" t="b">
        <v>0</v>
      </c>
      <c r="L20" s="91" t="b">
        <v>0</v>
      </c>
    </row>
    <row r="21" spans="1:12" ht="15">
      <c r="A21" s="91" t="s">
        <v>1027</v>
      </c>
      <c r="B21" s="91" t="s">
        <v>1004</v>
      </c>
      <c r="C21" s="91">
        <v>5</v>
      </c>
      <c r="D21" s="131">
        <v>0.0059531589881185966</v>
      </c>
      <c r="E21" s="131">
        <v>1.3222192947339193</v>
      </c>
      <c r="F21" s="91" t="s">
        <v>1312</v>
      </c>
      <c r="G21" s="91" t="b">
        <v>0</v>
      </c>
      <c r="H21" s="91" t="b">
        <v>0</v>
      </c>
      <c r="I21" s="91" t="b">
        <v>0</v>
      </c>
      <c r="J21" s="91" t="b">
        <v>0</v>
      </c>
      <c r="K21" s="91" t="b">
        <v>0</v>
      </c>
      <c r="L21" s="91" t="b">
        <v>0</v>
      </c>
    </row>
    <row r="22" spans="1:12" ht="15">
      <c r="A22" s="91" t="s">
        <v>1004</v>
      </c>
      <c r="B22" s="91" t="s">
        <v>1028</v>
      </c>
      <c r="C22" s="91">
        <v>5</v>
      </c>
      <c r="D22" s="131">
        <v>0.0059531589881185966</v>
      </c>
      <c r="E22" s="131">
        <v>1.3222192947339193</v>
      </c>
      <c r="F22" s="91" t="s">
        <v>1312</v>
      </c>
      <c r="G22" s="91" t="b">
        <v>0</v>
      </c>
      <c r="H22" s="91" t="b">
        <v>0</v>
      </c>
      <c r="I22" s="91" t="b">
        <v>0</v>
      </c>
      <c r="J22" s="91" t="b">
        <v>0</v>
      </c>
      <c r="K22" s="91" t="b">
        <v>0</v>
      </c>
      <c r="L22" s="91" t="b">
        <v>0</v>
      </c>
    </row>
    <row r="23" spans="1:12" ht="15">
      <c r="A23" s="91" t="s">
        <v>1028</v>
      </c>
      <c r="B23" s="91" t="s">
        <v>1029</v>
      </c>
      <c r="C23" s="91">
        <v>5</v>
      </c>
      <c r="D23" s="131">
        <v>0.0059531589881185966</v>
      </c>
      <c r="E23" s="131">
        <v>2.1914510144648953</v>
      </c>
      <c r="F23" s="91" t="s">
        <v>1312</v>
      </c>
      <c r="G23" s="91" t="b">
        <v>0</v>
      </c>
      <c r="H23" s="91" t="b">
        <v>0</v>
      </c>
      <c r="I23" s="91" t="b">
        <v>0</v>
      </c>
      <c r="J23" s="91" t="b">
        <v>0</v>
      </c>
      <c r="K23" s="91" t="b">
        <v>0</v>
      </c>
      <c r="L23" s="91" t="b">
        <v>0</v>
      </c>
    </row>
    <row r="24" spans="1:12" ht="15">
      <c r="A24" s="91" t="s">
        <v>1029</v>
      </c>
      <c r="B24" s="91" t="s">
        <v>1030</v>
      </c>
      <c r="C24" s="91">
        <v>5</v>
      </c>
      <c r="D24" s="131">
        <v>0.0059531589881185966</v>
      </c>
      <c r="E24" s="131">
        <v>2.1914510144648953</v>
      </c>
      <c r="F24" s="91" t="s">
        <v>1312</v>
      </c>
      <c r="G24" s="91" t="b">
        <v>0</v>
      </c>
      <c r="H24" s="91" t="b">
        <v>0</v>
      </c>
      <c r="I24" s="91" t="b">
        <v>0</v>
      </c>
      <c r="J24" s="91" t="b">
        <v>0</v>
      </c>
      <c r="K24" s="91" t="b">
        <v>0</v>
      </c>
      <c r="L24" s="91" t="b">
        <v>0</v>
      </c>
    </row>
    <row r="25" spans="1:12" ht="15">
      <c r="A25" s="91" t="s">
        <v>1030</v>
      </c>
      <c r="B25" s="91" t="s">
        <v>1031</v>
      </c>
      <c r="C25" s="91">
        <v>5</v>
      </c>
      <c r="D25" s="131">
        <v>0.0059531589881185966</v>
      </c>
      <c r="E25" s="131">
        <v>2.1914510144648953</v>
      </c>
      <c r="F25" s="91" t="s">
        <v>1312</v>
      </c>
      <c r="G25" s="91" t="b">
        <v>0</v>
      </c>
      <c r="H25" s="91" t="b">
        <v>0</v>
      </c>
      <c r="I25" s="91" t="b">
        <v>0</v>
      </c>
      <c r="J25" s="91" t="b">
        <v>0</v>
      </c>
      <c r="K25" s="91" t="b">
        <v>0</v>
      </c>
      <c r="L25" s="91" t="b">
        <v>0</v>
      </c>
    </row>
    <row r="26" spans="1:12" ht="15">
      <c r="A26" s="91" t="s">
        <v>1031</v>
      </c>
      <c r="B26" s="91" t="s">
        <v>1252</v>
      </c>
      <c r="C26" s="91">
        <v>5</v>
      </c>
      <c r="D26" s="131">
        <v>0.0059531589881185966</v>
      </c>
      <c r="E26" s="131">
        <v>2.1914510144648953</v>
      </c>
      <c r="F26" s="91" t="s">
        <v>1312</v>
      </c>
      <c r="G26" s="91" t="b">
        <v>0</v>
      </c>
      <c r="H26" s="91" t="b">
        <v>0</v>
      </c>
      <c r="I26" s="91" t="b">
        <v>0</v>
      </c>
      <c r="J26" s="91" t="b">
        <v>0</v>
      </c>
      <c r="K26" s="91" t="b">
        <v>0</v>
      </c>
      <c r="L26" s="91" t="b">
        <v>0</v>
      </c>
    </row>
    <row r="27" spans="1:12" ht="15">
      <c r="A27" s="91" t="s">
        <v>1252</v>
      </c>
      <c r="B27" s="91" t="s">
        <v>1253</v>
      </c>
      <c r="C27" s="91">
        <v>5</v>
      </c>
      <c r="D27" s="131">
        <v>0.0059531589881185966</v>
      </c>
      <c r="E27" s="131">
        <v>2.1914510144648953</v>
      </c>
      <c r="F27" s="91" t="s">
        <v>1312</v>
      </c>
      <c r="G27" s="91" t="b">
        <v>0</v>
      </c>
      <c r="H27" s="91" t="b">
        <v>0</v>
      </c>
      <c r="I27" s="91" t="b">
        <v>0</v>
      </c>
      <c r="J27" s="91" t="b">
        <v>0</v>
      </c>
      <c r="K27" s="91" t="b">
        <v>0</v>
      </c>
      <c r="L27" s="91" t="b">
        <v>0</v>
      </c>
    </row>
    <row r="28" spans="1:12" ht="15">
      <c r="A28" s="91" t="s">
        <v>1253</v>
      </c>
      <c r="B28" s="91" t="s">
        <v>1254</v>
      </c>
      <c r="C28" s="91">
        <v>5</v>
      </c>
      <c r="D28" s="131">
        <v>0.0059531589881185966</v>
      </c>
      <c r="E28" s="131">
        <v>2.1914510144648953</v>
      </c>
      <c r="F28" s="91" t="s">
        <v>1312</v>
      </c>
      <c r="G28" s="91" t="b">
        <v>0</v>
      </c>
      <c r="H28" s="91" t="b">
        <v>0</v>
      </c>
      <c r="I28" s="91" t="b">
        <v>0</v>
      </c>
      <c r="J28" s="91" t="b">
        <v>0</v>
      </c>
      <c r="K28" s="91" t="b">
        <v>0</v>
      </c>
      <c r="L28" s="91" t="b">
        <v>0</v>
      </c>
    </row>
    <row r="29" spans="1:12" ht="15">
      <c r="A29" s="91" t="s">
        <v>1254</v>
      </c>
      <c r="B29" s="91" t="s">
        <v>1255</v>
      </c>
      <c r="C29" s="91">
        <v>5</v>
      </c>
      <c r="D29" s="131">
        <v>0.0059531589881185966</v>
      </c>
      <c r="E29" s="131">
        <v>2.1914510144648953</v>
      </c>
      <c r="F29" s="91" t="s">
        <v>1312</v>
      </c>
      <c r="G29" s="91" t="b">
        <v>0</v>
      </c>
      <c r="H29" s="91" t="b">
        <v>0</v>
      </c>
      <c r="I29" s="91" t="b">
        <v>0</v>
      </c>
      <c r="J29" s="91" t="b">
        <v>0</v>
      </c>
      <c r="K29" s="91" t="b">
        <v>0</v>
      </c>
      <c r="L29" s="91" t="b">
        <v>0</v>
      </c>
    </row>
    <row r="30" spans="1:12" ht="15">
      <c r="A30" s="91" t="s">
        <v>1255</v>
      </c>
      <c r="B30" s="91" t="s">
        <v>1256</v>
      </c>
      <c r="C30" s="91">
        <v>5</v>
      </c>
      <c r="D30" s="131">
        <v>0.0059531589881185966</v>
      </c>
      <c r="E30" s="131">
        <v>2.1914510144648953</v>
      </c>
      <c r="F30" s="91" t="s">
        <v>1312</v>
      </c>
      <c r="G30" s="91" t="b">
        <v>0</v>
      </c>
      <c r="H30" s="91" t="b">
        <v>0</v>
      </c>
      <c r="I30" s="91" t="b">
        <v>0</v>
      </c>
      <c r="J30" s="91" t="b">
        <v>0</v>
      </c>
      <c r="K30" s="91" t="b">
        <v>0</v>
      </c>
      <c r="L30" s="91" t="b">
        <v>0</v>
      </c>
    </row>
    <row r="31" spans="1:12" ht="15">
      <c r="A31" s="91" t="s">
        <v>1256</v>
      </c>
      <c r="B31" s="91" t="s">
        <v>1004</v>
      </c>
      <c r="C31" s="91">
        <v>5</v>
      </c>
      <c r="D31" s="131">
        <v>0.0059531589881185966</v>
      </c>
      <c r="E31" s="131">
        <v>1.3222192947339193</v>
      </c>
      <c r="F31" s="91" t="s">
        <v>1312</v>
      </c>
      <c r="G31" s="91" t="b">
        <v>0</v>
      </c>
      <c r="H31" s="91" t="b">
        <v>0</v>
      </c>
      <c r="I31" s="91" t="b">
        <v>0</v>
      </c>
      <c r="J31" s="91" t="b">
        <v>0</v>
      </c>
      <c r="K31" s="91" t="b">
        <v>0</v>
      </c>
      <c r="L31" s="91" t="b">
        <v>0</v>
      </c>
    </row>
    <row r="32" spans="1:12" ht="15">
      <c r="A32" s="91" t="s">
        <v>1004</v>
      </c>
      <c r="B32" s="91" t="s">
        <v>1257</v>
      </c>
      <c r="C32" s="91">
        <v>5</v>
      </c>
      <c r="D32" s="131">
        <v>0.0059531589881185966</v>
      </c>
      <c r="E32" s="131">
        <v>1.3222192947339193</v>
      </c>
      <c r="F32" s="91" t="s">
        <v>1312</v>
      </c>
      <c r="G32" s="91" t="b">
        <v>0</v>
      </c>
      <c r="H32" s="91" t="b">
        <v>0</v>
      </c>
      <c r="I32" s="91" t="b">
        <v>0</v>
      </c>
      <c r="J32" s="91" t="b">
        <v>0</v>
      </c>
      <c r="K32" s="91" t="b">
        <v>0</v>
      </c>
      <c r="L32" s="91" t="b">
        <v>0</v>
      </c>
    </row>
    <row r="33" spans="1:12" ht="15">
      <c r="A33" s="91" t="s">
        <v>1257</v>
      </c>
      <c r="B33" s="91" t="s">
        <v>1003</v>
      </c>
      <c r="C33" s="91">
        <v>5</v>
      </c>
      <c r="D33" s="131">
        <v>0.0059531589881185966</v>
      </c>
      <c r="E33" s="131">
        <v>1.2372085050255706</v>
      </c>
      <c r="F33" s="91" t="s">
        <v>1312</v>
      </c>
      <c r="G33" s="91" t="b">
        <v>0</v>
      </c>
      <c r="H33" s="91" t="b">
        <v>0</v>
      </c>
      <c r="I33" s="91" t="b">
        <v>0</v>
      </c>
      <c r="J33" s="91" t="b">
        <v>0</v>
      </c>
      <c r="K33" s="91" t="b">
        <v>0</v>
      </c>
      <c r="L33" s="91" t="b">
        <v>0</v>
      </c>
    </row>
    <row r="34" spans="1:12" ht="15">
      <c r="A34" s="91" t="s">
        <v>984</v>
      </c>
      <c r="B34" s="91" t="s">
        <v>1258</v>
      </c>
      <c r="C34" s="91">
        <v>5</v>
      </c>
      <c r="D34" s="131">
        <v>0.0059531589881185966</v>
      </c>
      <c r="E34" s="131">
        <v>1.459057254641927</v>
      </c>
      <c r="F34" s="91" t="s">
        <v>1312</v>
      </c>
      <c r="G34" s="91" t="b">
        <v>0</v>
      </c>
      <c r="H34" s="91" t="b">
        <v>0</v>
      </c>
      <c r="I34" s="91" t="b">
        <v>0</v>
      </c>
      <c r="J34" s="91" t="b">
        <v>0</v>
      </c>
      <c r="K34" s="91" t="b">
        <v>0</v>
      </c>
      <c r="L34" s="91" t="b">
        <v>0</v>
      </c>
    </row>
    <row r="35" spans="1:12" ht="15">
      <c r="A35" s="91" t="s">
        <v>250</v>
      </c>
      <c r="B35" s="91" t="s">
        <v>1024</v>
      </c>
      <c r="C35" s="91">
        <v>4</v>
      </c>
      <c r="D35" s="131">
        <v>0.005232393920230909</v>
      </c>
      <c r="E35" s="131">
        <v>2.288361027472952</v>
      </c>
      <c r="F35" s="91" t="s">
        <v>1312</v>
      </c>
      <c r="G35" s="91" t="b">
        <v>0</v>
      </c>
      <c r="H35" s="91" t="b">
        <v>0</v>
      </c>
      <c r="I35" s="91" t="b">
        <v>0</v>
      </c>
      <c r="J35" s="91" t="b">
        <v>0</v>
      </c>
      <c r="K35" s="91" t="b">
        <v>0</v>
      </c>
      <c r="L35" s="91" t="b">
        <v>0</v>
      </c>
    </row>
    <row r="36" spans="1:12" ht="15">
      <c r="A36" s="91" t="s">
        <v>1258</v>
      </c>
      <c r="B36" s="91" t="s">
        <v>1262</v>
      </c>
      <c r="C36" s="91">
        <v>4</v>
      </c>
      <c r="D36" s="131">
        <v>0.005232393920230909</v>
      </c>
      <c r="E36" s="131">
        <v>2.1914510144648958</v>
      </c>
      <c r="F36" s="91" t="s">
        <v>1312</v>
      </c>
      <c r="G36" s="91" t="b">
        <v>0</v>
      </c>
      <c r="H36" s="91" t="b">
        <v>0</v>
      </c>
      <c r="I36" s="91" t="b">
        <v>0</v>
      </c>
      <c r="J36" s="91" t="b">
        <v>0</v>
      </c>
      <c r="K36" s="91" t="b">
        <v>0</v>
      </c>
      <c r="L36" s="91" t="b">
        <v>0</v>
      </c>
    </row>
    <row r="37" spans="1:12" ht="15">
      <c r="A37" s="91" t="s">
        <v>1262</v>
      </c>
      <c r="B37" s="91" t="s">
        <v>1263</v>
      </c>
      <c r="C37" s="91">
        <v>4</v>
      </c>
      <c r="D37" s="131">
        <v>0.005232393920230909</v>
      </c>
      <c r="E37" s="131">
        <v>2.288361027472952</v>
      </c>
      <c r="F37" s="91" t="s">
        <v>1312</v>
      </c>
      <c r="G37" s="91" t="b">
        <v>0</v>
      </c>
      <c r="H37" s="91" t="b">
        <v>0</v>
      </c>
      <c r="I37" s="91" t="b">
        <v>0</v>
      </c>
      <c r="J37" s="91" t="b">
        <v>0</v>
      </c>
      <c r="K37" s="91" t="b">
        <v>0</v>
      </c>
      <c r="L37" s="91" t="b">
        <v>0</v>
      </c>
    </row>
    <row r="38" spans="1:12" ht="15">
      <c r="A38" s="91" t="s">
        <v>1036</v>
      </c>
      <c r="B38" s="91" t="s">
        <v>1037</v>
      </c>
      <c r="C38" s="91">
        <v>3</v>
      </c>
      <c r="D38" s="131">
        <v>0.004378618118748817</v>
      </c>
      <c r="E38" s="131">
        <v>2.413299764081252</v>
      </c>
      <c r="F38" s="91" t="s">
        <v>1312</v>
      </c>
      <c r="G38" s="91" t="b">
        <v>0</v>
      </c>
      <c r="H38" s="91" t="b">
        <v>0</v>
      </c>
      <c r="I38" s="91" t="b">
        <v>0</v>
      </c>
      <c r="J38" s="91" t="b">
        <v>0</v>
      </c>
      <c r="K38" s="91" t="b">
        <v>0</v>
      </c>
      <c r="L38" s="91" t="b">
        <v>0</v>
      </c>
    </row>
    <row r="39" spans="1:12" ht="15">
      <c r="A39" s="91" t="s">
        <v>1037</v>
      </c>
      <c r="B39" s="91" t="s">
        <v>984</v>
      </c>
      <c r="C39" s="91">
        <v>3</v>
      </c>
      <c r="D39" s="131">
        <v>0.004378618118748817</v>
      </c>
      <c r="E39" s="131">
        <v>1.2671717284030137</v>
      </c>
      <c r="F39" s="91" t="s">
        <v>1312</v>
      </c>
      <c r="G39" s="91" t="b">
        <v>0</v>
      </c>
      <c r="H39" s="91" t="b">
        <v>0</v>
      </c>
      <c r="I39" s="91" t="b">
        <v>0</v>
      </c>
      <c r="J39" s="91" t="b">
        <v>0</v>
      </c>
      <c r="K39" s="91" t="b">
        <v>0</v>
      </c>
      <c r="L39" s="91" t="b">
        <v>0</v>
      </c>
    </row>
    <row r="40" spans="1:12" ht="15">
      <c r="A40" s="91" t="s">
        <v>984</v>
      </c>
      <c r="B40" s="91" t="s">
        <v>1004</v>
      </c>
      <c r="C40" s="91">
        <v>3</v>
      </c>
      <c r="D40" s="131">
        <v>0.004378618118748817</v>
      </c>
      <c r="E40" s="131">
        <v>0.36797678529459443</v>
      </c>
      <c r="F40" s="91" t="s">
        <v>1312</v>
      </c>
      <c r="G40" s="91" t="b">
        <v>0</v>
      </c>
      <c r="H40" s="91" t="b">
        <v>0</v>
      </c>
      <c r="I40" s="91" t="b">
        <v>0</v>
      </c>
      <c r="J40" s="91" t="b">
        <v>0</v>
      </c>
      <c r="K40" s="91" t="b">
        <v>0</v>
      </c>
      <c r="L40" s="91" t="b">
        <v>0</v>
      </c>
    </row>
    <row r="41" spans="1:12" ht="15">
      <c r="A41" s="91" t="s">
        <v>1004</v>
      </c>
      <c r="B41" s="91" t="s">
        <v>1038</v>
      </c>
      <c r="C41" s="91">
        <v>3</v>
      </c>
      <c r="D41" s="131">
        <v>0.004378618118748817</v>
      </c>
      <c r="E41" s="131">
        <v>1.3222192947339193</v>
      </c>
      <c r="F41" s="91" t="s">
        <v>1312</v>
      </c>
      <c r="G41" s="91" t="b">
        <v>0</v>
      </c>
      <c r="H41" s="91" t="b">
        <v>0</v>
      </c>
      <c r="I41" s="91" t="b">
        <v>0</v>
      </c>
      <c r="J41" s="91" t="b">
        <v>0</v>
      </c>
      <c r="K41" s="91" t="b">
        <v>0</v>
      </c>
      <c r="L41" s="91" t="b">
        <v>0</v>
      </c>
    </row>
    <row r="42" spans="1:12" ht="15">
      <c r="A42" s="91" t="s">
        <v>1038</v>
      </c>
      <c r="B42" s="91" t="s">
        <v>1003</v>
      </c>
      <c r="C42" s="91">
        <v>3</v>
      </c>
      <c r="D42" s="131">
        <v>0.004378618118748817</v>
      </c>
      <c r="E42" s="131">
        <v>1.2372085050255706</v>
      </c>
      <c r="F42" s="91" t="s">
        <v>1312</v>
      </c>
      <c r="G42" s="91" t="b">
        <v>0</v>
      </c>
      <c r="H42" s="91" t="b">
        <v>0</v>
      </c>
      <c r="I42" s="91" t="b">
        <v>0</v>
      </c>
      <c r="J42" s="91" t="b">
        <v>0</v>
      </c>
      <c r="K42" s="91" t="b">
        <v>0</v>
      </c>
      <c r="L42" s="91" t="b">
        <v>0</v>
      </c>
    </row>
    <row r="43" spans="1:12" ht="15">
      <c r="A43" s="91" t="s">
        <v>1003</v>
      </c>
      <c r="B43" s="91" t="s">
        <v>1005</v>
      </c>
      <c r="C43" s="91">
        <v>3</v>
      </c>
      <c r="D43" s="131">
        <v>0.004378618118748817</v>
      </c>
      <c r="E43" s="131">
        <v>0.41329976408125185</v>
      </c>
      <c r="F43" s="91" t="s">
        <v>1312</v>
      </c>
      <c r="G43" s="91" t="b">
        <v>0</v>
      </c>
      <c r="H43" s="91" t="b">
        <v>0</v>
      </c>
      <c r="I43" s="91" t="b">
        <v>0</v>
      </c>
      <c r="J43" s="91" t="b">
        <v>0</v>
      </c>
      <c r="K43" s="91" t="b">
        <v>0</v>
      </c>
      <c r="L43" s="91" t="b">
        <v>0</v>
      </c>
    </row>
    <row r="44" spans="1:12" ht="15">
      <c r="A44" s="91" t="s">
        <v>1005</v>
      </c>
      <c r="B44" s="91" t="s">
        <v>1039</v>
      </c>
      <c r="C44" s="91">
        <v>3</v>
      </c>
      <c r="D44" s="131">
        <v>0.004378618118748817</v>
      </c>
      <c r="E44" s="131">
        <v>1.589391023136933</v>
      </c>
      <c r="F44" s="91" t="s">
        <v>1312</v>
      </c>
      <c r="G44" s="91" t="b">
        <v>0</v>
      </c>
      <c r="H44" s="91" t="b">
        <v>0</v>
      </c>
      <c r="I44" s="91" t="b">
        <v>0</v>
      </c>
      <c r="J44" s="91" t="b">
        <v>0</v>
      </c>
      <c r="K44" s="91" t="b">
        <v>0</v>
      </c>
      <c r="L44" s="91" t="b">
        <v>0</v>
      </c>
    </row>
    <row r="45" spans="1:12" ht="15">
      <c r="A45" s="91" t="s">
        <v>1039</v>
      </c>
      <c r="B45" s="91" t="s">
        <v>1034</v>
      </c>
      <c r="C45" s="91">
        <v>3</v>
      </c>
      <c r="D45" s="131">
        <v>0.004378618118748817</v>
      </c>
      <c r="E45" s="131">
        <v>2.1122697684172707</v>
      </c>
      <c r="F45" s="91" t="s">
        <v>1312</v>
      </c>
      <c r="G45" s="91" t="b">
        <v>0</v>
      </c>
      <c r="H45" s="91" t="b">
        <v>0</v>
      </c>
      <c r="I45" s="91" t="b">
        <v>0</v>
      </c>
      <c r="J45" s="91" t="b">
        <v>0</v>
      </c>
      <c r="K45" s="91" t="b">
        <v>0</v>
      </c>
      <c r="L45" s="91" t="b">
        <v>0</v>
      </c>
    </row>
    <row r="46" spans="1:12" ht="15">
      <c r="A46" s="91" t="s">
        <v>1034</v>
      </c>
      <c r="B46" s="91" t="s">
        <v>1004</v>
      </c>
      <c r="C46" s="91">
        <v>3</v>
      </c>
      <c r="D46" s="131">
        <v>0.004378618118748817</v>
      </c>
      <c r="E46" s="131">
        <v>1.021189299069938</v>
      </c>
      <c r="F46" s="91" t="s">
        <v>1312</v>
      </c>
      <c r="G46" s="91" t="b">
        <v>0</v>
      </c>
      <c r="H46" s="91" t="b">
        <v>0</v>
      </c>
      <c r="I46" s="91" t="b">
        <v>0</v>
      </c>
      <c r="J46" s="91" t="b">
        <v>0</v>
      </c>
      <c r="K46" s="91" t="b">
        <v>0</v>
      </c>
      <c r="L46" s="91" t="b">
        <v>0</v>
      </c>
    </row>
    <row r="47" spans="1:12" ht="15">
      <c r="A47" s="91" t="s">
        <v>1004</v>
      </c>
      <c r="B47" s="91" t="s">
        <v>1266</v>
      </c>
      <c r="C47" s="91">
        <v>3</v>
      </c>
      <c r="D47" s="131">
        <v>0.004378618118748817</v>
      </c>
      <c r="E47" s="131">
        <v>1.3222192947339193</v>
      </c>
      <c r="F47" s="91" t="s">
        <v>1312</v>
      </c>
      <c r="G47" s="91" t="b">
        <v>0</v>
      </c>
      <c r="H47" s="91" t="b">
        <v>0</v>
      </c>
      <c r="I47" s="91" t="b">
        <v>0</v>
      </c>
      <c r="J47" s="91" t="b">
        <v>0</v>
      </c>
      <c r="K47" s="91" t="b">
        <v>0</v>
      </c>
      <c r="L47" s="91" t="b">
        <v>0</v>
      </c>
    </row>
    <row r="48" spans="1:12" ht="15">
      <c r="A48" s="91" t="s">
        <v>1266</v>
      </c>
      <c r="B48" s="91" t="s">
        <v>1015</v>
      </c>
      <c r="C48" s="91">
        <v>3</v>
      </c>
      <c r="D48" s="131">
        <v>0.004378618118748817</v>
      </c>
      <c r="E48" s="131">
        <v>1.7764776664940776</v>
      </c>
      <c r="F48" s="91" t="s">
        <v>1312</v>
      </c>
      <c r="G48" s="91" t="b">
        <v>0</v>
      </c>
      <c r="H48" s="91" t="b">
        <v>0</v>
      </c>
      <c r="I48" s="91" t="b">
        <v>0</v>
      </c>
      <c r="J48" s="91" t="b">
        <v>0</v>
      </c>
      <c r="K48" s="91" t="b">
        <v>0</v>
      </c>
      <c r="L48" s="91" t="b">
        <v>0</v>
      </c>
    </row>
    <row r="49" spans="1:12" ht="15">
      <c r="A49" s="91" t="s">
        <v>1015</v>
      </c>
      <c r="B49" s="91" t="s">
        <v>1260</v>
      </c>
      <c r="C49" s="91">
        <v>3</v>
      </c>
      <c r="D49" s="131">
        <v>0.004378618118748817</v>
      </c>
      <c r="E49" s="131">
        <v>1.6515389298857777</v>
      </c>
      <c r="F49" s="91" t="s">
        <v>1312</v>
      </c>
      <c r="G49" s="91" t="b">
        <v>0</v>
      </c>
      <c r="H49" s="91" t="b">
        <v>0</v>
      </c>
      <c r="I49" s="91" t="b">
        <v>0</v>
      </c>
      <c r="J49" s="91" t="b">
        <v>0</v>
      </c>
      <c r="K49" s="91" t="b">
        <v>0</v>
      </c>
      <c r="L49" s="91" t="b">
        <v>0</v>
      </c>
    </row>
    <row r="50" spans="1:12" ht="15">
      <c r="A50" s="91" t="s">
        <v>1260</v>
      </c>
      <c r="B50" s="91" t="s">
        <v>1267</v>
      </c>
      <c r="C50" s="91">
        <v>3</v>
      </c>
      <c r="D50" s="131">
        <v>0.004378618118748817</v>
      </c>
      <c r="E50" s="131">
        <v>2.288361027472952</v>
      </c>
      <c r="F50" s="91" t="s">
        <v>1312</v>
      </c>
      <c r="G50" s="91" t="b">
        <v>0</v>
      </c>
      <c r="H50" s="91" t="b">
        <v>0</v>
      </c>
      <c r="I50" s="91" t="b">
        <v>0</v>
      </c>
      <c r="J50" s="91" t="b">
        <v>0</v>
      </c>
      <c r="K50" s="91" t="b">
        <v>0</v>
      </c>
      <c r="L50" s="91" t="b">
        <v>0</v>
      </c>
    </row>
    <row r="51" spans="1:12" ht="15">
      <c r="A51" s="91" t="s">
        <v>1267</v>
      </c>
      <c r="B51" s="91" t="s">
        <v>1005</v>
      </c>
      <c r="C51" s="91">
        <v>3</v>
      </c>
      <c r="D51" s="131">
        <v>0.004378618118748817</v>
      </c>
      <c r="E51" s="131">
        <v>1.589391023136933</v>
      </c>
      <c r="F51" s="91" t="s">
        <v>1312</v>
      </c>
      <c r="G51" s="91" t="b">
        <v>0</v>
      </c>
      <c r="H51" s="91" t="b">
        <v>0</v>
      </c>
      <c r="I51" s="91" t="b">
        <v>0</v>
      </c>
      <c r="J51" s="91" t="b">
        <v>0</v>
      </c>
      <c r="K51" s="91" t="b">
        <v>0</v>
      </c>
      <c r="L51" s="91" t="b">
        <v>0</v>
      </c>
    </row>
    <row r="52" spans="1:12" ht="15">
      <c r="A52" s="91" t="s">
        <v>1005</v>
      </c>
      <c r="B52" s="91" t="s">
        <v>1035</v>
      </c>
      <c r="C52" s="91">
        <v>3</v>
      </c>
      <c r="D52" s="131">
        <v>0.004378618118748817</v>
      </c>
      <c r="E52" s="131">
        <v>1.2883610274729518</v>
      </c>
      <c r="F52" s="91" t="s">
        <v>1312</v>
      </c>
      <c r="G52" s="91" t="b">
        <v>0</v>
      </c>
      <c r="H52" s="91" t="b">
        <v>0</v>
      </c>
      <c r="I52" s="91" t="b">
        <v>0</v>
      </c>
      <c r="J52" s="91" t="b">
        <v>0</v>
      </c>
      <c r="K52" s="91" t="b">
        <v>0</v>
      </c>
      <c r="L52" s="91" t="b">
        <v>0</v>
      </c>
    </row>
    <row r="53" spans="1:12" ht="15">
      <c r="A53" s="91" t="s">
        <v>1035</v>
      </c>
      <c r="B53" s="91" t="s">
        <v>1005</v>
      </c>
      <c r="C53" s="91">
        <v>3</v>
      </c>
      <c r="D53" s="131">
        <v>0.004378618118748817</v>
      </c>
      <c r="E53" s="131">
        <v>1.2883610274729518</v>
      </c>
      <c r="F53" s="91" t="s">
        <v>1312</v>
      </c>
      <c r="G53" s="91" t="b">
        <v>0</v>
      </c>
      <c r="H53" s="91" t="b">
        <v>0</v>
      </c>
      <c r="I53" s="91" t="b">
        <v>0</v>
      </c>
      <c r="J53" s="91" t="b">
        <v>0</v>
      </c>
      <c r="K53" s="91" t="b">
        <v>0</v>
      </c>
      <c r="L53" s="91" t="b">
        <v>0</v>
      </c>
    </row>
    <row r="54" spans="1:12" ht="15">
      <c r="A54" s="91" t="s">
        <v>1005</v>
      </c>
      <c r="B54" s="91" t="s">
        <v>1268</v>
      </c>
      <c r="C54" s="91">
        <v>3</v>
      </c>
      <c r="D54" s="131">
        <v>0.004378618118748817</v>
      </c>
      <c r="E54" s="131">
        <v>1.589391023136933</v>
      </c>
      <c r="F54" s="91" t="s">
        <v>1312</v>
      </c>
      <c r="G54" s="91" t="b">
        <v>0</v>
      </c>
      <c r="H54" s="91" t="b">
        <v>0</v>
      </c>
      <c r="I54" s="91" t="b">
        <v>0</v>
      </c>
      <c r="J54" s="91" t="b">
        <v>0</v>
      </c>
      <c r="K54" s="91" t="b">
        <v>0</v>
      </c>
      <c r="L54" s="91" t="b">
        <v>0</v>
      </c>
    </row>
    <row r="55" spans="1:12" ht="15">
      <c r="A55" s="91" t="s">
        <v>1268</v>
      </c>
      <c r="B55" s="91" t="s">
        <v>1005</v>
      </c>
      <c r="C55" s="91">
        <v>3</v>
      </c>
      <c r="D55" s="131">
        <v>0.004378618118748817</v>
      </c>
      <c r="E55" s="131">
        <v>1.589391023136933</v>
      </c>
      <c r="F55" s="91" t="s">
        <v>1312</v>
      </c>
      <c r="G55" s="91" t="b">
        <v>0</v>
      </c>
      <c r="H55" s="91" t="b">
        <v>0</v>
      </c>
      <c r="I55" s="91" t="b">
        <v>0</v>
      </c>
      <c r="J55" s="91" t="b">
        <v>0</v>
      </c>
      <c r="K55" s="91" t="b">
        <v>0</v>
      </c>
      <c r="L55" s="91" t="b">
        <v>0</v>
      </c>
    </row>
    <row r="56" spans="1:12" ht="15">
      <c r="A56" s="91" t="s">
        <v>1005</v>
      </c>
      <c r="B56" s="91" t="s">
        <v>1269</v>
      </c>
      <c r="C56" s="91">
        <v>3</v>
      </c>
      <c r="D56" s="131">
        <v>0.004378618118748817</v>
      </c>
      <c r="E56" s="131">
        <v>1.589391023136933</v>
      </c>
      <c r="F56" s="91" t="s">
        <v>1312</v>
      </c>
      <c r="G56" s="91" t="b">
        <v>0</v>
      </c>
      <c r="H56" s="91" t="b">
        <v>0</v>
      </c>
      <c r="I56" s="91" t="b">
        <v>0</v>
      </c>
      <c r="J56" s="91" t="b">
        <v>0</v>
      </c>
      <c r="K56" s="91" t="b">
        <v>0</v>
      </c>
      <c r="L56" s="91" t="b">
        <v>0</v>
      </c>
    </row>
    <row r="57" spans="1:12" ht="15">
      <c r="A57" s="91" t="s">
        <v>1269</v>
      </c>
      <c r="B57" s="91" t="s">
        <v>1005</v>
      </c>
      <c r="C57" s="91">
        <v>3</v>
      </c>
      <c r="D57" s="131">
        <v>0.004378618118748817</v>
      </c>
      <c r="E57" s="131">
        <v>1.589391023136933</v>
      </c>
      <c r="F57" s="91" t="s">
        <v>1312</v>
      </c>
      <c r="G57" s="91" t="b">
        <v>0</v>
      </c>
      <c r="H57" s="91" t="b">
        <v>0</v>
      </c>
      <c r="I57" s="91" t="b">
        <v>0</v>
      </c>
      <c r="J57" s="91" t="b">
        <v>0</v>
      </c>
      <c r="K57" s="91" t="b">
        <v>0</v>
      </c>
      <c r="L57" s="91" t="b">
        <v>0</v>
      </c>
    </row>
    <row r="58" spans="1:12" ht="15">
      <c r="A58" s="91" t="s">
        <v>1005</v>
      </c>
      <c r="B58" s="91" t="s">
        <v>1261</v>
      </c>
      <c r="C58" s="91">
        <v>3</v>
      </c>
      <c r="D58" s="131">
        <v>0.004378618118748817</v>
      </c>
      <c r="E58" s="131">
        <v>1.4644522865286331</v>
      </c>
      <c r="F58" s="91" t="s">
        <v>1312</v>
      </c>
      <c r="G58" s="91" t="b">
        <v>0</v>
      </c>
      <c r="H58" s="91" t="b">
        <v>0</v>
      </c>
      <c r="I58" s="91" t="b">
        <v>0</v>
      </c>
      <c r="J58" s="91" t="b">
        <v>0</v>
      </c>
      <c r="K58" s="91" t="b">
        <v>0</v>
      </c>
      <c r="L58" s="91" t="b">
        <v>0</v>
      </c>
    </row>
    <row r="59" spans="1:12" ht="15">
      <c r="A59" s="91" t="s">
        <v>1261</v>
      </c>
      <c r="B59" s="91" t="s">
        <v>1270</v>
      </c>
      <c r="C59" s="91">
        <v>3</v>
      </c>
      <c r="D59" s="131">
        <v>0.004378618118748817</v>
      </c>
      <c r="E59" s="131">
        <v>2.288361027472952</v>
      </c>
      <c r="F59" s="91" t="s">
        <v>1312</v>
      </c>
      <c r="G59" s="91" t="b">
        <v>0</v>
      </c>
      <c r="H59" s="91" t="b">
        <v>0</v>
      </c>
      <c r="I59" s="91" t="b">
        <v>0</v>
      </c>
      <c r="J59" s="91" t="b">
        <v>0</v>
      </c>
      <c r="K59" s="91" t="b">
        <v>0</v>
      </c>
      <c r="L59" s="91" t="b">
        <v>0</v>
      </c>
    </row>
    <row r="60" spans="1:12" ht="15">
      <c r="A60" s="91" t="s">
        <v>1270</v>
      </c>
      <c r="B60" s="91" t="s">
        <v>1034</v>
      </c>
      <c r="C60" s="91">
        <v>3</v>
      </c>
      <c r="D60" s="131">
        <v>0.004378618118748817</v>
      </c>
      <c r="E60" s="131">
        <v>2.1122697684172707</v>
      </c>
      <c r="F60" s="91" t="s">
        <v>1312</v>
      </c>
      <c r="G60" s="91" t="b">
        <v>0</v>
      </c>
      <c r="H60" s="91" t="b">
        <v>0</v>
      </c>
      <c r="I60" s="91" t="b">
        <v>0</v>
      </c>
      <c r="J60" s="91" t="b">
        <v>0</v>
      </c>
      <c r="K60" s="91" t="b">
        <v>0</v>
      </c>
      <c r="L60" s="91" t="b">
        <v>0</v>
      </c>
    </row>
    <row r="61" spans="1:12" ht="15">
      <c r="A61" s="91" t="s">
        <v>1034</v>
      </c>
      <c r="B61" s="91" t="s">
        <v>1035</v>
      </c>
      <c r="C61" s="91">
        <v>3</v>
      </c>
      <c r="D61" s="131">
        <v>0.004378618118748817</v>
      </c>
      <c r="E61" s="131">
        <v>1.8112397727532894</v>
      </c>
      <c r="F61" s="91" t="s">
        <v>1312</v>
      </c>
      <c r="G61" s="91" t="b">
        <v>0</v>
      </c>
      <c r="H61" s="91" t="b">
        <v>0</v>
      </c>
      <c r="I61" s="91" t="b">
        <v>0</v>
      </c>
      <c r="J61" s="91" t="b">
        <v>0</v>
      </c>
      <c r="K61" s="91" t="b">
        <v>0</v>
      </c>
      <c r="L61" s="91" t="b">
        <v>0</v>
      </c>
    </row>
    <row r="62" spans="1:12" ht="15">
      <c r="A62" s="91" t="s">
        <v>263</v>
      </c>
      <c r="B62" s="91" t="s">
        <v>234</v>
      </c>
      <c r="C62" s="91">
        <v>3</v>
      </c>
      <c r="D62" s="131">
        <v>0.004378618118748817</v>
      </c>
      <c r="E62" s="131">
        <v>2.413299764081252</v>
      </c>
      <c r="F62" s="91" t="s">
        <v>1312</v>
      </c>
      <c r="G62" s="91" t="b">
        <v>0</v>
      </c>
      <c r="H62" s="91" t="b">
        <v>0</v>
      </c>
      <c r="I62" s="91" t="b">
        <v>0</v>
      </c>
      <c r="J62" s="91" t="b">
        <v>0</v>
      </c>
      <c r="K62" s="91" t="b">
        <v>0</v>
      </c>
      <c r="L62" s="91" t="b">
        <v>0</v>
      </c>
    </row>
    <row r="63" spans="1:12" ht="15">
      <c r="A63" s="91" t="s">
        <v>262</v>
      </c>
      <c r="B63" s="91" t="s">
        <v>261</v>
      </c>
      <c r="C63" s="91">
        <v>3</v>
      </c>
      <c r="D63" s="131">
        <v>0.004378618118748817</v>
      </c>
      <c r="E63" s="131">
        <v>2.413299764081252</v>
      </c>
      <c r="F63" s="91" t="s">
        <v>1312</v>
      </c>
      <c r="G63" s="91" t="b">
        <v>0</v>
      </c>
      <c r="H63" s="91" t="b">
        <v>0</v>
      </c>
      <c r="I63" s="91" t="b">
        <v>0</v>
      </c>
      <c r="J63" s="91" t="b">
        <v>0</v>
      </c>
      <c r="K63" s="91" t="b">
        <v>0</v>
      </c>
      <c r="L63" s="91" t="b">
        <v>0</v>
      </c>
    </row>
    <row r="64" spans="1:12" ht="15">
      <c r="A64" s="91" t="s">
        <v>253</v>
      </c>
      <c r="B64" s="91" t="s">
        <v>1036</v>
      </c>
      <c r="C64" s="91">
        <v>2</v>
      </c>
      <c r="D64" s="131">
        <v>0.00334596664657359</v>
      </c>
      <c r="E64" s="131">
        <v>2.5893910231369333</v>
      </c>
      <c r="F64" s="91" t="s">
        <v>1312</v>
      </c>
      <c r="G64" s="91" t="b">
        <v>0</v>
      </c>
      <c r="H64" s="91" t="b">
        <v>0</v>
      </c>
      <c r="I64" s="91" t="b">
        <v>0</v>
      </c>
      <c r="J64" s="91" t="b">
        <v>0</v>
      </c>
      <c r="K64" s="91" t="b">
        <v>0</v>
      </c>
      <c r="L64" s="91" t="b">
        <v>0</v>
      </c>
    </row>
    <row r="65" spans="1:12" ht="15">
      <c r="A65" s="91" t="s">
        <v>1035</v>
      </c>
      <c r="B65" s="91" t="s">
        <v>1004</v>
      </c>
      <c r="C65" s="91">
        <v>2</v>
      </c>
      <c r="D65" s="131">
        <v>0.00334596664657359</v>
      </c>
      <c r="E65" s="131">
        <v>0.8450980400142568</v>
      </c>
      <c r="F65" s="91" t="s">
        <v>1312</v>
      </c>
      <c r="G65" s="91" t="b">
        <v>0</v>
      </c>
      <c r="H65" s="91" t="b">
        <v>0</v>
      </c>
      <c r="I65" s="91" t="b">
        <v>0</v>
      </c>
      <c r="J65" s="91" t="b">
        <v>0</v>
      </c>
      <c r="K65" s="91" t="b">
        <v>0</v>
      </c>
      <c r="L65" s="91" t="b">
        <v>0</v>
      </c>
    </row>
    <row r="66" spans="1:12" ht="15">
      <c r="A66" s="91" t="s">
        <v>1004</v>
      </c>
      <c r="B66" s="91" t="s">
        <v>1273</v>
      </c>
      <c r="C66" s="91">
        <v>2</v>
      </c>
      <c r="D66" s="131">
        <v>0.00334596664657359</v>
      </c>
      <c r="E66" s="131">
        <v>1.3222192947339193</v>
      </c>
      <c r="F66" s="91" t="s">
        <v>1312</v>
      </c>
      <c r="G66" s="91" t="b">
        <v>0</v>
      </c>
      <c r="H66" s="91" t="b">
        <v>0</v>
      </c>
      <c r="I66" s="91" t="b">
        <v>0</v>
      </c>
      <c r="J66" s="91" t="b">
        <v>0</v>
      </c>
      <c r="K66" s="91" t="b">
        <v>0</v>
      </c>
      <c r="L66" s="91" t="b">
        <v>0</v>
      </c>
    </row>
    <row r="67" spans="1:12" ht="15">
      <c r="A67" s="91" t="s">
        <v>1274</v>
      </c>
      <c r="B67" s="91" t="s">
        <v>1275</v>
      </c>
      <c r="C67" s="91">
        <v>2</v>
      </c>
      <c r="D67" s="131">
        <v>0.00334596664657359</v>
      </c>
      <c r="E67" s="131">
        <v>2.5893910231369333</v>
      </c>
      <c r="F67" s="91" t="s">
        <v>1312</v>
      </c>
      <c r="G67" s="91" t="b">
        <v>0</v>
      </c>
      <c r="H67" s="91" t="b">
        <v>0</v>
      </c>
      <c r="I67" s="91" t="b">
        <v>0</v>
      </c>
      <c r="J67" s="91" t="b">
        <v>0</v>
      </c>
      <c r="K67" s="91" t="b">
        <v>0</v>
      </c>
      <c r="L67" s="91" t="b">
        <v>0</v>
      </c>
    </row>
    <row r="68" spans="1:12" ht="15">
      <c r="A68" s="91" t="s">
        <v>1275</v>
      </c>
      <c r="B68" s="91" t="s">
        <v>1276</v>
      </c>
      <c r="C68" s="91">
        <v>2</v>
      </c>
      <c r="D68" s="131">
        <v>0.00334596664657359</v>
      </c>
      <c r="E68" s="131">
        <v>2.5893910231369333</v>
      </c>
      <c r="F68" s="91" t="s">
        <v>1312</v>
      </c>
      <c r="G68" s="91" t="b">
        <v>0</v>
      </c>
      <c r="H68" s="91" t="b">
        <v>0</v>
      </c>
      <c r="I68" s="91" t="b">
        <v>0</v>
      </c>
      <c r="J68" s="91" t="b">
        <v>0</v>
      </c>
      <c r="K68" s="91" t="b">
        <v>0</v>
      </c>
      <c r="L68" s="91" t="b">
        <v>0</v>
      </c>
    </row>
    <row r="69" spans="1:12" ht="15">
      <c r="A69" s="91" t="s">
        <v>1276</v>
      </c>
      <c r="B69" s="91" t="s">
        <v>1277</v>
      </c>
      <c r="C69" s="91">
        <v>2</v>
      </c>
      <c r="D69" s="131">
        <v>0.00334596664657359</v>
      </c>
      <c r="E69" s="131">
        <v>2.5893910231369333</v>
      </c>
      <c r="F69" s="91" t="s">
        <v>1312</v>
      </c>
      <c r="G69" s="91" t="b">
        <v>0</v>
      </c>
      <c r="H69" s="91" t="b">
        <v>0</v>
      </c>
      <c r="I69" s="91" t="b">
        <v>0</v>
      </c>
      <c r="J69" s="91" t="b">
        <v>0</v>
      </c>
      <c r="K69" s="91" t="b">
        <v>0</v>
      </c>
      <c r="L69" s="91" t="b">
        <v>0</v>
      </c>
    </row>
    <row r="70" spans="1:12" ht="15">
      <c r="A70" s="91" t="s">
        <v>1277</v>
      </c>
      <c r="B70" s="91" t="s">
        <v>1278</v>
      </c>
      <c r="C70" s="91">
        <v>2</v>
      </c>
      <c r="D70" s="131">
        <v>0.00334596664657359</v>
      </c>
      <c r="E70" s="131">
        <v>2.5893910231369333</v>
      </c>
      <c r="F70" s="91" t="s">
        <v>1312</v>
      </c>
      <c r="G70" s="91" t="b">
        <v>0</v>
      </c>
      <c r="H70" s="91" t="b">
        <v>0</v>
      </c>
      <c r="I70" s="91" t="b">
        <v>0</v>
      </c>
      <c r="J70" s="91" t="b">
        <v>0</v>
      </c>
      <c r="K70" s="91" t="b">
        <v>0</v>
      </c>
      <c r="L70" s="91" t="b">
        <v>0</v>
      </c>
    </row>
    <row r="71" spans="1:12" ht="15">
      <c r="A71" s="91" t="s">
        <v>1278</v>
      </c>
      <c r="B71" s="91" t="s">
        <v>1264</v>
      </c>
      <c r="C71" s="91">
        <v>2</v>
      </c>
      <c r="D71" s="131">
        <v>0.00334596664657359</v>
      </c>
      <c r="E71" s="131">
        <v>2.413299764081252</v>
      </c>
      <c r="F71" s="91" t="s">
        <v>1312</v>
      </c>
      <c r="G71" s="91" t="b">
        <v>0</v>
      </c>
      <c r="H71" s="91" t="b">
        <v>0</v>
      </c>
      <c r="I71" s="91" t="b">
        <v>0</v>
      </c>
      <c r="J71" s="91" t="b">
        <v>0</v>
      </c>
      <c r="K71" s="91" t="b">
        <v>0</v>
      </c>
      <c r="L71" s="91" t="b">
        <v>0</v>
      </c>
    </row>
    <row r="72" spans="1:12" ht="15">
      <c r="A72" s="91" t="s">
        <v>1264</v>
      </c>
      <c r="B72" s="91" t="s">
        <v>1279</v>
      </c>
      <c r="C72" s="91">
        <v>2</v>
      </c>
      <c r="D72" s="131">
        <v>0.00334596664657359</v>
      </c>
      <c r="E72" s="131">
        <v>2.413299764081252</v>
      </c>
      <c r="F72" s="91" t="s">
        <v>1312</v>
      </c>
      <c r="G72" s="91" t="b">
        <v>0</v>
      </c>
      <c r="H72" s="91" t="b">
        <v>0</v>
      </c>
      <c r="I72" s="91" t="b">
        <v>0</v>
      </c>
      <c r="J72" s="91" t="b">
        <v>0</v>
      </c>
      <c r="K72" s="91" t="b">
        <v>0</v>
      </c>
      <c r="L72" s="91" t="b">
        <v>0</v>
      </c>
    </row>
    <row r="73" spans="1:12" ht="15">
      <c r="A73" s="91" t="s">
        <v>1279</v>
      </c>
      <c r="B73" s="91" t="s">
        <v>1280</v>
      </c>
      <c r="C73" s="91">
        <v>2</v>
      </c>
      <c r="D73" s="131">
        <v>0.00334596664657359</v>
      </c>
      <c r="E73" s="131">
        <v>2.5893910231369333</v>
      </c>
      <c r="F73" s="91" t="s">
        <v>1312</v>
      </c>
      <c r="G73" s="91" t="b">
        <v>0</v>
      </c>
      <c r="H73" s="91" t="b">
        <v>0</v>
      </c>
      <c r="I73" s="91" t="b">
        <v>0</v>
      </c>
      <c r="J73" s="91" t="b">
        <v>0</v>
      </c>
      <c r="K73" s="91" t="b">
        <v>0</v>
      </c>
      <c r="L73" s="91" t="b">
        <v>0</v>
      </c>
    </row>
    <row r="74" spans="1:12" ht="15">
      <c r="A74" s="91" t="s">
        <v>1280</v>
      </c>
      <c r="B74" s="91" t="s">
        <v>1281</v>
      </c>
      <c r="C74" s="91">
        <v>2</v>
      </c>
      <c r="D74" s="131">
        <v>0.00334596664657359</v>
      </c>
      <c r="E74" s="131">
        <v>2.5893910231369333</v>
      </c>
      <c r="F74" s="91" t="s">
        <v>1312</v>
      </c>
      <c r="G74" s="91" t="b">
        <v>0</v>
      </c>
      <c r="H74" s="91" t="b">
        <v>0</v>
      </c>
      <c r="I74" s="91" t="b">
        <v>0</v>
      </c>
      <c r="J74" s="91" t="b">
        <v>0</v>
      </c>
      <c r="K74" s="91" t="b">
        <v>0</v>
      </c>
      <c r="L74" s="91" t="b">
        <v>0</v>
      </c>
    </row>
    <row r="75" spans="1:12" ht="15">
      <c r="A75" s="91" t="s">
        <v>1281</v>
      </c>
      <c r="B75" s="91" t="s">
        <v>1003</v>
      </c>
      <c r="C75" s="91">
        <v>2</v>
      </c>
      <c r="D75" s="131">
        <v>0.00334596664657359</v>
      </c>
      <c r="E75" s="131">
        <v>1.2372085050255706</v>
      </c>
      <c r="F75" s="91" t="s">
        <v>1312</v>
      </c>
      <c r="G75" s="91" t="b">
        <v>0</v>
      </c>
      <c r="H75" s="91" t="b">
        <v>0</v>
      </c>
      <c r="I75" s="91" t="b">
        <v>0</v>
      </c>
      <c r="J75" s="91" t="b">
        <v>0</v>
      </c>
      <c r="K75" s="91" t="b">
        <v>0</v>
      </c>
      <c r="L75" s="91" t="b">
        <v>0</v>
      </c>
    </row>
    <row r="76" spans="1:12" ht="15">
      <c r="A76" s="91" t="s">
        <v>984</v>
      </c>
      <c r="B76" s="91" t="s">
        <v>1282</v>
      </c>
      <c r="C76" s="91">
        <v>2</v>
      </c>
      <c r="D76" s="131">
        <v>0.00334596664657359</v>
      </c>
      <c r="E76" s="131">
        <v>1.459057254641927</v>
      </c>
      <c r="F76" s="91" t="s">
        <v>1312</v>
      </c>
      <c r="G76" s="91" t="b">
        <v>0</v>
      </c>
      <c r="H76" s="91" t="b">
        <v>0</v>
      </c>
      <c r="I76" s="91" t="b">
        <v>0</v>
      </c>
      <c r="J76" s="91" t="b">
        <v>0</v>
      </c>
      <c r="K76" s="91" t="b">
        <v>0</v>
      </c>
      <c r="L76" s="91" t="b">
        <v>0</v>
      </c>
    </row>
    <row r="77" spans="1:12" ht="15">
      <c r="A77" s="91" t="s">
        <v>1282</v>
      </c>
      <c r="B77" s="91" t="s">
        <v>1283</v>
      </c>
      <c r="C77" s="91">
        <v>2</v>
      </c>
      <c r="D77" s="131">
        <v>0.00334596664657359</v>
      </c>
      <c r="E77" s="131">
        <v>2.5893910231369333</v>
      </c>
      <c r="F77" s="91" t="s">
        <v>1312</v>
      </c>
      <c r="G77" s="91" t="b">
        <v>0</v>
      </c>
      <c r="H77" s="91" t="b">
        <v>0</v>
      </c>
      <c r="I77" s="91" t="b">
        <v>0</v>
      </c>
      <c r="J77" s="91" t="b">
        <v>0</v>
      </c>
      <c r="K77" s="91" t="b">
        <v>0</v>
      </c>
      <c r="L77" s="91" t="b">
        <v>0</v>
      </c>
    </row>
    <row r="78" spans="1:12" ht="15">
      <c r="A78" s="91" t="s">
        <v>1283</v>
      </c>
      <c r="B78" s="91" t="s">
        <v>1284</v>
      </c>
      <c r="C78" s="91">
        <v>2</v>
      </c>
      <c r="D78" s="131">
        <v>0.00334596664657359</v>
      </c>
      <c r="E78" s="131">
        <v>2.5893910231369333</v>
      </c>
      <c r="F78" s="91" t="s">
        <v>1312</v>
      </c>
      <c r="G78" s="91" t="b">
        <v>0</v>
      </c>
      <c r="H78" s="91" t="b">
        <v>0</v>
      </c>
      <c r="I78" s="91" t="b">
        <v>0</v>
      </c>
      <c r="J78" s="91" t="b">
        <v>0</v>
      </c>
      <c r="K78" s="91" t="b">
        <v>0</v>
      </c>
      <c r="L78" s="91" t="b">
        <v>0</v>
      </c>
    </row>
    <row r="79" spans="1:12" ht="15">
      <c r="A79" s="91" t="s">
        <v>1284</v>
      </c>
      <c r="B79" s="91" t="s">
        <v>1285</v>
      </c>
      <c r="C79" s="91">
        <v>2</v>
      </c>
      <c r="D79" s="131">
        <v>0.00334596664657359</v>
      </c>
      <c r="E79" s="131">
        <v>2.5893910231369333</v>
      </c>
      <c r="F79" s="91" t="s">
        <v>1312</v>
      </c>
      <c r="G79" s="91" t="b">
        <v>0</v>
      </c>
      <c r="H79" s="91" t="b">
        <v>0</v>
      </c>
      <c r="I79" s="91" t="b">
        <v>0</v>
      </c>
      <c r="J79" s="91" t="b">
        <v>0</v>
      </c>
      <c r="K79" s="91" t="b">
        <v>0</v>
      </c>
      <c r="L79" s="91" t="b">
        <v>0</v>
      </c>
    </row>
    <row r="80" spans="1:12" ht="15">
      <c r="A80" s="91" t="s">
        <v>1285</v>
      </c>
      <c r="B80" s="91" t="s">
        <v>1286</v>
      </c>
      <c r="C80" s="91">
        <v>2</v>
      </c>
      <c r="D80" s="131">
        <v>0.00334596664657359</v>
      </c>
      <c r="E80" s="131">
        <v>2.5893910231369333</v>
      </c>
      <c r="F80" s="91" t="s">
        <v>1312</v>
      </c>
      <c r="G80" s="91" t="b">
        <v>0</v>
      </c>
      <c r="H80" s="91" t="b">
        <v>0</v>
      </c>
      <c r="I80" s="91" t="b">
        <v>0</v>
      </c>
      <c r="J80" s="91" t="b">
        <v>0</v>
      </c>
      <c r="K80" s="91" t="b">
        <v>0</v>
      </c>
      <c r="L80" s="91" t="b">
        <v>0</v>
      </c>
    </row>
    <row r="81" spans="1:12" ht="15">
      <c r="A81" s="91" t="s">
        <v>1286</v>
      </c>
      <c r="B81" s="91" t="s">
        <v>1287</v>
      </c>
      <c r="C81" s="91">
        <v>2</v>
      </c>
      <c r="D81" s="131">
        <v>0.00334596664657359</v>
      </c>
      <c r="E81" s="131">
        <v>2.5893910231369333</v>
      </c>
      <c r="F81" s="91" t="s">
        <v>1312</v>
      </c>
      <c r="G81" s="91" t="b">
        <v>0</v>
      </c>
      <c r="H81" s="91" t="b">
        <v>0</v>
      </c>
      <c r="I81" s="91" t="b">
        <v>0</v>
      </c>
      <c r="J81" s="91" t="b">
        <v>0</v>
      </c>
      <c r="K81" s="91" t="b">
        <v>0</v>
      </c>
      <c r="L81" s="91" t="b">
        <v>0</v>
      </c>
    </row>
    <row r="82" spans="1:12" ht="15">
      <c r="A82" s="91" t="s">
        <v>1287</v>
      </c>
      <c r="B82" s="91" t="s">
        <v>1288</v>
      </c>
      <c r="C82" s="91">
        <v>2</v>
      </c>
      <c r="D82" s="131">
        <v>0.00334596664657359</v>
      </c>
      <c r="E82" s="131">
        <v>2.5893910231369333</v>
      </c>
      <c r="F82" s="91" t="s">
        <v>1312</v>
      </c>
      <c r="G82" s="91" t="b">
        <v>0</v>
      </c>
      <c r="H82" s="91" t="b">
        <v>0</v>
      </c>
      <c r="I82" s="91" t="b">
        <v>0</v>
      </c>
      <c r="J82" s="91" t="b">
        <v>0</v>
      </c>
      <c r="K82" s="91" t="b">
        <v>0</v>
      </c>
      <c r="L82" s="91" t="b">
        <v>0</v>
      </c>
    </row>
    <row r="83" spans="1:12" ht="15">
      <c r="A83" s="91" t="s">
        <v>1043</v>
      </c>
      <c r="B83" s="91" t="s">
        <v>1003</v>
      </c>
      <c r="C83" s="91">
        <v>2</v>
      </c>
      <c r="D83" s="131">
        <v>0.00334596664657359</v>
      </c>
      <c r="E83" s="131">
        <v>1.0611172459698892</v>
      </c>
      <c r="F83" s="91" t="s">
        <v>1312</v>
      </c>
      <c r="G83" s="91" t="b">
        <v>0</v>
      </c>
      <c r="H83" s="91" t="b">
        <v>0</v>
      </c>
      <c r="I83" s="91" t="b">
        <v>0</v>
      </c>
      <c r="J83" s="91" t="b">
        <v>0</v>
      </c>
      <c r="K83" s="91" t="b">
        <v>0</v>
      </c>
      <c r="L83" s="91" t="b">
        <v>0</v>
      </c>
    </row>
    <row r="84" spans="1:12" ht="15">
      <c r="A84" s="91" t="s">
        <v>984</v>
      </c>
      <c r="B84" s="91" t="s">
        <v>1044</v>
      </c>
      <c r="C84" s="91">
        <v>2</v>
      </c>
      <c r="D84" s="131">
        <v>0.00334596664657359</v>
      </c>
      <c r="E84" s="131">
        <v>1.459057254641927</v>
      </c>
      <c r="F84" s="91" t="s">
        <v>1312</v>
      </c>
      <c r="G84" s="91" t="b">
        <v>0</v>
      </c>
      <c r="H84" s="91" t="b">
        <v>0</v>
      </c>
      <c r="I84" s="91" t="b">
        <v>0</v>
      </c>
      <c r="J84" s="91" t="b">
        <v>0</v>
      </c>
      <c r="K84" s="91" t="b">
        <v>0</v>
      </c>
      <c r="L84" s="91" t="b">
        <v>0</v>
      </c>
    </row>
    <row r="85" spans="1:12" ht="15">
      <c r="A85" s="91" t="s">
        <v>1044</v>
      </c>
      <c r="B85" s="91" t="s">
        <v>1045</v>
      </c>
      <c r="C85" s="91">
        <v>2</v>
      </c>
      <c r="D85" s="131">
        <v>0.00334596664657359</v>
      </c>
      <c r="E85" s="131">
        <v>2.5893910231369333</v>
      </c>
      <c r="F85" s="91" t="s">
        <v>1312</v>
      </c>
      <c r="G85" s="91" t="b">
        <v>0</v>
      </c>
      <c r="H85" s="91" t="b">
        <v>0</v>
      </c>
      <c r="I85" s="91" t="b">
        <v>0</v>
      </c>
      <c r="J85" s="91" t="b">
        <v>0</v>
      </c>
      <c r="K85" s="91" t="b">
        <v>0</v>
      </c>
      <c r="L85" s="91" t="b">
        <v>0</v>
      </c>
    </row>
    <row r="86" spans="1:12" ht="15">
      <c r="A86" s="91" t="s">
        <v>1047</v>
      </c>
      <c r="B86" s="91" t="s">
        <v>1048</v>
      </c>
      <c r="C86" s="91">
        <v>2</v>
      </c>
      <c r="D86" s="131">
        <v>0.00334596664657359</v>
      </c>
      <c r="E86" s="131">
        <v>2.1122697684172707</v>
      </c>
      <c r="F86" s="91" t="s">
        <v>1312</v>
      </c>
      <c r="G86" s="91" t="b">
        <v>0</v>
      </c>
      <c r="H86" s="91" t="b">
        <v>0</v>
      </c>
      <c r="I86" s="91" t="b">
        <v>0</v>
      </c>
      <c r="J86" s="91" t="b">
        <v>0</v>
      </c>
      <c r="K86" s="91" t="b">
        <v>0</v>
      </c>
      <c r="L86" s="91" t="b">
        <v>0</v>
      </c>
    </row>
    <row r="87" spans="1:12" ht="15">
      <c r="A87" s="91" t="s">
        <v>1048</v>
      </c>
      <c r="B87" s="91" t="s">
        <v>1003</v>
      </c>
      <c r="C87" s="91">
        <v>2</v>
      </c>
      <c r="D87" s="131">
        <v>0.00334596664657359</v>
      </c>
      <c r="E87" s="131">
        <v>0.9361785093615894</v>
      </c>
      <c r="F87" s="91" t="s">
        <v>1312</v>
      </c>
      <c r="G87" s="91" t="b">
        <v>0</v>
      </c>
      <c r="H87" s="91" t="b">
        <v>0</v>
      </c>
      <c r="I87" s="91" t="b">
        <v>0</v>
      </c>
      <c r="J87" s="91" t="b">
        <v>0</v>
      </c>
      <c r="K87" s="91" t="b">
        <v>0</v>
      </c>
      <c r="L87" s="91" t="b">
        <v>0</v>
      </c>
    </row>
    <row r="88" spans="1:12" ht="15">
      <c r="A88" s="91" t="s">
        <v>984</v>
      </c>
      <c r="B88" s="91" t="s">
        <v>1049</v>
      </c>
      <c r="C88" s="91">
        <v>2</v>
      </c>
      <c r="D88" s="131">
        <v>0.00334596664657359</v>
      </c>
      <c r="E88" s="131">
        <v>1.459057254641927</v>
      </c>
      <c r="F88" s="91" t="s">
        <v>1312</v>
      </c>
      <c r="G88" s="91" t="b">
        <v>0</v>
      </c>
      <c r="H88" s="91" t="b">
        <v>0</v>
      </c>
      <c r="I88" s="91" t="b">
        <v>0</v>
      </c>
      <c r="J88" s="91" t="b">
        <v>0</v>
      </c>
      <c r="K88" s="91" t="b">
        <v>0</v>
      </c>
      <c r="L88" s="91" t="b">
        <v>0</v>
      </c>
    </row>
    <row r="89" spans="1:12" ht="15">
      <c r="A89" s="91" t="s">
        <v>1049</v>
      </c>
      <c r="B89" s="91" t="s">
        <v>1050</v>
      </c>
      <c r="C89" s="91">
        <v>2</v>
      </c>
      <c r="D89" s="131">
        <v>0.00334596664657359</v>
      </c>
      <c r="E89" s="131">
        <v>2.5893910231369333</v>
      </c>
      <c r="F89" s="91" t="s">
        <v>1312</v>
      </c>
      <c r="G89" s="91" t="b">
        <v>0</v>
      </c>
      <c r="H89" s="91" t="b">
        <v>0</v>
      </c>
      <c r="I89" s="91" t="b">
        <v>0</v>
      </c>
      <c r="J89" s="91" t="b">
        <v>0</v>
      </c>
      <c r="K89" s="91" t="b">
        <v>0</v>
      </c>
      <c r="L89" s="91" t="b">
        <v>0</v>
      </c>
    </row>
    <row r="90" spans="1:12" ht="15">
      <c r="A90" s="91" t="s">
        <v>1050</v>
      </c>
      <c r="B90" s="91" t="s">
        <v>1051</v>
      </c>
      <c r="C90" s="91">
        <v>2</v>
      </c>
      <c r="D90" s="131">
        <v>0.00334596664657359</v>
      </c>
      <c r="E90" s="131">
        <v>2.5893910231369333</v>
      </c>
      <c r="F90" s="91" t="s">
        <v>1312</v>
      </c>
      <c r="G90" s="91" t="b">
        <v>0</v>
      </c>
      <c r="H90" s="91" t="b">
        <v>0</v>
      </c>
      <c r="I90" s="91" t="b">
        <v>0</v>
      </c>
      <c r="J90" s="91" t="b">
        <v>0</v>
      </c>
      <c r="K90" s="91" t="b">
        <v>0</v>
      </c>
      <c r="L90" s="91" t="b">
        <v>0</v>
      </c>
    </row>
    <row r="91" spans="1:12" ht="15">
      <c r="A91" s="91" t="s">
        <v>233</v>
      </c>
      <c r="B91" s="91" t="s">
        <v>263</v>
      </c>
      <c r="C91" s="91">
        <v>2</v>
      </c>
      <c r="D91" s="131">
        <v>0.00334596664657359</v>
      </c>
      <c r="E91" s="131">
        <v>2.5893910231369333</v>
      </c>
      <c r="F91" s="91" t="s">
        <v>1312</v>
      </c>
      <c r="G91" s="91" t="b">
        <v>0</v>
      </c>
      <c r="H91" s="91" t="b">
        <v>0</v>
      </c>
      <c r="I91" s="91" t="b">
        <v>0</v>
      </c>
      <c r="J91" s="91" t="b">
        <v>0</v>
      </c>
      <c r="K91" s="91" t="b">
        <v>0</v>
      </c>
      <c r="L91" s="91" t="b">
        <v>0</v>
      </c>
    </row>
    <row r="92" spans="1:12" ht="15">
      <c r="A92" s="91" t="s">
        <v>234</v>
      </c>
      <c r="B92" s="91" t="s">
        <v>235</v>
      </c>
      <c r="C92" s="91">
        <v>2</v>
      </c>
      <c r="D92" s="131">
        <v>0.00334596664657359</v>
      </c>
      <c r="E92" s="131">
        <v>2.413299764081252</v>
      </c>
      <c r="F92" s="91" t="s">
        <v>1312</v>
      </c>
      <c r="G92" s="91" t="b">
        <v>0</v>
      </c>
      <c r="H92" s="91" t="b">
        <v>0</v>
      </c>
      <c r="I92" s="91" t="b">
        <v>0</v>
      </c>
      <c r="J92" s="91" t="b">
        <v>0</v>
      </c>
      <c r="K92" s="91" t="b">
        <v>0</v>
      </c>
      <c r="L92" s="91" t="b">
        <v>0</v>
      </c>
    </row>
    <row r="93" spans="1:12" ht="15">
      <c r="A93" s="91" t="s">
        <v>235</v>
      </c>
      <c r="B93" s="91" t="s">
        <v>262</v>
      </c>
      <c r="C93" s="91">
        <v>2</v>
      </c>
      <c r="D93" s="131">
        <v>0.00334596664657359</v>
      </c>
      <c r="E93" s="131">
        <v>2.413299764081252</v>
      </c>
      <c r="F93" s="91" t="s">
        <v>1312</v>
      </c>
      <c r="G93" s="91" t="b">
        <v>0</v>
      </c>
      <c r="H93" s="91" t="b">
        <v>0</v>
      </c>
      <c r="I93" s="91" t="b">
        <v>0</v>
      </c>
      <c r="J93" s="91" t="b">
        <v>0</v>
      </c>
      <c r="K93" s="91" t="b">
        <v>0</v>
      </c>
      <c r="L93" s="91" t="b">
        <v>0</v>
      </c>
    </row>
    <row r="94" spans="1:12" ht="15">
      <c r="A94" s="91" t="s">
        <v>261</v>
      </c>
      <c r="B94" s="91" t="s">
        <v>1021</v>
      </c>
      <c r="C94" s="91">
        <v>2</v>
      </c>
      <c r="D94" s="131">
        <v>0.00334596664657359</v>
      </c>
      <c r="E94" s="131">
        <v>2.413299764081252</v>
      </c>
      <c r="F94" s="91" t="s">
        <v>1312</v>
      </c>
      <c r="G94" s="91" t="b">
        <v>0</v>
      </c>
      <c r="H94" s="91" t="b">
        <v>0</v>
      </c>
      <c r="I94" s="91" t="b">
        <v>0</v>
      </c>
      <c r="J94" s="91" t="b">
        <v>0</v>
      </c>
      <c r="K94" s="91" t="b">
        <v>0</v>
      </c>
      <c r="L94" s="91" t="b">
        <v>0</v>
      </c>
    </row>
    <row r="95" spans="1:12" ht="15">
      <c r="A95" s="91" t="s">
        <v>1021</v>
      </c>
      <c r="B95" s="91" t="s">
        <v>1022</v>
      </c>
      <c r="C95" s="91">
        <v>2</v>
      </c>
      <c r="D95" s="131">
        <v>0.00334596664657359</v>
      </c>
      <c r="E95" s="131">
        <v>2.5893910231369333</v>
      </c>
      <c r="F95" s="91" t="s">
        <v>1312</v>
      </c>
      <c r="G95" s="91" t="b">
        <v>0</v>
      </c>
      <c r="H95" s="91" t="b">
        <v>0</v>
      </c>
      <c r="I95" s="91" t="b">
        <v>0</v>
      </c>
      <c r="J95" s="91" t="b">
        <v>0</v>
      </c>
      <c r="K95" s="91" t="b">
        <v>0</v>
      </c>
      <c r="L95" s="91" t="b">
        <v>0</v>
      </c>
    </row>
    <row r="96" spans="1:12" ht="15">
      <c r="A96" s="91" t="s">
        <v>1022</v>
      </c>
      <c r="B96" s="91" t="s">
        <v>1293</v>
      </c>
      <c r="C96" s="91">
        <v>2</v>
      </c>
      <c r="D96" s="131">
        <v>0.00334596664657359</v>
      </c>
      <c r="E96" s="131">
        <v>2.5893910231369333</v>
      </c>
      <c r="F96" s="91" t="s">
        <v>1312</v>
      </c>
      <c r="G96" s="91" t="b">
        <v>0</v>
      </c>
      <c r="H96" s="91" t="b">
        <v>0</v>
      </c>
      <c r="I96" s="91" t="b">
        <v>0</v>
      </c>
      <c r="J96" s="91" t="b">
        <v>0</v>
      </c>
      <c r="K96" s="91" t="b">
        <v>0</v>
      </c>
      <c r="L96" s="91" t="b">
        <v>0</v>
      </c>
    </row>
    <row r="97" spans="1:12" ht="15">
      <c r="A97" s="91" t="s">
        <v>1293</v>
      </c>
      <c r="B97" s="91" t="s">
        <v>1003</v>
      </c>
      <c r="C97" s="91">
        <v>2</v>
      </c>
      <c r="D97" s="131">
        <v>0.00334596664657359</v>
      </c>
      <c r="E97" s="131">
        <v>1.2372085050255706</v>
      </c>
      <c r="F97" s="91" t="s">
        <v>1312</v>
      </c>
      <c r="G97" s="91" t="b">
        <v>0</v>
      </c>
      <c r="H97" s="91" t="b">
        <v>0</v>
      </c>
      <c r="I97" s="91" t="b">
        <v>0</v>
      </c>
      <c r="J97" s="91" t="b">
        <v>0</v>
      </c>
      <c r="K97" s="91" t="b">
        <v>0</v>
      </c>
      <c r="L97" s="91" t="b">
        <v>0</v>
      </c>
    </row>
    <row r="98" spans="1:12" ht="15">
      <c r="A98" s="91" t="s">
        <v>1003</v>
      </c>
      <c r="B98" s="91" t="s">
        <v>1048</v>
      </c>
      <c r="C98" s="91">
        <v>2</v>
      </c>
      <c r="D98" s="131">
        <v>0.00334596664657359</v>
      </c>
      <c r="E98" s="131">
        <v>0.7600872503059081</v>
      </c>
      <c r="F98" s="91" t="s">
        <v>1312</v>
      </c>
      <c r="G98" s="91" t="b">
        <v>0</v>
      </c>
      <c r="H98" s="91" t="b">
        <v>0</v>
      </c>
      <c r="I98" s="91" t="b">
        <v>0</v>
      </c>
      <c r="J98" s="91" t="b">
        <v>0</v>
      </c>
      <c r="K98" s="91" t="b">
        <v>0</v>
      </c>
      <c r="L98" s="91" t="b">
        <v>0</v>
      </c>
    </row>
    <row r="99" spans="1:12" ht="15">
      <c r="A99" s="91" t="s">
        <v>1048</v>
      </c>
      <c r="B99" s="91" t="s">
        <v>1294</v>
      </c>
      <c r="C99" s="91">
        <v>2</v>
      </c>
      <c r="D99" s="131">
        <v>0.00334596664657359</v>
      </c>
      <c r="E99" s="131">
        <v>2.288361027472952</v>
      </c>
      <c r="F99" s="91" t="s">
        <v>1312</v>
      </c>
      <c r="G99" s="91" t="b">
        <v>0</v>
      </c>
      <c r="H99" s="91" t="b">
        <v>0</v>
      </c>
      <c r="I99" s="91" t="b">
        <v>0</v>
      </c>
      <c r="J99" s="91" t="b">
        <v>0</v>
      </c>
      <c r="K99" s="91" t="b">
        <v>0</v>
      </c>
      <c r="L99" s="91" t="b">
        <v>0</v>
      </c>
    </row>
    <row r="100" spans="1:12" ht="15">
      <c r="A100" s="91" t="s">
        <v>1294</v>
      </c>
      <c r="B100" s="91" t="s">
        <v>1295</v>
      </c>
      <c r="C100" s="91">
        <v>2</v>
      </c>
      <c r="D100" s="131">
        <v>0.00334596664657359</v>
      </c>
      <c r="E100" s="131">
        <v>2.5893910231369333</v>
      </c>
      <c r="F100" s="91" t="s">
        <v>1312</v>
      </c>
      <c r="G100" s="91" t="b">
        <v>0</v>
      </c>
      <c r="H100" s="91" t="b">
        <v>0</v>
      </c>
      <c r="I100" s="91" t="b">
        <v>0</v>
      </c>
      <c r="J100" s="91" t="b">
        <v>0</v>
      </c>
      <c r="K100" s="91" t="b">
        <v>0</v>
      </c>
      <c r="L100" s="91" t="b">
        <v>0</v>
      </c>
    </row>
    <row r="101" spans="1:12" ht="15">
      <c r="A101" s="91" t="s">
        <v>1295</v>
      </c>
      <c r="B101" s="91" t="s">
        <v>984</v>
      </c>
      <c r="C101" s="91">
        <v>2</v>
      </c>
      <c r="D101" s="131">
        <v>0.00334596664657359</v>
      </c>
      <c r="E101" s="131">
        <v>1.2671717284030137</v>
      </c>
      <c r="F101" s="91" t="s">
        <v>1312</v>
      </c>
      <c r="G101" s="91" t="b">
        <v>0</v>
      </c>
      <c r="H101" s="91" t="b">
        <v>0</v>
      </c>
      <c r="I101" s="91" t="b">
        <v>0</v>
      </c>
      <c r="J101" s="91" t="b">
        <v>0</v>
      </c>
      <c r="K101" s="91" t="b">
        <v>0</v>
      </c>
      <c r="L101" s="91" t="b">
        <v>0</v>
      </c>
    </row>
    <row r="102" spans="1:12" ht="15">
      <c r="A102" s="91" t="s">
        <v>984</v>
      </c>
      <c r="B102" s="91" t="s">
        <v>1296</v>
      </c>
      <c r="C102" s="91">
        <v>2</v>
      </c>
      <c r="D102" s="131">
        <v>0.00334596664657359</v>
      </c>
      <c r="E102" s="131">
        <v>1.459057254641927</v>
      </c>
      <c r="F102" s="91" t="s">
        <v>1312</v>
      </c>
      <c r="G102" s="91" t="b">
        <v>0</v>
      </c>
      <c r="H102" s="91" t="b">
        <v>0</v>
      </c>
      <c r="I102" s="91" t="b">
        <v>0</v>
      </c>
      <c r="J102" s="91" t="b">
        <v>0</v>
      </c>
      <c r="K102" s="91" t="b">
        <v>0</v>
      </c>
      <c r="L102" s="91" t="b">
        <v>0</v>
      </c>
    </row>
    <row r="103" spans="1:12" ht="15">
      <c r="A103" s="91" t="s">
        <v>1296</v>
      </c>
      <c r="B103" s="91" t="s">
        <v>1297</v>
      </c>
      <c r="C103" s="91">
        <v>2</v>
      </c>
      <c r="D103" s="131">
        <v>0.00334596664657359</v>
      </c>
      <c r="E103" s="131">
        <v>2.5893910231369333</v>
      </c>
      <c r="F103" s="91" t="s">
        <v>1312</v>
      </c>
      <c r="G103" s="91" t="b">
        <v>0</v>
      </c>
      <c r="H103" s="91" t="b">
        <v>0</v>
      </c>
      <c r="I103" s="91" t="b">
        <v>0</v>
      </c>
      <c r="J103" s="91" t="b">
        <v>0</v>
      </c>
      <c r="K103" s="91" t="b">
        <v>0</v>
      </c>
      <c r="L103" s="91" t="b">
        <v>0</v>
      </c>
    </row>
    <row r="104" spans="1:12" ht="15">
      <c r="A104" s="91" t="s">
        <v>1297</v>
      </c>
      <c r="B104" s="91" t="s">
        <v>1016</v>
      </c>
      <c r="C104" s="91">
        <v>2</v>
      </c>
      <c r="D104" s="131">
        <v>0.00334596664657359</v>
      </c>
      <c r="E104" s="131">
        <v>2.1914510144648958</v>
      </c>
      <c r="F104" s="91" t="s">
        <v>1312</v>
      </c>
      <c r="G104" s="91" t="b">
        <v>0</v>
      </c>
      <c r="H104" s="91" t="b">
        <v>0</v>
      </c>
      <c r="I104" s="91" t="b">
        <v>0</v>
      </c>
      <c r="J104" s="91" t="b">
        <v>0</v>
      </c>
      <c r="K104" s="91" t="b">
        <v>0</v>
      </c>
      <c r="L104" s="91" t="b">
        <v>0</v>
      </c>
    </row>
    <row r="105" spans="1:12" ht="15">
      <c r="A105" s="91" t="s">
        <v>1016</v>
      </c>
      <c r="B105" s="91" t="s">
        <v>1298</v>
      </c>
      <c r="C105" s="91">
        <v>2</v>
      </c>
      <c r="D105" s="131">
        <v>0.00334596664657359</v>
      </c>
      <c r="E105" s="131">
        <v>2.1914510144648958</v>
      </c>
      <c r="F105" s="91" t="s">
        <v>1312</v>
      </c>
      <c r="G105" s="91" t="b">
        <v>0</v>
      </c>
      <c r="H105" s="91" t="b">
        <v>0</v>
      </c>
      <c r="I105" s="91" t="b">
        <v>0</v>
      </c>
      <c r="J105" s="91" t="b">
        <v>0</v>
      </c>
      <c r="K105" s="91" t="b">
        <v>0</v>
      </c>
      <c r="L105" s="91" t="b">
        <v>0</v>
      </c>
    </row>
    <row r="106" spans="1:12" ht="15">
      <c r="A106" s="91" t="s">
        <v>1298</v>
      </c>
      <c r="B106" s="91" t="s">
        <v>1299</v>
      </c>
      <c r="C106" s="91">
        <v>2</v>
      </c>
      <c r="D106" s="131">
        <v>0.00334596664657359</v>
      </c>
      <c r="E106" s="131">
        <v>2.5893910231369333</v>
      </c>
      <c r="F106" s="91" t="s">
        <v>1312</v>
      </c>
      <c r="G106" s="91" t="b">
        <v>0</v>
      </c>
      <c r="H106" s="91" t="b">
        <v>0</v>
      </c>
      <c r="I106" s="91" t="b">
        <v>0</v>
      </c>
      <c r="J106" s="91" t="b">
        <v>0</v>
      </c>
      <c r="K106" s="91" t="b">
        <v>0</v>
      </c>
      <c r="L106" s="91" t="b">
        <v>0</v>
      </c>
    </row>
    <row r="107" spans="1:12" ht="15">
      <c r="A107" s="91" t="s">
        <v>1299</v>
      </c>
      <c r="B107" s="91" t="s">
        <v>1300</v>
      </c>
      <c r="C107" s="91">
        <v>2</v>
      </c>
      <c r="D107" s="131">
        <v>0.00334596664657359</v>
      </c>
      <c r="E107" s="131">
        <v>2.5893910231369333</v>
      </c>
      <c r="F107" s="91" t="s">
        <v>1312</v>
      </c>
      <c r="G107" s="91" t="b">
        <v>0</v>
      </c>
      <c r="H107" s="91" t="b">
        <v>0</v>
      </c>
      <c r="I107" s="91" t="b">
        <v>0</v>
      </c>
      <c r="J107" s="91" t="b">
        <v>0</v>
      </c>
      <c r="K107" s="91" t="b">
        <v>0</v>
      </c>
      <c r="L107" s="91" t="b">
        <v>0</v>
      </c>
    </row>
    <row r="108" spans="1:12" ht="15">
      <c r="A108" s="91" t="s">
        <v>1304</v>
      </c>
      <c r="B108" s="91" t="s">
        <v>1006</v>
      </c>
      <c r="C108" s="91">
        <v>2</v>
      </c>
      <c r="D108" s="131">
        <v>0.00334596664657359</v>
      </c>
      <c r="E108" s="131">
        <v>1.6116674178480854</v>
      </c>
      <c r="F108" s="91" t="s">
        <v>1312</v>
      </c>
      <c r="G108" s="91" t="b">
        <v>0</v>
      </c>
      <c r="H108" s="91" t="b">
        <v>0</v>
      </c>
      <c r="I108" s="91" t="b">
        <v>0</v>
      </c>
      <c r="J108" s="91" t="b">
        <v>0</v>
      </c>
      <c r="K108" s="91" t="b">
        <v>0</v>
      </c>
      <c r="L108" s="91" t="b">
        <v>0</v>
      </c>
    </row>
    <row r="109" spans="1:12" ht="15">
      <c r="A109" s="91" t="s">
        <v>1006</v>
      </c>
      <c r="B109" s="91" t="s">
        <v>1305</v>
      </c>
      <c r="C109" s="91">
        <v>2</v>
      </c>
      <c r="D109" s="131">
        <v>0.00334596664657359</v>
      </c>
      <c r="E109" s="131">
        <v>1.6116674178480854</v>
      </c>
      <c r="F109" s="91" t="s">
        <v>1312</v>
      </c>
      <c r="G109" s="91" t="b">
        <v>0</v>
      </c>
      <c r="H109" s="91" t="b">
        <v>0</v>
      </c>
      <c r="I109" s="91" t="b">
        <v>0</v>
      </c>
      <c r="J109" s="91" t="b">
        <v>0</v>
      </c>
      <c r="K109" s="91" t="b">
        <v>0</v>
      </c>
      <c r="L109" s="91" t="b">
        <v>0</v>
      </c>
    </row>
    <row r="110" spans="1:12" ht="15">
      <c r="A110" s="91" t="s">
        <v>1305</v>
      </c>
      <c r="B110" s="91" t="s">
        <v>1306</v>
      </c>
      <c r="C110" s="91">
        <v>2</v>
      </c>
      <c r="D110" s="131">
        <v>0.00334596664657359</v>
      </c>
      <c r="E110" s="131">
        <v>2.5893910231369333</v>
      </c>
      <c r="F110" s="91" t="s">
        <v>1312</v>
      </c>
      <c r="G110" s="91" t="b">
        <v>0</v>
      </c>
      <c r="H110" s="91" t="b">
        <v>0</v>
      </c>
      <c r="I110" s="91" t="b">
        <v>0</v>
      </c>
      <c r="J110" s="91" t="b">
        <v>0</v>
      </c>
      <c r="K110" s="91" t="b">
        <v>0</v>
      </c>
      <c r="L110" s="91" t="b">
        <v>0</v>
      </c>
    </row>
    <row r="111" spans="1:12" ht="15">
      <c r="A111" s="91" t="s">
        <v>1306</v>
      </c>
      <c r="B111" s="91" t="s">
        <v>1003</v>
      </c>
      <c r="C111" s="91">
        <v>2</v>
      </c>
      <c r="D111" s="131">
        <v>0.00334596664657359</v>
      </c>
      <c r="E111" s="131">
        <v>1.2372085050255706</v>
      </c>
      <c r="F111" s="91" t="s">
        <v>1312</v>
      </c>
      <c r="G111" s="91" t="b">
        <v>0</v>
      </c>
      <c r="H111" s="91" t="b">
        <v>0</v>
      </c>
      <c r="I111" s="91" t="b">
        <v>0</v>
      </c>
      <c r="J111" s="91" t="b">
        <v>0</v>
      </c>
      <c r="K111" s="91" t="b">
        <v>0</v>
      </c>
      <c r="L111" s="91" t="b">
        <v>0</v>
      </c>
    </row>
    <row r="112" spans="1:12" ht="15">
      <c r="A112" s="91" t="s">
        <v>984</v>
      </c>
      <c r="B112" s="91" t="s">
        <v>1005</v>
      </c>
      <c r="C112" s="91">
        <v>2</v>
      </c>
      <c r="D112" s="131">
        <v>0.00334596664657359</v>
      </c>
      <c r="E112" s="131">
        <v>0.4590572546419269</v>
      </c>
      <c r="F112" s="91" t="s">
        <v>1312</v>
      </c>
      <c r="G112" s="91" t="b">
        <v>0</v>
      </c>
      <c r="H112" s="91" t="b">
        <v>0</v>
      </c>
      <c r="I112" s="91" t="b">
        <v>0</v>
      </c>
      <c r="J112" s="91" t="b">
        <v>0</v>
      </c>
      <c r="K112" s="91" t="b">
        <v>0</v>
      </c>
      <c r="L112" s="91" t="b">
        <v>0</v>
      </c>
    </row>
    <row r="113" spans="1:12" ht="15">
      <c r="A113" s="91" t="s">
        <v>1005</v>
      </c>
      <c r="B113" s="91" t="s">
        <v>1307</v>
      </c>
      <c r="C113" s="91">
        <v>2</v>
      </c>
      <c r="D113" s="131">
        <v>0.00334596664657359</v>
      </c>
      <c r="E113" s="131">
        <v>1.5893910231369333</v>
      </c>
      <c r="F113" s="91" t="s">
        <v>1312</v>
      </c>
      <c r="G113" s="91" t="b">
        <v>0</v>
      </c>
      <c r="H113" s="91" t="b">
        <v>0</v>
      </c>
      <c r="I113" s="91" t="b">
        <v>0</v>
      </c>
      <c r="J113" s="91" t="b">
        <v>0</v>
      </c>
      <c r="K113" s="91" t="b">
        <v>0</v>
      </c>
      <c r="L113" s="91" t="b">
        <v>0</v>
      </c>
    </row>
    <row r="114" spans="1:12" ht="15">
      <c r="A114" s="91" t="s">
        <v>1307</v>
      </c>
      <c r="B114" s="91" t="s">
        <v>1308</v>
      </c>
      <c r="C114" s="91">
        <v>2</v>
      </c>
      <c r="D114" s="131">
        <v>0.00334596664657359</v>
      </c>
      <c r="E114" s="131">
        <v>2.5893910231369333</v>
      </c>
      <c r="F114" s="91" t="s">
        <v>1312</v>
      </c>
      <c r="G114" s="91" t="b">
        <v>0</v>
      </c>
      <c r="H114" s="91" t="b">
        <v>0</v>
      </c>
      <c r="I114" s="91" t="b">
        <v>0</v>
      </c>
      <c r="J114" s="91" t="b">
        <v>0</v>
      </c>
      <c r="K114" s="91" t="b">
        <v>0</v>
      </c>
      <c r="L114" s="91" t="b">
        <v>0</v>
      </c>
    </row>
    <row r="115" spans="1:12" ht="15">
      <c r="A115" s="91" t="s">
        <v>1308</v>
      </c>
      <c r="B115" s="91" t="s">
        <v>1309</v>
      </c>
      <c r="C115" s="91">
        <v>2</v>
      </c>
      <c r="D115" s="131">
        <v>0.00334596664657359</v>
      </c>
      <c r="E115" s="131">
        <v>2.5893910231369333</v>
      </c>
      <c r="F115" s="91" t="s">
        <v>1312</v>
      </c>
      <c r="G115" s="91" t="b">
        <v>0</v>
      </c>
      <c r="H115" s="91" t="b">
        <v>0</v>
      </c>
      <c r="I115" s="91" t="b">
        <v>0</v>
      </c>
      <c r="J115" s="91" t="b">
        <v>0</v>
      </c>
      <c r="K115" s="91" t="b">
        <v>0</v>
      </c>
      <c r="L115" s="91" t="b">
        <v>0</v>
      </c>
    </row>
    <row r="116" spans="1:12" ht="15">
      <c r="A116" s="91" t="s">
        <v>1003</v>
      </c>
      <c r="B116" s="91" t="s">
        <v>984</v>
      </c>
      <c r="C116" s="91">
        <v>17</v>
      </c>
      <c r="D116" s="131">
        <v>0</v>
      </c>
      <c r="E116" s="131">
        <v>1.186191585960007</v>
      </c>
      <c r="F116" s="91" t="s">
        <v>913</v>
      </c>
      <c r="G116" s="91" t="b">
        <v>0</v>
      </c>
      <c r="H116" s="91" t="b">
        <v>0</v>
      </c>
      <c r="I116" s="91" t="b">
        <v>0</v>
      </c>
      <c r="J116" s="91" t="b">
        <v>0</v>
      </c>
      <c r="K116" s="91" t="b">
        <v>0</v>
      </c>
      <c r="L116" s="91" t="b">
        <v>0</v>
      </c>
    </row>
    <row r="117" spans="1:12" ht="15">
      <c r="A117" s="91" t="s">
        <v>1008</v>
      </c>
      <c r="B117" s="91" t="s">
        <v>1009</v>
      </c>
      <c r="C117" s="91">
        <v>15</v>
      </c>
      <c r="D117" s="131">
        <v>0.002932967391506799</v>
      </c>
      <c r="E117" s="131">
        <v>1.2405492482825997</v>
      </c>
      <c r="F117" s="91" t="s">
        <v>913</v>
      </c>
      <c r="G117" s="91" t="b">
        <v>0</v>
      </c>
      <c r="H117" s="91" t="b">
        <v>0</v>
      </c>
      <c r="I117" s="91" t="b">
        <v>0</v>
      </c>
      <c r="J117" s="91" t="b">
        <v>0</v>
      </c>
      <c r="K117" s="91" t="b">
        <v>0</v>
      </c>
      <c r="L117" s="91" t="b">
        <v>0</v>
      </c>
    </row>
    <row r="118" spans="1:12" ht="15">
      <c r="A118" s="91" t="s">
        <v>1009</v>
      </c>
      <c r="B118" s="91" t="s">
        <v>1010</v>
      </c>
      <c r="C118" s="91">
        <v>15</v>
      </c>
      <c r="D118" s="131">
        <v>0.002932967391506799</v>
      </c>
      <c r="E118" s="131">
        <v>1.2405492482825997</v>
      </c>
      <c r="F118" s="91" t="s">
        <v>913</v>
      </c>
      <c r="G118" s="91" t="b">
        <v>0</v>
      </c>
      <c r="H118" s="91" t="b">
        <v>0</v>
      </c>
      <c r="I118" s="91" t="b">
        <v>0</v>
      </c>
      <c r="J118" s="91" t="b">
        <v>0</v>
      </c>
      <c r="K118" s="91" t="b">
        <v>0</v>
      </c>
      <c r="L118" s="91" t="b">
        <v>0</v>
      </c>
    </row>
    <row r="119" spans="1:12" ht="15">
      <c r="A119" s="91" t="s">
        <v>1010</v>
      </c>
      <c r="B119" s="91" t="s">
        <v>1011</v>
      </c>
      <c r="C119" s="91">
        <v>15</v>
      </c>
      <c r="D119" s="131">
        <v>0.002932967391506799</v>
      </c>
      <c r="E119" s="131">
        <v>1.2405492482825997</v>
      </c>
      <c r="F119" s="91" t="s">
        <v>913</v>
      </c>
      <c r="G119" s="91" t="b">
        <v>0</v>
      </c>
      <c r="H119" s="91" t="b">
        <v>0</v>
      </c>
      <c r="I119" s="91" t="b">
        <v>0</v>
      </c>
      <c r="J119" s="91" t="b">
        <v>0</v>
      </c>
      <c r="K119" s="91" t="b">
        <v>0</v>
      </c>
      <c r="L119" s="91" t="b">
        <v>0</v>
      </c>
    </row>
    <row r="120" spans="1:12" ht="15">
      <c r="A120" s="91" t="s">
        <v>1011</v>
      </c>
      <c r="B120" s="91" t="s">
        <v>1006</v>
      </c>
      <c r="C120" s="91">
        <v>15</v>
      </c>
      <c r="D120" s="131">
        <v>0.002932967391506799</v>
      </c>
      <c r="E120" s="131">
        <v>1.2405492482825997</v>
      </c>
      <c r="F120" s="91" t="s">
        <v>913</v>
      </c>
      <c r="G120" s="91" t="b">
        <v>0</v>
      </c>
      <c r="H120" s="91" t="b">
        <v>0</v>
      </c>
      <c r="I120" s="91" t="b">
        <v>0</v>
      </c>
      <c r="J120" s="91" t="b">
        <v>0</v>
      </c>
      <c r="K120" s="91" t="b">
        <v>0</v>
      </c>
      <c r="L120" s="91" t="b">
        <v>0</v>
      </c>
    </row>
    <row r="121" spans="1:12" ht="15">
      <c r="A121" s="91" t="s">
        <v>1006</v>
      </c>
      <c r="B121" s="91" t="s">
        <v>1012</v>
      </c>
      <c r="C121" s="91">
        <v>15</v>
      </c>
      <c r="D121" s="131">
        <v>0.002932967391506799</v>
      </c>
      <c r="E121" s="131">
        <v>1.2405492482825997</v>
      </c>
      <c r="F121" s="91" t="s">
        <v>913</v>
      </c>
      <c r="G121" s="91" t="b">
        <v>0</v>
      </c>
      <c r="H121" s="91" t="b">
        <v>0</v>
      </c>
      <c r="I121" s="91" t="b">
        <v>0</v>
      </c>
      <c r="J121" s="91" t="b">
        <v>0</v>
      </c>
      <c r="K121" s="91" t="b">
        <v>0</v>
      </c>
      <c r="L121" s="91" t="b">
        <v>0</v>
      </c>
    </row>
    <row r="122" spans="1:12" ht="15">
      <c r="A122" s="91" t="s">
        <v>1012</v>
      </c>
      <c r="B122" s="91" t="s">
        <v>1013</v>
      </c>
      <c r="C122" s="91">
        <v>15</v>
      </c>
      <c r="D122" s="131">
        <v>0.002932967391506799</v>
      </c>
      <c r="E122" s="131">
        <v>1.2405492482825997</v>
      </c>
      <c r="F122" s="91" t="s">
        <v>913</v>
      </c>
      <c r="G122" s="91" t="b">
        <v>0</v>
      </c>
      <c r="H122" s="91" t="b">
        <v>0</v>
      </c>
      <c r="I122" s="91" t="b">
        <v>0</v>
      </c>
      <c r="J122" s="91" t="b">
        <v>0</v>
      </c>
      <c r="K122" s="91" t="b">
        <v>0</v>
      </c>
      <c r="L122" s="91" t="b">
        <v>0</v>
      </c>
    </row>
    <row r="123" spans="1:12" ht="15">
      <c r="A123" s="91" t="s">
        <v>1013</v>
      </c>
      <c r="B123" s="91" t="s">
        <v>1247</v>
      </c>
      <c r="C123" s="91">
        <v>15</v>
      </c>
      <c r="D123" s="131">
        <v>0.002932967391506799</v>
      </c>
      <c r="E123" s="131">
        <v>1.2405492482825997</v>
      </c>
      <c r="F123" s="91" t="s">
        <v>913</v>
      </c>
      <c r="G123" s="91" t="b">
        <v>0</v>
      </c>
      <c r="H123" s="91" t="b">
        <v>0</v>
      </c>
      <c r="I123" s="91" t="b">
        <v>0</v>
      </c>
      <c r="J123" s="91" t="b">
        <v>0</v>
      </c>
      <c r="K123" s="91" t="b">
        <v>0</v>
      </c>
      <c r="L123" s="91" t="b">
        <v>0</v>
      </c>
    </row>
    <row r="124" spans="1:12" ht="15">
      <c r="A124" s="91" t="s">
        <v>1247</v>
      </c>
      <c r="B124" s="91" t="s">
        <v>1004</v>
      </c>
      <c r="C124" s="91">
        <v>15</v>
      </c>
      <c r="D124" s="131">
        <v>0.002932967391506799</v>
      </c>
      <c r="E124" s="131">
        <v>1.2405492482825997</v>
      </c>
      <c r="F124" s="91" t="s">
        <v>913</v>
      </c>
      <c r="G124" s="91" t="b">
        <v>0</v>
      </c>
      <c r="H124" s="91" t="b">
        <v>0</v>
      </c>
      <c r="I124" s="91" t="b">
        <v>0</v>
      </c>
      <c r="J124" s="91" t="b">
        <v>0</v>
      </c>
      <c r="K124" s="91" t="b">
        <v>0</v>
      </c>
      <c r="L124" s="91" t="b">
        <v>0</v>
      </c>
    </row>
    <row r="125" spans="1:12" ht="15">
      <c r="A125" s="91" t="s">
        <v>1004</v>
      </c>
      <c r="B125" s="91" t="s">
        <v>1248</v>
      </c>
      <c r="C125" s="91">
        <v>15</v>
      </c>
      <c r="D125" s="131">
        <v>0.002932967391506799</v>
      </c>
      <c r="E125" s="131">
        <v>1.2405492482825997</v>
      </c>
      <c r="F125" s="91" t="s">
        <v>913</v>
      </c>
      <c r="G125" s="91" t="b">
        <v>0</v>
      </c>
      <c r="H125" s="91" t="b">
        <v>0</v>
      </c>
      <c r="I125" s="91" t="b">
        <v>0</v>
      </c>
      <c r="J125" s="91" t="b">
        <v>0</v>
      </c>
      <c r="K125" s="91" t="b">
        <v>0</v>
      </c>
      <c r="L125" s="91" t="b">
        <v>0</v>
      </c>
    </row>
    <row r="126" spans="1:12" ht="15">
      <c r="A126" s="91" t="s">
        <v>1248</v>
      </c>
      <c r="B126" s="91" t="s">
        <v>1249</v>
      </c>
      <c r="C126" s="91">
        <v>15</v>
      </c>
      <c r="D126" s="131">
        <v>0.002932967391506799</v>
      </c>
      <c r="E126" s="131">
        <v>1.2405492482825997</v>
      </c>
      <c r="F126" s="91" t="s">
        <v>913</v>
      </c>
      <c r="G126" s="91" t="b">
        <v>0</v>
      </c>
      <c r="H126" s="91" t="b">
        <v>0</v>
      </c>
      <c r="I126" s="91" t="b">
        <v>0</v>
      </c>
      <c r="J126" s="91" t="b">
        <v>0</v>
      </c>
      <c r="K126" s="91" t="b">
        <v>0</v>
      </c>
      <c r="L126" s="91" t="b">
        <v>0</v>
      </c>
    </row>
    <row r="127" spans="1:12" ht="15">
      <c r="A127" s="91" t="s">
        <v>1249</v>
      </c>
      <c r="B127" s="91" t="s">
        <v>1250</v>
      </c>
      <c r="C127" s="91">
        <v>15</v>
      </c>
      <c r="D127" s="131">
        <v>0.002932967391506799</v>
      </c>
      <c r="E127" s="131">
        <v>1.2405492482825997</v>
      </c>
      <c r="F127" s="91" t="s">
        <v>913</v>
      </c>
      <c r="G127" s="91" t="b">
        <v>0</v>
      </c>
      <c r="H127" s="91" t="b">
        <v>0</v>
      </c>
      <c r="I127" s="91" t="b">
        <v>0</v>
      </c>
      <c r="J127" s="91" t="b">
        <v>0</v>
      </c>
      <c r="K127" s="91" t="b">
        <v>0</v>
      </c>
      <c r="L127" s="91" t="b">
        <v>0</v>
      </c>
    </row>
    <row r="128" spans="1:12" ht="15">
      <c r="A128" s="91" t="s">
        <v>1250</v>
      </c>
      <c r="B128" s="91" t="s">
        <v>1251</v>
      </c>
      <c r="C128" s="91">
        <v>15</v>
      </c>
      <c r="D128" s="131">
        <v>0.002932967391506799</v>
      </c>
      <c r="E128" s="131">
        <v>1.2405492482825997</v>
      </c>
      <c r="F128" s="91" t="s">
        <v>913</v>
      </c>
      <c r="G128" s="91" t="b">
        <v>0</v>
      </c>
      <c r="H128" s="91" t="b">
        <v>0</v>
      </c>
      <c r="I128" s="91" t="b">
        <v>0</v>
      </c>
      <c r="J128" s="91" t="b">
        <v>0</v>
      </c>
      <c r="K128" s="91" t="b">
        <v>0</v>
      </c>
      <c r="L128" s="91" t="b">
        <v>0</v>
      </c>
    </row>
    <row r="129" spans="1:12" ht="15">
      <c r="A129" s="91" t="s">
        <v>1251</v>
      </c>
      <c r="B129" s="91" t="s">
        <v>1003</v>
      </c>
      <c r="C129" s="91">
        <v>15</v>
      </c>
      <c r="D129" s="131">
        <v>0.002932967391506799</v>
      </c>
      <c r="E129" s="131">
        <v>1.186191585960007</v>
      </c>
      <c r="F129" s="91" t="s">
        <v>913</v>
      </c>
      <c r="G129" s="91" t="b">
        <v>0</v>
      </c>
      <c r="H129" s="91" t="b">
        <v>0</v>
      </c>
      <c r="I129" s="91" t="b">
        <v>0</v>
      </c>
      <c r="J129" s="91" t="b">
        <v>0</v>
      </c>
      <c r="K129" s="91" t="b">
        <v>0</v>
      </c>
      <c r="L129" s="91" t="b">
        <v>0</v>
      </c>
    </row>
    <row r="130" spans="1:12" ht="15">
      <c r="A130" s="91" t="s">
        <v>247</v>
      </c>
      <c r="B130" s="91" t="s">
        <v>1008</v>
      </c>
      <c r="C130" s="91">
        <v>14</v>
      </c>
      <c r="D130" s="131">
        <v>0.004246375538850727</v>
      </c>
      <c r="E130" s="131">
        <v>1.2405492482825997</v>
      </c>
      <c r="F130" s="91" t="s">
        <v>913</v>
      </c>
      <c r="G130" s="91" t="b">
        <v>0</v>
      </c>
      <c r="H130" s="91" t="b">
        <v>0</v>
      </c>
      <c r="I130" s="91" t="b">
        <v>0</v>
      </c>
      <c r="J130" s="91" t="b">
        <v>0</v>
      </c>
      <c r="K130" s="91" t="b">
        <v>0</v>
      </c>
      <c r="L130" s="91" t="b">
        <v>0</v>
      </c>
    </row>
    <row r="131" spans="1:12" ht="15">
      <c r="A131" s="91" t="s">
        <v>1274</v>
      </c>
      <c r="B131" s="91" t="s">
        <v>1275</v>
      </c>
      <c r="C131" s="91">
        <v>2</v>
      </c>
      <c r="D131" s="131">
        <v>0.006686467091469733</v>
      </c>
      <c r="E131" s="131">
        <v>2.1156105116742996</v>
      </c>
      <c r="F131" s="91" t="s">
        <v>913</v>
      </c>
      <c r="G131" s="91" t="b">
        <v>0</v>
      </c>
      <c r="H131" s="91" t="b">
        <v>0</v>
      </c>
      <c r="I131" s="91" t="b">
        <v>0</v>
      </c>
      <c r="J131" s="91" t="b">
        <v>0</v>
      </c>
      <c r="K131" s="91" t="b">
        <v>0</v>
      </c>
      <c r="L131" s="91" t="b">
        <v>0</v>
      </c>
    </row>
    <row r="132" spans="1:12" ht="15">
      <c r="A132" s="91" t="s">
        <v>1275</v>
      </c>
      <c r="B132" s="91" t="s">
        <v>1276</v>
      </c>
      <c r="C132" s="91">
        <v>2</v>
      </c>
      <c r="D132" s="131">
        <v>0.006686467091469733</v>
      </c>
      <c r="E132" s="131">
        <v>2.1156105116742996</v>
      </c>
      <c r="F132" s="91" t="s">
        <v>913</v>
      </c>
      <c r="G132" s="91" t="b">
        <v>0</v>
      </c>
      <c r="H132" s="91" t="b">
        <v>0</v>
      </c>
      <c r="I132" s="91" t="b">
        <v>0</v>
      </c>
      <c r="J132" s="91" t="b">
        <v>0</v>
      </c>
      <c r="K132" s="91" t="b">
        <v>0</v>
      </c>
      <c r="L132" s="91" t="b">
        <v>0</v>
      </c>
    </row>
    <row r="133" spans="1:12" ht="15">
      <c r="A133" s="91" t="s">
        <v>1276</v>
      </c>
      <c r="B133" s="91" t="s">
        <v>1277</v>
      </c>
      <c r="C133" s="91">
        <v>2</v>
      </c>
      <c r="D133" s="131">
        <v>0.006686467091469733</v>
      </c>
      <c r="E133" s="131">
        <v>2.1156105116742996</v>
      </c>
      <c r="F133" s="91" t="s">
        <v>913</v>
      </c>
      <c r="G133" s="91" t="b">
        <v>0</v>
      </c>
      <c r="H133" s="91" t="b">
        <v>0</v>
      </c>
      <c r="I133" s="91" t="b">
        <v>0</v>
      </c>
      <c r="J133" s="91" t="b">
        <v>0</v>
      </c>
      <c r="K133" s="91" t="b">
        <v>0</v>
      </c>
      <c r="L133" s="91" t="b">
        <v>0</v>
      </c>
    </row>
    <row r="134" spans="1:12" ht="15">
      <c r="A134" s="91" t="s">
        <v>1277</v>
      </c>
      <c r="B134" s="91" t="s">
        <v>1278</v>
      </c>
      <c r="C134" s="91">
        <v>2</v>
      </c>
      <c r="D134" s="131">
        <v>0.006686467091469733</v>
      </c>
      <c r="E134" s="131">
        <v>2.1156105116742996</v>
      </c>
      <c r="F134" s="91" t="s">
        <v>913</v>
      </c>
      <c r="G134" s="91" t="b">
        <v>0</v>
      </c>
      <c r="H134" s="91" t="b">
        <v>0</v>
      </c>
      <c r="I134" s="91" t="b">
        <v>0</v>
      </c>
      <c r="J134" s="91" t="b">
        <v>0</v>
      </c>
      <c r="K134" s="91" t="b">
        <v>0</v>
      </c>
      <c r="L134" s="91" t="b">
        <v>0</v>
      </c>
    </row>
    <row r="135" spans="1:12" ht="15">
      <c r="A135" s="91" t="s">
        <v>1278</v>
      </c>
      <c r="B135" s="91" t="s">
        <v>1264</v>
      </c>
      <c r="C135" s="91">
        <v>2</v>
      </c>
      <c r="D135" s="131">
        <v>0.006686467091469733</v>
      </c>
      <c r="E135" s="131">
        <v>2.1156105116742996</v>
      </c>
      <c r="F135" s="91" t="s">
        <v>913</v>
      </c>
      <c r="G135" s="91" t="b">
        <v>0</v>
      </c>
      <c r="H135" s="91" t="b">
        <v>0</v>
      </c>
      <c r="I135" s="91" t="b">
        <v>0</v>
      </c>
      <c r="J135" s="91" t="b">
        <v>0</v>
      </c>
      <c r="K135" s="91" t="b">
        <v>0</v>
      </c>
      <c r="L135" s="91" t="b">
        <v>0</v>
      </c>
    </row>
    <row r="136" spans="1:12" ht="15">
      <c r="A136" s="91" t="s">
        <v>1264</v>
      </c>
      <c r="B136" s="91" t="s">
        <v>1279</v>
      </c>
      <c r="C136" s="91">
        <v>2</v>
      </c>
      <c r="D136" s="131">
        <v>0.006686467091469733</v>
      </c>
      <c r="E136" s="131">
        <v>2.1156105116742996</v>
      </c>
      <c r="F136" s="91" t="s">
        <v>913</v>
      </c>
      <c r="G136" s="91" t="b">
        <v>0</v>
      </c>
      <c r="H136" s="91" t="b">
        <v>0</v>
      </c>
      <c r="I136" s="91" t="b">
        <v>0</v>
      </c>
      <c r="J136" s="91" t="b">
        <v>0</v>
      </c>
      <c r="K136" s="91" t="b">
        <v>0</v>
      </c>
      <c r="L136" s="91" t="b">
        <v>0</v>
      </c>
    </row>
    <row r="137" spans="1:12" ht="15">
      <c r="A137" s="91" t="s">
        <v>1279</v>
      </c>
      <c r="B137" s="91" t="s">
        <v>1280</v>
      </c>
      <c r="C137" s="91">
        <v>2</v>
      </c>
      <c r="D137" s="131">
        <v>0.006686467091469733</v>
      </c>
      <c r="E137" s="131">
        <v>2.1156105116742996</v>
      </c>
      <c r="F137" s="91" t="s">
        <v>913</v>
      </c>
      <c r="G137" s="91" t="b">
        <v>0</v>
      </c>
      <c r="H137" s="91" t="b">
        <v>0</v>
      </c>
      <c r="I137" s="91" t="b">
        <v>0</v>
      </c>
      <c r="J137" s="91" t="b">
        <v>0</v>
      </c>
      <c r="K137" s="91" t="b">
        <v>0</v>
      </c>
      <c r="L137" s="91" t="b">
        <v>0</v>
      </c>
    </row>
    <row r="138" spans="1:12" ht="15">
      <c r="A138" s="91" t="s">
        <v>1280</v>
      </c>
      <c r="B138" s="91" t="s">
        <v>1281</v>
      </c>
      <c r="C138" s="91">
        <v>2</v>
      </c>
      <c r="D138" s="131">
        <v>0.006686467091469733</v>
      </c>
      <c r="E138" s="131">
        <v>2.1156105116742996</v>
      </c>
      <c r="F138" s="91" t="s">
        <v>913</v>
      </c>
      <c r="G138" s="91" t="b">
        <v>0</v>
      </c>
      <c r="H138" s="91" t="b">
        <v>0</v>
      </c>
      <c r="I138" s="91" t="b">
        <v>0</v>
      </c>
      <c r="J138" s="91" t="b">
        <v>0</v>
      </c>
      <c r="K138" s="91" t="b">
        <v>0</v>
      </c>
      <c r="L138" s="91" t="b">
        <v>0</v>
      </c>
    </row>
    <row r="139" spans="1:12" ht="15">
      <c r="A139" s="91" t="s">
        <v>1281</v>
      </c>
      <c r="B139" s="91" t="s">
        <v>1003</v>
      </c>
      <c r="C139" s="91">
        <v>2</v>
      </c>
      <c r="D139" s="131">
        <v>0.006686467091469733</v>
      </c>
      <c r="E139" s="131">
        <v>1.1861915859600072</v>
      </c>
      <c r="F139" s="91" t="s">
        <v>913</v>
      </c>
      <c r="G139" s="91" t="b">
        <v>0</v>
      </c>
      <c r="H139" s="91" t="b">
        <v>0</v>
      </c>
      <c r="I139" s="91" t="b">
        <v>0</v>
      </c>
      <c r="J139" s="91" t="b">
        <v>0</v>
      </c>
      <c r="K139" s="91" t="b">
        <v>0</v>
      </c>
      <c r="L139" s="91" t="b">
        <v>0</v>
      </c>
    </row>
    <row r="140" spans="1:12" ht="15">
      <c r="A140" s="91" t="s">
        <v>984</v>
      </c>
      <c r="B140" s="91" t="s">
        <v>1282</v>
      </c>
      <c r="C140" s="91">
        <v>2</v>
      </c>
      <c r="D140" s="131">
        <v>0.006686467091469733</v>
      </c>
      <c r="E140" s="131">
        <v>2.1156105116742996</v>
      </c>
      <c r="F140" s="91" t="s">
        <v>913</v>
      </c>
      <c r="G140" s="91" t="b">
        <v>0</v>
      </c>
      <c r="H140" s="91" t="b">
        <v>0</v>
      </c>
      <c r="I140" s="91" t="b">
        <v>0</v>
      </c>
      <c r="J140" s="91" t="b">
        <v>0</v>
      </c>
      <c r="K140" s="91" t="b">
        <v>0</v>
      </c>
      <c r="L140" s="91" t="b">
        <v>0</v>
      </c>
    </row>
    <row r="141" spans="1:12" ht="15">
      <c r="A141" s="91" t="s">
        <v>1282</v>
      </c>
      <c r="B141" s="91" t="s">
        <v>1283</v>
      </c>
      <c r="C141" s="91">
        <v>2</v>
      </c>
      <c r="D141" s="131">
        <v>0.006686467091469733</v>
      </c>
      <c r="E141" s="131">
        <v>2.1156105116742996</v>
      </c>
      <c r="F141" s="91" t="s">
        <v>913</v>
      </c>
      <c r="G141" s="91" t="b">
        <v>0</v>
      </c>
      <c r="H141" s="91" t="b">
        <v>0</v>
      </c>
      <c r="I141" s="91" t="b">
        <v>0</v>
      </c>
      <c r="J141" s="91" t="b">
        <v>0</v>
      </c>
      <c r="K141" s="91" t="b">
        <v>0</v>
      </c>
      <c r="L141" s="91" t="b">
        <v>0</v>
      </c>
    </row>
    <row r="142" spans="1:12" ht="15">
      <c r="A142" s="91" t="s">
        <v>1283</v>
      </c>
      <c r="B142" s="91" t="s">
        <v>1284</v>
      </c>
      <c r="C142" s="91">
        <v>2</v>
      </c>
      <c r="D142" s="131">
        <v>0.006686467091469733</v>
      </c>
      <c r="E142" s="131">
        <v>2.1156105116742996</v>
      </c>
      <c r="F142" s="91" t="s">
        <v>913</v>
      </c>
      <c r="G142" s="91" t="b">
        <v>0</v>
      </c>
      <c r="H142" s="91" t="b">
        <v>0</v>
      </c>
      <c r="I142" s="91" t="b">
        <v>0</v>
      </c>
      <c r="J142" s="91" t="b">
        <v>0</v>
      </c>
      <c r="K142" s="91" t="b">
        <v>0</v>
      </c>
      <c r="L142" s="91" t="b">
        <v>0</v>
      </c>
    </row>
    <row r="143" spans="1:12" ht="15">
      <c r="A143" s="91" t="s">
        <v>1284</v>
      </c>
      <c r="B143" s="91" t="s">
        <v>1285</v>
      </c>
      <c r="C143" s="91">
        <v>2</v>
      </c>
      <c r="D143" s="131">
        <v>0.006686467091469733</v>
      </c>
      <c r="E143" s="131">
        <v>2.1156105116742996</v>
      </c>
      <c r="F143" s="91" t="s">
        <v>913</v>
      </c>
      <c r="G143" s="91" t="b">
        <v>0</v>
      </c>
      <c r="H143" s="91" t="b">
        <v>0</v>
      </c>
      <c r="I143" s="91" t="b">
        <v>0</v>
      </c>
      <c r="J143" s="91" t="b">
        <v>0</v>
      </c>
      <c r="K143" s="91" t="b">
        <v>0</v>
      </c>
      <c r="L143" s="91" t="b">
        <v>0</v>
      </c>
    </row>
    <row r="144" spans="1:12" ht="15">
      <c r="A144" s="91" t="s">
        <v>1285</v>
      </c>
      <c r="B144" s="91" t="s">
        <v>1286</v>
      </c>
      <c r="C144" s="91">
        <v>2</v>
      </c>
      <c r="D144" s="131">
        <v>0.006686467091469733</v>
      </c>
      <c r="E144" s="131">
        <v>2.1156105116742996</v>
      </c>
      <c r="F144" s="91" t="s">
        <v>913</v>
      </c>
      <c r="G144" s="91" t="b">
        <v>0</v>
      </c>
      <c r="H144" s="91" t="b">
        <v>0</v>
      </c>
      <c r="I144" s="91" t="b">
        <v>0</v>
      </c>
      <c r="J144" s="91" t="b">
        <v>0</v>
      </c>
      <c r="K144" s="91" t="b">
        <v>0</v>
      </c>
      <c r="L144" s="91" t="b">
        <v>0</v>
      </c>
    </row>
    <row r="145" spans="1:12" ht="15">
      <c r="A145" s="91" t="s">
        <v>1286</v>
      </c>
      <c r="B145" s="91" t="s">
        <v>1287</v>
      </c>
      <c r="C145" s="91">
        <v>2</v>
      </c>
      <c r="D145" s="131">
        <v>0.006686467091469733</v>
      </c>
      <c r="E145" s="131">
        <v>2.1156105116742996</v>
      </c>
      <c r="F145" s="91" t="s">
        <v>913</v>
      </c>
      <c r="G145" s="91" t="b">
        <v>0</v>
      </c>
      <c r="H145" s="91" t="b">
        <v>0</v>
      </c>
      <c r="I145" s="91" t="b">
        <v>0</v>
      </c>
      <c r="J145" s="91" t="b">
        <v>0</v>
      </c>
      <c r="K145" s="91" t="b">
        <v>0</v>
      </c>
      <c r="L145" s="91" t="b">
        <v>0</v>
      </c>
    </row>
    <row r="146" spans="1:12" ht="15">
      <c r="A146" s="91" t="s">
        <v>1287</v>
      </c>
      <c r="B146" s="91" t="s">
        <v>1288</v>
      </c>
      <c r="C146" s="91">
        <v>2</v>
      </c>
      <c r="D146" s="131">
        <v>0.006686467091469733</v>
      </c>
      <c r="E146" s="131">
        <v>2.1156105116742996</v>
      </c>
      <c r="F146" s="91" t="s">
        <v>913</v>
      </c>
      <c r="G146" s="91" t="b">
        <v>0</v>
      </c>
      <c r="H146" s="91" t="b">
        <v>0</v>
      </c>
      <c r="I146" s="91" t="b">
        <v>0</v>
      </c>
      <c r="J146" s="91" t="b">
        <v>0</v>
      </c>
      <c r="K146" s="91" t="b">
        <v>0</v>
      </c>
      <c r="L146" s="91" t="b">
        <v>0</v>
      </c>
    </row>
    <row r="147" spans="1:12" ht="15">
      <c r="A147" s="91" t="s">
        <v>1003</v>
      </c>
      <c r="B147" s="91" t="s">
        <v>984</v>
      </c>
      <c r="C147" s="91">
        <v>2</v>
      </c>
      <c r="D147" s="131">
        <v>0.00762101254845522</v>
      </c>
      <c r="E147" s="131">
        <v>1.0299632233774432</v>
      </c>
      <c r="F147" s="91" t="s">
        <v>914</v>
      </c>
      <c r="G147" s="91" t="b">
        <v>0</v>
      </c>
      <c r="H147" s="91" t="b">
        <v>0</v>
      </c>
      <c r="I147" s="91" t="b">
        <v>0</v>
      </c>
      <c r="J147" s="91" t="b">
        <v>0</v>
      </c>
      <c r="K147" s="91" t="b">
        <v>0</v>
      </c>
      <c r="L147" s="91" t="b">
        <v>0</v>
      </c>
    </row>
    <row r="148" spans="1:12" ht="15">
      <c r="A148" s="91" t="s">
        <v>263</v>
      </c>
      <c r="B148" s="91" t="s">
        <v>234</v>
      </c>
      <c r="C148" s="91">
        <v>3</v>
      </c>
      <c r="D148" s="131">
        <v>0</v>
      </c>
      <c r="E148" s="131">
        <v>1.1856365769619117</v>
      </c>
      <c r="F148" s="91" t="s">
        <v>915</v>
      </c>
      <c r="G148" s="91" t="b">
        <v>0</v>
      </c>
      <c r="H148" s="91" t="b">
        <v>0</v>
      </c>
      <c r="I148" s="91" t="b">
        <v>0</v>
      </c>
      <c r="J148" s="91" t="b">
        <v>0</v>
      </c>
      <c r="K148" s="91" t="b">
        <v>0</v>
      </c>
      <c r="L148" s="91" t="b">
        <v>0</v>
      </c>
    </row>
    <row r="149" spans="1:12" ht="15">
      <c r="A149" s="91" t="s">
        <v>262</v>
      </c>
      <c r="B149" s="91" t="s">
        <v>261</v>
      </c>
      <c r="C149" s="91">
        <v>3</v>
      </c>
      <c r="D149" s="131">
        <v>0</v>
      </c>
      <c r="E149" s="131">
        <v>1.1856365769619117</v>
      </c>
      <c r="F149" s="91" t="s">
        <v>915</v>
      </c>
      <c r="G149" s="91" t="b">
        <v>0</v>
      </c>
      <c r="H149" s="91" t="b">
        <v>0</v>
      </c>
      <c r="I149" s="91" t="b">
        <v>0</v>
      </c>
      <c r="J149" s="91" t="b">
        <v>0</v>
      </c>
      <c r="K149" s="91" t="b">
        <v>0</v>
      </c>
      <c r="L149" s="91" t="b">
        <v>0</v>
      </c>
    </row>
    <row r="150" spans="1:12" ht="15">
      <c r="A150" s="91" t="s">
        <v>233</v>
      </c>
      <c r="B150" s="91" t="s">
        <v>263</v>
      </c>
      <c r="C150" s="91">
        <v>2</v>
      </c>
      <c r="D150" s="131">
        <v>0.0071873983288033155</v>
      </c>
      <c r="E150" s="131">
        <v>1.3617278360175928</v>
      </c>
      <c r="F150" s="91" t="s">
        <v>915</v>
      </c>
      <c r="G150" s="91" t="b">
        <v>0</v>
      </c>
      <c r="H150" s="91" t="b">
        <v>0</v>
      </c>
      <c r="I150" s="91" t="b">
        <v>0</v>
      </c>
      <c r="J150" s="91" t="b">
        <v>0</v>
      </c>
      <c r="K150" s="91" t="b">
        <v>0</v>
      </c>
      <c r="L150" s="91" t="b">
        <v>0</v>
      </c>
    </row>
    <row r="151" spans="1:12" ht="15">
      <c r="A151" s="91" t="s">
        <v>234</v>
      </c>
      <c r="B151" s="91" t="s">
        <v>235</v>
      </c>
      <c r="C151" s="91">
        <v>2</v>
      </c>
      <c r="D151" s="131">
        <v>0.0071873983288033155</v>
      </c>
      <c r="E151" s="131">
        <v>1.1856365769619117</v>
      </c>
      <c r="F151" s="91" t="s">
        <v>915</v>
      </c>
      <c r="G151" s="91" t="b">
        <v>0</v>
      </c>
      <c r="H151" s="91" t="b">
        <v>0</v>
      </c>
      <c r="I151" s="91" t="b">
        <v>0</v>
      </c>
      <c r="J151" s="91" t="b">
        <v>0</v>
      </c>
      <c r="K151" s="91" t="b">
        <v>0</v>
      </c>
      <c r="L151" s="91" t="b">
        <v>0</v>
      </c>
    </row>
    <row r="152" spans="1:12" ht="15">
      <c r="A152" s="91" t="s">
        <v>235</v>
      </c>
      <c r="B152" s="91" t="s">
        <v>262</v>
      </c>
      <c r="C152" s="91">
        <v>2</v>
      </c>
      <c r="D152" s="131">
        <v>0.0071873983288033155</v>
      </c>
      <c r="E152" s="131">
        <v>1.1856365769619117</v>
      </c>
      <c r="F152" s="91" t="s">
        <v>915</v>
      </c>
      <c r="G152" s="91" t="b">
        <v>0</v>
      </c>
      <c r="H152" s="91" t="b">
        <v>0</v>
      </c>
      <c r="I152" s="91" t="b">
        <v>0</v>
      </c>
      <c r="J152" s="91" t="b">
        <v>0</v>
      </c>
      <c r="K152" s="91" t="b">
        <v>0</v>
      </c>
      <c r="L152" s="91" t="b">
        <v>0</v>
      </c>
    </row>
    <row r="153" spans="1:12" ht="15">
      <c r="A153" s="91" t="s">
        <v>261</v>
      </c>
      <c r="B153" s="91" t="s">
        <v>1021</v>
      </c>
      <c r="C153" s="91">
        <v>2</v>
      </c>
      <c r="D153" s="131">
        <v>0.0071873983288033155</v>
      </c>
      <c r="E153" s="131">
        <v>1.1856365769619117</v>
      </c>
      <c r="F153" s="91" t="s">
        <v>915</v>
      </c>
      <c r="G153" s="91" t="b">
        <v>0</v>
      </c>
      <c r="H153" s="91" t="b">
        <v>0</v>
      </c>
      <c r="I153" s="91" t="b">
        <v>0</v>
      </c>
      <c r="J153" s="91" t="b">
        <v>0</v>
      </c>
      <c r="K153" s="91" t="b">
        <v>0</v>
      </c>
      <c r="L153" s="91" t="b">
        <v>0</v>
      </c>
    </row>
    <row r="154" spans="1:12" ht="15">
      <c r="A154" s="91" t="s">
        <v>1021</v>
      </c>
      <c r="B154" s="91" t="s">
        <v>1022</v>
      </c>
      <c r="C154" s="91">
        <v>2</v>
      </c>
      <c r="D154" s="131">
        <v>0.0071873983288033155</v>
      </c>
      <c r="E154" s="131">
        <v>1.3617278360175928</v>
      </c>
      <c r="F154" s="91" t="s">
        <v>915</v>
      </c>
      <c r="G154" s="91" t="b">
        <v>0</v>
      </c>
      <c r="H154" s="91" t="b">
        <v>0</v>
      </c>
      <c r="I154" s="91" t="b">
        <v>0</v>
      </c>
      <c r="J154" s="91" t="b">
        <v>0</v>
      </c>
      <c r="K154" s="91" t="b">
        <v>0</v>
      </c>
      <c r="L154" s="91" t="b">
        <v>0</v>
      </c>
    </row>
    <row r="155" spans="1:12" ht="15">
      <c r="A155" s="91" t="s">
        <v>1022</v>
      </c>
      <c r="B155" s="91" t="s">
        <v>1293</v>
      </c>
      <c r="C155" s="91">
        <v>2</v>
      </c>
      <c r="D155" s="131">
        <v>0.0071873983288033155</v>
      </c>
      <c r="E155" s="131">
        <v>1.3617278360175928</v>
      </c>
      <c r="F155" s="91" t="s">
        <v>915</v>
      </c>
      <c r="G155" s="91" t="b">
        <v>0</v>
      </c>
      <c r="H155" s="91" t="b">
        <v>0</v>
      </c>
      <c r="I155" s="91" t="b">
        <v>0</v>
      </c>
      <c r="J155" s="91" t="b">
        <v>0</v>
      </c>
      <c r="K155" s="91" t="b">
        <v>0</v>
      </c>
      <c r="L155" s="91" t="b">
        <v>0</v>
      </c>
    </row>
    <row r="156" spans="1:12" ht="15">
      <c r="A156" s="91" t="s">
        <v>1293</v>
      </c>
      <c r="B156" s="91" t="s">
        <v>1003</v>
      </c>
      <c r="C156" s="91">
        <v>2</v>
      </c>
      <c r="D156" s="131">
        <v>0.0071873983288033155</v>
      </c>
      <c r="E156" s="131">
        <v>1.1856365769619117</v>
      </c>
      <c r="F156" s="91" t="s">
        <v>915</v>
      </c>
      <c r="G156" s="91" t="b">
        <v>0</v>
      </c>
      <c r="H156" s="91" t="b">
        <v>0</v>
      </c>
      <c r="I156" s="91" t="b">
        <v>0</v>
      </c>
      <c r="J156" s="91" t="b">
        <v>0</v>
      </c>
      <c r="K156" s="91" t="b">
        <v>0</v>
      </c>
      <c r="L156" s="91" t="b">
        <v>0</v>
      </c>
    </row>
    <row r="157" spans="1:12" ht="15">
      <c r="A157" s="91" t="s">
        <v>1003</v>
      </c>
      <c r="B157" s="91" t="s">
        <v>1048</v>
      </c>
      <c r="C157" s="91">
        <v>2</v>
      </c>
      <c r="D157" s="131">
        <v>0.0071873983288033155</v>
      </c>
      <c r="E157" s="131">
        <v>1.1856365769619117</v>
      </c>
      <c r="F157" s="91" t="s">
        <v>915</v>
      </c>
      <c r="G157" s="91" t="b">
        <v>0</v>
      </c>
      <c r="H157" s="91" t="b">
        <v>0</v>
      </c>
      <c r="I157" s="91" t="b">
        <v>0</v>
      </c>
      <c r="J157" s="91" t="b">
        <v>0</v>
      </c>
      <c r="K157" s="91" t="b">
        <v>0</v>
      </c>
      <c r="L157" s="91" t="b">
        <v>0</v>
      </c>
    </row>
    <row r="158" spans="1:12" ht="15">
      <c r="A158" s="91" t="s">
        <v>1048</v>
      </c>
      <c r="B158" s="91" t="s">
        <v>1294</v>
      </c>
      <c r="C158" s="91">
        <v>2</v>
      </c>
      <c r="D158" s="131">
        <v>0.0071873983288033155</v>
      </c>
      <c r="E158" s="131">
        <v>1.3617278360175928</v>
      </c>
      <c r="F158" s="91" t="s">
        <v>915</v>
      </c>
      <c r="G158" s="91" t="b">
        <v>0</v>
      </c>
      <c r="H158" s="91" t="b">
        <v>0</v>
      </c>
      <c r="I158" s="91" t="b">
        <v>0</v>
      </c>
      <c r="J158" s="91" t="b">
        <v>0</v>
      </c>
      <c r="K158" s="91" t="b">
        <v>0</v>
      </c>
      <c r="L158" s="91" t="b">
        <v>0</v>
      </c>
    </row>
    <row r="159" spans="1:12" ht="15">
      <c r="A159" s="91" t="s">
        <v>1294</v>
      </c>
      <c r="B159" s="91" t="s">
        <v>1295</v>
      </c>
      <c r="C159" s="91">
        <v>2</v>
      </c>
      <c r="D159" s="131">
        <v>0.0071873983288033155</v>
      </c>
      <c r="E159" s="131">
        <v>1.3617278360175928</v>
      </c>
      <c r="F159" s="91" t="s">
        <v>915</v>
      </c>
      <c r="G159" s="91" t="b">
        <v>0</v>
      </c>
      <c r="H159" s="91" t="b">
        <v>0</v>
      </c>
      <c r="I159" s="91" t="b">
        <v>0</v>
      </c>
      <c r="J159" s="91" t="b">
        <v>0</v>
      </c>
      <c r="K159" s="91" t="b">
        <v>0</v>
      </c>
      <c r="L159" s="91" t="b">
        <v>0</v>
      </c>
    </row>
    <row r="160" spans="1:12" ht="15">
      <c r="A160" s="91" t="s">
        <v>1295</v>
      </c>
      <c r="B160" s="91" t="s">
        <v>984</v>
      </c>
      <c r="C160" s="91">
        <v>2</v>
      </c>
      <c r="D160" s="131">
        <v>0.0071873983288033155</v>
      </c>
      <c r="E160" s="131">
        <v>1.1856365769619117</v>
      </c>
      <c r="F160" s="91" t="s">
        <v>915</v>
      </c>
      <c r="G160" s="91" t="b">
        <v>0</v>
      </c>
      <c r="H160" s="91" t="b">
        <v>0</v>
      </c>
      <c r="I160" s="91" t="b">
        <v>0</v>
      </c>
      <c r="J160" s="91" t="b">
        <v>0</v>
      </c>
      <c r="K160" s="91" t="b">
        <v>0</v>
      </c>
      <c r="L160" s="91" t="b">
        <v>0</v>
      </c>
    </row>
    <row r="161" spans="1:12" ht="15">
      <c r="A161" s="91" t="s">
        <v>984</v>
      </c>
      <c r="B161" s="91" t="s">
        <v>1296</v>
      </c>
      <c r="C161" s="91">
        <v>2</v>
      </c>
      <c r="D161" s="131">
        <v>0.0071873983288033155</v>
      </c>
      <c r="E161" s="131">
        <v>1.1856365769619117</v>
      </c>
      <c r="F161" s="91" t="s">
        <v>915</v>
      </c>
      <c r="G161" s="91" t="b">
        <v>0</v>
      </c>
      <c r="H161" s="91" t="b">
        <v>0</v>
      </c>
      <c r="I161" s="91" t="b">
        <v>0</v>
      </c>
      <c r="J161" s="91" t="b">
        <v>0</v>
      </c>
      <c r="K161" s="91" t="b">
        <v>0</v>
      </c>
      <c r="L161" s="91" t="b">
        <v>0</v>
      </c>
    </row>
    <row r="162" spans="1:12" ht="15">
      <c r="A162" s="91" t="s">
        <v>1296</v>
      </c>
      <c r="B162" s="91" t="s">
        <v>1297</v>
      </c>
      <c r="C162" s="91">
        <v>2</v>
      </c>
      <c r="D162" s="131">
        <v>0.0071873983288033155</v>
      </c>
      <c r="E162" s="131">
        <v>1.3617278360175928</v>
      </c>
      <c r="F162" s="91" t="s">
        <v>915</v>
      </c>
      <c r="G162" s="91" t="b">
        <v>0</v>
      </c>
      <c r="H162" s="91" t="b">
        <v>0</v>
      </c>
      <c r="I162" s="91" t="b">
        <v>0</v>
      </c>
      <c r="J162" s="91" t="b">
        <v>0</v>
      </c>
      <c r="K162" s="91" t="b">
        <v>0</v>
      </c>
      <c r="L162" s="91" t="b">
        <v>0</v>
      </c>
    </row>
    <row r="163" spans="1:12" ht="15">
      <c r="A163" s="91" t="s">
        <v>1297</v>
      </c>
      <c r="B163" s="91" t="s">
        <v>1016</v>
      </c>
      <c r="C163" s="91">
        <v>2</v>
      </c>
      <c r="D163" s="131">
        <v>0.0071873983288033155</v>
      </c>
      <c r="E163" s="131">
        <v>1.3617278360175928</v>
      </c>
      <c r="F163" s="91" t="s">
        <v>915</v>
      </c>
      <c r="G163" s="91" t="b">
        <v>0</v>
      </c>
      <c r="H163" s="91" t="b">
        <v>0</v>
      </c>
      <c r="I163" s="91" t="b">
        <v>0</v>
      </c>
      <c r="J163" s="91" t="b">
        <v>0</v>
      </c>
      <c r="K163" s="91" t="b">
        <v>0</v>
      </c>
      <c r="L163" s="91" t="b">
        <v>0</v>
      </c>
    </row>
    <row r="164" spans="1:12" ht="15">
      <c r="A164" s="91" t="s">
        <v>1016</v>
      </c>
      <c r="B164" s="91" t="s">
        <v>1298</v>
      </c>
      <c r="C164" s="91">
        <v>2</v>
      </c>
      <c r="D164" s="131">
        <v>0.0071873983288033155</v>
      </c>
      <c r="E164" s="131">
        <v>1.3617278360175928</v>
      </c>
      <c r="F164" s="91" t="s">
        <v>915</v>
      </c>
      <c r="G164" s="91" t="b">
        <v>0</v>
      </c>
      <c r="H164" s="91" t="b">
        <v>0</v>
      </c>
      <c r="I164" s="91" t="b">
        <v>0</v>
      </c>
      <c r="J164" s="91" t="b">
        <v>0</v>
      </c>
      <c r="K164" s="91" t="b">
        <v>0</v>
      </c>
      <c r="L164" s="91" t="b">
        <v>0</v>
      </c>
    </row>
    <row r="165" spans="1:12" ht="15">
      <c r="A165" s="91" t="s">
        <v>1298</v>
      </c>
      <c r="B165" s="91" t="s">
        <v>1299</v>
      </c>
      <c r="C165" s="91">
        <v>2</v>
      </c>
      <c r="D165" s="131">
        <v>0.0071873983288033155</v>
      </c>
      <c r="E165" s="131">
        <v>1.3617278360175928</v>
      </c>
      <c r="F165" s="91" t="s">
        <v>915</v>
      </c>
      <c r="G165" s="91" t="b">
        <v>0</v>
      </c>
      <c r="H165" s="91" t="b">
        <v>0</v>
      </c>
      <c r="I165" s="91" t="b">
        <v>0</v>
      </c>
      <c r="J165" s="91" t="b">
        <v>0</v>
      </c>
      <c r="K165" s="91" t="b">
        <v>0</v>
      </c>
      <c r="L165" s="91" t="b">
        <v>0</v>
      </c>
    </row>
    <row r="166" spans="1:12" ht="15">
      <c r="A166" s="91" t="s">
        <v>1299</v>
      </c>
      <c r="B166" s="91" t="s">
        <v>1300</v>
      </c>
      <c r="C166" s="91">
        <v>2</v>
      </c>
      <c r="D166" s="131">
        <v>0.0071873983288033155</v>
      </c>
      <c r="E166" s="131">
        <v>1.3617278360175928</v>
      </c>
      <c r="F166" s="91" t="s">
        <v>915</v>
      </c>
      <c r="G166" s="91" t="b">
        <v>0</v>
      </c>
      <c r="H166" s="91" t="b">
        <v>0</v>
      </c>
      <c r="I166" s="91" t="b">
        <v>0</v>
      </c>
      <c r="J166" s="91" t="b">
        <v>0</v>
      </c>
      <c r="K166" s="91" t="b">
        <v>0</v>
      </c>
      <c r="L166" s="91" t="b">
        <v>0</v>
      </c>
    </row>
    <row r="167" spans="1:12" ht="15">
      <c r="A167" s="91" t="s">
        <v>1024</v>
      </c>
      <c r="B167" s="91" t="s">
        <v>1015</v>
      </c>
      <c r="C167" s="91">
        <v>5</v>
      </c>
      <c r="D167" s="131">
        <v>0</v>
      </c>
      <c r="E167" s="131">
        <v>1.334453751150931</v>
      </c>
      <c r="F167" s="91" t="s">
        <v>916</v>
      </c>
      <c r="G167" s="91" t="b">
        <v>0</v>
      </c>
      <c r="H167" s="91" t="b">
        <v>0</v>
      </c>
      <c r="I167" s="91" t="b">
        <v>0</v>
      </c>
      <c r="J167" s="91" t="b">
        <v>0</v>
      </c>
      <c r="K167" s="91" t="b">
        <v>0</v>
      </c>
      <c r="L167" s="91" t="b">
        <v>0</v>
      </c>
    </row>
    <row r="168" spans="1:12" ht="15">
      <c r="A168" s="91" t="s">
        <v>1015</v>
      </c>
      <c r="B168" s="91" t="s">
        <v>1025</v>
      </c>
      <c r="C168" s="91">
        <v>5</v>
      </c>
      <c r="D168" s="131">
        <v>0</v>
      </c>
      <c r="E168" s="131">
        <v>1.334453751150931</v>
      </c>
      <c r="F168" s="91" t="s">
        <v>916</v>
      </c>
      <c r="G168" s="91" t="b">
        <v>0</v>
      </c>
      <c r="H168" s="91" t="b">
        <v>0</v>
      </c>
      <c r="I168" s="91" t="b">
        <v>0</v>
      </c>
      <c r="J168" s="91" t="b">
        <v>0</v>
      </c>
      <c r="K168" s="91" t="b">
        <v>0</v>
      </c>
      <c r="L168" s="91" t="b">
        <v>0</v>
      </c>
    </row>
    <row r="169" spans="1:12" ht="15">
      <c r="A169" s="91" t="s">
        <v>1025</v>
      </c>
      <c r="B169" s="91" t="s">
        <v>1026</v>
      </c>
      <c r="C169" s="91">
        <v>5</v>
      </c>
      <c r="D169" s="131">
        <v>0</v>
      </c>
      <c r="E169" s="131">
        <v>1.334453751150931</v>
      </c>
      <c r="F169" s="91" t="s">
        <v>916</v>
      </c>
      <c r="G169" s="91" t="b">
        <v>0</v>
      </c>
      <c r="H169" s="91" t="b">
        <v>0</v>
      </c>
      <c r="I169" s="91" t="b">
        <v>0</v>
      </c>
      <c r="J169" s="91" t="b">
        <v>0</v>
      </c>
      <c r="K169" s="91" t="b">
        <v>0</v>
      </c>
      <c r="L169" s="91" t="b">
        <v>0</v>
      </c>
    </row>
    <row r="170" spans="1:12" ht="15">
      <c r="A170" s="91" t="s">
        <v>1026</v>
      </c>
      <c r="B170" s="91" t="s">
        <v>1027</v>
      </c>
      <c r="C170" s="91">
        <v>5</v>
      </c>
      <c r="D170" s="131">
        <v>0</v>
      </c>
      <c r="E170" s="131">
        <v>1.334453751150931</v>
      </c>
      <c r="F170" s="91" t="s">
        <v>916</v>
      </c>
      <c r="G170" s="91" t="b">
        <v>0</v>
      </c>
      <c r="H170" s="91" t="b">
        <v>0</v>
      </c>
      <c r="I170" s="91" t="b">
        <v>0</v>
      </c>
      <c r="J170" s="91" t="b">
        <v>0</v>
      </c>
      <c r="K170" s="91" t="b">
        <v>0</v>
      </c>
      <c r="L170" s="91" t="b">
        <v>0</v>
      </c>
    </row>
    <row r="171" spans="1:12" ht="15">
      <c r="A171" s="91" t="s">
        <v>1027</v>
      </c>
      <c r="B171" s="91" t="s">
        <v>1004</v>
      </c>
      <c r="C171" s="91">
        <v>5</v>
      </c>
      <c r="D171" s="131">
        <v>0</v>
      </c>
      <c r="E171" s="131">
        <v>1.0334237554869496</v>
      </c>
      <c r="F171" s="91" t="s">
        <v>916</v>
      </c>
      <c r="G171" s="91" t="b">
        <v>0</v>
      </c>
      <c r="H171" s="91" t="b">
        <v>0</v>
      </c>
      <c r="I171" s="91" t="b">
        <v>0</v>
      </c>
      <c r="J171" s="91" t="b">
        <v>0</v>
      </c>
      <c r="K171" s="91" t="b">
        <v>0</v>
      </c>
      <c r="L171" s="91" t="b">
        <v>0</v>
      </c>
    </row>
    <row r="172" spans="1:12" ht="15">
      <c r="A172" s="91" t="s">
        <v>1004</v>
      </c>
      <c r="B172" s="91" t="s">
        <v>1028</v>
      </c>
      <c r="C172" s="91">
        <v>5</v>
      </c>
      <c r="D172" s="131">
        <v>0</v>
      </c>
      <c r="E172" s="131">
        <v>1.0334237554869496</v>
      </c>
      <c r="F172" s="91" t="s">
        <v>916</v>
      </c>
      <c r="G172" s="91" t="b">
        <v>0</v>
      </c>
      <c r="H172" s="91" t="b">
        <v>0</v>
      </c>
      <c r="I172" s="91" t="b">
        <v>0</v>
      </c>
      <c r="J172" s="91" t="b">
        <v>0</v>
      </c>
      <c r="K172" s="91" t="b">
        <v>0</v>
      </c>
      <c r="L172" s="91" t="b">
        <v>0</v>
      </c>
    </row>
    <row r="173" spans="1:12" ht="15">
      <c r="A173" s="91" t="s">
        <v>1028</v>
      </c>
      <c r="B173" s="91" t="s">
        <v>1029</v>
      </c>
      <c r="C173" s="91">
        <v>5</v>
      </c>
      <c r="D173" s="131">
        <v>0</v>
      </c>
      <c r="E173" s="131">
        <v>1.334453751150931</v>
      </c>
      <c r="F173" s="91" t="s">
        <v>916</v>
      </c>
      <c r="G173" s="91" t="b">
        <v>0</v>
      </c>
      <c r="H173" s="91" t="b">
        <v>0</v>
      </c>
      <c r="I173" s="91" t="b">
        <v>0</v>
      </c>
      <c r="J173" s="91" t="b">
        <v>0</v>
      </c>
      <c r="K173" s="91" t="b">
        <v>0</v>
      </c>
      <c r="L173" s="91" t="b">
        <v>0</v>
      </c>
    </row>
    <row r="174" spans="1:12" ht="15">
      <c r="A174" s="91" t="s">
        <v>1029</v>
      </c>
      <c r="B174" s="91" t="s">
        <v>1030</v>
      </c>
      <c r="C174" s="91">
        <v>5</v>
      </c>
      <c r="D174" s="131">
        <v>0</v>
      </c>
      <c r="E174" s="131">
        <v>1.334453751150931</v>
      </c>
      <c r="F174" s="91" t="s">
        <v>916</v>
      </c>
      <c r="G174" s="91" t="b">
        <v>0</v>
      </c>
      <c r="H174" s="91" t="b">
        <v>0</v>
      </c>
      <c r="I174" s="91" t="b">
        <v>0</v>
      </c>
      <c r="J174" s="91" t="b">
        <v>0</v>
      </c>
      <c r="K174" s="91" t="b">
        <v>0</v>
      </c>
      <c r="L174" s="91" t="b">
        <v>0</v>
      </c>
    </row>
    <row r="175" spans="1:12" ht="15">
      <c r="A175" s="91" t="s">
        <v>1030</v>
      </c>
      <c r="B175" s="91" t="s">
        <v>1031</v>
      </c>
      <c r="C175" s="91">
        <v>5</v>
      </c>
      <c r="D175" s="131">
        <v>0</v>
      </c>
      <c r="E175" s="131">
        <v>1.334453751150931</v>
      </c>
      <c r="F175" s="91" t="s">
        <v>916</v>
      </c>
      <c r="G175" s="91" t="b">
        <v>0</v>
      </c>
      <c r="H175" s="91" t="b">
        <v>0</v>
      </c>
      <c r="I175" s="91" t="b">
        <v>0</v>
      </c>
      <c r="J175" s="91" t="b">
        <v>0</v>
      </c>
      <c r="K175" s="91" t="b">
        <v>0</v>
      </c>
      <c r="L175" s="91" t="b">
        <v>0</v>
      </c>
    </row>
    <row r="176" spans="1:12" ht="15">
      <c r="A176" s="91" t="s">
        <v>1031</v>
      </c>
      <c r="B176" s="91" t="s">
        <v>1252</v>
      </c>
      <c r="C176" s="91">
        <v>5</v>
      </c>
      <c r="D176" s="131">
        <v>0</v>
      </c>
      <c r="E176" s="131">
        <v>1.334453751150931</v>
      </c>
      <c r="F176" s="91" t="s">
        <v>916</v>
      </c>
      <c r="G176" s="91" t="b">
        <v>0</v>
      </c>
      <c r="H176" s="91" t="b">
        <v>0</v>
      </c>
      <c r="I176" s="91" t="b">
        <v>0</v>
      </c>
      <c r="J176" s="91" t="b">
        <v>0</v>
      </c>
      <c r="K176" s="91" t="b">
        <v>0</v>
      </c>
      <c r="L176" s="91" t="b">
        <v>0</v>
      </c>
    </row>
    <row r="177" spans="1:12" ht="15">
      <c r="A177" s="91" t="s">
        <v>1252</v>
      </c>
      <c r="B177" s="91" t="s">
        <v>1253</v>
      </c>
      <c r="C177" s="91">
        <v>5</v>
      </c>
      <c r="D177" s="131">
        <v>0</v>
      </c>
      <c r="E177" s="131">
        <v>1.334453751150931</v>
      </c>
      <c r="F177" s="91" t="s">
        <v>916</v>
      </c>
      <c r="G177" s="91" t="b">
        <v>0</v>
      </c>
      <c r="H177" s="91" t="b">
        <v>0</v>
      </c>
      <c r="I177" s="91" t="b">
        <v>0</v>
      </c>
      <c r="J177" s="91" t="b">
        <v>0</v>
      </c>
      <c r="K177" s="91" t="b">
        <v>0</v>
      </c>
      <c r="L177" s="91" t="b">
        <v>0</v>
      </c>
    </row>
    <row r="178" spans="1:12" ht="15">
      <c r="A178" s="91" t="s">
        <v>1253</v>
      </c>
      <c r="B178" s="91" t="s">
        <v>1254</v>
      </c>
      <c r="C178" s="91">
        <v>5</v>
      </c>
      <c r="D178" s="131">
        <v>0</v>
      </c>
      <c r="E178" s="131">
        <v>1.334453751150931</v>
      </c>
      <c r="F178" s="91" t="s">
        <v>916</v>
      </c>
      <c r="G178" s="91" t="b">
        <v>0</v>
      </c>
      <c r="H178" s="91" t="b">
        <v>0</v>
      </c>
      <c r="I178" s="91" t="b">
        <v>0</v>
      </c>
      <c r="J178" s="91" t="b">
        <v>0</v>
      </c>
      <c r="K178" s="91" t="b">
        <v>0</v>
      </c>
      <c r="L178" s="91" t="b">
        <v>0</v>
      </c>
    </row>
    <row r="179" spans="1:12" ht="15">
      <c r="A179" s="91" t="s">
        <v>1254</v>
      </c>
      <c r="B179" s="91" t="s">
        <v>1255</v>
      </c>
      <c r="C179" s="91">
        <v>5</v>
      </c>
      <c r="D179" s="131">
        <v>0</v>
      </c>
      <c r="E179" s="131">
        <v>1.334453751150931</v>
      </c>
      <c r="F179" s="91" t="s">
        <v>916</v>
      </c>
      <c r="G179" s="91" t="b">
        <v>0</v>
      </c>
      <c r="H179" s="91" t="b">
        <v>0</v>
      </c>
      <c r="I179" s="91" t="b">
        <v>0</v>
      </c>
      <c r="J179" s="91" t="b">
        <v>0</v>
      </c>
      <c r="K179" s="91" t="b">
        <v>0</v>
      </c>
      <c r="L179" s="91" t="b">
        <v>0</v>
      </c>
    </row>
    <row r="180" spans="1:12" ht="15">
      <c r="A180" s="91" t="s">
        <v>1255</v>
      </c>
      <c r="B180" s="91" t="s">
        <v>1256</v>
      </c>
      <c r="C180" s="91">
        <v>5</v>
      </c>
      <c r="D180" s="131">
        <v>0</v>
      </c>
      <c r="E180" s="131">
        <v>1.334453751150931</v>
      </c>
      <c r="F180" s="91" t="s">
        <v>916</v>
      </c>
      <c r="G180" s="91" t="b">
        <v>0</v>
      </c>
      <c r="H180" s="91" t="b">
        <v>0</v>
      </c>
      <c r="I180" s="91" t="b">
        <v>0</v>
      </c>
      <c r="J180" s="91" t="b">
        <v>0</v>
      </c>
      <c r="K180" s="91" t="b">
        <v>0</v>
      </c>
      <c r="L180" s="91" t="b">
        <v>0</v>
      </c>
    </row>
    <row r="181" spans="1:12" ht="15">
      <c r="A181" s="91" t="s">
        <v>1256</v>
      </c>
      <c r="B181" s="91" t="s">
        <v>1004</v>
      </c>
      <c r="C181" s="91">
        <v>5</v>
      </c>
      <c r="D181" s="131">
        <v>0</v>
      </c>
      <c r="E181" s="131">
        <v>1.0334237554869496</v>
      </c>
      <c r="F181" s="91" t="s">
        <v>916</v>
      </c>
      <c r="G181" s="91" t="b">
        <v>0</v>
      </c>
      <c r="H181" s="91" t="b">
        <v>0</v>
      </c>
      <c r="I181" s="91" t="b">
        <v>0</v>
      </c>
      <c r="J181" s="91" t="b">
        <v>0</v>
      </c>
      <c r="K181" s="91" t="b">
        <v>0</v>
      </c>
      <c r="L181" s="91" t="b">
        <v>0</v>
      </c>
    </row>
    <row r="182" spans="1:12" ht="15">
      <c r="A182" s="91" t="s">
        <v>1004</v>
      </c>
      <c r="B182" s="91" t="s">
        <v>1257</v>
      </c>
      <c r="C182" s="91">
        <v>5</v>
      </c>
      <c r="D182" s="131">
        <v>0</v>
      </c>
      <c r="E182" s="131">
        <v>1.0334237554869496</v>
      </c>
      <c r="F182" s="91" t="s">
        <v>916</v>
      </c>
      <c r="G182" s="91" t="b">
        <v>0</v>
      </c>
      <c r="H182" s="91" t="b">
        <v>0</v>
      </c>
      <c r="I182" s="91" t="b">
        <v>0</v>
      </c>
      <c r="J182" s="91" t="b">
        <v>0</v>
      </c>
      <c r="K182" s="91" t="b">
        <v>0</v>
      </c>
      <c r="L182" s="91" t="b">
        <v>0</v>
      </c>
    </row>
    <row r="183" spans="1:12" ht="15">
      <c r="A183" s="91" t="s">
        <v>1257</v>
      </c>
      <c r="B183" s="91" t="s">
        <v>1003</v>
      </c>
      <c r="C183" s="91">
        <v>5</v>
      </c>
      <c r="D183" s="131">
        <v>0</v>
      </c>
      <c r="E183" s="131">
        <v>1.334453751150931</v>
      </c>
      <c r="F183" s="91" t="s">
        <v>916</v>
      </c>
      <c r="G183" s="91" t="b">
        <v>0</v>
      </c>
      <c r="H183" s="91" t="b">
        <v>0</v>
      </c>
      <c r="I183" s="91" t="b">
        <v>0</v>
      </c>
      <c r="J183" s="91" t="b">
        <v>0</v>
      </c>
      <c r="K183" s="91" t="b">
        <v>0</v>
      </c>
      <c r="L183" s="91" t="b">
        <v>0</v>
      </c>
    </row>
    <row r="184" spans="1:12" ht="15">
      <c r="A184" s="91" t="s">
        <v>1003</v>
      </c>
      <c r="B184" s="91" t="s">
        <v>984</v>
      </c>
      <c r="C184" s="91">
        <v>5</v>
      </c>
      <c r="D184" s="131">
        <v>0</v>
      </c>
      <c r="E184" s="131">
        <v>1.334453751150931</v>
      </c>
      <c r="F184" s="91" t="s">
        <v>916</v>
      </c>
      <c r="G184" s="91" t="b">
        <v>0</v>
      </c>
      <c r="H184" s="91" t="b">
        <v>0</v>
      </c>
      <c r="I184" s="91" t="b">
        <v>0</v>
      </c>
      <c r="J184" s="91" t="b">
        <v>0</v>
      </c>
      <c r="K184" s="91" t="b">
        <v>0</v>
      </c>
      <c r="L184" s="91" t="b">
        <v>0</v>
      </c>
    </row>
    <row r="185" spans="1:12" ht="15">
      <c r="A185" s="91" t="s">
        <v>984</v>
      </c>
      <c r="B185" s="91" t="s">
        <v>1258</v>
      </c>
      <c r="C185" s="91">
        <v>5</v>
      </c>
      <c r="D185" s="131">
        <v>0</v>
      </c>
      <c r="E185" s="131">
        <v>1.334453751150931</v>
      </c>
      <c r="F185" s="91" t="s">
        <v>916</v>
      </c>
      <c r="G185" s="91" t="b">
        <v>0</v>
      </c>
      <c r="H185" s="91" t="b">
        <v>0</v>
      </c>
      <c r="I185" s="91" t="b">
        <v>0</v>
      </c>
      <c r="J185" s="91" t="b">
        <v>0</v>
      </c>
      <c r="K185" s="91" t="b">
        <v>0</v>
      </c>
      <c r="L185" s="91" t="b">
        <v>0</v>
      </c>
    </row>
    <row r="186" spans="1:12" ht="15">
      <c r="A186" s="91" t="s">
        <v>250</v>
      </c>
      <c r="B186" s="91" t="s">
        <v>1024</v>
      </c>
      <c r="C186" s="91">
        <v>4</v>
      </c>
      <c r="D186" s="131">
        <v>0.0034304429383382805</v>
      </c>
      <c r="E186" s="131">
        <v>1.4313637641589874</v>
      </c>
      <c r="F186" s="91" t="s">
        <v>916</v>
      </c>
      <c r="G186" s="91" t="b">
        <v>0</v>
      </c>
      <c r="H186" s="91" t="b">
        <v>0</v>
      </c>
      <c r="I186" s="91" t="b">
        <v>0</v>
      </c>
      <c r="J186" s="91" t="b">
        <v>0</v>
      </c>
      <c r="K186" s="91" t="b">
        <v>0</v>
      </c>
      <c r="L186" s="91" t="b">
        <v>0</v>
      </c>
    </row>
    <row r="187" spans="1:12" ht="15">
      <c r="A187" s="91" t="s">
        <v>1258</v>
      </c>
      <c r="B187" s="91" t="s">
        <v>1262</v>
      </c>
      <c r="C187" s="91">
        <v>4</v>
      </c>
      <c r="D187" s="131">
        <v>0.0034304429383382805</v>
      </c>
      <c r="E187" s="131">
        <v>1.334453751150931</v>
      </c>
      <c r="F187" s="91" t="s">
        <v>916</v>
      </c>
      <c r="G187" s="91" t="b">
        <v>0</v>
      </c>
      <c r="H187" s="91" t="b">
        <v>0</v>
      </c>
      <c r="I187" s="91" t="b">
        <v>0</v>
      </c>
      <c r="J187" s="91" t="b">
        <v>0</v>
      </c>
      <c r="K187" s="91" t="b">
        <v>0</v>
      </c>
      <c r="L187" s="91" t="b">
        <v>0</v>
      </c>
    </row>
    <row r="188" spans="1:12" ht="15">
      <c r="A188" s="91" t="s">
        <v>1262</v>
      </c>
      <c r="B188" s="91" t="s">
        <v>1263</v>
      </c>
      <c r="C188" s="91">
        <v>4</v>
      </c>
      <c r="D188" s="131">
        <v>0.0034304429383382805</v>
      </c>
      <c r="E188" s="131">
        <v>1.4313637641589874</v>
      </c>
      <c r="F188" s="91" t="s">
        <v>916</v>
      </c>
      <c r="G188" s="91" t="b">
        <v>0</v>
      </c>
      <c r="H188" s="91" t="b">
        <v>0</v>
      </c>
      <c r="I188" s="91" t="b">
        <v>0</v>
      </c>
      <c r="J188" s="91" t="b">
        <v>0</v>
      </c>
      <c r="K188" s="91" t="b">
        <v>0</v>
      </c>
      <c r="L188" s="91" t="b">
        <v>0</v>
      </c>
    </row>
    <row r="189" spans="1:12" ht="15">
      <c r="A189" s="91" t="s">
        <v>1036</v>
      </c>
      <c r="B189" s="91" t="s">
        <v>1037</v>
      </c>
      <c r="C189" s="91">
        <v>3</v>
      </c>
      <c r="D189" s="131">
        <v>0</v>
      </c>
      <c r="E189" s="131">
        <v>1.420505836570779</v>
      </c>
      <c r="F189" s="91" t="s">
        <v>918</v>
      </c>
      <c r="G189" s="91" t="b">
        <v>0</v>
      </c>
      <c r="H189" s="91" t="b">
        <v>0</v>
      </c>
      <c r="I189" s="91" t="b">
        <v>0</v>
      </c>
      <c r="J189" s="91" t="b">
        <v>0</v>
      </c>
      <c r="K189" s="91" t="b">
        <v>0</v>
      </c>
      <c r="L189" s="91" t="b">
        <v>0</v>
      </c>
    </row>
    <row r="190" spans="1:12" ht="15">
      <c r="A190" s="91" t="s">
        <v>1037</v>
      </c>
      <c r="B190" s="91" t="s">
        <v>984</v>
      </c>
      <c r="C190" s="91">
        <v>3</v>
      </c>
      <c r="D190" s="131">
        <v>0</v>
      </c>
      <c r="E190" s="131">
        <v>1.420505836570779</v>
      </c>
      <c r="F190" s="91" t="s">
        <v>918</v>
      </c>
      <c r="G190" s="91" t="b">
        <v>0</v>
      </c>
      <c r="H190" s="91" t="b">
        <v>0</v>
      </c>
      <c r="I190" s="91" t="b">
        <v>0</v>
      </c>
      <c r="J190" s="91" t="b">
        <v>0</v>
      </c>
      <c r="K190" s="91" t="b">
        <v>0</v>
      </c>
      <c r="L190" s="91" t="b">
        <v>0</v>
      </c>
    </row>
    <row r="191" spans="1:12" ht="15">
      <c r="A191" s="91" t="s">
        <v>984</v>
      </c>
      <c r="B191" s="91" t="s">
        <v>1004</v>
      </c>
      <c r="C191" s="91">
        <v>3</v>
      </c>
      <c r="D191" s="131">
        <v>0</v>
      </c>
      <c r="E191" s="131">
        <v>0.9945371042984978</v>
      </c>
      <c r="F191" s="91" t="s">
        <v>918</v>
      </c>
      <c r="G191" s="91" t="b">
        <v>0</v>
      </c>
      <c r="H191" s="91" t="b">
        <v>0</v>
      </c>
      <c r="I191" s="91" t="b">
        <v>0</v>
      </c>
      <c r="J191" s="91" t="b">
        <v>0</v>
      </c>
      <c r="K191" s="91" t="b">
        <v>0</v>
      </c>
      <c r="L191" s="91" t="b">
        <v>0</v>
      </c>
    </row>
    <row r="192" spans="1:12" ht="15">
      <c r="A192" s="91" t="s">
        <v>1004</v>
      </c>
      <c r="B192" s="91" t="s">
        <v>1038</v>
      </c>
      <c r="C192" s="91">
        <v>3</v>
      </c>
      <c r="D192" s="131">
        <v>0</v>
      </c>
      <c r="E192" s="131">
        <v>0.9945371042984978</v>
      </c>
      <c r="F192" s="91" t="s">
        <v>918</v>
      </c>
      <c r="G192" s="91" t="b">
        <v>0</v>
      </c>
      <c r="H192" s="91" t="b">
        <v>0</v>
      </c>
      <c r="I192" s="91" t="b">
        <v>0</v>
      </c>
      <c r="J192" s="91" t="b">
        <v>0</v>
      </c>
      <c r="K192" s="91" t="b">
        <v>0</v>
      </c>
      <c r="L192" s="91" t="b">
        <v>0</v>
      </c>
    </row>
    <row r="193" spans="1:12" ht="15">
      <c r="A193" s="91" t="s">
        <v>1038</v>
      </c>
      <c r="B193" s="91" t="s">
        <v>1003</v>
      </c>
      <c r="C193" s="91">
        <v>3</v>
      </c>
      <c r="D193" s="131">
        <v>0</v>
      </c>
      <c r="E193" s="131">
        <v>1.420505836570779</v>
      </c>
      <c r="F193" s="91" t="s">
        <v>918</v>
      </c>
      <c r="G193" s="91" t="b">
        <v>0</v>
      </c>
      <c r="H193" s="91" t="b">
        <v>0</v>
      </c>
      <c r="I193" s="91" t="b">
        <v>0</v>
      </c>
      <c r="J193" s="91" t="b">
        <v>0</v>
      </c>
      <c r="K193" s="91" t="b">
        <v>0</v>
      </c>
      <c r="L193" s="91" t="b">
        <v>0</v>
      </c>
    </row>
    <row r="194" spans="1:12" ht="15">
      <c r="A194" s="91" t="s">
        <v>1003</v>
      </c>
      <c r="B194" s="91" t="s">
        <v>1005</v>
      </c>
      <c r="C194" s="91">
        <v>3</v>
      </c>
      <c r="D194" s="131">
        <v>0</v>
      </c>
      <c r="E194" s="131">
        <v>0.7215358322347601</v>
      </c>
      <c r="F194" s="91" t="s">
        <v>918</v>
      </c>
      <c r="G194" s="91" t="b">
        <v>0</v>
      </c>
      <c r="H194" s="91" t="b">
        <v>0</v>
      </c>
      <c r="I194" s="91" t="b">
        <v>0</v>
      </c>
      <c r="J194" s="91" t="b">
        <v>0</v>
      </c>
      <c r="K194" s="91" t="b">
        <v>0</v>
      </c>
      <c r="L194" s="91" t="b">
        <v>0</v>
      </c>
    </row>
    <row r="195" spans="1:12" ht="15">
      <c r="A195" s="91" t="s">
        <v>1005</v>
      </c>
      <c r="B195" s="91" t="s">
        <v>1039</v>
      </c>
      <c r="C195" s="91">
        <v>3</v>
      </c>
      <c r="D195" s="131">
        <v>0</v>
      </c>
      <c r="E195" s="131">
        <v>0.7215358322347601</v>
      </c>
      <c r="F195" s="91" t="s">
        <v>918</v>
      </c>
      <c r="G195" s="91" t="b">
        <v>0</v>
      </c>
      <c r="H195" s="91" t="b">
        <v>0</v>
      </c>
      <c r="I195" s="91" t="b">
        <v>0</v>
      </c>
      <c r="J195" s="91" t="b">
        <v>0</v>
      </c>
      <c r="K195" s="91" t="b">
        <v>0</v>
      </c>
      <c r="L195" s="91" t="b">
        <v>0</v>
      </c>
    </row>
    <row r="196" spans="1:12" ht="15">
      <c r="A196" s="91" t="s">
        <v>1039</v>
      </c>
      <c r="B196" s="91" t="s">
        <v>1034</v>
      </c>
      <c r="C196" s="91">
        <v>3</v>
      </c>
      <c r="D196" s="131">
        <v>0</v>
      </c>
      <c r="E196" s="131">
        <v>1.1194758409067977</v>
      </c>
      <c r="F196" s="91" t="s">
        <v>918</v>
      </c>
      <c r="G196" s="91" t="b">
        <v>0</v>
      </c>
      <c r="H196" s="91" t="b">
        <v>0</v>
      </c>
      <c r="I196" s="91" t="b">
        <v>0</v>
      </c>
      <c r="J196" s="91" t="b">
        <v>0</v>
      </c>
      <c r="K196" s="91" t="b">
        <v>0</v>
      </c>
      <c r="L196" s="91" t="b">
        <v>0</v>
      </c>
    </row>
    <row r="197" spans="1:12" ht="15">
      <c r="A197" s="91" t="s">
        <v>1034</v>
      </c>
      <c r="B197" s="91" t="s">
        <v>1004</v>
      </c>
      <c r="C197" s="91">
        <v>3</v>
      </c>
      <c r="D197" s="131">
        <v>0</v>
      </c>
      <c r="E197" s="131">
        <v>0.6935071086345167</v>
      </c>
      <c r="F197" s="91" t="s">
        <v>918</v>
      </c>
      <c r="G197" s="91" t="b">
        <v>0</v>
      </c>
      <c r="H197" s="91" t="b">
        <v>0</v>
      </c>
      <c r="I197" s="91" t="b">
        <v>0</v>
      </c>
      <c r="J197" s="91" t="b">
        <v>0</v>
      </c>
      <c r="K197" s="91" t="b">
        <v>0</v>
      </c>
      <c r="L197" s="91" t="b">
        <v>0</v>
      </c>
    </row>
    <row r="198" spans="1:12" ht="15">
      <c r="A198" s="91" t="s">
        <v>1004</v>
      </c>
      <c r="B198" s="91" t="s">
        <v>1266</v>
      </c>
      <c r="C198" s="91">
        <v>3</v>
      </c>
      <c r="D198" s="131">
        <v>0</v>
      </c>
      <c r="E198" s="131">
        <v>0.9945371042984978</v>
      </c>
      <c r="F198" s="91" t="s">
        <v>918</v>
      </c>
      <c r="G198" s="91" t="b">
        <v>0</v>
      </c>
      <c r="H198" s="91" t="b">
        <v>0</v>
      </c>
      <c r="I198" s="91" t="b">
        <v>0</v>
      </c>
      <c r="J198" s="91" t="b">
        <v>0</v>
      </c>
      <c r="K198" s="91" t="b">
        <v>0</v>
      </c>
      <c r="L198" s="91" t="b">
        <v>0</v>
      </c>
    </row>
    <row r="199" spans="1:12" ht="15">
      <c r="A199" s="91" t="s">
        <v>1266</v>
      </c>
      <c r="B199" s="91" t="s">
        <v>1015</v>
      </c>
      <c r="C199" s="91">
        <v>3</v>
      </c>
      <c r="D199" s="131">
        <v>0</v>
      </c>
      <c r="E199" s="131">
        <v>1.420505836570779</v>
      </c>
      <c r="F199" s="91" t="s">
        <v>918</v>
      </c>
      <c r="G199" s="91" t="b">
        <v>0</v>
      </c>
      <c r="H199" s="91" t="b">
        <v>0</v>
      </c>
      <c r="I199" s="91" t="b">
        <v>0</v>
      </c>
      <c r="J199" s="91" t="b">
        <v>0</v>
      </c>
      <c r="K199" s="91" t="b">
        <v>0</v>
      </c>
      <c r="L199" s="91" t="b">
        <v>0</v>
      </c>
    </row>
    <row r="200" spans="1:12" ht="15">
      <c r="A200" s="91" t="s">
        <v>1015</v>
      </c>
      <c r="B200" s="91" t="s">
        <v>1260</v>
      </c>
      <c r="C200" s="91">
        <v>3</v>
      </c>
      <c r="D200" s="131">
        <v>0</v>
      </c>
      <c r="E200" s="131">
        <v>1.420505836570779</v>
      </c>
      <c r="F200" s="91" t="s">
        <v>918</v>
      </c>
      <c r="G200" s="91" t="b">
        <v>0</v>
      </c>
      <c r="H200" s="91" t="b">
        <v>0</v>
      </c>
      <c r="I200" s="91" t="b">
        <v>0</v>
      </c>
      <c r="J200" s="91" t="b">
        <v>0</v>
      </c>
      <c r="K200" s="91" t="b">
        <v>0</v>
      </c>
      <c r="L200" s="91" t="b">
        <v>0</v>
      </c>
    </row>
    <row r="201" spans="1:12" ht="15">
      <c r="A201" s="91" t="s">
        <v>1260</v>
      </c>
      <c r="B201" s="91" t="s">
        <v>1267</v>
      </c>
      <c r="C201" s="91">
        <v>3</v>
      </c>
      <c r="D201" s="131">
        <v>0</v>
      </c>
      <c r="E201" s="131">
        <v>1.420505836570779</v>
      </c>
      <c r="F201" s="91" t="s">
        <v>918</v>
      </c>
      <c r="G201" s="91" t="b">
        <v>0</v>
      </c>
      <c r="H201" s="91" t="b">
        <v>0</v>
      </c>
      <c r="I201" s="91" t="b">
        <v>0</v>
      </c>
      <c r="J201" s="91" t="b">
        <v>0</v>
      </c>
      <c r="K201" s="91" t="b">
        <v>0</v>
      </c>
      <c r="L201" s="91" t="b">
        <v>0</v>
      </c>
    </row>
    <row r="202" spans="1:12" ht="15">
      <c r="A202" s="91" t="s">
        <v>1267</v>
      </c>
      <c r="B202" s="91" t="s">
        <v>1005</v>
      </c>
      <c r="C202" s="91">
        <v>3</v>
      </c>
      <c r="D202" s="131">
        <v>0</v>
      </c>
      <c r="E202" s="131">
        <v>0.7215358322347601</v>
      </c>
      <c r="F202" s="91" t="s">
        <v>918</v>
      </c>
      <c r="G202" s="91" t="b">
        <v>0</v>
      </c>
      <c r="H202" s="91" t="b">
        <v>0</v>
      </c>
      <c r="I202" s="91" t="b">
        <v>0</v>
      </c>
      <c r="J202" s="91" t="b">
        <v>0</v>
      </c>
      <c r="K202" s="91" t="b">
        <v>0</v>
      </c>
      <c r="L202" s="91" t="b">
        <v>0</v>
      </c>
    </row>
    <row r="203" spans="1:12" ht="15">
      <c r="A203" s="91" t="s">
        <v>1005</v>
      </c>
      <c r="B203" s="91" t="s">
        <v>1035</v>
      </c>
      <c r="C203" s="91">
        <v>3</v>
      </c>
      <c r="D203" s="131">
        <v>0</v>
      </c>
      <c r="E203" s="131">
        <v>0.420505836570779</v>
      </c>
      <c r="F203" s="91" t="s">
        <v>918</v>
      </c>
      <c r="G203" s="91" t="b">
        <v>0</v>
      </c>
      <c r="H203" s="91" t="b">
        <v>0</v>
      </c>
      <c r="I203" s="91" t="b">
        <v>0</v>
      </c>
      <c r="J203" s="91" t="b">
        <v>0</v>
      </c>
      <c r="K203" s="91" t="b">
        <v>0</v>
      </c>
      <c r="L203" s="91" t="b">
        <v>0</v>
      </c>
    </row>
    <row r="204" spans="1:12" ht="15">
      <c r="A204" s="91" t="s">
        <v>1035</v>
      </c>
      <c r="B204" s="91" t="s">
        <v>1005</v>
      </c>
      <c r="C204" s="91">
        <v>3</v>
      </c>
      <c r="D204" s="131">
        <v>0</v>
      </c>
      <c r="E204" s="131">
        <v>0.420505836570779</v>
      </c>
      <c r="F204" s="91" t="s">
        <v>918</v>
      </c>
      <c r="G204" s="91" t="b">
        <v>0</v>
      </c>
      <c r="H204" s="91" t="b">
        <v>0</v>
      </c>
      <c r="I204" s="91" t="b">
        <v>0</v>
      </c>
      <c r="J204" s="91" t="b">
        <v>0</v>
      </c>
      <c r="K204" s="91" t="b">
        <v>0</v>
      </c>
      <c r="L204" s="91" t="b">
        <v>0</v>
      </c>
    </row>
    <row r="205" spans="1:12" ht="15">
      <c r="A205" s="91" t="s">
        <v>1005</v>
      </c>
      <c r="B205" s="91" t="s">
        <v>1268</v>
      </c>
      <c r="C205" s="91">
        <v>3</v>
      </c>
      <c r="D205" s="131">
        <v>0</v>
      </c>
      <c r="E205" s="131">
        <v>0.7215358322347601</v>
      </c>
      <c r="F205" s="91" t="s">
        <v>918</v>
      </c>
      <c r="G205" s="91" t="b">
        <v>0</v>
      </c>
      <c r="H205" s="91" t="b">
        <v>0</v>
      </c>
      <c r="I205" s="91" t="b">
        <v>0</v>
      </c>
      <c r="J205" s="91" t="b">
        <v>0</v>
      </c>
      <c r="K205" s="91" t="b">
        <v>0</v>
      </c>
      <c r="L205" s="91" t="b">
        <v>0</v>
      </c>
    </row>
    <row r="206" spans="1:12" ht="15">
      <c r="A206" s="91" t="s">
        <v>1268</v>
      </c>
      <c r="B206" s="91" t="s">
        <v>1005</v>
      </c>
      <c r="C206" s="91">
        <v>3</v>
      </c>
      <c r="D206" s="131">
        <v>0</v>
      </c>
      <c r="E206" s="131">
        <v>0.7215358322347601</v>
      </c>
      <c r="F206" s="91" t="s">
        <v>918</v>
      </c>
      <c r="G206" s="91" t="b">
        <v>0</v>
      </c>
      <c r="H206" s="91" t="b">
        <v>0</v>
      </c>
      <c r="I206" s="91" t="b">
        <v>0</v>
      </c>
      <c r="J206" s="91" t="b">
        <v>0</v>
      </c>
      <c r="K206" s="91" t="b">
        <v>0</v>
      </c>
      <c r="L206" s="91" t="b">
        <v>0</v>
      </c>
    </row>
    <row r="207" spans="1:12" ht="15">
      <c r="A207" s="91" t="s">
        <v>1005</v>
      </c>
      <c r="B207" s="91" t="s">
        <v>1269</v>
      </c>
      <c r="C207" s="91">
        <v>3</v>
      </c>
      <c r="D207" s="131">
        <v>0</v>
      </c>
      <c r="E207" s="131">
        <v>0.7215358322347601</v>
      </c>
      <c r="F207" s="91" t="s">
        <v>918</v>
      </c>
      <c r="G207" s="91" t="b">
        <v>0</v>
      </c>
      <c r="H207" s="91" t="b">
        <v>0</v>
      </c>
      <c r="I207" s="91" t="b">
        <v>0</v>
      </c>
      <c r="J207" s="91" t="b">
        <v>0</v>
      </c>
      <c r="K207" s="91" t="b">
        <v>0</v>
      </c>
      <c r="L207" s="91" t="b">
        <v>0</v>
      </c>
    </row>
    <row r="208" spans="1:12" ht="15">
      <c r="A208" s="91" t="s">
        <v>1269</v>
      </c>
      <c r="B208" s="91" t="s">
        <v>1005</v>
      </c>
      <c r="C208" s="91">
        <v>3</v>
      </c>
      <c r="D208" s="131">
        <v>0</v>
      </c>
      <c r="E208" s="131">
        <v>0.7215358322347601</v>
      </c>
      <c r="F208" s="91" t="s">
        <v>918</v>
      </c>
      <c r="G208" s="91" t="b">
        <v>0</v>
      </c>
      <c r="H208" s="91" t="b">
        <v>0</v>
      </c>
      <c r="I208" s="91" t="b">
        <v>0</v>
      </c>
      <c r="J208" s="91" t="b">
        <v>0</v>
      </c>
      <c r="K208" s="91" t="b">
        <v>0</v>
      </c>
      <c r="L208" s="91" t="b">
        <v>0</v>
      </c>
    </row>
    <row r="209" spans="1:12" ht="15">
      <c r="A209" s="91" t="s">
        <v>1005</v>
      </c>
      <c r="B209" s="91" t="s">
        <v>1261</v>
      </c>
      <c r="C209" s="91">
        <v>3</v>
      </c>
      <c r="D209" s="131">
        <v>0</v>
      </c>
      <c r="E209" s="131">
        <v>0.7215358322347601</v>
      </c>
      <c r="F209" s="91" t="s">
        <v>918</v>
      </c>
      <c r="G209" s="91" t="b">
        <v>0</v>
      </c>
      <c r="H209" s="91" t="b">
        <v>0</v>
      </c>
      <c r="I209" s="91" t="b">
        <v>0</v>
      </c>
      <c r="J209" s="91" t="b">
        <v>0</v>
      </c>
      <c r="K209" s="91" t="b">
        <v>0</v>
      </c>
      <c r="L209" s="91" t="b">
        <v>0</v>
      </c>
    </row>
    <row r="210" spans="1:12" ht="15">
      <c r="A210" s="91" t="s">
        <v>1261</v>
      </c>
      <c r="B210" s="91" t="s">
        <v>1270</v>
      </c>
      <c r="C210" s="91">
        <v>3</v>
      </c>
      <c r="D210" s="131">
        <v>0</v>
      </c>
      <c r="E210" s="131">
        <v>1.420505836570779</v>
      </c>
      <c r="F210" s="91" t="s">
        <v>918</v>
      </c>
      <c r="G210" s="91" t="b">
        <v>0</v>
      </c>
      <c r="H210" s="91" t="b">
        <v>0</v>
      </c>
      <c r="I210" s="91" t="b">
        <v>0</v>
      </c>
      <c r="J210" s="91" t="b">
        <v>0</v>
      </c>
      <c r="K210" s="91" t="b">
        <v>0</v>
      </c>
      <c r="L210" s="91" t="b">
        <v>0</v>
      </c>
    </row>
    <row r="211" spans="1:12" ht="15">
      <c r="A211" s="91" t="s">
        <v>1270</v>
      </c>
      <c r="B211" s="91" t="s">
        <v>1034</v>
      </c>
      <c r="C211" s="91">
        <v>3</v>
      </c>
      <c r="D211" s="131">
        <v>0</v>
      </c>
      <c r="E211" s="131">
        <v>1.1194758409067977</v>
      </c>
      <c r="F211" s="91" t="s">
        <v>918</v>
      </c>
      <c r="G211" s="91" t="b">
        <v>0</v>
      </c>
      <c r="H211" s="91" t="b">
        <v>0</v>
      </c>
      <c r="I211" s="91" t="b">
        <v>0</v>
      </c>
      <c r="J211" s="91" t="b">
        <v>0</v>
      </c>
      <c r="K211" s="91" t="b">
        <v>0</v>
      </c>
      <c r="L211" s="91" t="b">
        <v>0</v>
      </c>
    </row>
    <row r="212" spans="1:12" ht="15">
      <c r="A212" s="91" t="s">
        <v>1034</v>
      </c>
      <c r="B212" s="91" t="s">
        <v>1035</v>
      </c>
      <c r="C212" s="91">
        <v>3</v>
      </c>
      <c r="D212" s="131">
        <v>0</v>
      </c>
      <c r="E212" s="131">
        <v>0.8184458452428166</v>
      </c>
      <c r="F212" s="91" t="s">
        <v>918</v>
      </c>
      <c r="G212" s="91" t="b">
        <v>0</v>
      </c>
      <c r="H212" s="91" t="b">
        <v>0</v>
      </c>
      <c r="I212" s="91" t="b">
        <v>0</v>
      </c>
      <c r="J212" s="91" t="b">
        <v>0</v>
      </c>
      <c r="K212" s="91" t="b">
        <v>0</v>
      </c>
      <c r="L212" s="91" t="b">
        <v>0</v>
      </c>
    </row>
    <row r="213" spans="1:12" ht="15">
      <c r="A213" s="91" t="s">
        <v>253</v>
      </c>
      <c r="B213" s="91" t="s">
        <v>1036</v>
      </c>
      <c r="C213" s="91">
        <v>2</v>
      </c>
      <c r="D213" s="131">
        <v>0.00429490875745564</v>
      </c>
      <c r="E213" s="131">
        <v>1.5965970956264601</v>
      </c>
      <c r="F213" s="91" t="s">
        <v>918</v>
      </c>
      <c r="G213" s="91" t="b">
        <v>0</v>
      </c>
      <c r="H213" s="91" t="b">
        <v>0</v>
      </c>
      <c r="I213" s="91" t="b">
        <v>0</v>
      </c>
      <c r="J213" s="91" t="b">
        <v>0</v>
      </c>
      <c r="K213" s="91" t="b">
        <v>0</v>
      </c>
      <c r="L213" s="91" t="b">
        <v>0</v>
      </c>
    </row>
    <row r="214" spans="1:12" ht="15">
      <c r="A214" s="91" t="s">
        <v>1035</v>
      </c>
      <c r="B214" s="91" t="s">
        <v>1004</v>
      </c>
      <c r="C214" s="91">
        <v>2</v>
      </c>
      <c r="D214" s="131">
        <v>0.00429490875745564</v>
      </c>
      <c r="E214" s="131">
        <v>0.5174158495788354</v>
      </c>
      <c r="F214" s="91" t="s">
        <v>918</v>
      </c>
      <c r="G214" s="91" t="b">
        <v>0</v>
      </c>
      <c r="H214" s="91" t="b">
        <v>0</v>
      </c>
      <c r="I214" s="91" t="b">
        <v>0</v>
      </c>
      <c r="J214" s="91" t="b">
        <v>0</v>
      </c>
      <c r="K214" s="91" t="b">
        <v>0</v>
      </c>
      <c r="L214" s="91" t="b">
        <v>0</v>
      </c>
    </row>
    <row r="215" spans="1:12" ht="15">
      <c r="A215" s="91" t="s">
        <v>1004</v>
      </c>
      <c r="B215" s="91" t="s">
        <v>1273</v>
      </c>
      <c r="C215" s="91">
        <v>2</v>
      </c>
      <c r="D215" s="131">
        <v>0.00429490875745564</v>
      </c>
      <c r="E215" s="131">
        <v>0.9945371042984978</v>
      </c>
      <c r="F215" s="91" t="s">
        <v>918</v>
      </c>
      <c r="G215" s="91" t="b">
        <v>0</v>
      </c>
      <c r="H215" s="91" t="b">
        <v>0</v>
      </c>
      <c r="I215" s="91" t="b">
        <v>0</v>
      </c>
      <c r="J215" s="91" t="b">
        <v>0</v>
      </c>
      <c r="K215" s="91" t="b">
        <v>0</v>
      </c>
      <c r="L215" s="91" t="b">
        <v>0</v>
      </c>
    </row>
    <row r="216" spans="1:12" ht="15">
      <c r="A216" s="91" t="s">
        <v>1043</v>
      </c>
      <c r="B216" s="91" t="s">
        <v>1003</v>
      </c>
      <c r="C216" s="91">
        <v>2</v>
      </c>
      <c r="D216" s="131">
        <v>0</v>
      </c>
      <c r="E216" s="131">
        <v>0.6532125137753437</v>
      </c>
      <c r="F216" s="91" t="s">
        <v>921</v>
      </c>
      <c r="G216" s="91" t="b">
        <v>0</v>
      </c>
      <c r="H216" s="91" t="b">
        <v>0</v>
      </c>
      <c r="I216" s="91" t="b">
        <v>0</v>
      </c>
      <c r="J216" s="91" t="b">
        <v>0</v>
      </c>
      <c r="K216" s="91" t="b">
        <v>0</v>
      </c>
      <c r="L216" s="91" t="b">
        <v>0</v>
      </c>
    </row>
    <row r="217" spans="1:12" ht="15">
      <c r="A217" s="91" t="s">
        <v>1003</v>
      </c>
      <c r="B217" s="91" t="s">
        <v>984</v>
      </c>
      <c r="C217" s="91">
        <v>2</v>
      </c>
      <c r="D217" s="131">
        <v>0</v>
      </c>
      <c r="E217" s="131">
        <v>0.6532125137753437</v>
      </c>
      <c r="F217" s="91" t="s">
        <v>921</v>
      </c>
      <c r="G217" s="91" t="b">
        <v>0</v>
      </c>
      <c r="H217" s="91" t="b">
        <v>0</v>
      </c>
      <c r="I217" s="91" t="b">
        <v>0</v>
      </c>
      <c r="J217" s="91" t="b">
        <v>0</v>
      </c>
      <c r="K217" s="91" t="b">
        <v>0</v>
      </c>
      <c r="L217" s="91" t="b">
        <v>0</v>
      </c>
    </row>
    <row r="218" spans="1:12" ht="15">
      <c r="A218" s="91" t="s">
        <v>984</v>
      </c>
      <c r="B218" s="91" t="s">
        <v>1044</v>
      </c>
      <c r="C218" s="91">
        <v>2</v>
      </c>
      <c r="D218" s="131">
        <v>0</v>
      </c>
      <c r="E218" s="131">
        <v>0.6532125137753437</v>
      </c>
      <c r="F218" s="91" t="s">
        <v>921</v>
      </c>
      <c r="G218" s="91" t="b">
        <v>0</v>
      </c>
      <c r="H218" s="91" t="b">
        <v>0</v>
      </c>
      <c r="I218" s="91" t="b">
        <v>0</v>
      </c>
      <c r="J218" s="91" t="b">
        <v>0</v>
      </c>
      <c r="K218" s="91" t="b">
        <v>0</v>
      </c>
      <c r="L218" s="91" t="b">
        <v>0</v>
      </c>
    </row>
    <row r="219" spans="1:12" ht="15">
      <c r="A219" s="91" t="s">
        <v>1044</v>
      </c>
      <c r="B219" s="91" t="s">
        <v>1045</v>
      </c>
      <c r="C219" s="91">
        <v>2</v>
      </c>
      <c r="D219" s="131">
        <v>0</v>
      </c>
      <c r="E219" s="131">
        <v>0.6532125137753437</v>
      </c>
      <c r="F219" s="91" t="s">
        <v>921</v>
      </c>
      <c r="G219" s="91" t="b">
        <v>0</v>
      </c>
      <c r="H219" s="91" t="b">
        <v>0</v>
      </c>
      <c r="I219" s="91" t="b">
        <v>0</v>
      </c>
      <c r="J219" s="91" t="b">
        <v>0</v>
      </c>
      <c r="K219" s="91" t="b">
        <v>0</v>
      </c>
      <c r="L219" s="91" t="b">
        <v>0</v>
      </c>
    </row>
    <row r="220" spans="1:12" ht="15">
      <c r="A220" s="91" t="s">
        <v>1047</v>
      </c>
      <c r="B220" s="91" t="s">
        <v>1048</v>
      </c>
      <c r="C220" s="91">
        <v>2</v>
      </c>
      <c r="D220" s="131">
        <v>0</v>
      </c>
      <c r="E220" s="131">
        <v>0.8129133566428556</v>
      </c>
      <c r="F220" s="91" t="s">
        <v>922</v>
      </c>
      <c r="G220" s="91" t="b">
        <v>0</v>
      </c>
      <c r="H220" s="91" t="b">
        <v>0</v>
      </c>
      <c r="I220" s="91" t="b">
        <v>0</v>
      </c>
      <c r="J220" s="91" t="b">
        <v>0</v>
      </c>
      <c r="K220" s="91" t="b">
        <v>0</v>
      </c>
      <c r="L220" s="91" t="b">
        <v>0</v>
      </c>
    </row>
    <row r="221" spans="1:12" ht="15">
      <c r="A221" s="91" t="s">
        <v>1048</v>
      </c>
      <c r="B221" s="91" t="s">
        <v>1003</v>
      </c>
      <c r="C221" s="91">
        <v>2</v>
      </c>
      <c r="D221" s="131">
        <v>0</v>
      </c>
      <c r="E221" s="131">
        <v>0.8129133566428556</v>
      </c>
      <c r="F221" s="91" t="s">
        <v>922</v>
      </c>
      <c r="G221" s="91" t="b">
        <v>0</v>
      </c>
      <c r="H221" s="91" t="b">
        <v>0</v>
      </c>
      <c r="I221" s="91" t="b">
        <v>0</v>
      </c>
      <c r="J221" s="91" t="b">
        <v>0</v>
      </c>
      <c r="K221" s="91" t="b">
        <v>0</v>
      </c>
      <c r="L221" s="91" t="b">
        <v>0</v>
      </c>
    </row>
    <row r="222" spans="1:12" ht="15">
      <c r="A222" s="91" t="s">
        <v>1003</v>
      </c>
      <c r="B222" s="91" t="s">
        <v>984</v>
      </c>
      <c r="C222" s="91">
        <v>2</v>
      </c>
      <c r="D222" s="131">
        <v>0</v>
      </c>
      <c r="E222" s="131">
        <v>0.8129133566428556</v>
      </c>
      <c r="F222" s="91" t="s">
        <v>922</v>
      </c>
      <c r="G222" s="91" t="b">
        <v>0</v>
      </c>
      <c r="H222" s="91" t="b">
        <v>0</v>
      </c>
      <c r="I222" s="91" t="b">
        <v>0</v>
      </c>
      <c r="J222" s="91" t="b">
        <v>0</v>
      </c>
      <c r="K222" s="91" t="b">
        <v>0</v>
      </c>
      <c r="L222" s="91" t="b">
        <v>0</v>
      </c>
    </row>
    <row r="223" spans="1:12" ht="15">
      <c r="A223" s="91" t="s">
        <v>984</v>
      </c>
      <c r="B223" s="91" t="s">
        <v>1049</v>
      </c>
      <c r="C223" s="91">
        <v>2</v>
      </c>
      <c r="D223" s="131">
        <v>0</v>
      </c>
      <c r="E223" s="131">
        <v>0.8129133566428556</v>
      </c>
      <c r="F223" s="91" t="s">
        <v>922</v>
      </c>
      <c r="G223" s="91" t="b">
        <v>0</v>
      </c>
      <c r="H223" s="91" t="b">
        <v>0</v>
      </c>
      <c r="I223" s="91" t="b">
        <v>0</v>
      </c>
      <c r="J223" s="91" t="b">
        <v>0</v>
      </c>
      <c r="K223" s="91" t="b">
        <v>0</v>
      </c>
      <c r="L223" s="91" t="b">
        <v>0</v>
      </c>
    </row>
    <row r="224" spans="1:12" ht="15">
      <c r="A224" s="91" t="s">
        <v>1049</v>
      </c>
      <c r="B224" s="91" t="s">
        <v>1050</v>
      </c>
      <c r="C224" s="91">
        <v>2</v>
      </c>
      <c r="D224" s="131">
        <v>0</v>
      </c>
      <c r="E224" s="131">
        <v>0.8129133566428556</v>
      </c>
      <c r="F224" s="91" t="s">
        <v>922</v>
      </c>
      <c r="G224" s="91" t="b">
        <v>0</v>
      </c>
      <c r="H224" s="91" t="b">
        <v>0</v>
      </c>
      <c r="I224" s="91" t="b">
        <v>0</v>
      </c>
      <c r="J224" s="91" t="b">
        <v>0</v>
      </c>
      <c r="K224" s="91" t="b">
        <v>0</v>
      </c>
      <c r="L224" s="91" t="b">
        <v>0</v>
      </c>
    </row>
    <row r="225" spans="1:12" ht="15">
      <c r="A225" s="91" t="s">
        <v>1050</v>
      </c>
      <c r="B225" s="91" t="s">
        <v>1051</v>
      </c>
      <c r="C225" s="91">
        <v>2</v>
      </c>
      <c r="D225" s="131">
        <v>0</v>
      </c>
      <c r="E225" s="131">
        <v>0.8129133566428556</v>
      </c>
      <c r="F225" s="91" t="s">
        <v>922</v>
      </c>
      <c r="G225" s="91" t="b">
        <v>0</v>
      </c>
      <c r="H225" s="91" t="b">
        <v>0</v>
      </c>
      <c r="I225" s="91" t="b">
        <v>0</v>
      </c>
      <c r="J225" s="91" t="b">
        <v>0</v>
      </c>
      <c r="K225" s="91" t="b">
        <v>0</v>
      </c>
      <c r="L225" s="91" t="b">
        <v>0</v>
      </c>
    </row>
    <row r="226" spans="1:12" ht="15">
      <c r="A226" s="91" t="s">
        <v>1304</v>
      </c>
      <c r="B226" s="91" t="s">
        <v>1006</v>
      </c>
      <c r="C226" s="91">
        <v>2</v>
      </c>
      <c r="D226" s="131">
        <v>0</v>
      </c>
      <c r="E226" s="131">
        <v>0.9777236052888478</v>
      </c>
      <c r="F226" s="91" t="s">
        <v>926</v>
      </c>
      <c r="G226" s="91" t="b">
        <v>0</v>
      </c>
      <c r="H226" s="91" t="b">
        <v>0</v>
      </c>
      <c r="I226" s="91" t="b">
        <v>0</v>
      </c>
      <c r="J226" s="91" t="b">
        <v>0</v>
      </c>
      <c r="K226" s="91" t="b">
        <v>0</v>
      </c>
      <c r="L226" s="91" t="b">
        <v>0</v>
      </c>
    </row>
    <row r="227" spans="1:12" ht="15">
      <c r="A227" s="91" t="s">
        <v>1006</v>
      </c>
      <c r="B227" s="91" t="s">
        <v>1305</v>
      </c>
      <c r="C227" s="91">
        <v>2</v>
      </c>
      <c r="D227" s="131">
        <v>0</v>
      </c>
      <c r="E227" s="131">
        <v>0.9777236052888478</v>
      </c>
      <c r="F227" s="91" t="s">
        <v>926</v>
      </c>
      <c r="G227" s="91" t="b">
        <v>0</v>
      </c>
      <c r="H227" s="91" t="b">
        <v>0</v>
      </c>
      <c r="I227" s="91" t="b">
        <v>0</v>
      </c>
      <c r="J227" s="91" t="b">
        <v>0</v>
      </c>
      <c r="K227" s="91" t="b">
        <v>0</v>
      </c>
      <c r="L227" s="91" t="b">
        <v>0</v>
      </c>
    </row>
    <row r="228" spans="1:12" ht="15">
      <c r="A228" s="91" t="s">
        <v>1305</v>
      </c>
      <c r="B228" s="91" t="s">
        <v>1306</v>
      </c>
      <c r="C228" s="91">
        <v>2</v>
      </c>
      <c r="D228" s="131">
        <v>0</v>
      </c>
      <c r="E228" s="131">
        <v>0.9777236052888478</v>
      </c>
      <c r="F228" s="91" t="s">
        <v>926</v>
      </c>
      <c r="G228" s="91" t="b">
        <v>0</v>
      </c>
      <c r="H228" s="91" t="b">
        <v>0</v>
      </c>
      <c r="I228" s="91" t="b">
        <v>0</v>
      </c>
      <c r="J228" s="91" t="b">
        <v>0</v>
      </c>
      <c r="K228" s="91" t="b">
        <v>0</v>
      </c>
      <c r="L228" s="91" t="b">
        <v>0</v>
      </c>
    </row>
    <row r="229" spans="1:12" ht="15">
      <c r="A229" s="91" t="s">
        <v>1306</v>
      </c>
      <c r="B229" s="91" t="s">
        <v>1003</v>
      </c>
      <c r="C229" s="91">
        <v>2</v>
      </c>
      <c r="D229" s="131">
        <v>0</v>
      </c>
      <c r="E229" s="131">
        <v>0.9777236052888478</v>
      </c>
      <c r="F229" s="91" t="s">
        <v>926</v>
      </c>
      <c r="G229" s="91" t="b">
        <v>0</v>
      </c>
      <c r="H229" s="91" t="b">
        <v>0</v>
      </c>
      <c r="I229" s="91" t="b">
        <v>0</v>
      </c>
      <c r="J229" s="91" t="b">
        <v>0</v>
      </c>
      <c r="K229" s="91" t="b">
        <v>0</v>
      </c>
      <c r="L229" s="91" t="b">
        <v>0</v>
      </c>
    </row>
    <row r="230" spans="1:12" ht="15">
      <c r="A230" s="91" t="s">
        <v>1003</v>
      </c>
      <c r="B230" s="91" t="s">
        <v>984</v>
      </c>
      <c r="C230" s="91">
        <v>2</v>
      </c>
      <c r="D230" s="131">
        <v>0</v>
      </c>
      <c r="E230" s="131">
        <v>0.9777236052888478</v>
      </c>
      <c r="F230" s="91" t="s">
        <v>926</v>
      </c>
      <c r="G230" s="91" t="b">
        <v>0</v>
      </c>
      <c r="H230" s="91" t="b">
        <v>0</v>
      </c>
      <c r="I230" s="91" t="b">
        <v>0</v>
      </c>
      <c r="J230" s="91" t="b">
        <v>0</v>
      </c>
      <c r="K230" s="91" t="b">
        <v>0</v>
      </c>
      <c r="L230" s="91" t="b">
        <v>0</v>
      </c>
    </row>
    <row r="231" spans="1:12" ht="15">
      <c r="A231" s="91" t="s">
        <v>984</v>
      </c>
      <c r="B231" s="91" t="s">
        <v>1005</v>
      </c>
      <c r="C231" s="91">
        <v>2</v>
      </c>
      <c r="D231" s="131">
        <v>0</v>
      </c>
      <c r="E231" s="131">
        <v>0.9777236052888478</v>
      </c>
      <c r="F231" s="91" t="s">
        <v>926</v>
      </c>
      <c r="G231" s="91" t="b">
        <v>0</v>
      </c>
      <c r="H231" s="91" t="b">
        <v>0</v>
      </c>
      <c r="I231" s="91" t="b">
        <v>0</v>
      </c>
      <c r="J231" s="91" t="b">
        <v>0</v>
      </c>
      <c r="K231" s="91" t="b">
        <v>0</v>
      </c>
      <c r="L231" s="91" t="b">
        <v>0</v>
      </c>
    </row>
    <row r="232" spans="1:12" ht="15">
      <c r="A232" s="91" t="s">
        <v>1005</v>
      </c>
      <c r="B232" s="91" t="s">
        <v>1307</v>
      </c>
      <c r="C232" s="91">
        <v>2</v>
      </c>
      <c r="D232" s="131">
        <v>0</v>
      </c>
      <c r="E232" s="131">
        <v>0.9777236052888478</v>
      </c>
      <c r="F232" s="91" t="s">
        <v>926</v>
      </c>
      <c r="G232" s="91" t="b">
        <v>0</v>
      </c>
      <c r="H232" s="91" t="b">
        <v>0</v>
      </c>
      <c r="I232" s="91" t="b">
        <v>0</v>
      </c>
      <c r="J232" s="91" t="b">
        <v>0</v>
      </c>
      <c r="K232" s="91" t="b">
        <v>0</v>
      </c>
      <c r="L232" s="91" t="b">
        <v>0</v>
      </c>
    </row>
    <row r="233" spans="1:12" ht="15">
      <c r="A233" s="91" t="s">
        <v>1307</v>
      </c>
      <c r="B233" s="91" t="s">
        <v>1308</v>
      </c>
      <c r="C233" s="91">
        <v>2</v>
      </c>
      <c r="D233" s="131">
        <v>0</v>
      </c>
      <c r="E233" s="131">
        <v>0.9777236052888478</v>
      </c>
      <c r="F233" s="91" t="s">
        <v>926</v>
      </c>
      <c r="G233" s="91" t="b">
        <v>0</v>
      </c>
      <c r="H233" s="91" t="b">
        <v>0</v>
      </c>
      <c r="I233" s="91" t="b">
        <v>0</v>
      </c>
      <c r="J233" s="91" t="b">
        <v>0</v>
      </c>
      <c r="K233" s="91" t="b">
        <v>0</v>
      </c>
      <c r="L233" s="91" t="b">
        <v>0</v>
      </c>
    </row>
    <row r="234" spans="1:12" ht="15">
      <c r="A234" s="91" t="s">
        <v>1308</v>
      </c>
      <c r="B234" s="91" t="s">
        <v>1309</v>
      </c>
      <c r="C234" s="91">
        <v>2</v>
      </c>
      <c r="D234" s="131">
        <v>0</v>
      </c>
      <c r="E234" s="131">
        <v>0.9777236052888478</v>
      </c>
      <c r="F234" s="91" t="s">
        <v>926</v>
      </c>
      <c r="G234" s="91" t="b">
        <v>0</v>
      </c>
      <c r="H234" s="91" t="b">
        <v>0</v>
      </c>
      <c r="I234" s="91" t="b">
        <v>0</v>
      </c>
      <c r="J234" s="91" t="b">
        <v>0</v>
      </c>
      <c r="K234" s="91" t="b">
        <v>0</v>
      </c>
      <c r="L23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1336</v>
      </c>
      <c r="B2" s="134" t="s">
        <v>1337</v>
      </c>
      <c r="C2" s="67" t="s">
        <v>1338</v>
      </c>
    </row>
    <row r="3" spans="1:3" ht="15">
      <c r="A3" s="133" t="s">
        <v>913</v>
      </c>
      <c r="B3" s="133" t="s">
        <v>913</v>
      </c>
      <c r="C3" s="36">
        <v>17</v>
      </c>
    </row>
    <row r="4" spans="1:3" ht="15">
      <c r="A4" s="133" t="s">
        <v>914</v>
      </c>
      <c r="B4" s="133" t="s">
        <v>914</v>
      </c>
      <c r="C4" s="36">
        <v>8</v>
      </c>
    </row>
    <row r="5" spans="1:3" ht="15">
      <c r="A5" s="133" t="s">
        <v>915</v>
      </c>
      <c r="B5" s="133" t="s">
        <v>915</v>
      </c>
      <c r="C5" s="36">
        <v>15</v>
      </c>
    </row>
    <row r="6" spans="1:3" ht="15">
      <c r="A6" s="133" t="s">
        <v>916</v>
      </c>
      <c r="B6" s="133" t="s">
        <v>916</v>
      </c>
      <c r="C6" s="36">
        <v>5</v>
      </c>
    </row>
    <row r="7" spans="1:3" ht="15">
      <c r="A7" s="133" t="s">
        <v>917</v>
      </c>
      <c r="B7" s="133" t="s">
        <v>917</v>
      </c>
      <c r="C7" s="36">
        <v>2</v>
      </c>
    </row>
    <row r="8" spans="1:3" ht="15">
      <c r="A8" s="133" t="s">
        <v>918</v>
      </c>
      <c r="B8" s="133" t="s">
        <v>918</v>
      </c>
      <c r="C8" s="36">
        <v>3</v>
      </c>
    </row>
    <row r="9" spans="1:3" ht="15">
      <c r="A9" s="133" t="s">
        <v>919</v>
      </c>
      <c r="B9" s="133" t="s">
        <v>919</v>
      </c>
      <c r="C9" s="36">
        <v>2</v>
      </c>
    </row>
    <row r="10" spans="1:3" ht="15">
      <c r="A10" s="133" t="s">
        <v>920</v>
      </c>
      <c r="B10" s="133" t="s">
        <v>920</v>
      </c>
      <c r="C10" s="36">
        <v>1</v>
      </c>
    </row>
    <row r="11" spans="1:3" ht="15">
      <c r="A11" s="133" t="s">
        <v>921</v>
      </c>
      <c r="B11" s="133" t="s">
        <v>921</v>
      </c>
      <c r="C11" s="36">
        <v>2</v>
      </c>
    </row>
    <row r="12" spans="1:3" ht="15">
      <c r="A12" s="133" t="s">
        <v>922</v>
      </c>
      <c r="B12" s="133" t="s">
        <v>922</v>
      </c>
      <c r="C12" s="36">
        <v>2</v>
      </c>
    </row>
    <row r="13" spans="1:3" ht="15">
      <c r="A13" s="133" t="s">
        <v>923</v>
      </c>
      <c r="B13" s="133" t="s">
        <v>923</v>
      </c>
      <c r="C13" s="36">
        <v>1</v>
      </c>
    </row>
    <row r="14" spans="1:3" ht="15">
      <c r="A14" s="133" t="s">
        <v>924</v>
      </c>
      <c r="B14" s="133" t="s">
        <v>924</v>
      </c>
      <c r="C14" s="36">
        <v>1</v>
      </c>
    </row>
    <row r="15" spans="1:3" ht="15">
      <c r="A15" s="133" t="s">
        <v>925</v>
      </c>
      <c r="B15" s="133" t="s">
        <v>925</v>
      </c>
      <c r="C15" s="36">
        <v>1</v>
      </c>
    </row>
    <row r="16" spans="1:3" ht="15">
      <c r="A16" s="133" t="s">
        <v>926</v>
      </c>
      <c r="B16" s="133" t="s">
        <v>926</v>
      </c>
      <c r="C16"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1344</v>
      </c>
      <c r="B1" s="13" t="s">
        <v>17</v>
      </c>
    </row>
    <row r="2" spans="1:2" ht="15">
      <c r="A2" s="85" t="s">
        <v>1345</v>
      </c>
      <c r="B2" s="85" t="s">
        <v>1351</v>
      </c>
    </row>
    <row r="3" spans="1:2" ht="15">
      <c r="A3" s="85" t="s">
        <v>1346</v>
      </c>
      <c r="B3" s="85" t="s">
        <v>1352</v>
      </c>
    </row>
    <row r="4" spans="1:2" ht="15">
      <c r="A4" s="85" t="s">
        <v>1347</v>
      </c>
      <c r="B4" s="85" t="s">
        <v>1353</v>
      </c>
    </row>
    <row r="5" spans="1:2" ht="15">
      <c r="A5" s="85" t="s">
        <v>1348</v>
      </c>
      <c r="B5" s="85" t="s">
        <v>1354</v>
      </c>
    </row>
    <row r="6" spans="1:2" ht="15">
      <c r="A6" s="85" t="s">
        <v>1349</v>
      </c>
      <c r="B6" s="85" t="s">
        <v>1355</v>
      </c>
    </row>
    <row r="7" spans="1:2" ht="15">
      <c r="A7" s="85" t="s">
        <v>1350</v>
      </c>
      <c r="B7" s="85" t="s">
        <v>1352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912</v>
      </c>
      <c r="BB2" s="13" t="s">
        <v>940</v>
      </c>
      <c r="BC2" s="13" t="s">
        <v>941</v>
      </c>
      <c r="BD2" s="67" t="s">
        <v>1325</v>
      </c>
      <c r="BE2" s="67" t="s">
        <v>1326</v>
      </c>
      <c r="BF2" s="67" t="s">
        <v>1327</v>
      </c>
      <c r="BG2" s="67" t="s">
        <v>1328</v>
      </c>
      <c r="BH2" s="67" t="s">
        <v>1329</v>
      </c>
      <c r="BI2" s="67" t="s">
        <v>1330</v>
      </c>
      <c r="BJ2" s="67" t="s">
        <v>1331</v>
      </c>
      <c r="BK2" s="67" t="s">
        <v>1332</v>
      </c>
      <c r="BL2" s="67" t="s">
        <v>1333</v>
      </c>
    </row>
    <row r="3" spans="1:64" ht="15" customHeight="1">
      <c r="A3" s="84" t="s">
        <v>212</v>
      </c>
      <c r="B3" s="84" t="s">
        <v>212</v>
      </c>
      <c r="C3" s="53"/>
      <c r="D3" s="54"/>
      <c r="E3" s="65"/>
      <c r="F3" s="55"/>
      <c r="G3" s="53"/>
      <c r="H3" s="57"/>
      <c r="I3" s="56"/>
      <c r="J3" s="56"/>
      <c r="K3" s="36" t="s">
        <v>65</v>
      </c>
      <c r="L3" s="62">
        <v>3</v>
      </c>
      <c r="M3" s="62"/>
      <c r="N3" s="63"/>
      <c r="O3" s="85" t="s">
        <v>176</v>
      </c>
      <c r="P3" s="87">
        <v>43698.023043981484</v>
      </c>
      <c r="Q3" s="85" t="s">
        <v>272</v>
      </c>
      <c r="R3" s="85"/>
      <c r="S3" s="85"/>
      <c r="T3" s="85"/>
      <c r="U3" s="85"/>
      <c r="V3" s="90" t="s">
        <v>323</v>
      </c>
      <c r="W3" s="87">
        <v>43698.023043981484</v>
      </c>
      <c r="X3" s="90" t="s">
        <v>369</v>
      </c>
      <c r="Y3" s="85"/>
      <c r="Z3" s="85"/>
      <c r="AA3" s="91" t="s">
        <v>417</v>
      </c>
      <c r="AB3" s="85"/>
      <c r="AC3" s="85" t="b">
        <v>0</v>
      </c>
      <c r="AD3" s="85">
        <v>0</v>
      </c>
      <c r="AE3" s="91" t="s">
        <v>473</v>
      </c>
      <c r="AF3" s="85" t="b">
        <v>1</v>
      </c>
      <c r="AG3" s="85" t="s">
        <v>483</v>
      </c>
      <c r="AH3" s="85"/>
      <c r="AI3" s="91" t="s">
        <v>484</v>
      </c>
      <c r="AJ3" s="85" t="b">
        <v>0</v>
      </c>
      <c r="AK3" s="85">
        <v>0</v>
      </c>
      <c r="AL3" s="91" t="s">
        <v>473</v>
      </c>
      <c r="AM3" s="85" t="s">
        <v>489</v>
      </c>
      <c r="AN3" s="85" t="b">
        <v>0</v>
      </c>
      <c r="AO3" s="91" t="s">
        <v>417</v>
      </c>
      <c r="AP3" s="85" t="s">
        <v>176</v>
      </c>
      <c r="AQ3" s="85">
        <v>0</v>
      </c>
      <c r="AR3" s="85">
        <v>0</v>
      </c>
      <c r="AS3" s="85"/>
      <c r="AT3" s="85"/>
      <c r="AU3" s="85"/>
      <c r="AV3" s="85"/>
      <c r="AW3" s="85"/>
      <c r="AX3" s="85"/>
      <c r="AY3" s="85"/>
      <c r="AZ3" s="85"/>
      <c r="BA3">
        <v>1</v>
      </c>
      <c r="BB3" s="85" t="str">
        <f>REPLACE(INDEX(GroupVertices[Group],MATCH(Edges25[[#This Row],[Vertex 1]],GroupVertices[Vertex],0)),1,1,"")</f>
        <v>14</v>
      </c>
      <c r="BC3" s="85" t="str">
        <f>REPLACE(INDEX(GroupVertices[Group],MATCH(Edges25[[#This Row],[Vertex 2]],GroupVertices[Vertex],0)),1,1,"")</f>
        <v>14</v>
      </c>
      <c r="BD3" s="51">
        <v>0</v>
      </c>
      <c r="BE3" s="52">
        <v>0</v>
      </c>
      <c r="BF3" s="51">
        <v>0</v>
      </c>
      <c r="BG3" s="52">
        <v>0</v>
      </c>
      <c r="BH3" s="51">
        <v>0</v>
      </c>
      <c r="BI3" s="52">
        <v>0</v>
      </c>
      <c r="BJ3" s="51">
        <v>10</v>
      </c>
      <c r="BK3" s="52">
        <v>100</v>
      </c>
      <c r="BL3" s="51">
        <v>10</v>
      </c>
    </row>
    <row r="4" spans="1:64" ht="15" customHeight="1">
      <c r="A4" s="84" t="s">
        <v>213</v>
      </c>
      <c r="B4" s="84" t="s">
        <v>212</v>
      </c>
      <c r="C4" s="53"/>
      <c r="D4" s="54"/>
      <c r="E4" s="65"/>
      <c r="F4" s="55"/>
      <c r="G4" s="53"/>
      <c r="H4" s="57"/>
      <c r="I4" s="56"/>
      <c r="J4" s="56"/>
      <c r="K4" s="36" t="s">
        <v>65</v>
      </c>
      <c r="L4" s="83">
        <v>4</v>
      </c>
      <c r="M4" s="83"/>
      <c r="N4" s="63"/>
      <c r="O4" s="86" t="s">
        <v>270</v>
      </c>
      <c r="P4" s="88">
        <v>43698.02347222222</v>
      </c>
      <c r="Q4" s="86" t="s">
        <v>273</v>
      </c>
      <c r="R4" s="89" t="s">
        <v>303</v>
      </c>
      <c r="S4" s="86" t="s">
        <v>318</v>
      </c>
      <c r="T4" s="86"/>
      <c r="U4" s="86"/>
      <c r="V4" s="89" t="s">
        <v>324</v>
      </c>
      <c r="W4" s="88">
        <v>43698.02347222222</v>
      </c>
      <c r="X4" s="89" t="s">
        <v>370</v>
      </c>
      <c r="Y4" s="86"/>
      <c r="Z4" s="86"/>
      <c r="AA4" s="92" t="s">
        <v>418</v>
      </c>
      <c r="AB4" s="86"/>
      <c r="AC4" s="86" t="b">
        <v>0</v>
      </c>
      <c r="AD4" s="86">
        <v>0</v>
      </c>
      <c r="AE4" s="92" t="s">
        <v>473</v>
      </c>
      <c r="AF4" s="86" t="b">
        <v>1</v>
      </c>
      <c r="AG4" s="86" t="s">
        <v>483</v>
      </c>
      <c r="AH4" s="86"/>
      <c r="AI4" s="92" t="s">
        <v>484</v>
      </c>
      <c r="AJ4" s="86" t="b">
        <v>0</v>
      </c>
      <c r="AK4" s="86">
        <v>0</v>
      </c>
      <c r="AL4" s="92" t="s">
        <v>417</v>
      </c>
      <c r="AM4" s="86" t="s">
        <v>489</v>
      </c>
      <c r="AN4" s="86" t="b">
        <v>0</v>
      </c>
      <c r="AO4" s="92" t="s">
        <v>417</v>
      </c>
      <c r="AP4" s="86" t="s">
        <v>176</v>
      </c>
      <c r="AQ4" s="86">
        <v>0</v>
      </c>
      <c r="AR4" s="86">
        <v>0</v>
      </c>
      <c r="AS4" s="86"/>
      <c r="AT4" s="86"/>
      <c r="AU4" s="86"/>
      <c r="AV4" s="86"/>
      <c r="AW4" s="86"/>
      <c r="AX4" s="86"/>
      <c r="AY4" s="86"/>
      <c r="AZ4" s="86"/>
      <c r="BA4">
        <v>1</v>
      </c>
      <c r="BB4" s="85" t="str">
        <f>REPLACE(INDEX(GroupVertices[Group],MATCH(Edges25[[#This Row],[Vertex 1]],GroupVertices[Vertex],0)),1,1,"")</f>
        <v>14</v>
      </c>
      <c r="BC4" s="85" t="str">
        <f>REPLACE(INDEX(GroupVertices[Group],MATCH(Edges25[[#This Row],[Vertex 2]],GroupVertices[Vertex],0)),1,1,"")</f>
        <v>14</v>
      </c>
      <c r="BD4" s="51">
        <v>0</v>
      </c>
      <c r="BE4" s="52">
        <v>0</v>
      </c>
      <c r="BF4" s="51">
        <v>0</v>
      </c>
      <c r="BG4" s="52">
        <v>0</v>
      </c>
      <c r="BH4" s="51">
        <v>0</v>
      </c>
      <c r="BI4" s="52">
        <v>0</v>
      </c>
      <c r="BJ4" s="51">
        <v>12</v>
      </c>
      <c r="BK4" s="52">
        <v>100</v>
      </c>
      <c r="BL4" s="51">
        <v>12</v>
      </c>
    </row>
    <row r="5" spans="1:64" ht="15">
      <c r="A5" s="84" t="s">
        <v>214</v>
      </c>
      <c r="B5" s="84" t="s">
        <v>214</v>
      </c>
      <c r="C5" s="53"/>
      <c r="D5" s="54"/>
      <c r="E5" s="65"/>
      <c r="F5" s="55"/>
      <c r="G5" s="53"/>
      <c r="H5" s="57"/>
      <c r="I5" s="56"/>
      <c r="J5" s="56"/>
      <c r="K5" s="36" t="s">
        <v>65</v>
      </c>
      <c r="L5" s="83">
        <v>5</v>
      </c>
      <c r="M5" s="83"/>
      <c r="N5" s="63"/>
      <c r="O5" s="86" t="s">
        <v>176</v>
      </c>
      <c r="P5" s="88">
        <v>43698.91967592593</v>
      </c>
      <c r="Q5" s="86" t="s">
        <v>274</v>
      </c>
      <c r="R5" s="89" t="s">
        <v>304</v>
      </c>
      <c r="S5" s="86" t="s">
        <v>318</v>
      </c>
      <c r="T5" s="86"/>
      <c r="U5" s="86"/>
      <c r="V5" s="89" t="s">
        <v>325</v>
      </c>
      <c r="W5" s="88">
        <v>43698.91967592593</v>
      </c>
      <c r="X5" s="89" t="s">
        <v>371</v>
      </c>
      <c r="Y5" s="86"/>
      <c r="Z5" s="86"/>
      <c r="AA5" s="92" t="s">
        <v>419</v>
      </c>
      <c r="AB5" s="92" t="s">
        <v>465</v>
      </c>
      <c r="AC5" s="86" t="b">
        <v>0</v>
      </c>
      <c r="AD5" s="86">
        <v>0</v>
      </c>
      <c r="AE5" s="92" t="s">
        <v>474</v>
      </c>
      <c r="AF5" s="86" t="b">
        <v>0</v>
      </c>
      <c r="AG5" s="86" t="s">
        <v>483</v>
      </c>
      <c r="AH5" s="86"/>
      <c r="AI5" s="92" t="s">
        <v>473</v>
      </c>
      <c r="AJ5" s="86" t="b">
        <v>0</v>
      </c>
      <c r="AK5" s="86">
        <v>0</v>
      </c>
      <c r="AL5" s="92" t="s">
        <v>473</v>
      </c>
      <c r="AM5" s="86" t="s">
        <v>489</v>
      </c>
      <c r="AN5" s="86" t="b">
        <v>1</v>
      </c>
      <c r="AO5" s="92" t="s">
        <v>465</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22</v>
      </c>
      <c r="BK5" s="52">
        <v>100</v>
      </c>
      <c r="BL5" s="51">
        <v>22</v>
      </c>
    </row>
    <row r="6" spans="1:64" ht="15">
      <c r="A6" s="84" t="s">
        <v>215</v>
      </c>
      <c r="B6" s="84" t="s">
        <v>247</v>
      </c>
      <c r="C6" s="53"/>
      <c r="D6" s="54"/>
      <c r="E6" s="65"/>
      <c r="F6" s="55"/>
      <c r="G6" s="53"/>
      <c r="H6" s="57"/>
      <c r="I6" s="56"/>
      <c r="J6" s="56"/>
      <c r="K6" s="36" t="s">
        <v>65</v>
      </c>
      <c r="L6" s="83">
        <v>6</v>
      </c>
      <c r="M6" s="83"/>
      <c r="N6" s="63"/>
      <c r="O6" s="86" t="s">
        <v>270</v>
      </c>
      <c r="P6" s="88">
        <v>43699.82577546296</v>
      </c>
      <c r="Q6" s="86" t="s">
        <v>275</v>
      </c>
      <c r="R6" s="89" t="s">
        <v>305</v>
      </c>
      <c r="S6" s="86" t="s">
        <v>319</v>
      </c>
      <c r="T6" s="86"/>
      <c r="U6" s="86"/>
      <c r="V6" s="89" t="s">
        <v>326</v>
      </c>
      <c r="W6" s="88">
        <v>43699.82577546296</v>
      </c>
      <c r="X6" s="89" t="s">
        <v>372</v>
      </c>
      <c r="Y6" s="86"/>
      <c r="Z6" s="86"/>
      <c r="AA6" s="92" t="s">
        <v>420</v>
      </c>
      <c r="AB6" s="86"/>
      <c r="AC6" s="86" t="b">
        <v>0</v>
      </c>
      <c r="AD6" s="86">
        <v>0</v>
      </c>
      <c r="AE6" s="92" t="s">
        <v>473</v>
      </c>
      <c r="AF6" s="86" t="b">
        <v>0</v>
      </c>
      <c r="AG6" s="86" t="s">
        <v>483</v>
      </c>
      <c r="AH6" s="86"/>
      <c r="AI6" s="92" t="s">
        <v>473</v>
      </c>
      <c r="AJ6" s="86" t="b">
        <v>0</v>
      </c>
      <c r="AK6" s="86">
        <v>0</v>
      </c>
      <c r="AL6" s="92" t="s">
        <v>453</v>
      </c>
      <c r="AM6" s="86" t="s">
        <v>490</v>
      </c>
      <c r="AN6" s="86" t="b">
        <v>0</v>
      </c>
      <c r="AO6" s="92" t="s">
        <v>453</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17</v>
      </c>
      <c r="BK6" s="52">
        <v>100</v>
      </c>
      <c r="BL6" s="51">
        <v>17</v>
      </c>
    </row>
    <row r="7" spans="1:64" ht="15">
      <c r="A7" s="84" t="s">
        <v>216</v>
      </c>
      <c r="B7" s="84" t="s">
        <v>247</v>
      </c>
      <c r="C7" s="53"/>
      <c r="D7" s="54"/>
      <c r="E7" s="65"/>
      <c r="F7" s="55"/>
      <c r="G7" s="53"/>
      <c r="H7" s="57"/>
      <c r="I7" s="56"/>
      <c r="J7" s="56"/>
      <c r="K7" s="36" t="s">
        <v>65</v>
      </c>
      <c r="L7" s="83">
        <v>7</v>
      </c>
      <c r="M7" s="83"/>
      <c r="N7" s="63"/>
      <c r="O7" s="86" t="s">
        <v>270</v>
      </c>
      <c r="P7" s="88">
        <v>43699.82630787037</v>
      </c>
      <c r="Q7" s="86" t="s">
        <v>275</v>
      </c>
      <c r="R7" s="89" t="s">
        <v>305</v>
      </c>
      <c r="S7" s="86" t="s">
        <v>319</v>
      </c>
      <c r="T7" s="86"/>
      <c r="U7" s="86"/>
      <c r="V7" s="89" t="s">
        <v>327</v>
      </c>
      <c r="W7" s="88">
        <v>43699.82630787037</v>
      </c>
      <c r="X7" s="89" t="s">
        <v>373</v>
      </c>
      <c r="Y7" s="86"/>
      <c r="Z7" s="86"/>
      <c r="AA7" s="92" t="s">
        <v>421</v>
      </c>
      <c r="AB7" s="86"/>
      <c r="AC7" s="86" t="b">
        <v>0</v>
      </c>
      <c r="AD7" s="86">
        <v>0</v>
      </c>
      <c r="AE7" s="92" t="s">
        <v>473</v>
      </c>
      <c r="AF7" s="86" t="b">
        <v>0</v>
      </c>
      <c r="AG7" s="86" t="s">
        <v>483</v>
      </c>
      <c r="AH7" s="86"/>
      <c r="AI7" s="92" t="s">
        <v>473</v>
      </c>
      <c r="AJ7" s="86" t="b">
        <v>0</v>
      </c>
      <c r="AK7" s="86">
        <v>0</v>
      </c>
      <c r="AL7" s="92" t="s">
        <v>453</v>
      </c>
      <c r="AM7" s="86" t="s">
        <v>491</v>
      </c>
      <c r="AN7" s="86" t="b">
        <v>0</v>
      </c>
      <c r="AO7" s="92" t="s">
        <v>453</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17</v>
      </c>
      <c r="BK7" s="52">
        <v>100</v>
      </c>
      <c r="BL7" s="51">
        <v>17</v>
      </c>
    </row>
    <row r="8" spans="1:64" ht="15">
      <c r="A8" s="84" t="s">
        <v>217</v>
      </c>
      <c r="B8" s="84" t="s">
        <v>247</v>
      </c>
      <c r="C8" s="53"/>
      <c r="D8" s="54"/>
      <c r="E8" s="65"/>
      <c r="F8" s="55"/>
      <c r="G8" s="53"/>
      <c r="H8" s="57"/>
      <c r="I8" s="56"/>
      <c r="J8" s="56"/>
      <c r="K8" s="36" t="s">
        <v>65</v>
      </c>
      <c r="L8" s="83">
        <v>8</v>
      </c>
      <c r="M8" s="83"/>
      <c r="N8" s="63"/>
      <c r="O8" s="86" t="s">
        <v>270</v>
      </c>
      <c r="P8" s="88">
        <v>43699.830671296295</v>
      </c>
      <c r="Q8" s="86" t="s">
        <v>275</v>
      </c>
      <c r="R8" s="89" t="s">
        <v>305</v>
      </c>
      <c r="S8" s="86" t="s">
        <v>319</v>
      </c>
      <c r="T8" s="86"/>
      <c r="U8" s="86"/>
      <c r="V8" s="89" t="s">
        <v>328</v>
      </c>
      <c r="W8" s="88">
        <v>43699.830671296295</v>
      </c>
      <c r="X8" s="89" t="s">
        <v>374</v>
      </c>
      <c r="Y8" s="86"/>
      <c r="Z8" s="86"/>
      <c r="AA8" s="92" t="s">
        <v>422</v>
      </c>
      <c r="AB8" s="86"/>
      <c r="AC8" s="86" t="b">
        <v>0</v>
      </c>
      <c r="AD8" s="86">
        <v>0</v>
      </c>
      <c r="AE8" s="92" t="s">
        <v>473</v>
      </c>
      <c r="AF8" s="86" t="b">
        <v>0</v>
      </c>
      <c r="AG8" s="86" t="s">
        <v>483</v>
      </c>
      <c r="AH8" s="86"/>
      <c r="AI8" s="92" t="s">
        <v>473</v>
      </c>
      <c r="AJ8" s="86" t="b">
        <v>0</v>
      </c>
      <c r="AK8" s="86">
        <v>0</v>
      </c>
      <c r="AL8" s="92" t="s">
        <v>453</v>
      </c>
      <c r="AM8" s="86" t="s">
        <v>492</v>
      </c>
      <c r="AN8" s="86" t="b">
        <v>0</v>
      </c>
      <c r="AO8" s="92" t="s">
        <v>453</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17</v>
      </c>
      <c r="BK8" s="52">
        <v>100</v>
      </c>
      <c r="BL8" s="51">
        <v>17</v>
      </c>
    </row>
    <row r="9" spans="1:64" ht="15">
      <c r="A9" s="84" t="s">
        <v>218</v>
      </c>
      <c r="B9" s="84" t="s">
        <v>247</v>
      </c>
      <c r="C9" s="53"/>
      <c r="D9" s="54"/>
      <c r="E9" s="65"/>
      <c r="F9" s="55"/>
      <c r="G9" s="53"/>
      <c r="H9" s="57"/>
      <c r="I9" s="56"/>
      <c r="J9" s="56"/>
      <c r="K9" s="36" t="s">
        <v>65</v>
      </c>
      <c r="L9" s="83">
        <v>9</v>
      </c>
      <c r="M9" s="83"/>
      <c r="N9" s="63"/>
      <c r="O9" s="86" t="s">
        <v>270</v>
      </c>
      <c r="P9" s="88">
        <v>43699.830729166664</v>
      </c>
      <c r="Q9" s="86" t="s">
        <v>275</v>
      </c>
      <c r="R9" s="89" t="s">
        <v>305</v>
      </c>
      <c r="S9" s="86" t="s">
        <v>319</v>
      </c>
      <c r="T9" s="86"/>
      <c r="U9" s="86"/>
      <c r="V9" s="89" t="s">
        <v>329</v>
      </c>
      <c r="W9" s="88">
        <v>43699.830729166664</v>
      </c>
      <c r="X9" s="89" t="s">
        <v>375</v>
      </c>
      <c r="Y9" s="86"/>
      <c r="Z9" s="86"/>
      <c r="AA9" s="92" t="s">
        <v>423</v>
      </c>
      <c r="AB9" s="86"/>
      <c r="AC9" s="86" t="b">
        <v>0</v>
      </c>
      <c r="AD9" s="86">
        <v>0</v>
      </c>
      <c r="AE9" s="92" t="s">
        <v>473</v>
      </c>
      <c r="AF9" s="86" t="b">
        <v>0</v>
      </c>
      <c r="AG9" s="86" t="s">
        <v>483</v>
      </c>
      <c r="AH9" s="86"/>
      <c r="AI9" s="92" t="s">
        <v>473</v>
      </c>
      <c r="AJ9" s="86" t="b">
        <v>0</v>
      </c>
      <c r="AK9" s="86">
        <v>0</v>
      </c>
      <c r="AL9" s="92" t="s">
        <v>453</v>
      </c>
      <c r="AM9" s="86" t="s">
        <v>492</v>
      </c>
      <c r="AN9" s="86" t="b">
        <v>0</v>
      </c>
      <c r="AO9" s="92" t="s">
        <v>453</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17</v>
      </c>
      <c r="BK9" s="52">
        <v>100</v>
      </c>
      <c r="BL9" s="51">
        <v>17</v>
      </c>
    </row>
    <row r="10" spans="1:64" ht="15">
      <c r="A10" s="84" t="s">
        <v>219</v>
      </c>
      <c r="B10" s="84" t="s">
        <v>247</v>
      </c>
      <c r="C10" s="53"/>
      <c r="D10" s="54"/>
      <c r="E10" s="65"/>
      <c r="F10" s="55"/>
      <c r="G10" s="53"/>
      <c r="H10" s="57"/>
      <c r="I10" s="56"/>
      <c r="J10" s="56"/>
      <c r="K10" s="36" t="s">
        <v>65</v>
      </c>
      <c r="L10" s="83">
        <v>10</v>
      </c>
      <c r="M10" s="83"/>
      <c r="N10" s="63"/>
      <c r="O10" s="86" t="s">
        <v>270</v>
      </c>
      <c r="P10" s="88">
        <v>43699.83288194444</v>
      </c>
      <c r="Q10" s="86" t="s">
        <v>275</v>
      </c>
      <c r="R10" s="89" t="s">
        <v>305</v>
      </c>
      <c r="S10" s="86" t="s">
        <v>319</v>
      </c>
      <c r="T10" s="86"/>
      <c r="U10" s="86"/>
      <c r="V10" s="89" t="s">
        <v>330</v>
      </c>
      <c r="W10" s="88">
        <v>43699.83288194444</v>
      </c>
      <c r="X10" s="89" t="s">
        <v>376</v>
      </c>
      <c r="Y10" s="86"/>
      <c r="Z10" s="86"/>
      <c r="AA10" s="92" t="s">
        <v>424</v>
      </c>
      <c r="AB10" s="86"/>
      <c r="AC10" s="86" t="b">
        <v>0</v>
      </c>
      <c r="AD10" s="86">
        <v>0</v>
      </c>
      <c r="AE10" s="92" t="s">
        <v>473</v>
      </c>
      <c r="AF10" s="86" t="b">
        <v>0</v>
      </c>
      <c r="AG10" s="86" t="s">
        <v>483</v>
      </c>
      <c r="AH10" s="86"/>
      <c r="AI10" s="92" t="s">
        <v>473</v>
      </c>
      <c r="AJ10" s="86" t="b">
        <v>0</v>
      </c>
      <c r="AK10" s="86">
        <v>0</v>
      </c>
      <c r="AL10" s="92" t="s">
        <v>453</v>
      </c>
      <c r="AM10" s="86" t="s">
        <v>489</v>
      </c>
      <c r="AN10" s="86" t="b">
        <v>0</v>
      </c>
      <c r="AO10" s="92" t="s">
        <v>453</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17</v>
      </c>
      <c r="BK10" s="52">
        <v>100</v>
      </c>
      <c r="BL10" s="51">
        <v>17</v>
      </c>
    </row>
    <row r="11" spans="1:64" ht="15">
      <c r="A11" s="84" t="s">
        <v>220</v>
      </c>
      <c r="B11" s="84" t="s">
        <v>247</v>
      </c>
      <c r="C11" s="53"/>
      <c r="D11" s="54"/>
      <c r="E11" s="65"/>
      <c r="F11" s="55"/>
      <c r="G11" s="53"/>
      <c r="H11" s="57"/>
      <c r="I11" s="56"/>
      <c r="J11" s="56"/>
      <c r="K11" s="36" t="s">
        <v>65</v>
      </c>
      <c r="L11" s="83">
        <v>11</v>
      </c>
      <c r="M11" s="83"/>
      <c r="N11" s="63"/>
      <c r="O11" s="86" t="s">
        <v>270</v>
      </c>
      <c r="P11" s="88">
        <v>43699.83394675926</v>
      </c>
      <c r="Q11" s="86" t="s">
        <v>275</v>
      </c>
      <c r="R11" s="89" t="s">
        <v>305</v>
      </c>
      <c r="S11" s="86" t="s">
        <v>319</v>
      </c>
      <c r="T11" s="86"/>
      <c r="U11" s="86"/>
      <c r="V11" s="89" t="s">
        <v>331</v>
      </c>
      <c r="W11" s="88">
        <v>43699.83394675926</v>
      </c>
      <c r="X11" s="89" t="s">
        <v>377</v>
      </c>
      <c r="Y11" s="86"/>
      <c r="Z11" s="86"/>
      <c r="AA11" s="92" t="s">
        <v>425</v>
      </c>
      <c r="AB11" s="86"/>
      <c r="AC11" s="86" t="b">
        <v>0</v>
      </c>
      <c r="AD11" s="86">
        <v>0</v>
      </c>
      <c r="AE11" s="92" t="s">
        <v>473</v>
      </c>
      <c r="AF11" s="86" t="b">
        <v>0</v>
      </c>
      <c r="AG11" s="86" t="s">
        <v>483</v>
      </c>
      <c r="AH11" s="86"/>
      <c r="AI11" s="92" t="s">
        <v>473</v>
      </c>
      <c r="AJ11" s="86" t="b">
        <v>0</v>
      </c>
      <c r="AK11" s="86">
        <v>0</v>
      </c>
      <c r="AL11" s="92" t="s">
        <v>453</v>
      </c>
      <c r="AM11" s="86" t="s">
        <v>489</v>
      </c>
      <c r="AN11" s="86" t="b">
        <v>0</v>
      </c>
      <c r="AO11" s="92" t="s">
        <v>453</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17</v>
      </c>
      <c r="BK11" s="52">
        <v>100</v>
      </c>
      <c r="BL11" s="51">
        <v>17</v>
      </c>
    </row>
    <row r="12" spans="1:64" ht="15">
      <c r="A12" s="84" t="s">
        <v>221</v>
      </c>
      <c r="B12" s="84" t="s">
        <v>247</v>
      </c>
      <c r="C12" s="53"/>
      <c r="D12" s="54"/>
      <c r="E12" s="65"/>
      <c r="F12" s="55"/>
      <c r="G12" s="53"/>
      <c r="H12" s="57"/>
      <c r="I12" s="56"/>
      <c r="J12" s="56"/>
      <c r="K12" s="36" t="s">
        <v>65</v>
      </c>
      <c r="L12" s="83">
        <v>12</v>
      </c>
      <c r="M12" s="83"/>
      <c r="N12" s="63"/>
      <c r="O12" s="86" t="s">
        <v>270</v>
      </c>
      <c r="P12" s="88">
        <v>43699.83809027778</v>
      </c>
      <c r="Q12" s="86" t="s">
        <v>275</v>
      </c>
      <c r="R12" s="89" t="s">
        <v>305</v>
      </c>
      <c r="S12" s="86" t="s">
        <v>319</v>
      </c>
      <c r="T12" s="86"/>
      <c r="U12" s="86"/>
      <c r="V12" s="89" t="s">
        <v>332</v>
      </c>
      <c r="W12" s="88">
        <v>43699.83809027778</v>
      </c>
      <c r="X12" s="89" t="s">
        <v>378</v>
      </c>
      <c r="Y12" s="86"/>
      <c r="Z12" s="86"/>
      <c r="AA12" s="92" t="s">
        <v>426</v>
      </c>
      <c r="AB12" s="86"/>
      <c r="AC12" s="86" t="b">
        <v>0</v>
      </c>
      <c r="AD12" s="86">
        <v>0</v>
      </c>
      <c r="AE12" s="92" t="s">
        <v>473</v>
      </c>
      <c r="AF12" s="86" t="b">
        <v>0</v>
      </c>
      <c r="AG12" s="86" t="s">
        <v>483</v>
      </c>
      <c r="AH12" s="86"/>
      <c r="AI12" s="92" t="s">
        <v>473</v>
      </c>
      <c r="AJ12" s="86" t="b">
        <v>0</v>
      </c>
      <c r="AK12" s="86">
        <v>0</v>
      </c>
      <c r="AL12" s="92" t="s">
        <v>453</v>
      </c>
      <c r="AM12" s="86" t="s">
        <v>492</v>
      </c>
      <c r="AN12" s="86" t="b">
        <v>0</v>
      </c>
      <c r="AO12" s="92" t="s">
        <v>453</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17</v>
      </c>
      <c r="BK12" s="52">
        <v>100</v>
      </c>
      <c r="BL12" s="51">
        <v>17</v>
      </c>
    </row>
    <row r="13" spans="1:64" ht="15">
      <c r="A13" s="84" t="s">
        <v>222</v>
      </c>
      <c r="B13" s="84" t="s">
        <v>247</v>
      </c>
      <c r="C13" s="53"/>
      <c r="D13" s="54"/>
      <c r="E13" s="65"/>
      <c r="F13" s="55"/>
      <c r="G13" s="53"/>
      <c r="H13" s="57"/>
      <c r="I13" s="56"/>
      <c r="J13" s="56"/>
      <c r="K13" s="36" t="s">
        <v>65</v>
      </c>
      <c r="L13" s="83">
        <v>13</v>
      </c>
      <c r="M13" s="83"/>
      <c r="N13" s="63"/>
      <c r="O13" s="86" t="s">
        <v>270</v>
      </c>
      <c r="P13" s="88">
        <v>43699.83928240741</v>
      </c>
      <c r="Q13" s="86" t="s">
        <v>275</v>
      </c>
      <c r="R13" s="89" t="s">
        <v>305</v>
      </c>
      <c r="S13" s="86" t="s">
        <v>319</v>
      </c>
      <c r="T13" s="86"/>
      <c r="U13" s="86"/>
      <c r="V13" s="89" t="s">
        <v>333</v>
      </c>
      <c r="W13" s="88">
        <v>43699.83928240741</v>
      </c>
      <c r="X13" s="89" t="s">
        <v>379</v>
      </c>
      <c r="Y13" s="86"/>
      <c r="Z13" s="86"/>
      <c r="AA13" s="92" t="s">
        <v>427</v>
      </c>
      <c r="AB13" s="86"/>
      <c r="AC13" s="86" t="b">
        <v>0</v>
      </c>
      <c r="AD13" s="86">
        <v>0</v>
      </c>
      <c r="AE13" s="92" t="s">
        <v>473</v>
      </c>
      <c r="AF13" s="86" t="b">
        <v>0</v>
      </c>
      <c r="AG13" s="86" t="s">
        <v>483</v>
      </c>
      <c r="AH13" s="86"/>
      <c r="AI13" s="92" t="s">
        <v>473</v>
      </c>
      <c r="AJ13" s="86" t="b">
        <v>0</v>
      </c>
      <c r="AK13" s="86">
        <v>0</v>
      </c>
      <c r="AL13" s="92" t="s">
        <v>453</v>
      </c>
      <c r="AM13" s="86" t="s">
        <v>489</v>
      </c>
      <c r="AN13" s="86" t="b">
        <v>0</v>
      </c>
      <c r="AO13" s="92" t="s">
        <v>453</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0</v>
      </c>
      <c r="BE13" s="52">
        <v>0</v>
      </c>
      <c r="BF13" s="51">
        <v>0</v>
      </c>
      <c r="BG13" s="52">
        <v>0</v>
      </c>
      <c r="BH13" s="51">
        <v>0</v>
      </c>
      <c r="BI13" s="52">
        <v>0</v>
      </c>
      <c r="BJ13" s="51">
        <v>17</v>
      </c>
      <c r="BK13" s="52">
        <v>100</v>
      </c>
      <c r="BL13" s="51">
        <v>17</v>
      </c>
    </row>
    <row r="14" spans="1:64" ht="15">
      <c r="A14" s="84" t="s">
        <v>223</v>
      </c>
      <c r="B14" s="84" t="s">
        <v>247</v>
      </c>
      <c r="C14" s="53"/>
      <c r="D14" s="54"/>
      <c r="E14" s="65"/>
      <c r="F14" s="55"/>
      <c r="G14" s="53"/>
      <c r="H14" s="57"/>
      <c r="I14" s="56"/>
      <c r="J14" s="56"/>
      <c r="K14" s="36" t="s">
        <v>65</v>
      </c>
      <c r="L14" s="83">
        <v>14</v>
      </c>
      <c r="M14" s="83"/>
      <c r="N14" s="63"/>
      <c r="O14" s="86" t="s">
        <v>270</v>
      </c>
      <c r="P14" s="88">
        <v>43699.860659722224</v>
      </c>
      <c r="Q14" s="86" t="s">
        <v>275</v>
      </c>
      <c r="R14" s="89" t="s">
        <v>305</v>
      </c>
      <c r="S14" s="86" t="s">
        <v>319</v>
      </c>
      <c r="T14" s="86"/>
      <c r="U14" s="86"/>
      <c r="V14" s="89" t="s">
        <v>334</v>
      </c>
      <c r="W14" s="88">
        <v>43699.860659722224</v>
      </c>
      <c r="X14" s="89" t="s">
        <v>380</v>
      </c>
      <c r="Y14" s="86"/>
      <c r="Z14" s="86"/>
      <c r="AA14" s="92" t="s">
        <v>428</v>
      </c>
      <c r="AB14" s="86"/>
      <c r="AC14" s="86" t="b">
        <v>0</v>
      </c>
      <c r="AD14" s="86">
        <v>0</v>
      </c>
      <c r="AE14" s="92" t="s">
        <v>473</v>
      </c>
      <c r="AF14" s="86" t="b">
        <v>0</v>
      </c>
      <c r="AG14" s="86" t="s">
        <v>483</v>
      </c>
      <c r="AH14" s="86"/>
      <c r="AI14" s="92" t="s">
        <v>473</v>
      </c>
      <c r="AJ14" s="86" t="b">
        <v>0</v>
      </c>
      <c r="AK14" s="86">
        <v>0</v>
      </c>
      <c r="AL14" s="92" t="s">
        <v>453</v>
      </c>
      <c r="AM14" s="86" t="s">
        <v>492</v>
      </c>
      <c r="AN14" s="86" t="b">
        <v>0</v>
      </c>
      <c r="AO14" s="92" t="s">
        <v>453</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17</v>
      </c>
      <c r="BK14" s="52">
        <v>100</v>
      </c>
      <c r="BL14" s="51">
        <v>17</v>
      </c>
    </row>
    <row r="15" spans="1:64" ht="15">
      <c r="A15" s="84" t="s">
        <v>224</v>
      </c>
      <c r="B15" s="84" t="s">
        <v>247</v>
      </c>
      <c r="C15" s="53"/>
      <c r="D15" s="54"/>
      <c r="E15" s="65"/>
      <c r="F15" s="55"/>
      <c r="G15" s="53"/>
      <c r="H15" s="57"/>
      <c r="I15" s="56"/>
      <c r="J15" s="56"/>
      <c r="K15" s="36" t="s">
        <v>65</v>
      </c>
      <c r="L15" s="83">
        <v>15</v>
      </c>
      <c r="M15" s="83"/>
      <c r="N15" s="63"/>
      <c r="O15" s="86" t="s">
        <v>270</v>
      </c>
      <c r="P15" s="88">
        <v>43699.91318287037</v>
      </c>
      <c r="Q15" s="86" t="s">
        <v>275</v>
      </c>
      <c r="R15" s="89" t="s">
        <v>305</v>
      </c>
      <c r="S15" s="86" t="s">
        <v>319</v>
      </c>
      <c r="T15" s="86"/>
      <c r="U15" s="86"/>
      <c r="V15" s="89" t="s">
        <v>335</v>
      </c>
      <c r="W15" s="88">
        <v>43699.91318287037</v>
      </c>
      <c r="X15" s="89" t="s">
        <v>381</v>
      </c>
      <c r="Y15" s="86"/>
      <c r="Z15" s="86"/>
      <c r="AA15" s="92" t="s">
        <v>429</v>
      </c>
      <c r="AB15" s="86"/>
      <c r="AC15" s="86" t="b">
        <v>0</v>
      </c>
      <c r="AD15" s="86">
        <v>0</v>
      </c>
      <c r="AE15" s="92" t="s">
        <v>473</v>
      </c>
      <c r="AF15" s="86" t="b">
        <v>0</v>
      </c>
      <c r="AG15" s="86" t="s">
        <v>483</v>
      </c>
      <c r="AH15" s="86"/>
      <c r="AI15" s="92" t="s">
        <v>473</v>
      </c>
      <c r="AJ15" s="86" t="b">
        <v>0</v>
      </c>
      <c r="AK15" s="86">
        <v>0</v>
      </c>
      <c r="AL15" s="92" t="s">
        <v>453</v>
      </c>
      <c r="AM15" s="86" t="s">
        <v>489</v>
      </c>
      <c r="AN15" s="86" t="b">
        <v>0</v>
      </c>
      <c r="AO15" s="92" t="s">
        <v>453</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17</v>
      </c>
      <c r="BK15" s="52">
        <v>100</v>
      </c>
      <c r="BL15" s="51">
        <v>17</v>
      </c>
    </row>
    <row r="16" spans="1:64" ht="15">
      <c r="A16" s="84" t="s">
        <v>225</v>
      </c>
      <c r="B16" s="84" t="s">
        <v>247</v>
      </c>
      <c r="C16" s="53"/>
      <c r="D16" s="54"/>
      <c r="E16" s="65"/>
      <c r="F16" s="55"/>
      <c r="G16" s="53"/>
      <c r="H16" s="57"/>
      <c r="I16" s="56"/>
      <c r="J16" s="56"/>
      <c r="K16" s="36" t="s">
        <v>65</v>
      </c>
      <c r="L16" s="83">
        <v>16</v>
      </c>
      <c r="M16" s="83"/>
      <c r="N16" s="63"/>
      <c r="O16" s="86" t="s">
        <v>270</v>
      </c>
      <c r="P16" s="88">
        <v>43699.93377314815</v>
      </c>
      <c r="Q16" s="86" t="s">
        <v>275</v>
      </c>
      <c r="R16" s="89" t="s">
        <v>305</v>
      </c>
      <c r="S16" s="86" t="s">
        <v>319</v>
      </c>
      <c r="T16" s="86"/>
      <c r="U16" s="86"/>
      <c r="V16" s="89" t="s">
        <v>336</v>
      </c>
      <c r="W16" s="88">
        <v>43699.93377314815</v>
      </c>
      <c r="X16" s="89" t="s">
        <v>382</v>
      </c>
      <c r="Y16" s="86"/>
      <c r="Z16" s="86"/>
      <c r="AA16" s="92" t="s">
        <v>430</v>
      </c>
      <c r="AB16" s="86"/>
      <c r="AC16" s="86" t="b">
        <v>0</v>
      </c>
      <c r="AD16" s="86">
        <v>0</v>
      </c>
      <c r="AE16" s="92" t="s">
        <v>473</v>
      </c>
      <c r="AF16" s="86" t="b">
        <v>0</v>
      </c>
      <c r="AG16" s="86" t="s">
        <v>483</v>
      </c>
      <c r="AH16" s="86"/>
      <c r="AI16" s="92" t="s">
        <v>473</v>
      </c>
      <c r="AJ16" s="86" t="b">
        <v>0</v>
      </c>
      <c r="AK16" s="86">
        <v>0</v>
      </c>
      <c r="AL16" s="92" t="s">
        <v>453</v>
      </c>
      <c r="AM16" s="86" t="s">
        <v>492</v>
      </c>
      <c r="AN16" s="86" t="b">
        <v>0</v>
      </c>
      <c r="AO16" s="92" t="s">
        <v>453</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17</v>
      </c>
      <c r="BK16" s="52">
        <v>100</v>
      </c>
      <c r="BL16" s="51">
        <v>17</v>
      </c>
    </row>
    <row r="17" spans="1:64" ht="15">
      <c r="A17" s="84" t="s">
        <v>226</v>
      </c>
      <c r="B17" s="84" t="s">
        <v>247</v>
      </c>
      <c r="C17" s="53"/>
      <c r="D17" s="54"/>
      <c r="E17" s="65"/>
      <c r="F17" s="55"/>
      <c r="G17" s="53"/>
      <c r="H17" s="57"/>
      <c r="I17" s="56"/>
      <c r="J17" s="56"/>
      <c r="K17" s="36" t="s">
        <v>65</v>
      </c>
      <c r="L17" s="83">
        <v>17</v>
      </c>
      <c r="M17" s="83"/>
      <c r="N17" s="63"/>
      <c r="O17" s="86" t="s">
        <v>270</v>
      </c>
      <c r="P17" s="88">
        <v>43699.94315972222</v>
      </c>
      <c r="Q17" s="86" t="s">
        <v>275</v>
      </c>
      <c r="R17" s="89" t="s">
        <v>305</v>
      </c>
      <c r="S17" s="86" t="s">
        <v>319</v>
      </c>
      <c r="T17" s="86"/>
      <c r="U17" s="86"/>
      <c r="V17" s="89" t="s">
        <v>337</v>
      </c>
      <c r="W17" s="88">
        <v>43699.94315972222</v>
      </c>
      <c r="X17" s="89" t="s">
        <v>383</v>
      </c>
      <c r="Y17" s="86"/>
      <c r="Z17" s="86"/>
      <c r="AA17" s="92" t="s">
        <v>431</v>
      </c>
      <c r="AB17" s="86"/>
      <c r="AC17" s="86" t="b">
        <v>0</v>
      </c>
      <c r="AD17" s="86">
        <v>0</v>
      </c>
      <c r="AE17" s="92" t="s">
        <v>473</v>
      </c>
      <c r="AF17" s="86" t="b">
        <v>0</v>
      </c>
      <c r="AG17" s="86" t="s">
        <v>483</v>
      </c>
      <c r="AH17" s="86"/>
      <c r="AI17" s="92" t="s">
        <v>473</v>
      </c>
      <c r="AJ17" s="86" t="b">
        <v>0</v>
      </c>
      <c r="AK17" s="86">
        <v>0</v>
      </c>
      <c r="AL17" s="92" t="s">
        <v>453</v>
      </c>
      <c r="AM17" s="86" t="s">
        <v>492</v>
      </c>
      <c r="AN17" s="86" t="b">
        <v>0</v>
      </c>
      <c r="AO17" s="92" t="s">
        <v>453</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17</v>
      </c>
      <c r="BK17" s="52">
        <v>100</v>
      </c>
      <c r="BL17" s="51">
        <v>17</v>
      </c>
    </row>
    <row r="18" spans="1:64" ht="15">
      <c r="A18" s="84" t="s">
        <v>227</v>
      </c>
      <c r="B18" s="84" t="s">
        <v>247</v>
      </c>
      <c r="C18" s="53"/>
      <c r="D18" s="54"/>
      <c r="E18" s="65"/>
      <c r="F18" s="55"/>
      <c r="G18" s="53"/>
      <c r="H18" s="57"/>
      <c r="I18" s="56"/>
      <c r="J18" s="56"/>
      <c r="K18" s="36" t="s">
        <v>65</v>
      </c>
      <c r="L18" s="83">
        <v>18</v>
      </c>
      <c r="M18" s="83"/>
      <c r="N18" s="63"/>
      <c r="O18" s="86" t="s">
        <v>270</v>
      </c>
      <c r="P18" s="88">
        <v>43699.95780092593</v>
      </c>
      <c r="Q18" s="86" t="s">
        <v>275</v>
      </c>
      <c r="R18" s="89" t="s">
        <v>305</v>
      </c>
      <c r="S18" s="86" t="s">
        <v>319</v>
      </c>
      <c r="T18" s="86"/>
      <c r="U18" s="86"/>
      <c r="V18" s="89" t="s">
        <v>338</v>
      </c>
      <c r="W18" s="88">
        <v>43699.95780092593</v>
      </c>
      <c r="X18" s="89" t="s">
        <v>384</v>
      </c>
      <c r="Y18" s="86"/>
      <c r="Z18" s="86"/>
      <c r="AA18" s="92" t="s">
        <v>432</v>
      </c>
      <c r="AB18" s="86"/>
      <c r="AC18" s="86" t="b">
        <v>0</v>
      </c>
      <c r="AD18" s="86">
        <v>0</v>
      </c>
      <c r="AE18" s="92" t="s">
        <v>473</v>
      </c>
      <c r="AF18" s="86" t="b">
        <v>0</v>
      </c>
      <c r="AG18" s="86" t="s">
        <v>483</v>
      </c>
      <c r="AH18" s="86"/>
      <c r="AI18" s="92" t="s">
        <v>473</v>
      </c>
      <c r="AJ18" s="86" t="b">
        <v>0</v>
      </c>
      <c r="AK18" s="86">
        <v>0</v>
      </c>
      <c r="AL18" s="92" t="s">
        <v>453</v>
      </c>
      <c r="AM18" s="86" t="s">
        <v>489</v>
      </c>
      <c r="AN18" s="86" t="b">
        <v>0</v>
      </c>
      <c r="AO18" s="92" t="s">
        <v>453</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17</v>
      </c>
      <c r="BK18" s="52">
        <v>100</v>
      </c>
      <c r="BL18" s="51">
        <v>17</v>
      </c>
    </row>
    <row r="19" spans="1:64" ht="15">
      <c r="A19" s="84" t="s">
        <v>228</v>
      </c>
      <c r="B19" s="84" t="s">
        <v>259</v>
      </c>
      <c r="C19" s="53"/>
      <c r="D19" s="54"/>
      <c r="E19" s="65"/>
      <c r="F19" s="55"/>
      <c r="G19" s="53"/>
      <c r="H19" s="57"/>
      <c r="I19" s="56"/>
      <c r="J19" s="56"/>
      <c r="K19" s="36" t="s">
        <v>65</v>
      </c>
      <c r="L19" s="83">
        <v>19</v>
      </c>
      <c r="M19" s="83"/>
      <c r="N19" s="63"/>
      <c r="O19" s="86" t="s">
        <v>270</v>
      </c>
      <c r="P19" s="88">
        <v>43700.08445601852</v>
      </c>
      <c r="Q19" s="86" t="s">
        <v>276</v>
      </c>
      <c r="R19" s="86"/>
      <c r="S19" s="86"/>
      <c r="T19" s="86"/>
      <c r="U19" s="86"/>
      <c r="V19" s="89" t="s">
        <v>339</v>
      </c>
      <c r="W19" s="88">
        <v>43700.08445601852</v>
      </c>
      <c r="X19" s="89" t="s">
        <v>385</v>
      </c>
      <c r="Y19" s="86"/>
      <c r="Z19" s="86"/>
      <c r="AA19" s="92" t="s">
        <v>433</v>
      </c>
      <c r="AB19" s="86"/>
      <c r="AC19" s="86" t="b">
        <v>0</v>
      </c>
      <c r="AD19" s="86">
        <v>0</v>
      </c>
      <c r="AE19" s="92" t="s">
        <v>473</v>
      </c>
      <c r="AF19" s="86" t="b">
        <v>0</v>
      </c>
      <c r="AG19" s="86" t="s">
        <v>483</v>
      </c>
      <c r="AH19" s="86"/>
      <c r="AI19" s="92" t="s">
        <v>473</v>
      </c>
      <c r="AJ19" s="86" t="b">
        <v>0</v>
      </c>
      <c r="AK19" s="86">
        <v>0</v>
      </c>
      <c r="AL19" s="92" t="s">
        <v>473</v>
      </c>
      <c r="AM19" s="86" t="s">
        <v>492</v>
      </c>
      <c r="AN19" s="86" t="b">
        <v>0</v>
      </c>
      <c r="AO19" s="92" t="s">
        <v>433</v>
      </c>
      <c r="AP19" s="86" t="s">
        <v>176</v>
      </c>
      <c r="AQ19" s="86">
        <v>0</v>
      </c>
      <c r="AR19" s="86">
        <v>0</v>
      </c>
      <c r="AS19" s="86"/>
      <c r="AT19" s="86"/>
      <c r="AU19" s="86"/>
      <c r="AV19" s="86"/>
      <c r="AW19" s="86"/>
      <c r="AX19" s="86"/>
      <c r="AY19" s="86"/>
      <c r="AZ19" s="86"/>
      <c r="BA19">
        <v>1</v>
      </c>
      <c r="BB19" s="85" t="str">
        <f>REPLACE(INDEX(GroupVertices[Group],MATCH(Edges25[[#This Row],[Vertex 1]],GroupVertices[Vertex],0)),1,1,"")</f>
        <v>13</v>
      </c>
      <c r="BC19" s="85" t="str">
        <f>REPLACE(INDEX(GroupVertices[Group],MATCH(Edges25[[#This Row],[Vertex 2]],GroupVertices[Vertex],0)),1,1,"")</f>
        <v>13</v>
      </c>
      <c r="BD19" s="51">
        <v>0</v>
      </c>
      <c r="BE19" s="52">
        <v>0</v>
      </c>
      <c r="BF19" s="51">
        <v>0</v>
      </c>
      <c r="BG19" s="52">
        <v>0</v>
      </c>
      <c r="BH19" s="51">
        <v>0</v>
      </c>
      <c r="BI19" s="52">
        <v>0</v>
      </c>
      <c r="BJ19" s="51">
        <v>11</v>
      </c>
      <c r="BK19" s="52">
        <v>100</v>
      </c>
      <c r="BL19" s="51">
        <v>11</v>
      </c>
    </row>
    <row r="20" spans="1:64" ht="15">
      <c r="A20" s="84" t="s">
        <v>229</v>
      </c>
      <c r="B20" s="84" t="s">
        <v>247</v>
      </c>
      <c r="C20" s="53"/>
      <c r="D20" s="54"/>
      <c r="E20" s="65"/>
      <c r="F20" s="55"/>
      <c r="G20" s="53"/>
      <c r="H20" s="57"/>
      <c r="I20" s="56"/>
      <c r="J20" s="56"/>
      <c r="K20" s="36" t="s">
        <v>65</v>
      </c>
      <c r="L20" s="83">
        <v>20</v>
      </c>
      <c r="M20" s="83"/>
      <c r="N20" s="63"/>
      <c r="O20" s="86" t="s">
        <v>270</v>
      </c>
      <c r="P20" s="88">
        <v>43700.23190972222</v>
      </c>
      <c r="Q20" s="86" t="s">
        <v>275</v>
      </c>
      <c r="R20" s="89" t="s">
        <v>305</v>
      </c>
      <c r="S20" s="86" t="s">
        <v>319</v>
      </c>
      <c r="T20" s="86"/>
      <c r="U20" s="86"/>
      <c r="V20" s="89" t="s">
        <v>340</v>
      </c>
      <c r="W20" s="88">
        <v>43700.23190972222</v>
      </c>
      <c r="X20" s="89" t="s">
        <v>386</v>
      </c>
      <c r="Y20" s="86"/>
      <c r="Z20" s="86"/>
      <c r="AA20" s="92" t="s">
        <v>434</v>
      </c>
      <c r="AB20" s="86"/>
      <c r="AC20" s="86" t="b">
        <v>0</v>
      </c>
      <c r="AD20" s="86">
        <v>0</v>
      </c>
      <c r="AE20" s="92" t="s">
        <v>473</v>
      </c>
      <c r="AF20" s="86" t="b">
        <v>0</v>
      </c>
      <c r="AG20" s="86" t="s">
        <v>483</v>
      </c>
      <c r="AH20" s="86"/>
      <c r="AI20" s="92" t="s">
        <v>473</v>
      </c>
      <c r="AJ20" s="86" t="b">
        <v>0</v>
      </c>
      <c r="AK20" s="86">
        <v>0</v>
      </c>
      <c r="AL20" s="92" t="s">
        <v>453</v>
      </c>
      <c r="AM20" s="86" t="s">
        <v>492</v>
      </c>
      <c r="AN20" s="86" t="b">
        <v>0</v>
      </c>
      <c r="AO20" s="92" t="s">
        <v>453</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17</v>
      </c>
      <c r="BK20" s="52">
        <v>100</v>
      </c>
      <c r="BL20" s="51">
        <v>17</v>
      </c>
    </row>
    <row r="21" spans="1:64" ht="15">
      <c r="A21" s="84" t="s">
        <v>230</v>
      </c>
      <c r="B21" s="84" t="s">
        <v>230</v>
      </c>
      <c r="C21" s="53"/>
      <c r="D21" s="54"/>
      <c r="E21" s="65"/>
      <c r="F21" s="55"/>
      <c r="G21" s="53"/>
      <c r="H21" s="57"/>
      <c r="I21" s="56"/>
      <c r="J21" s="56"/>
      <c r="K21" s="36" t="s">
        <v>65</v>
      </c>
      <c r="L21" s="83">
        <v>21</v>
      </c>
      <c r="M21" s="83"/>
      <c r="N21" s="63"/>
      <c r="O21" s="86" t="s">
        <v>176</v>
      </c>
      <c r="P21" s="88">
        <v>43700.274143518516</v>
      </c>
      <c r="Q21" s="86" t="s">
        <v>277</v>
      </c>
      <c r="R21" s="89" t="s">
        <v>306</v>
      </c>
      <c r="S21" s="86" t="s">
        <v>318</v>
      </c>
      <c r="T21" s="86" t="s">
        <v>320</v>
      </c>
      <c r="U21" s="86"/>
      <c r="V21" s="89" t="s">
        <v>341</v>
      </c>
      <c r="W21" s="88">
        <v>43700.274143518516</v>
      </c>
      <c r="X21" s="89" t="s">
        <v>387</v>
      </c>
      <c r="Y21" s="86"/>
      <c r="Z21" s="86"/>
      <c r="AA21" s="92" t="s">
        <v>435</v>
      </c>
      <c r="AB21" s="86"/>
      <c r="AC21" s="86" t="b">
        <v>0</v>
      </c>
      <c r="AD21" s="86">
        <v>0</v>
      </c>
      <c r="AE21" s="92" t="s">
        <v>473</v>
      </c>
      <c r="AF21" s="86" t="b">
        <v>0</v>
      </c>
      <c r="AG21" s="86" t="s">
        <v>483</v>
      </c>
      <c r="AH21" s="86"/>
      <c r="AI21" s="92" t="s">
        <v>473</v>
      </c>
      <c r="AJ21" s="86" t="b">
        <v>0</v>
      </c>
      <c r="AK21" s="86">
        <v>0</v>
      </c>
      <c r="AL21" s="92" t="s">
        <v>473</v>
      </c>
      <c r="AM21" s="86" t="s">
        <v>490</v>
      </c>
      <c r="AN21" s="86" t="b">
        <v>1</v>
      </c>
      <c r="AO21" s="92" t="s">
        <v>435</v>
      </c>
      <c r="AP21" s="86" t="s">
        <v>176</v>
      </c>
      <c r="AQ21" s="86">
        <v>0</v>
      </c>
      <c r="AR21" s="86">
        <v>0</v>
      </c>
      <c r="AS21" s="86"/>
      <c r="AT21" s="86"/>
      <c r="AU21" s="86"/>
      <c r="AV21" s="86"/>
      <c r="AW21" s="86"/>
      <c r="AX21" s="86"/>
      <c r="AY21" s="86"/>
      <c r="AZ21" s="86"/>
      <c r="BA21">
        <v>1</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19</v>
      </c>
      <c r="BK21" s="52">
        <v>100</v>
      </c>
      <c r="BL21" s="51">
        <v>19</v>
      </c>
    </row>
    <row r="22" spans="1:64" ht="15">
      <c r="A22" s="84" t="s">
        <v>231</v>
      </c>
      <c r="B22" s="84" t="s">
        <v>260</v>
      </c>
      <c r="C22" s="53"/>
      <c r="D22" s="54"/>
      <c r="E22" s="65"/>
      <c r="F22" s="55"/>
      <c r="G22" s="53"/>
      <c r="H22" s="57"/>
      <c r="I22" s="56"/>
      <c r="J22" s="56"/>
      <c r="K22" s="36" t="s">
        <v>65</v>
      </c>
      <c r="L22" s="83">
        <v>22</v>
      </c>
      <c r="M22" s="83"/>
      <c r="N22" s="63"/>
      <c r="O22" s="86" t="s">
        <v>271</v>
      </c>
      <c r="P22" s="88">
        <v>43701.22414351852</v>
      </c>
      <c r="Q22" s="86" t="s">
        <v>278</v>
      </c>
      <c r="R22" s="86"/>
      <c r="S22" s="86"/>
      <c r="T22" s="86"/>
      <c r="U22" s="86"/>
      <c r="V22" s="89" t="s">
        <v>342</v>
      </c>
      <c r="W22" s="88">
        <v>43701.22414351852</v>
      </c>
      <c r="X22" s="89" t="s">
        <v>388</v>
      </c>
      <c r="Y22" s="86"/>
      <c r="Z22" s="86"/>
      <c r="AA22" s="92" t="s">
        <v>436</v>
      </c>
      <c r="AB22" s="92" t="s">
        <v>466</v>
      </c>
      <c r="AC22" s="86" t="b">
        <v>0</v>
      </c>
      <c r="AD22" s="86">
        <v>0</v>
      </c>
      <c r="AE22" s="92" t="s">
        <v>475</v>
      </c>
      <c r="AF22" s="86" t="b">
        <v>0</v>
      </c>
      <c r="AG22" s="86" t="s">
        <v>483</v>
      </c>
      <c r="AH22" s="86"/>
      <c r="AI22" s="92" t="s">
        <v>473</v>
      </c>
      <c r="AJ22" s="86" t="b">
        <v>0</v>
      </c>
      <c r="AK22" s="86">
        <v>0</v>
      </c>
      <c r="AL22" s="92" t="s">
        <v>473</v>
      </c>
      <c r="AM22" s="86" t="s">
        <v>489</v>
      </c>
      <c r="AN22" s="86" t="b">
        <v>0</v>
      </c>
      <c r="AO22" s="92" t="s">
        <v>466</v>
      </c>
      <c r="AP22" s="86" t="s">
        <v>176</v>
      </c>
      <c r="AQ22" s="86">
        <v>0</v>
      </c>
      <c r="AR22" s="86">
        <v>0</v>
      </c>
      <c r="AS22" s="86"/>
      <c r="AT22" s="86"/>
      <c r="AU22" s="86"/>
      <c r="AV22" s="86"/>
      <c r="AW22" s="86"/>
      <c r="AX22" s="86"/>
      <c r="AY22" s="86"/>
      <c r="AZ22" s="86"/>
      <c r="BA22">
        <v>1</v>
      </c>
      <c r="BB22" s="85" t="str">
        <f>REPLACE(INDEX(GroupVertices[Group],MATCH(Edges25[[#This Row],[Vertex 1]],GroupVertices[Vertex],0)),1,1,"")</f>
        <v>12</v>
      </c>
      <c r="BC22" s="85" t="str">
        <f>REPLACE(INDEX(GroupVertices[Group],MATCH(Edges25[[#This Row],[Vertex 2]],GroupVertices[Vertex],0)),1,1,"")</f>
        <v>12</v>
      </c>
      <c r="BD22" s="51">
        <v>0</v>
      </c>
      <c r="BE22" s="52">
        <v>0</v>
      </c>
      <c r="BF22" s="51">
        <v>0</v>
      </c>
      <c r="BG22" s="52">
        <v>0</v>
      </c>
      <c r="BH22" s="51">
        <v>0</v>
      </c>
      <c r="BI22" s="52">
        <v>0</v>
      </c>
      <c r="BJ22" s="51">
        <v>20</v>
      </c>
      <c r="BK22" s="52">
        <v>100</v>
      </c>
      <c r="BL22" s="51">
        <v>20</v>
      </c>
    </row>
    <row r="23" spans="1:64" ht="15">
      <c r="A23" s="84" t="s">
        <v>232</v>
      </c>
      <c r="B23" s="84" t="s">
        <v>232</v>
      </c>
      <c r="C23" s="53"/>
      <c r="D23" s="54"/>
      <c r="E23" s="65"/>
      <c r="F23" s="55"/>
      <c r="G23" s="53"/>
      <c r="H23" s="57"/>
      <c r="I23" s="56"/>
      <c r="J23" s="56"/>
      <c r="K23" s="36" t="s">
        <v>65</v>
      </c>
      <c r="L23" s="83">
        <v>23</v>
      </c>
      <c r="M23" s="83"/>
      <c r="N23" s="63"/>
      <c r="O23" s="86" t="s">
        <v>176</v>
      </c>
      <c r="P23" s="88">
        <v>43701.25292824074</v>
      </c>
      <c r="Q23" s="86" t="s">
        <v>279</v>
      </c>
      <c r="R23" s="89" t="s">
        <v>307</v>
      </c>
      <c r="S23" s="86" t="s">
        <v>318</v>
      </c>
      <c r="T23" s="86"/>
      <c r="U23" s="86"/>
      <c r="V23" s="89" t="s">
        <v>343</v>
      </c>
      <c r="W23" s="88">
        <v>43701.25292824074</v>
      </c>
      <c r="X23" s="89" t="s">
        <v>389</v>
      </c>
      <c r="Y23" s="86"/>
      <c r="Z23" s="86"/>
      <c r="AA23" s="92" t="s">
        <v>437</v>
      </c>
      <c r="AB23" s="86"/>
      <c r="AC23" s="86" t="b">
        <v>0</v>
      </c>
      <c r="AD23" s="86">
        <v>0</v>
      </c>
      <c r="AE23" s="92" t="s">
        <v>473</v>
      </c>
      <c r="AF23" s="86" t="b">
        <v>1</v>
      </c>
      <c r="AG23" s="86" t="s">
        <v>483</v>
      </c>
      <c r="AH23" s="86"/>
      <c r="AI23" s="92" t="s">
        <v>485</v>
      </c>
      <c r="AJ23" s="86" t="b">
        <v>0</v>
      </c>
      <c r="AK23" s="86">
        <v>0</v>
      </c>
      <c r="AL23" s="92" t="s">
        <v>473</v>
      </c>
      <c r="AM23" s="86" t="s">
        <v>489</v>
      </c>
      <c r="AN23" s="86" t="b">
        <v>1</v>
      </c>
      <c r="AO23" s="92" t="s">
        <v>437</v>
      </c>
      <c r="AP23" s="86" t="s">
        <v>176</v>
      </c>
      <c r="AQ23" s="86">
        <v>0</v>
      </c>
      <c r="AR23" s="86">
        <v>0</v>
      </c>
      <c r="AS23" s="86"/>
      <c r="AT23" s="86"/>
      <c r="AU23" s="86"/>
      <c r="AV23" s="86"/>
      <c r="AW23" s="86"/>
      <c r="AX23" s="86"/>
      <c r="AY23" s="86"/>
      <c r="AZ23" s="86"/>
      <c r="BA23">
        <v>1</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25</v>
      </c>
      <c r="BK23" s="52">
        <v>100</v>
      </c>
      <c r="BL23" s="51">
        <v>25</v>
      </c>
    </row>
    <row r="24" spans="1:64" ht="15">
      <c r="A24" s="84" t="s">
        <v>233</v>
      </c>
      <c r="B24" s="84" t="s">
        <v>261</v>
      </c>
      <c r="C24" s="53"/>
      <c r="D24" s="54"/>
      <c r="E24" s="65"/>
      <c r="F24" s="55"/>
      <c r="G24" s="53"/>
      <c r="H24" s="57"/>
      <c r="I24" s="56"/>
      <c r="J24" s="56"/>
      <c r="K24" s="36" t="s">
        <v>65</v>
      </c>
      <c r="L24" s="83">
        <v>24</v>
      </c>
      <c r="M24" s="83"/>
      <c r="N24" s="63"/>
      <c r="O24" s="86" t="s">
        <v>270</v>
      </c>
      <c r="P24" s="88">
        <v>43701.32365740741</v>
      </c>
      <c r="Q24" s="86" t="s">
        <v>280</v>
      </c>
      <c r="R24" s="86"/>
      <c r="S24" s="86"/>
      <c r="T24" s="86"/>
      <c r="U24" s="86"/>
      <c r="V24" s="89" t="s">
        <v>344</v>
      </c>
      <c r="W24" s="88">
        <v>43701.32365740741</v>
      </c>
      <c r="X24" s="89" t="s">
        <v>390</v>
      </c>
      <c r="Y24" s="86"/>
      <c r="Z24" s="86"/>
      <c r="AA24" s="92" t="s">
        <v>438</v>
      </c>
      <c r="AB24" s="92" t="s">
        <v>467</v>
      </c>
      <c r="AC24" s="86" t="b">
        <v>0</v>
      </c>
      <c r="AD24" s="86">
        <v>0</v>
      </c>
      <c r="AE24" s="92" t="s">
        <v>476</v>
      </c>
      <c r="AF24" s="86" t="b">
        <v>0</v>
      </c>
      <c r="AG24" s="86" t="s">
        <v>483</v>
      </c>
      <c r="AH24" s="86"/>
      <c r="AI24" s="92" t="s">
        <v>473</v>
      </c>
      <c r="AJ24" s="86" t="b">
        <v>0</v>
      </c>
      <c r="AK24" s="86">
        <v>0</v>
      </c>
      <c r="AL24" s="92" t="s">
        <v>473</v>
      </c>
      <c r="AM24" s="86" t="s">
        <v>489</v>
      </c>
      <c r="AN24" s="86" t="b">
        <v>0</v>
      </c>
      <c r="AO24" s="92" t="s">
        <v>467</v>
      </c>
      <c r="AP24" s="86" t="s">
        <v>176</v>
      </c>
      <c r="AQ24" s="86">
        <v>0</v>
      </c>
      <c r="AR24" s="86">
        <v>0</v>
      </c>
      <c r="AS24" s="86"/>
      <c r="AT24" s="86"/>
      <c r="AU24" s="86"/>
      <c r="AV24" s="86"/>
      <c r="AW24" s="86"/>
      <c r="AX24" s="86"/>
      <c r="AY24" s="86"/>
      <c r="AZ24" s="86"/>
      <c r="BA24">
        <v>1</v>
      </c>
      <c r="BB24" s="85" t="str">
        <f>REPLACE(INDEX(GroupVertices[Group],MATCH(Edges25[[#This Row],[Vertex 1]],GroupVertices[Vertex],0)),1,1,"")</f>
        <v>3</v>
      </c>
      <c r="BC24" s="85" t="str">
        <f>REPLACE(INDEX(GroupVertices[Group],MATCH(Edges25[[#This Row],[Vertex 2]],GroupVertices[Vertex],0)),1,1,"")</f>
        <v>3</v>
      </c>
      <c r="BD24" s="51"/>
      <c r="BE24" s="52"/>
      <c r="BF24" s="51"/>
      <c r="BG24" s="52"/>
      <c r="BH24" s="51"/>
      <c r="BI24" s="52"/>
      <c r="BJ24" s="51"/>
      <c r="BK24" s="52"/>
      <c r="BL24" s="51"/>
    </row>
    <row r="25" spans="1:64" ht="15">
      <c r="A25" s="84" t="s">
        <v>234</v>
      </c>
      <c r="B25" s="84" t="s">
        <v>261</v>
      </c>
      <c r="C25" s="53"/>
      <c r="D25" s="54"/>
      <c r="E25" s="65"/>
      <c r="F25" s="55"/>
      <c r="G25" s="53"/>
      <c r="H25" s="57"/>
      <c r="I25" s="56"/>
      <c r="J25" s="56"/>
      <c r="K25" s="36" t="s">
        <v>65</v>
      </c>
      <c r="L25" s="83">
        <v>25</v>
      </c>
      <c r="M25" s="83"/>
      <c r="N25" s="63"/>
      <c r="O25" s="86" t="s">
        <v>270</v>
      </c>
      <c r="P25" s="88">
        <v>43701.32603009259</v>
      </c>
      <c r="Q25" s="86" t="s">
        <v>281</v>
      </c>
      <c r="R25" s="86"/>
      <c r="S25" s="86"/>
      <c r="T25" s="86"/>
      <c r="U25" s="86"/>
      <c r="V25" s="89" t="s">
        <v>345</v>
      </c>
      <c r="W25" s="88">
        <v>43701.32603009259</v>
      </c>
      <c r="X25" s="89" t="s">
        <v>391</v>
      </c>
      <c r="Y25" s="86"/>
      <c r="Z25" s="86"/>
      <c r="AA25" s="92" t="s">
        <v>439</v>
      </c>
      <c r="AB25" s="86"/>
      <c r="AC25" s="86" t="b">
        <v>0</v>
      </c>
      <c r="AD25" s="86">
        <v>0</v>
      </c>
      <c r="AE25" s="92" t="s">
        <v>473</v>
      </c>
      <c r="AF25" s="86" t="b">
        <v>0</v>
      </c>
      <c r="AG25" s="86" t="s">
        <v>483</v>
      </c>
      <c r="AH25" s="86"/>
      <c r="AI25" s="92" t="s">
        <v>473</v>
      </c>
      <c r="AJ25" s="86" t="b">
        <v>0</v>
      </c>
      <c r="AK25" s="86">
        <v>0</v>
      </c>
      <c r="AL25" s="92" t="s">
        <v>438</v>
      </c>
      <c r="AM25" s="86" t="s">
        <v>489</v>
      </c>
      <c r="AN25" s="86" t="b">
        <v>0</v>
      </c>
      <c r="AO25" s="92" t="s">
        <v>438</v>
      </c>
      <c r="AP25" s="86" t="s">
        <v>176</v>
      </c>
      <c r="AQ25" s="86">
        <v>0</v>
      </c>
      <c r="AR25" s="86">
        <v>0</v>
      </c>
      <c r="AS25" s="86"/>
      <c r="AT25" s="86"/>
      <c r="AU25" s="86"/>
      <c r="AV25" s="86"/>
      <c r="AW25" s="86"/>
      <c r="AX25" s="86"/>
      <c r="AY25" s="86"/>
      <c r="AZ25" s="86"/>
      <c r="BA25">
        <v>1</v>
      </c>
      <c r="BB25" s="85" t="str">
        <f>REPLACE(INDEX(GroupVertices[Group],MATCH(Edges25[[#This Row],[Vertex 1]],GroupVertices[Vertex],0)),1,1,"")</f>
        <v>3</v>
      </c>
      <c r="BC25" s="85" t="str">
        <f>REPLACE(INDEX(GroupVertices[Group],MATCH(Edges25[[#This Row],[Vertex 2]],GroupVertices[Vertex],0)),1,1,"")</f>
        <v>3</v>
      </c>
      <c r="BD25" s="51"/>
      <c r="BE25" s="52"/>
      <c r="BF25" s="51"/>
      <c r="BG25" s="52"/>
      <c r="BH25" s="51"/>
      <c r="BI25" s="52"/>
      <c r="BJ25" s="51"/>
      <c r="BK25" s="52"/>
      <c r="BL25" s="51"/>
    </row>
    <row r="26" spans="1:64" ht="15">
      <c r="A26" s="84" t="s">
        <v>235</v>
      </c>
      <c r="B26" s="84" t="s">
        <v>261</v>
      </c>
      <c r="C26" s="53"/>
      <c r="D26" s="54"/>
      <c r="E26" s="65"/>
      <c r="F26" s="55"/>
      <c r="G26" s="53"/>
      <c r="H26" s="57"/>
      <c r="I26" s="56"/>
      <c r="J26" s="56"/>
      <c r="K26" s="36" t="s">
        <v>65</v>
      </c>
      <c r="L26" s="83">
        <v>26</v>
      </c>
      <c r="M26" s="83"/>
      <c r="N26" s="63"/>
      <c r="O26" s="86" t="s">
        <v>270</v>
      </c>
      <c r="P26" s="88">
        <v>43701.349594907406</v>
      </c>
      <c r="Q26" s="86" t="s">
        <v>282</v>
      </c>
      <c r="R26" s="86"/>
      <c r="S26" s="86"/>
      <c r="T26" s="86"/>
      <c r="U26" s="86"/>
      <c r="V26" s="89" t="s">
        <v>346</v>
      </c>
      <c r="W26" s="88">
        <v>43701.349594907406</v>
      </c>
      <c r="X26" s="89" t="s">
        <v>392</v>
      </c>
      <c r="Y26" s="86"/>
      <c r="Z26" s="86"/>
      <c r="AA26" s="92" t="s">
        <v>440</v>
      </c>
      <c r="AB26" s="92" t="s">
        <v>438</v>
      </c>
      <c r="AC26" s="86" t="b">
        <v>0</v>
      </c>
      <c r="AD26" s="86">
        <v>0</v>
      </c>
      <c r="AE26" s="92" t="s">
        <v>477</v>
      </c>
      <c r="AF26" s="86" t="b">
        <v>0</v>
      </c>
      <c r="AG26" s="86" t="s">
        <v>483</v>
      </c>
      <c r="AH26" s="86"/>
      <c r="AI26" s="92" t="s">
        <v>473</v>
      </c>
      <c r="AJ26" s="86" t="b">
        <v>0</v>
      </c>
      <c r="AK26" s="86">
        <v>0</v>
      </c>
      <c r="AL26" s="92" t="s">
        <v>473</v>
      </c>
      <c r="AM26" s="86" t="s">
        <v>489</v>
      </c>
      <c r="AN26" s="86" t="b">
        <v>0</v>
      </c>
      <c r="AO26" s="92" t="s">
        <v>438</v>
      </c>
      <c r="AP26" s="86" t="s">
        <v>176</v>
      </c>
      <c r="AQ26" s="86">
        <v>0</v>
      </c>
      <c r="AR26" s="86">
        <v>0</v>
      </c>
      <c r="AS26" s="86"/>
      <c r="AT26" s="86"/>
      <c r="AU26" s="86"/>
      <c r="AV26" s="86"/>
      <c r="AW26" s="86"/>
      <c r="AX26" s="86"/>
      <c r="AY26" s="86"/>
      <c r="AZ26" s="86"/>
      <c r="BA26">
        <v>1</v>
      </c>
      <c r="BB26" s="85" t="str">
        <f>REPLACE(INDEX(GroupVertices[Group],MATCH(Edges25[[#This Row],[Vertex 1]],GroupVertices[Vertex],0)),1,1,"")</f>
        <v>3</v>
      </c>
      <c r="BC26" s="85" t="str">
        <f>REPLACE(INDEX(GroupVertices[Group],MATCH(Edges25[[#This Row],[Vertex 2]],GroupVertices[Vertex],0)),1,1,"")</f>
        <v>3</v>
      </c>
      <c r="BD26" s="51"/>
      <c r="BE26" s="52"/>
      <c r="BF26" s="51"/>
      <c r="BG26" s="52"/>
      <c r="BH26" s="51"/>
      <c r="BI26" s="52"/>
      <c r="BJ26" s="51"/>
      <c r="BK26" s="52"/>
      <c r="BL26" s="51"/>
    </row>
    <row r="27" spans="1:64" ht="15">
      <c r="A27" s="84" t="s">
        <v>236</v>
      </c>
      <c r="B27" s="84" t="s">
        <v>264</v>
      </c>
      <c r="C27" s="53"/>
      <c r="D27" s="54"/>
      <c r="E27" s="65"/>
      <c r="F27" s="55"/>
      <c r="G27" s="53"/>
      <c r="H27" s="57"/>
      <c r="I27" s="56"/>
      <c r="J27" s="56"/>
      <c r="K27" s="36" t="s">
        <v>65</v>
      </c>
      <c r="L27" s="83">
        <v>39</v>
      </c>
      <c r="M27" s="83"/>
      <c r="N27" s="63"/>
      <c r="O27" s="86" t="s">
        <v>271</v>
      </c>
      <c r="P27" s="88">
        <v>43701.41055555556</v>
      </c>
      <c r="Q27" s="86" t="s">
        <v>283</v>
      </c>
      <c r="R27" s="89" t="s">
        <v>308</v>
      </c>
      <c r="S27" s="86" t="s">
        <v>318</v>
      </c>
      <c r="T27" s="86"/>
      <c r="U27" s="86"/>
      <c r="V27" s="89" t="s">
        <v>347</v>
      </c>
      <c r="W27" s="88">
        <v>43701.41055555556</v>
      </c>
      <c r="X27" s="89" t="s">
        <v>393</v>
      </c>
      <c r="Y27" s="86"/>
      <c r="Z27" s="86"/>
      <c r="AA27" s="92" t="s">
        <v>441</v>
      </c>
      <c r="AB27" s="92" t="s">
        <v>468</v>
      </c>
      <c r="AC27" s="86" t="b">
        <v>0</v>
      </c>
      <c r="AD27" s="86">
        <v>0</v>
      </c>
      <c r="AE27" s="92" t="s">
        <v>478</v>
      </c>
      <c r="AF27" s="86" t="b">
        <v>0</v>
      </c>
      <c r="AG27" s="86" t="s">
        <v>483</v>
      </c>
      <c r="AH27" s="86"/>
      <c r="AI27" s="92" t="s">
        <v>473</v>
      </c>
      <c r="AJ27" s="86" t="b">
        <v>0</v>
      </c>
      <c r="AK27" s="86">
        <v>0</v>
      </c>
      <c r="AL27" s="92" t="s">
        <v>473</v>
      </c>
      <c r="AM27" s="86" t="s">
        <v>489</v>
      </c>
      <c r="AN27" s="86" t="b">
        <v>1</v>
      </c>
      <c r="AO27" s="92" t="s">
        <v>468</v>
      </c>
      <c r="AP27" s="86" t="s">
        <v>176</v>
      </c>
      <c r="AQ27" s="86">
        <v>0</v>
      </c>
      <c r="AR27" s="86">
        <v>0</v>
      </c>
      <c r="AS27" s="86"/>
      <c r="AT27" s="86"/>
      <c r="AU27" s="86"/>
      <c r="AV27" s="86"/>
      <c r="AW27" s="86"/>
      <c r="AX27" s="86"/>
      <c r="AY27" s="86"/>
      <c r="AZ27" s="86"/>
      <c r="BA27">
        <v>1</v>
      </c>
      <c r="BB27" s="85" t="str">
        <f>REPLACE(INDEX(GroupVertices[Group],MATCH(Edges25[[#This Row],[Vertex 1]],GroupVertices[Vertex],0)),1,1,"")</f>
        <v>11</v>
      </c>
      <c r="BC27" s="85" t="str">
        <f>REPLACE(INDEX(GroupVertices[Group],MATCH(Edges25[[#This Row],[Vertex 2]],GroupVertices[Vertex],0)),1,1,"")</f>
        <v>11</v>
      </c>
      <c r="BD27" s="51">
        <v>0</v>
      </c>
      <c r="BE27" s="52">
        <v>0</v>
      </c>
      <c r="BF27" s="51">
        <v>0</v>
      </c>
      <c r="BG27" s="52">
        <v>0</v>
      </c>
      <c r="BH27" s="51">
        <v>0</v>
      </c>
      <c r="BI27" s="52">
        <v>0</v>
      </c>
      <c r="BJ27" s="51">
        <v>20</v>
      </c>
      <c r="BK27" s="52">
        <v>100</v>
      </c>
      <c r="BL27" s="51">
        <v>20</v>
      </c>
    </row>
    <row r="28" spans="1:64" ht="15">
      <c r="A28" s="84" t="s">
        <v>237</v>
      </c>
      <c r="B28" s="84" t="s">
        <v>237</v>
      </c>
      <c r="C28" s="53"/>
      <c r="D28" s="54"/>
      <c r="E28" s="65"/>
      <c r="F28" s="55"/>
      <c r="G28" s="53"/>
      <c r="H28" s="57"/>
      <c r="I28" s="56"/>
      <c r="J28" s="56"/>
      <c r="K28" s="36" t="s">
        <v>65</v>
      </c>
      <c r="L28" s="83">
        <v>40</v>
      </c>
      <c r="M28" s="83"/>
      <c r="N28" s="63"/>
      <c r="O28" s="86" t="s">
        <v>176</v>
      </c>
      <c r="P28" s="88">
        <v>43701.84799768519</v>
      </c>
      <c r="Q28" s="86" t="s">
        <v>284</v>
      </c>
      <c r="R28" s="86"/>
      <c r="S28" s="86"/>
      <c r="T28" s="86"/>
      <c r="U28" s="86"/>
      <c r="V28" s="89" t="s">
        <v>348</v>
      </c>
      <c r="W28" s="88">
        <v>43701.84799768519</v>
      </c>
      <c r="X28" s="89" t="s">
        <v>394</v>
      </c>
      <c r="Y28" s="86"/>
      <c r="Z28" s="86"/>
      <c r="AA28" s="92" t="s">
        <v>442</v>
      </c>
      <c r="AB28" s="86"/>
      <c r="AC28" s="86" t="b">
        <v>0</v>
      </c>
      <c r="AD28" s="86">
        <v>0</v>
      </c>
      <c r="AE28" s="92" t="s">
        <v>473</v>
      </c>
      <c r="AF28" s="86" t="b">
        <v>1</v>
      </c>
      <c r="AG28" s="86" t="s">
        <v>483</v>
      </c>
      <c r="AH28" s="86"/>
      <c r="AI28" s="92" t="s">
        <v>486</v>
      </c>
      <c r="AJ28" s="86" t="b">
        <v>0</v>
      </c>
      <c r="AK28" s="86">
        <v>0</v>
      </c>
      <c r="AL28" s="92" t="s">
        <v>473</v>
      </c>
      <c r="AM28" s="86" t="s">
        <v>492</v>
      </c>
      <c r="AN28" s="86" t="b">
        <v>0</v>
      </c>
      <c r="AO28" s="92" t="s">
        <v>442</v>
      </c>
      <c r="AP28" s="86" t="s">
        <v>176</v>
      </c>
      <c r="AQ28" s="86">
        <v>0</v>
      </c>
      <c r="AR28" s="86">
        <v>0</v>
      </c>
      <c r="AS28" s="86"/>
      <c r="AT28" s="86"/>
      <c r="AU28" s="86"/>
      <c r="AV28" s="86"/>
      <c r="AW28" s="86"/>
      <c r="AX28" s="86"/>
      <c r="AY28" s="86"/>
      <c r="AZ28" s="86"/>
      <c r="BA28">
        <v>1</v>
      </c>
      <c r="BB28" s="85" t="str">
        <f>REPLACE(INDEX(GroupVertices[Group],MATCH(Edges25[[#This Row],[Vertex 1]],GroupVertices[Vertex],0)),1,1,"")</f>
        <v>10</v>
      </c>
      <c r="BC28" s="85" t="str">
        <f>REPLACE(INDEX(GroupVertices[Group],MATCH(Edges25[[#This Row],[Vertex 2]],GroupVertices[Vertex],0)),1,1,"")</f>
        <v>10</v>
      </c>
      <c r="BD28" s="51">
        <v>0</v>
      </c>
      <c r="BE28" s="52">
        <v>0</v>
      </c>
      <c r="BF28" s="51">
        <v>0</v>
      </c>
      <c r="BG28" s="52">
        <v>0</v>
      </c>
      <c r="BH28" s="51">
        <v>0</v>
      </c>
      <c r="BI28" s="52">
        <v>0</v>
      </c>
      <c r="BJ28" s="51">
        <v>7</v>
      </c>
      <c r="BK28" s="52">
        <v>100</v>
      </c>
      <c r="BL28" s="51">
        <v>7</v>
      </c>
    </row>
    <row r="29" spans="1:64" ht="15">
      <c r="A29" s="84" t="s">
        <v>238</v>
      </c>
      <c r="B29" s="84" t="s">
        <v>237</v>
      </c>
      <c r="C29" s="53"/>
      <c r="D29" s="54"/>
      <c r="E29" s="65"/>
      <c r="F29" s="55"/>
      <c r="G29" s="53"/>
      <c r="H29" s="57"/>
      <c r="I29" s="56"/>
      <c r="J29" s="56"/>
      <c r="K29" s="36" t="s">
        <v>65</v>
      </c>
      <c r="L29" s="83">
        <v>41</v>
      </c>
      <c r="M29" s="83"/>
      <c r="N29" s="63"/>
      <c r="O29" s="86" t="s">
        <v>270</v>
      </c>
      <c r="P29" s="88">
        <v>43701.914351851854</v>
      </c>
      <c r="Q29" s="86" t="s">
        <v>285</v>
      </c>
      <c r="R29" s="89" t="s">
        <v>309</v>
      </c>
      <c r="S29" s="86" t="s">
        <v>318</v>
      </c>
      <c r="T29" s="86"/>
      <c r="U29" s="86"/>
      <c r="V29" s="89" t="s">
        <v>349</v>
      </c>
      <c r="W29" s="88">
        <v>43701.914351851854</v>
      </c>
      <c r="X29" s="89" t="s">
        <v>395</v>
      </c>
      <c r="Y29" s="86"/>
      <c r="Z29" s="86"/>
      <c r="AA29" s="92" t="s">
        <v>443</v>
      </c>
      <c r="AB29" s="86"/>
      <c r="AC29" s="86" t="b">
        <v>0</v>
      </c>
      <c r="AD29" s="86">
        <v>0</v>
      </c>
      <c r="AE29" s="92" t="s">
        <v>473</v>
      </c>
      <c r="AF29" s="86" t="b">
        <v>1</v>
      </c>
      <c r="AG29" s="86" t="s">
        <v>483</v>
      </c>
      <c r="AH29" s="86"/>
      <c r="AI29" s="92" t="s">
        <v>486</v>
      </c>
      <c r="AJ29" s="86" t="b">
        <v>0</v>
      </c>
      <c r="AK29" s="86">
        <v>0</v>
      </c>
      <c r="AL29" s="92" t="s">
        <v>442</v>
      </c>
      <c r="AM29" s="86" t="s">
        <v>492</v>
      </c>
      <c r="AN29" s="86" t="b">
        <v>0</v>
      </c>
      <c r="AO29" s="92" t="s">
        <v>442</v>
      </c>
      <c r="AP29" s="86" t="s">
        <v>176</v>
      </c>
      <c r="AQ29" s="86">
        <v>0</v>
      </c>
      <c r="AR29" s="86">
        <v>0</v>
      </c>
      <c r="AS29" s="86"/>
      <c r="AT29" s="86"/>
      <c r="AU29" s="86"/>
      <c r="AV29" s="86"/>
      <c r="AW29" s="86"/>
      <c r="AX29" s="86"/>
      <c r="AY29" s="86"/>
      <c r="AZ29" s="86"/>
      <c r="BA29">
        <v>1</v>
      </c>
      <c r="BB29" s="85" t="str">
        <f>REPLACE(INDEX(GroupVertices[Group],MATCH(Edges25[[#This Row],[Vertex 1]],GroupVertices[Vertex],0)),1,1,"")</f>
        <v>10</v>
      </c>
      <c r="BC29" s="85" t="str">
        <f>REPLACE(INDEX(GroupVertices[Group],MATCH(Edges25[[#This Row],[Vertex 2]],GroupVertices[Vertex],0)),1,1,"")</f>
        <v>10</v>
      </c>
      <c r="BD29" s="51">
        <v>0</v>
      </c>
      <c r="BE29" s="52">
        <v>0</v>
      </c>
      <c r="BF29" s="51">
        <v>0</v>
      </c>
      <c r="BG29" s="52">
        <v>0</v>
      </c>
      <c r="BH29" s="51">
        <v>0</v>
      </c>
      <c r="BI29" s="52">
        <v>0</v>
      </c>
      <c r="BJ29" s="51">
        <v>9</v>
      </c>
      <c r="BK29" s="52">
        <v>100</v>
      </c>
      <c r="BL29" s="51">
        <v>9</v>
      </c>
    </row>
    <row r="30" spans="1:64" ht="15">
      <c r="A30" s="84" t="s">
        <v>239</v>
      </c>
      <c r="B30" s="84" t="s">
        <v>239</v>
      </c>
      <c r="C30" s="53"/>
      <c r="D30" s="54"/>
      <c r="E30" s="65"/>
      <c r="F30" s="55"/>
      <c r="G30" s="53"/>
      <c r="H30" s="57"/>
      <c r="I30" s="56"/>
      <c r="J30" s="56"/>
      <c r="K30" s="36" t="s">
        <v>65</v>
      </c>
      <c r="L30" s="83">
        <v>42</v>
      </c>
      <c r="M30" s="83"/>
      <c r="N30" s="63"/>
      <c r="O30" s="86" t="s">
        <v>176</v>
      </c>
      <c r="P30" s="88">
        <v>43702.3881712963</v>
      </c>
      <c r="Q30" s="86" t="s">
        <v>286</v>
      </c>
      <c r="R30" s="86"/>
      <c r="S30" s="86"/>
      <c r="T30" s="86"/>
      <c r="U30" s="86"/>
      <c r="V30" s="89" t="s">
        <v>350</v>
      </c>
      <c r="W30" s="88">
        <v>43702.3881712963</v>
      </c>
      <c r="X30" s="89" t="s">
        <v>396</v>
      </c>
      <c r="Y30" s="86"/>
      <c r="Z30" s="86"/>
      <c r="AA30" s="92" t="s">
        <v>444</v>
      </c>
      <c r="AB30" s="86"/>
      <c r="AC30" s="86" t="b">
        <v>0</v>
      </c>
      <c r="AD30" s="86">
        <v>0</v>
      </c>
      <c r="AE30" s="92" t="s">
        <v>473</v>
      </c>
      <c r="AF30" s="86" t="b">
        <v>0</v>
      </c>
      <c r="AG30" s="86" t="s">
        <v>483</v>
      </c>
      <c r="AH30" s="86"/>
      <c r="AI30" s="92" t="s">
        <v>473</v>
      </c>
      <c r="AJ30" s="86" t="b">
        <v>0</v>
      </c>
      <c r="AK30" s="86">
        <v>0</v>
      </c>
      <c r="AL30" s="92" t="s">
        <v>473</v>
      </c>
      <c r="AM30" s="86" t="s">
        <v>492</v>
      </c>
      <c r="AN30" s="86" t="b">
        <v>0</v>
      </c>
      <c r="AO30" s="92" t="s">
        <v>444</v>
      </c>
      <c r="AP30" s="86" t="s">
        <v>176</v>
      </c>
      <c r="AQ30" s="86">
        <v>0</v>
      </c>
      <c r="AR30" s="86">
        <v>0</v>
      </c>
      <c r="AS30" s="86"/>
      <c r="AT30" s="86"/>
      <c r="AU30" s="86"/>
      <c r="AV30" s="86"/>
      <c r="AW30" s="86"/>
      <c r="AX30" s="86"/>
      <c r="AY30" s="86"/>
      <c r="AZ30" s="86"/>
      <c r="BA30">
        <v>1</v>
      </c>
      <c r="BB30" s="85" t="str">
        <f>REPLACE(INDEX(GroupVertices[Group],MATCH(Edges25[[#This Row],[Vertex 1]],GroupVertices[Vertex],0)),1,1,"")</f>
        <v>9</v>
      </c>
      <c r="BC30" s="85" t="str">
        <f>REPLACE(INDEX(GroupVertices[Group],MATCH(Edges25[[#This Row],[Vertex 2]],GroupVertices[Vertex],0)),1,1,"")</f>
        <v>9</v>
      </c>
      <c r="BD30" s="51">
        <v>0</v>
      </c>
      <c r="BE30" s="52">
        <v>0</v>
      </c>
      <c r="BF30" s="51">
        <v>0</v>
      </c>
      <c r="BG30" s="52">
        <v>0</v>
      </c>
      <c r="BH30" s="51">
        <v>0</v>
      </c>
      <c r="BI30" s="52">
        <v>0</v>
      </c>
      <c r="BJ30" s="51">
        <v>5</v>
      </c>
      <c r="BK30" s="52">
        <v>100</v>
      </c>
      <c r="BL30" s="51">
        <v>5</v>
      </c>
    </row>
    <row r="31" spans="1:64" ht="15">
      <c r="A31" s="84" t="s">
        <v>240</v>
      </c>
      <c r="B31" s="84" t="s">
        <v>239</v>
      </c>
      <c r="C31" s="53"/>
      <c r="D31" s="54"/>
      <c r="E31" s="65"/>
      <c r="F31" s="55"/>
      <c r="G31" s="53"/>
      <c r="H31" s="57"/>
      <c r="I31" s="56"/>
      <c r="J31" s="56"/>
      <c r="K31" s="36" t="s">
        <v>65</v>
      </c>
      <c r="L31" s="83">
        <v>43</v>
      </c>
      <c r="M31" s="83"/>
      <c r="N31" s="63"/>
      <c r="O31" s="86" t="s">
        <v>270</v>
      </c>
      <c r="P31" s="88">
        <v>43702.38917824074</v>
      </c>
      <c r="Q31" s="86" t="s">
        <v>287</v>
      </c>
      <c r="R31" s="86"/>
      <c r="S31" s="86"/>
      <c r="T31" s="86"/>
      <c r="U31" s="86"/>
      <c r="V31" s="89" t="s">
        <v>351</v>
      </c>
      <c r="W31" s="88">
        <v>43702.38917824074</v>
      </c>
      <c r="X31" s="89" t="s">
        <v>397</v>
      </c>
      <c r="Y31" s="86"/>
      <c r="Z31" s="86"/>
      <c r="AA31" s="92" t="s">
        <v>445</v>
      </c>
      <c r="AB31" s="86"/>
      <c r="AC31" s="86" t="b">
        <v>0</v>
      </c>
      <c r="AD31" s="86">
        <v>0</v>
      </c>
      <c r="AE31" s="92" t="s">
        <v>473</v>
      </c>
      <c r="AF31" s="86" t="b">
        <v>0</v>
      </c>
      <c r="AG31" s="86" t="s">
        <v>483</v>
      </c>
      <c r="AH31" s="86"/>
      <c r="AI31" s="92" t="s">
        <v>473</v>
      </c>
      <c r="AJ31" s="86" t="b">
        <v>0</v>
      </c>
      <c r="AK31" s="86">
        <v>0</v>
      </c>
      <c r="AL31" s="92" t="s">
        <v>444</v>
      </c>
      <c r="AM31" s="86" t="s">
        <v>492</v>
      </c>
      <c r="AN31" s="86" t="b">
        <v>0</v>
      </c>
      <c r="AO31" s="92" t="s">
        <v>444</v>
      </c>
      <c r="AP31" s="86" t="s">
        <v>176</v>
      </c>
      <c r="AQ31" s="86">
        <v>0</v>
      </c>
      <c r="AR31" s="86">
        <v>0</v>
      </c>
      <c r="AS31" s="86"/>
      <c r="AT31" s="86"/>
      <c r="AU31" s="86"/>
      <c r="AV31" s="86"/>
      <c r="AW31" s="86"/>
      <c r="AX31" s="86"/>
      <c r="AY31" s="86"/>
      <c r="AZ31" s="86"/>
      <c r="BA31">
        <v>1</v>
      </c>
      <c r="BB31" s="85" t="str">
        <f>REPLACE(INDEX(GroupVertices[Group],MATCH(Edges25[[#This Row],[Vertex 1]],GroupVertices[Vertex],0)),1,1,"")</f>
        <v>9</v>
      </c>
      <c r="BC31" s="85" t="str">
        <f>REPLACE(INDEX(GroupVertices[Group],MATCH(Edges25[[#This Row],[Vertex 2]],GroupVertices[Vertex],0)),1,1,"")</f>
        <v>9</v>
      </c>
      <c r="BD31" s="51">
        <v>0</v>
      </c>
      <c r="BE31" s="52">
        <v>0</v>
      </c>
      <c r="BF31" s="51">
        <v>0</v>
      </c>
      <c r="BG31" s="52">
        <v>0</v>
      </c>
      <c r="BH31" s="51">
        <v>0</v>
      </c>
      <c r="BI31" s="52">
        <v>0</v>
      </c>
      <c r="BJ31" s="51">
        <v>7</v>
      </c>
      <c r="BK31" s="52">
        <v>100</v>
      </c>
      <c r="BL31" s="51">
        <v>7</v>
      </c>
    </row>
    <row r="32" spans="1:64" ht="15">
      <c r="A32" s="84" t="s">
        <v>241</v>
      </c>
      <c r="B32" s="84" t="s">
        <v>250</v>
      </c>
      <c r="C32" s="53"/>
      <c r="D32" s="54"/>
      <c r="E32" s="65"/>
      <c r="F32" s="55"/>
      <c r="G32" s="53"/>
      <c r="H32" s="57"/>
      <c r="I32" s="56"/>
      <c r="J32" s="56"/>
      <c r="K32" s="36" t="s">
        <v>65</v>
      </c>
      <c r="L32" s="83">
        <v>44</v>
      </c>
      <c r="M32" s="83"/>
      <c r="N32" s="63"/>
      <c r="O32" s="86" t="s">
        <v>270</v>
      </c>
      <c r="P32" s="88">
        <v>43704.44519675926</v>
      </c>
      <c r="Q32" s="86" t="s">
        <v>288</v>
      </c>
      <c r="R32" s="86"/>
      <c r="S32" s="86"/>
      <c r="T32" s="86"/>
      <c r="U32" s="86"/>
      <c r="V32" s="89" t="s">
        <v>352</v>
      </c>
      <c r="W32" s="88">
        <v>43704.44519675926</v>
      </c>
      <c r="X32" s="89" t="s">
        <v>398</v>
      </c>
      <c r="Y32" s="86"/>
      <c r="Z32" s="86"/>
      <c r="AA32" s="92" t="s">
        <v>446</v>
      </c>
      <c r="AB32" s="86"/>
      <c r="AC32" s="86" t="b">
        <v>0</v>
      </c>
      <c r="AD32" s="86">
        <v>0</v>
      </c>
      <c r="AE32" s="92" t="s">
        <v>473</v>
      </c>
      <c r="AF32" s="86" t="b">
        <v>0</v>
      </c>
      <c r="AG32" s="86" t="s">
        <v>483</v>
      </c>
      <c r="AH32" s="86"/>
      <c r="AI32" s="92" t="s">
        <v>473</v>
      </c>
      <c r="AJ32" s="86" t="b">
        <v>0</v>
      </c>
      <c r="AK32" s="86">
        <v>0</v>
      </c>
      <c r="AL32" s="92" t="s">
        <v>456</v>
      </c>
      <c r="AM32" s="86" t="s">
        <v>492</v>
      </c>
      <c r="AN32" s="86" t="b">
        <v>0</v>
      </c>
      <c r="AO32" s="92" t="s">
        <v>456</v>
      </c>
      <c r="AP32" s="86" t="s">
        <v>176</v>
      </c>
      <c r="AQ32" s="86">
        <v>0</v>
      </c>
      <c r="AR32" s="86">
        <v>0</v>
      </c>
      <c r="AS32" s="86"/>
      <c r="AT32" s="86"/>
      <c r="AU32" s="86"/>
      <c r="AV32" s="86"/>
      <c r="AW32" s="86"/>
      <c r="AX32" s="86"/>
      <c r="AY32" s="86"/>
      <c r="AZ32" s="86"/>
      <c r="BA32">
        <v>1</v>
      </c>
      <c r="BB32" s="85" t="str">
        <f>REPLACE(INDEX(GroupVertices[Group],MATCH(Edges25[[#This Row],[Vertex 1]],GroupVertices[Vertex],0)),1,1,"")</f>
        <v>4</v>
      </c>
      <c r="BC32" s="85" t="str">
        <f>REPLACE(INDEX(GroupVertices[Group],MATCH(Edges25[[#This Row],[Vertex 2]],GroupVertices[Vertex],0)),1,1,"")</f>
        <v>4</v>
      </c>
      <c r="BD32" s="51">
        <v>0</v>
      </c>
      <c r="BE32" s="52">
        <v>0</v>
      </c>
      <c r="BF32" s="51">
        <v>0</v>
      </c>
      <c r="BG32" s="52">
        <v>0</v>
      </c>
      <c r="BH32" s="51">
        <v>0</v>
      </c>
      <c r="BI32" s="52">
        <v>0</v>
      </c>
      <c r="BJ32" s="51">
        <v>24</v>
      </c>
      <c r="BK32" s="52">
        <v>100</v>
      </c>
      <c r="BL32" s="51">
        <v>24</v>
      </c>
    </row>
    <row r="33" spans="1:64" ht="15">
      <c r="A33" s="84" t="s">
        <v>242</v>
      </c>
      <c r="B33" s="84" t="s">
        <v>242</v>
      </c>
      <c r="C33" s="53"/>
      <c r="D33" s="54"/>
      <c r="E33" s="65"/>
      <c r="F33" s="55"/>
      <c r="G33" s="53"/>
      <c r="H33" s="57"/>
      <c r="I33" s="56"/>
      <c r="J33" s="56"/>
      <c r="K33" s="36" t="s">
        <v>65</v>
      </c>
      <c r="L33" s="83">
        <v>45</v>
      </c>
      <c r="M33" s="83"/>
      <c r="N33" s="63"/>
      <c r="O33" s="86" t="s">
        <v>176</v>
      </c>
      <c r="P33" s="88">
        <v>43704.48881944444</v>
      </c>
      <c r="Q33" s="86" t="s">
        <v>289</v>
      </c>
      <c r="R33" s="89" t="s">
        <v>310</v>
      </c>
      <c r="S33" s="86" t="s">
        <v>318</v>
      </c>
      <c r="T33" s="86"/>
      <c r="U33" s="86"/>
      <c r="V33" s="89" t="s">
        <v>353</v>
      </c>
      <c r="W33" s="88">
        <v>43704.48881944444</v>
      </c>
      <c r="X33" s="89" t="s">
        <v>399</v>
      </c>
      <c r="Y33" s="86"/>
      <c r="Z33" s="86"/>
      <c r="AA33" s="92" t="s">
        <v>447</v>
      </c>
      <c r="AB33" s="86"/>
      <c r="AC33" s="86" t="b">
        <v>0</v>
      </c>
      <c r="AD33" s="86">
        <v>0</v>
      </c>
      <c r="AE33" s="92" t="s">
        <v>473</v>
      </c>
      <c r="AF33" s="86" t="b">
        <v>0</v>
      </c>
      <c r="AG33" s="86" t="s">
        <v>483</v>
      </c>
      <c r="AH33" s="86"/>
      <c r="AI33" s="92" t="s">
        <v>473</v>
      </c>
      <c r="AJ33" s="86" t="b">
        <v>0</v>
      </c>
      <c r="AK33" s="86">
        <v>0</v>
      </c>
      <c r="AL33" s="92" t="s">
        <v>473</v>
      </c>
      <c r="AM33" s="86" t="s">
        <v>492</v>
      </c>
      <c r="AN33" s="86" t="b">
        <v>1</v>
      </c>
      <c r="AO33" s="92" t="s">
        <v>447</v>
      </c>
      <c r="AP33" s="86" t="s">
        <v>176</v>
      </c>
      <c r="AQ33" s="86">
        <v>0</v>
      </c>
      <c r="AR33" s="86">
        <v>0</v>
      </c>
      <c r="AS33" s="86"/>
      <c r="AT33" s="86"/>
      <c r="AU33" s="86"/>
      <c r="AV33" s="86"/>
      <c r="AW33" s="86"/>
      <c r="AX33" s="86"/>
      <c r="AY33" s="86"/>
      <c r="AZ33" s="86"/>
      <c r="BA33">
        <v>1</v>
      </c>
      <c r="BB33" s="85" t="str">
        <f>REPLACE(INDEX(GroupVertices[Group],MATCH(Edges25[[#This Row],[Vertex 1]],GroupVertices[Vertex],0)),1,1,"")</f>
        <v>2</v>
      </c>
      <c r="BC33" s="85" t="str">
        <f>REPLACE(INDEX(GroupVertices[Group],MATCH(Edges25[[#This Row],[Vertex 2]],GroupVertices[Vertex],0)),1,1,"")</f>
        <v>2</v>
      </c>
      <c r="BD33" s="51">
        <v>0</v>
      </c>
      <c r="BE33" s="52">
        <v>0</v>
      </c>
      <c r="BF33" s="51">
        <v>0</v>
      </c>
      <c r="BG33" s="52">
        <v>0</v>
      </c>
      <c r="BH33" s="51">
        <v>0</v>
      </c>
      <c r="BI33" s="52">
        <v>0</v>
      </c>
      <c r="BJ33" s="51">
        <v>24</v>
      </c>
      <c r="BK33" s="52">
        <v>100</v>
      </c>
      <c r="BL33" s="51">
        <v>24</v>
      </c>
    </row>
    <row r="34" spans="1:64" ht="15">
      <c r="A34" s="84" t="s">
        <v>243</v>
      </c>
      <c r="B34" s="84" t="s">
        <v>250</v>
      </c>
      <c r="C34" s="53"/>
      <c r="D34" s="54"/>
      <c r="E34" s="65"/>
      <c r="F34" s="55"/>
      <c r="G34" s="53"/>
      <c r="H34" s="57"/>
      <c r="I34" s="56"/>
      <c r="J34" s="56"/>
      <c r="K34" s="36" t="s">
        <v>65</v>
      </c>
      <c r="L34" s="83">
        <v>46</v>
      </c>
      <c r="M34" s="83"/>
      <c r="N34" s="63"/>
      <c r="O34" s="86" t="s">
        <v>270</v>
      </c>
      <c r="P34" s="88">
        <v>43704.48946759259</v>
      </c>
      <c r="Q34" s="86" t="s">
        <v>288</v>
      </c>
      <c r="R34" s="86"/>
      <c r="S34" s="86"/>
      <c r="T34" s="86"/>
      <c r="U34" s="86"/>
      <c r="V34" s="89" t="s">
        <v>354</v>
      </c>
      <c r="W34" s="88">
        <v>43704.48946759259</v>
      </c>
      <c r="X34" s="89" t="s">
        <v>400</v>
      </c>
      <c r="Y34" s="86"/>
      <c r="Z34" s="86"/>
      <c r="AA34" s="92" t="s">
        <v>448</v>
      </c>
      <c r="AB34" s="86"/>
      <c r="AC34" s="86" t="b">
        <v>0</v>
      </c>
      <c r="AD34" s="86">
        <v>0</v>
      </c>
      <c r="AE34" s="92" t="s">
        <v>473</v>
      </c>
      <c r="AF34" s="86" t="b">
        <v>0</v>
      </c>
      <c r="AG34" s="86" t="s">
        <v>483</v>
      </c>
      <c r="AH34" s="86"/>
      <c r="AI34" s="92" t="s">
        <v>473</v>
      </c>
      <c r="AJ34" s="86" t="b">
        <v>0</v>
      </c>
      <c r="AK34" s="86">
        <v>0</v>
      </c>
      <c r="AL34" s="92" t="s">
        <v>456</v>
      </c>
      <c r="AM34" s="86" t="s">
        <v>492</v>
      </c>
      <c r="AN34" s="86" t="b">
        <v>0</v>
      </c>
      <c r="AO34" s="92" t="s">
        <v>456</v>
      </c>
      <c r="AP34" s="86" t="s">
        <v>176</v>
      </c>
      <c r="AQ34" s="86">
        <v>0</v>
      </c>
      <c r="AR34" s="86">
        <v>0</v>
      </c>
      <c r="AS34" s="86"/>
      <c r="AT34" s="86"/>
      <c r="AU34" s="86"/>
      <c r="AV34" s="86"/>
      <c r="AW34" s="86"/>
      <c r="AX34" s="86"/>
      <c r="AY34" s="86"/>
      <c r="AZ34" s="86"/>
      <c r="BA34">
        <v>1</v>
      </c>
      <c r="BB34" s="85" t="str">
        <f>REPLACE(INDEX(GroupVertices[Group],MATCH(Edges25[[#This Row],[Vertex 1]],GroupVertices[Vertex],0)),1,1,"")</f>
        <v>4</v>
      </c>
      <c r="BC34" s="85" t="str">
        <f>REPLACE(INDEX(GroupVertices[Group],MATCH(Edges25[[#This Row],[Vertex 2]],GroupVertices[Vertex],0)),1,1,"")</f>
        <v>4</v>
      </c>
      <c r="BD34" s="51">
        <v>0</v>
      </c>
      <c r="BE34" s="52">
        <v>0</v>
      </c>
      <c r="BF34" s="51">
        <v>0</v>
      </c>
      <c r="BG34" s="52">
        <v>0</v>
      </c>
      <c r="BH34" s="51">
        <v>0</v>
      </c>
      <c r="BI34" s="52">
        <v>0</v>
      </c>
      <c r="BJ34" s="51">
        <v>24</v>
      </c>
      <c r="BK34" s="52">
        <v>100</v>
      </c>
      <c r="BL34" s="51">
        <v>24</v>
      </c>
    </row>
    <row r="35" spans="1:64" ht="15">
      <c r="A35" s="84" t="s">
        <v>244</v>
      </c>
      <c r="B35" s="84" t="s">
        <v>244</v>
      </c>
      <c r="C35" s="53"/>
      <c r="D35" s="54"/>
      <c r="E35" s="65"/>
      <c r="F35" s="55"/>
      <c r="G35" s="53"/>
      <c r="H35" s="57"/>
      <c r="I35" s="56"/>
      <c r="J35" s="56"/>
      <c r="K35" s="36" t="s">
        <v>65</v>
      </c>
      <c r="L35" s="83">
        <v>47</v>
      </c>
      <c r="M35" s="83"/>
      <c r="N35" s="63"/>
      <c r="O35" s="86" t="s">
        <v>176</v>
      </c>
      <c r="P35" s="88">
        <v>43704.67763888889</v>
      </c>
      <c r="Q35" s="86" t="s">
        <v>290</v>
      </c>
      <c r="R35" s="89" t="s">
        <v>311</v>
      </c>
      <c r="S35" s="86" t="s">
        <v>318</v>
      </c>
      <c r="T35" s="86"/>
      <c r="U35" s="86"/>
      <c r="V35" s="89" t="s">
        <v>355</v>
      </c>
      <c r="W35" s="88">
        <v>43704.67763888889</v>
      </c>
      <c r="X35" s="89" t="s">
        <v>401</v>
      </c>
      <c r="Y35" s="86"/>
      <c r="Z35" s="86"/>
      <c r="AA35" s="92" t="s">
        <v>449</v>
      </c>
      <c r="AB35" s="86"/>
      <c r="AC35" s="86" t="b">
        <v>0</v>
      </c>
      <c r="AD35" s="86">
        <v>0</v>
      </c>
      <c r="AE35" s="92" t="s">
        <v>473</v>
      </c>
      <c r="AF35" s="86" t="b">
        <v>1</v>
      </c>
      <c r="AG35" s="86" t="s">
        <v>483</v>
      </c>
      <c r="AH35" s="86"/>
      <c r="AI35" s="92" t="s">
        <v>487</v>
      </c>
      <c r="AJ35" s="86" t="b">
        <v>0</v>
      </c>
      <c r="AK35" s="86">
        <v>0</v>
      </c>
      <c r="AL35" s="92" t="s">
        <v>473</v>
      </c>
      <c r="AM35" s="86" t="s">
        <v>492</v>
      </c>
      <c r="AN35" s="86" t="b">
        <v>1</v>
      </c>
      <c r="AO35" s="92" t="s">
        <v>449</v>
      </c>
      <c r="AP35" s="86" t="s">
        <v>176</v>
      </c>
      <c r="AQ35" s="86">
        <v>0</v>
      </c>
      <c r="AR35" s="86">
        <v>0</v>
      </c>
      <c r="AS35" s="86"/>
      <c r="AT35" s="86"/>
      <c r="AU35" s="86"/>
      <c r="AV35" s="86"/>
      <c r="AW35" s="86"/>
      <c r="AX35" s="86"/>
      <c r="AY35" s="86"/>
      <c r="AZ35" s="86"/>
      <c r="BA35">
        <v>1</v>
      </c>
      <c r="BB35" s="85" t="str">
        <f>REPLACE(INDEX(GroupVertices[Group],MATCH(Edges25[[#This Row],[Vertex 1]],GroupVertices[Vertex],0)),1,1,"")</f>
        <v>2</v>
      </c>
      <c r="BC35" s="85" t="str">
        <f>REPLACE(INDEX(GroupVertices[Group],MATCH(Edges25[[#This Row],[Vertex 2]],GroupVertices[Vertex],0)),1,1,"")</f>
        <v>2</v>
      </c>
      <c r="BD35" s="51">
        <v>0</v>
      </c>
      <c r="BE35" s="52">
        <v>0</v>
      </c>
      <c r="BF35" s="51">
        <v>0</v>
      </c>
      <c r="BG35" s="52">
        <v>0</v>
      </c>
      <c r="BH35" s="51">
        <v>0</v>
      </c>
      <c r="BI35" s="52">
        <v>0</v>
      </c>
      <c r="BJ35" s="51">
        <v>18</v>
      </c>
      <c r="BK35" s="52">
        <v>100</v>
      </c>
      <c r="BL35" s="51">
        <v>18</v>
      </c>
    </row>
    <row r="36" spans="1:64" ht="15">
      <c r="A36" s="84" t="s">
        <v>245</v>
      </c>
      <c r="B36" s="84" t="s">
        <v>265</v>
      </c>
      <c r="C36" s="53"/>
      <c r="D36" s="54"/>
      <c r="E36" s="65"/>
      <c r="F36" s="55"/>
      <c r="G36" s="53"/>
      <c r="H36" s="57"/>
      <c r="I36" s="56"/>
      <c r="J36" s="56"/>
      <c r="K36" s="36" t="s">
        <v>65</v>
      </c>
      <c r="L36" s="83">
        <v>48</v>
      </c>
      <c r="M36" s="83"/>
      <c r="N36" s="63"/>
      <c r="O36" s="86" t="s">
        <v>270</v>
      </c>
      <c r="P36" s="88">
        <v>43705.03679398148</v>
      </c>
      <c r="Q36" s="86" t="s">
        <v>291</v>
      </c>
      <c r="R36" s="86"/>
      <c r="S36" s="86"/>
      <c r="T36" s="86"/>
      <c r="U36" s="86"/>
      <c r="V36" s="89" t="s">
        <v>356</v>
      </c>
      <c r="W36" s="88">
        <v>43705.03679398148</v>
      </c>
      <c r="X36" s="89" t="s">
        <v>402</v>
      </c>
      <c r="Y36" s="86"/>
      <c r="Z36" s="86"/>
      <c r="AA36" s="92" t="s">
        <v>450</v>
      </c>
      <c r="AB36" s="92" t="s">
        <v>469</v>
      </c>
      <c r="AC36" s="86" t="b">
        <v>0</v>
      </c>
      <c r="AD36" s="86">
        <v>0</v>
      </c>
      <c r="AE36" s="92" t="s">
        <v>479</v>
      </c>
      <c r="AF36" s="86" t="b">
        <v>0</v>
      </c>
      <c r="AG36" s="86" t="s">
        <v>483</v>
      </c>
      <c r="AH36" s="86"/>
      <c r="AI36" s="92" t="s">
        <v>473</v>
      </c>
      <c r="AJ36" s="86" t="b">
        <v>0</v>
      </c>
      <c r="AK36" s="86">
        <v>0</v>
      </c>
      <c r="AL36" s="92" t="s">
        <v>473</v>
      </c>
      <c r="AM36" s="86" t="s">
        <v>493</v>
      </c>
      <c r="AN36" s="86" t="b">
        <v>0</v>
      </c>
      <c r="AO36" s="92" t="s">
        <v>469</v>
      </c>
      <c r="AP36" s="86" t="s">
        <v>176</v>
      </c>
      <c r="AQ36" s="86">
        <v>0</v>
      </c>
      <c r="AR36" s="86">
        <v>0</v>
      </c>
      <c r="AS36" s="86"/>
      <c r="AT36" s="86"/>
      <c r="AU36" s="86"/>
      <c r="AV36" s="86"/>
      <c r="AW36" s="86"/>
      <c r="AX36" s="86"/>
      <c r="AY36" s="86"/>
      <c r="AZ36" s="86"/>
      <c r="BA36">
        <v>1</v>
      </c>
      <c r="BB36" s="85" t="str">
        <f>REPLACE(INDEX(GroupVertices[Group],MATCH(Edges25[[#This Row],[Vertex 1]],GroupVertices[Vertex],0)),1,1,"")</f>
        <v>7</v>
      </c>
      <c r="BC36" s="85" t="str">
        <f>REPLACE(INDEX(GroupVertices[Group],MATCH(Edges25[[#This Row],[Vertex 2]],GroupVertices[Vertex],0)),1,1,"")</f>
        <v>7</v>
      </c>
      <c r="BD36" s="51"/>
      <c r="BE36" s="52"/>
      <c r="BF36" s="51"/>
      <c r="BG36" s="52"/>
      <c r="BH36" s="51"/>
      <c r="BI36" s="52"/>
      <c r="BJ36" s="51"/>
      <c r="BK36" s="52"/>
      <c r="BL36" s="51"/>
    </row>
    <row r="37" spans="1:64" ht="15">
      <c r="A37" s="84" t="s">
        <v>246</v>
      </c>
      <c r="B37" s="84" t="s">
        <v>246</v>
      </c>
      <c r="C37" s="53"/>
      <c r="D37" s="54"/>
      <c r="E37" s="65"/>
      <c r="F37" s="55"/>
      <c r="G37" s="53"/>
      <c r="H37" s="57"/>
      <c r="I37" s="56"/>
      <c r="J37" s="56"/>
      <c r="K37" s="36" t="s">
        <v>65</v>
      </c>
      <c r="L37" s="83">
        <v>50</v>
      </c>
      <c r="M37" s="83"/>
      <c r="N37" s="63"/>
      <c r="O37" s="86" t="s">
        <v>176</v>
      </c>
      <c r="P37" s="88">
        <v>43705.54746527778</v>
      </c>
      <c r="Q37" s="86" t="s">
        <v>292</v>
      </c>
      <c r="R37" s="86"/>
      <c r="S37" s="86"/>
      <c r="T37" s="86"/>
      <c r="U37" s="89" t="s">
        <v>322</v>
      </c>
      <c r="V37" s="89" t="s">
        <v>322</v>
      </c>
      <c r="W37" s="88">
        <v>43705.54746527778</v>
      </c>
      <c r="X37" s="89" t="s">
        <v>403</v>
      </c>
      <c r="Y37" s="86"/>
      <c r="Z37" s="86"/>
      <c r="AA37" s="92" t="s">
        <v>451</v>
      </c>
      <c r="AB37" s="86"/>
      <c r="AC37" s="86" t="b">
        <v>0</v>
      </c>
      <c r="AD37" s="86">
        <v>0</v>
      </c>
      <c r="AE37" s="92" t="s">
        <v>473</v>
      </c>
      <c r="AF37" s="86" t="b">
        <v>0</v>
      </c>
      <c r="AG37" s="86" t="s">
        <v>483</v>
      </c>
      <c r="AH37" s="86"/>
      <c r="AI37" s="92" t="s">
        <v>473</v>
      </c>
      <c r="AJ37" s="86" t="b">
        <v>0</v>
      </c>
      <c r="AK37" s="86">
        <v>0</v>
      </c>
      <c r="AL37" s="92" t="s">
        <v>473</v>
      </c>
      <c r="AM37" s="86" t="s">
        <v>489</v>
      </c>
      <c r="AN37" s="86" t="b">
        <v>0</v>
      </c>
      <c r="AO37" s="92" t="s">
        <v>451</v>
      </c>
      <c r="AP37" s="86" t="s">
        <v>176</v>
      </c>
      <c r="AQ37" s="86">
        <v>0</v>
      </c>
      <c r="AR37" s="86">
        <v>0</v>
      </c>
      <c r="AS37" s="86"/>
      <c r="AT37" s="86"/>
      <c r="AU37" s="86"/>
      <c r="AV37" s="86"/>
      <c r="AW37" s="86"/>
      <c r="AX37" s="86"/>
      <c r="AY37" s="86"/>
      <c r="AZ37" s="86"/>
      <c r="BA37">
        <v>1</v>
      </c>
      <c r="BB37" s="85" t="str">
        <f>REPLACE(INDEX(GroupVertices[Group],MATCH(Edges25[[#This Row],[Vertex 1]],GroupVertices[Vertex],0)),1,1,"")</f>
        <v>2</v>
      </c>
      <c r="BC37" s="85" t="str">
        <f>REPLACE(INDEX(GroupVertices[Group],MATCH(Edges25[[#This Row],[Vertex 2]],GroupVertices[Vertex],0)),1,1,"")</f>
        <v>2</v>
      </c>
      <c r="BD37" s="51">
        <v>0</v>
      </c>
      <c r="BE37" s="52">
        <v>0</v>
      </c>
      <c r="BF37" s="51">
        <v>0</v>
      </c>
      <c r="BG37" s="52">
        <v>0</v>
      </c>
      <c r="BH37" s="51">
        <v>0</v>
      </c>
      <c r="BI37" s="52">
        <v>0</v>
      </c>
      <c r="BJ37" s="51">
        <v>16</v>
      </c>
      <c r="BK37" s="52">
        <v>100</v>
      </c>
      <c r="BL37" s="51">
        <v>16</v>
      </c>
    </row>
    <row r="38" spans="1:64" ht="15">
      <c r="A38" s="84" t="s">
        <v>247</v>
      </c>
      <c r="B38" s="84" t="s">
        <v>247</v>
      </c>
      <c r="C38" s="53"/>
      <c r="D38" s="54"/>
      <c r="E38" s="65"/>
      <c r="F38" s="55"/>
      <c r="G38" s="53"/>
      <c r="H38" s="57"/>
      <c r="I38" s="56"/>
      <c r="J38" s="56"/>
      <c r="K38" s="36" t="s">
        <v>65</v>
      </c>
      <c r="L38" s="83">
        <v>51</v>
      </c>
      <c r="M38" s="83"/>
      <c r="N38" s="63"/>
      <c r="O38" s="86" t="s">
        <v>176</v>
      </c>
      <c r="P38" s="88">
        <v>43685.62527777778</v>
      </c>
      <c r="Q38" s="86" t="s">
        <v>293</v>
      </c>
      <c r="R38" s="89" t="s">
        <v>312</v>
      </c>
      <c r="S38" s="86" t="s">
        <v>318</v>
      </c>
      <c r="T38" s="86"/>
      <c r="U38" s="86"/>
      <c r="V38" s="89" t="s">
        <v>357</v>
      </c>
      <c r="W38" s="88">
        <v>43685.62527777778</v>
      </c>
      <c r="X38" s="89" t="s">
        <v>404</v>
      </c>
      <c r="Y38" s="86"/>
      <c r="Z38" s="86"/>
      <c r="AA38" s="92" t="s">
        <v>452</v>
      </c>
      <c r="AB38" s="86"/>
      <c r="AC38" s="86" t="b">
        <v>0</v>
      </c>
      <c r="AD38" s="86">
        <v>5</v>
      </c>
      <c r="AE38" s="92" t="s">
        <v>473</v>
      </c>
      <c r="AF38" s="86" t="b">
        <v>0</v>
      </c>
      <c r="AG38" s="86" t="s">
        <v>483</v>
      </c>
      <c r="AH38" s="86"/>
      <c r="AI38" s="92" t="s">
        <v>473</v>
      </c>
      <c r="AJ38" s="86" t="b">
        <v>0</v>
      </c>
      <c r="AK38" s="86">
        <v>2</v>
      </c>
      <c r="AL38" s="92" t="s">
        <v>473</v>
      </c>
      <c r="AM38" s="86" t="s">
        <v>491</v>
      </c>
      <c r="AN38" s="86" t="b">
        <v>1</v>
      </c>
      <c r="AO38" s="92" t="s">
        <v>452</v>
      </c>
      <c r="AP38" s="86" t="s">
        <v>495</v>
      </c>
      <c r="AQ38" s="86">
        <v>0</v>
      </c>
      <c r="AR38" s="86">
        <v>0</v>
      </c>
      <c r="AS38" s="86"/>
      <c r="AT38" s="86"/>
      <c r="AU38" s="86"/>
      <c r="AV38" s="86"/>
      <c r="AW38" s="86"/>
      <c r="AX38" s="86"/>
      <c r="AY38" s="86"/>
      <c r="AZ38" s="86"/>
      <c r="BA38">
        <v>2</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18</v>
      </c>
      <c r="BK38" s="52">
        <v>100</v>
      </c>
      <c r="BL38" s="51">
        <v>18</v>
      </c>
    </row>
    <row r="39" spans="1:64" ht="15">
      <c r="A39" s="84" t="s">
        <v>247</v>
      </c>
      <c r="B39" s="84" t="s">
        <v>247</v>
      </c>
      <c r="C39" s="53"/>
      <c r="D39" s="54"/>
      <c r="E39" s="65"/>
      <c r="F39" s="55"/>
      <c r="G39" s="53"/>
      <c r="H39" s="57"/>
      <c r="I39" s="56"/>
      <c r="J39" s="56"/>
      <c r="K39" s="36" t="s">
        <v>65</v>
      </c>
      <c r="L39" s="83">
        <v>52</v>
      </c>
      <c r="M39" s="83"/>
      <c r="N39" s="63"/>
      <c r="O39" s="86" t="s">
        <v>176</v>
      </c>
      <c r="P39" s="88">
        <v>43699.81721064815</v>
      </c>
      <c r="Q39" s="86" t="s">
        <v>294</v>
      </c>
      <c r="R39" s="89" t="s">
        <v>305</v>
      </c>
      <c r="S39" s="86" t="s">
        <v>319</v>
      </c>
      <c r="T39" s="86"/>
      <c r="U39" s="86"/>
      <c r="V39" s="89" t="s">
        <v>357</v>
      </c>
      <c r="W39" s="88">
        <v>43699.81721064815</v>
      </c>
      <c r="X39" s="89" t="s">
        <v>405</v>
      </c>
      <c r="Y39" s="86"/>
      <c r="Z39" s="86"/>
      <c r="AA39" s="92" t="s">
        <v>453</v>
      </c>
      <c r="AB39" s="86"/>
      <c r="AC39" s="86" t="b">
        <v>0</v>
      </c>
      <c r="AD39" s="86">
        <v>0</v>
      </c>
      <c r="AE39" s="92" t="s">
        <v>473</v>
      </c>
      <c r="AF39" s="86" t="b">
        <v>0</v>
      </c>
      <c r="AG39" s="86" t="s">
        <v>483</v>
      </c>
      <c r="AH39" s="86"/>
      <c r="AI39" s="92" t="s">
        <v>473</v>
      </c>
      <c r="AJ39" s="86" t="b">
        <v>0</v>
      </c>
      <c r="AK39" s="86">
        <v>0</v>
      </c>
      <c r="AL39" s="92" t="s">
        <v>473</v>
      </c>
      <c r="AM39" s="86" t="s">
        <v>491</v>
      </c>
      <c r="AN39" s="86" t="b">
        <v>0</v>
      </c>
      <c r="AO39" s="92" t="s">
        <v>453</v>
      </c>
      <c r="AP39" s="86" t="s">
        <v>176</v>
      </c>
      <c r="AQ39" s="86">
        <v>0</v>
      </c>
      <c r="AR39" s="86">
        <v>0</v>
      </c>
      <c r="AS39" s="86"/>
      <c r="AT39" s="86"/>
      <c r="AU39" s="86"/>
      <c r="AV39" s="86"/>
      <c r="AW39" s="86"/>
      <c r="AX39" s="86"/>
      <c r="AY39" s="86"/>
      <c r="AZ39" s="86"/>
      <c r="BA39">
        <v>2</v>
      </c>
      <c r="BB39" s="85" t="str">
        <f>REPLACE(INDEX(GroupVertices[Group],MATCH(Edges25[[#This Row],[Vertex 1]],GroupVertices[Vertex],0)),1,1,"")</f>
        <v>1</v>
      </c>
      <c r="BC39" s="85" t="str">
        <f>REPLACE(INDEX(GroupVertices[Group],MATCH(Edges25[[#This Row],[Vertex 2]],GroupVertices[Vertex],0)),1,1,"")</f>
        <v>1</v>
      </c>
      <c r="BD39" s="51">
        <v>0</v>
      </c>
      <c r="BE39" s="52">
        <v>0</v>
      </c>
      <c r="BF39" s="51">
        <v>0</v>
      </c>
      <c r="BG39" s="52">
        <v>0</v>
      </c>
      <c r="BH39" s="51">
        <v>0</v>
      </c>
      <c r="BI39" s="52">
        <v>0</v>
      </c>
      <c r="BJ39" s="51">
        <v>15</v>
      </c>
      <c r="BK39" s="52">
        <v>100</v>
      </c>
      <c r="BL39" s="51">
        <v>15</v>
      </c>
    </row>
    <row r="40" spans="1:64" ht="15">
      <c r="A40" s="84" t="s">
        <v>248</v>
      </c>
      <c r="B40" s="84" t="s">
        <v>247</v>
      </c>
      <c r="C40" s="53"/>
      <c r="D40" s="54"/>
      <c r="E40" s="65"/>
      <c r="F40" s="55"/>
      <c r="G40" s="53"/>
      <c r="H40" s="57"/>
      <c r="I40" s="56"/>
      <c r="J40" s="56"/>
      <c r="K40" s="36" t="s">
        <v>65</v>
      </c>
      <c r="L40" s="83">
        <v>53</v>
      </c>
      <c r="M40" s="83"/>
      <c r="N40" s="63"/>
      <c r="O40" s="86" t="s">
        <v>270</v>
      </c>
      <c r="P40" s="88">
        <v>43705.660150462965</v>
      </c>
      <c r="Q40" s="86" t="s">
        <v>295</v>
      </c>
      <c r="R40" s="86"/>
      <c r="S40" s="86"/>
      <c r="T40" s="86"/>
      <c r="U40" s="86"/>
      <c r="V40" s="89" t="s">
        <v>358</v>
      </c>
      <c r="W40" s="88">
        <v>43705.660150462965</v>
      </c>
      <c r="X40" s="89" t="s">
        <v>406</v>
      </c>
      <c r="Y40" s="86"/>
      <c r="Z40" s="86"/>
      <c r="AA40" s="92" t="s">
        <v>454</v>
      </c>
      <c r="AB40" s="86"/>
      <c r="AC40" s="86" t="b">
        <v>0</v>
      </c>
      <c r="AD40" s="86">
        <v>0</v>
      </c>
      <c r="AE40" s="92" t="s">
        <v>473</v>
      </c>
      <c r="AF40" s="86" t="b">
        <v>0</v>
      </c>
      <c r="AG40" s="86" t="s">
        <v>483</v>
      </c>
      <c r="AH40" s="86"/>
      <c r="AI40" s="92" t="s">
        <v>473</v>
      </c>
      <c r="AJ40" s="86" t="b">
        <v>0</v>
      </c>
      <c r="AK40" s="86">
        <v>0</v>
      </c>
      <c r="AL40" s="92" t="s">
        <v>452</v>
      </c>
      <c r="AM40" s="86" t="s">
        <v>490</v>
      </c>
      <c r="AN40" s="86" t="b">
        <v>0</v>
      </c>
      <c r="AO40" s="92" t="s">
        <v>452</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1</v>
      </c>
      <c r="BD40" s="51">
        <v>0</v>
      </c>
      <c r="BE40" s="52">
        <v>0</v>
      </c>
      <c r="BF40" s="51">
        <v>0</v>
      </c>
      <c r="BG40" s="52">
        <v>0</v>
      </c>
      <c r="BH40" s="51">
        <v>0</v>
      </c>
      <c r="BI40" s="52">
        <v>0</v>
      </c>
      <c r="BJ40" s="51">
        <v>22</v>
      </c>
      <c r="BK40" s="52">
        <v>100</v>
      </c>
      <c r="BL40" s="51">
        <v>22</v>
      </c>
    </row>
    <row r="41" spans="1:64" ht="15">
      <c r="A41" s="84" t="s">
        <v>249</v>
      </c>
      <c r="B41" s="84" t="s">
        <v>250</v>
      </c>
      <c r="C41" s="53"/>
      <c r="D41" s="54"/>
      <c r="E41" s="65"/>
      <c r="F41" s="55"/>
      <c r="G41" s="53"/>
      <c r="H41" s="57"/>
      <c r="I41" s="56"/>
      <c r="J41" s="56"/>
      <c r="K41" s="36" t="s">
        <v>65</v>
      </c>
      <c r="L41" s="83">
        <v>54</v>
      </c>
      <c r="M41" s="83"/>
      <c r="N41" s="63"/>
      <c r="O41" s="86" t="s">
        <v>270</v>
      </c>
      <c r="P41" s="88">
        <v>43705.850127314814</v>
      </c>
      <c r="Q41" s="86" t="s">
        <v>288</v>
      </c>
      <c r="R41" s="86"/>
      <c r="S41" s="86"/>
      <c r="T41" s="86"/>
      <c r="U41" s="86"/>
      <c r="V41" s="89" t="s">
        <v>359</v>
      </c>
      <c r="W41" s="88">
        <v>43705.850127314814</v>
      </c>
      <c r="X41" s="89" t="s">
        <v>407</v>
      </c>
      <c r="Y41" s="86"/>
      <c r="Z41" s="86"/>
      <c r="AA41" s="92" t="s">
        <v>455</v>
      </c>
      <c r="AB41" s="86"/>
      <c r="AC41" s="86" t="b">
        <v>0</v>
      </c>
      <c r="AD41" s="86">
        <v>0</v>
      </c>
      <c r="AE41" s="92" t="s">
        <v>473</v>
      </c>
      <c r="AF41" s="86" t="b">
        <v>0</v>
      </c>
      <c r="AG41" s="86" t="s">
        <v>483</v>
      </c>
      <c r="AH41" s="86"/>
      <c r="AI41" s="92" t="s">
        <v>473</v>
      </c>
      <c r="AJ41" s="86" t="b">
        <v>0</v>
      </c>
      <c r="AK41" s="86">
        <v>0</v>
      </c>
      <c r="AL41" s="92" t="s">
        <v>456</v>
      </c>
      <c r="AM41" s="86" t="s">
        <v>492</v>
      </c>
      <c r="AN41" s="86" t="b">
        <v>0</v>
      </c>
      <c r="AO41" s="92" t="s">
        <v>456</v>
      </c>
      <c r="AP41" s="86" t="s">
        <v>176</v>
      </c>
      <c r="AQ41" s="86">
        <v>0</v>
      </c>
      <c r="AR41" s="86">
        <v>0</v>
      </c>
      <c r="AS41" s="86"/>
      <c r="AT41" s="86"/>
      <c r="AU41" s="86"/>
      <c r="AV41" s="86"/>
      <c r="AW41" s="86"/>
      <c r="AX41" s="86"/>
      <c r="AY41" s="86"/>
      <c r="AZ41" s="86"/>
      <c r="BA41">
        <v>1</v>
      </c>
      <c r="BB41" s="85" t="str">
        <f>REPLACE(INDEX(GroupVertices[Group],MATCH(Edges25[[#This Row],[Vertex 1]],GroupVertices[Vertex],0)),1,1,"")</f>
        <v>4</v>
      </c>
      <c r="BC41" s="85" t="str">
        <f>REPLACE(INDEX(GroupVertices[Group],MATCH(Edges25[[#This Row],[Vertex 2]],GroupVertices[Vertex],0)),1,1,"")</f>
        <v>4</v>
      </c>
      <c r="BD41" s="51">
        <v>0</v>
      </c>
      <c r="BE41" s="52">
        <v>0</v>
      </c>
      <c r="BF41" s="51">
        <v>0</v>
      </c>
      <c r="BG41" s="52">
        <v>0</v>
      </c>
      <c r="BH41" s="51">
        <v>0</v>
      </c>
      <c r="BI41" s="52">
        <v>0</v>
      </c>
      <c r="BJ41" s="51">
        <v>24</v>
      </c>
      <c r="BK41" s="52">
        <v>100</v>
      </c>
      <c r="BL41" s="51">
        <v>24</v>
      </c>
    </row>
    <row r="42" spans="1:64" ht="15">
      <c r="A42" s="84" t="s">
        <v>250</v>
      </c>
      <c r="B42" s="84" t="s">
        <v>250</v>
      </c>
      <c r="C42" s="53"/>
      <c r="D42" s="54"/>
      <c r="E42" s="65"/>
      <c r="F42" s="55"/>
      <c r="G42" s="53"/>
      <c r="H42" s="57"/>
      <c r="I42" s="56"/>
      <c r="J42" s="56"/>
      <c r="K42" s="36" t="s">
        <v>65</v>
      </c>
      <c r="L42" s="83">
        <v>55</v>
      </c>
      <c r="M42" s="83"/>
      <c r="N42" s="63"/>
      <c r="O42" s="86" t="s">
        <v>176</v>
      </c>
      <c r="P42" s="88">
        <v>43704.44357638889</v>
      </c>
      <c r="Q42" s="86" t="s">
        <v>296</v>
      </c>
      <c r="R42" s="89" t="s">
        <v>313</v>
      </c>
      <c r="S42" s="86" t="s">
        <v>318</v>
      </c>
      <c r="T42" s="86"/>
      <c r="U42" s="86"/>
      <c r="V42" s="89" t="s">
        <v>360</v>
      </c>
      <c r="W42" s="88">
        <v>43704.44357638889</v>
      </c>
      <c r="X42" s="89" t="s">
        <v>408</v>
      </c>
      <c r="Y42" s="86"/>
      <c r="Z42" s="86"/>
      <c r="AA42" s="92" t="s">
        <v>456</v>
      </c>
      <c r="AB42" s="92" t="s">
        <v>470</v>
      </c>
      <c r="AC42" s="86" t="b">
        <v>0</v>
      </c>
      <c r="AD42" s="86">
        <v>0</v>
      </c>
      <c r="AE42" s="92" t="s">
        <v>480</v>
      </c>
      <c r="AF42" s="86" t="b">
        <v>0</v>
      </c>
      <c r="AG42" s="86" t="s">
        <v>483</v>
      </c>
      <c r="AH42" s="86"/>
      <c r="AI42" s="92" t="s">
        <v>473</v>
      </c>
      <c r="AJ42" s="86" t="b">
        <v>0</v>
      </c>
      <c r="AK42" s="86">
        <v>0</v>
      </c>
      <c r="AL42" s="92" t="s">
        <v>473</v>
      </c>
      <c r="AM42" s="86" t="s">
        <v>492</v>
      </c>
      <c r="AN42" s="86" t="b">
        <v>1</v>
      </c>
      <c r="AO42" s="92" t="s">
        <v>470</v>
      </c>
      <c r="AP42" s="86" t="s">
        <v>176</v>
      </c>
      <c r="AQ42" s="86">
        <v>0</v>
      </c>
      <c r="AR42" s="86">
        <v>0</v>
      </c>
      <c r="AS42" s="86"/>
      <c r="AT42" s="86"/>
      <c r="AU42" s="86"/>
      <c r="AV42" s="86"/>
      <c r="AW42" s="86"/>
      <c r="AX42" s="86"/>
      <c r="AY42" s="86"/>
      <c r="AZ42" s="86"/>
      <c r="BA42">
        <v>1</v>
      </c>
      <c r="BB42" s="85" t="str">
        <f>REPLACE(INDEX(GroupVertices[Group],MATCH(Edges25[[#This Row],[Vertex 1]],GroupVertices[Vertex],0)),1,1,"")</f>
        <v>4</v>
      </c>
      <c r="BC42" s="85" t="str">
        <f>REPLACE(INDEX(GroupVertices[Group],MATCH(Edges25[[#This Row],[Vertex 2]],GroupVertices[Vertex],0)),1,1,"")</f>
        <v>4</v>
      </c>
      <c r="BD42" s="51">
        <v>0</v>
      </c>
      <c r="BE42" s="52">
        <v>0</v>
      </c>
      <c r="BF42" s="51">
        <v>0</v>
      </c>
      <c r="BG42" s="52">
        <v>0</v>
      </c>
      <c r="BH42" s="51">
        <v>0</v>
      </c>
      <c r="BI42" s="52">
        <v>0</v>
      </c>
      <c r="BJ42" s="51">
        <v>21</v>
      </c>
      <c r="BK42" s="52">
        <v>100</v>
      </c>
      <c r="BL42" s="51">
        <v>21</v>
      </c>
    </row>
    <row r="43" spans="1:64" ht="15">
      <c r="A43" s="84" t="s">
        <v>251</v>
      </c>
      <c r="B43" s="84" t="s">
        <v>250</v>
      </c>
      <c r="C43" s="53"/>
      <c r="D43" s="54"/>
      <c r="E43" s="65"/>
      <c r="F43" s="55"/>
      <c r="G43" s="53"/>
      <c r="H43" s="57"/>
      <c r="I43" s="56"/>
      <c r="J43" s="56"/>
      <c r="K43" s="36" t="s">
        <v>65</v>
      </c>
      <c r="L43" s="83">
        <v>56</v>
      </c>
      <c r="M43" s="83"/>
      <c r="N43" s="63"/>
      <c r="O43" s="86" t="s">
        <v>270</v>
      </c>
      <c r="P43" s="88">
        <v>43705.95648148148</v>
      </c>
      <c r="Q43" s="86" t="s">
        <v>288</v>
      </c>
      <c r="R43" s="86"/>
      <c r="S43" s="86"/>
      <c r="T43" s="86"/>
      <c r="U43" s="86"/>
      <c r="V43" s="89" t="s">
        <v>361</v>
      </c>
      <c r="W43" s="88">
        <v>43705.95648148148</v>
      </c>
      <c r="X43" s="89" t="s">
        <v>409</v>
      </c>
      <c r="Y43" s="86"/>
      <c r="Z43" s="86"/>
      <c r="AA43" s="92" t="s">
        <v>457</v>
      </c>
      <c r="AB43" s="86"/>
      <c r="AC43" s="86" t="b">
        <v>0</v>
      </c>
      <c r="AD43" s="86">
        <v>0</v>
      </c>
      <c r="AE43" s="92" t="s">
        <v>473</v>
      </c>
      <c r="AF43" s="86" t="b">
        <v>0</v>
      </c>
      <c r="AG43" s="86" t="s">
        <v>483</v>
      </c>
      <c r="AH43" s="86"/>
      <c r="AI43" s="92" t="s">
        <v>473</v>
      </c>
      <c r="AJ43" s="86" t="b">
        <v>0</v>
      </c>
      <c r="AK43" s="86">
        <v>0</v>
      </c>
      <c r="AL43" s="92" t="s">
        <v>456</v>
      </c>
      <c r="AM43" s="86" t="s">
        <v>492</v>
      </c>
      <c r="AN43" s="86" t="b">
        <v>0</v>
      </c>
      <c r="AO43" s="92" t="s">
        <v>456</v>
      </c>
      <c r="AP43" s="86" t="s">
        <v>176</v>
      </c>
      <c r="AQ43" s="86">
        <v>0</v>
      </c>
      <c r="AR43" s="86">
        <v>0</v>
      </c>
      <c r="AS43" s="86"/>
      <c r="AT43" s="86"/>
      <c r="AU43" s="86"/>
      <c r="AV43" s="86"/>
      <c r="AW43" s="86"/>
      <c r="AX43" s="86"/>
      <c r="AY43" s="86"/>
      <c r="AZ43" s="86"/>
      <c r="BA43">
        <v>1</v>
      </c>
      <c r="BB43" s="85" t="str">
        <f>REPLACE(INDEX(GroupVertices[Group],MATCH(Edges25[[#This Row],[Vertex 1]],GroupVertices[Vertex],0)),1,1,"")</f>
        <v>4</v>
      </c>
      <c r="BC43" s="85" t="str">
        <f>REPLACE(INDEX(GroupVertices[Group],MATCH(Edges25[[#This Row],[Vertex 2]],GroupVertices[Vertex],0)),1,1,"")</f>
        <v>4</v>
      </c>
      <c r="BD43" s="51">
        <v>0</v>
      </c>
      <c r="BE43" s="52">
        <v>0</v>
      </c>
      <c r="BF43" s="51">
        <v>0</v>
      </c>
      <c r="BG43" s="52">
        <v>0</v>
      </c>
      <c r="BH43" s="51">
        <v>0</v>
      </c>
      <c r="BI43" s="52">
        <v>0</v>
      </c>
      <c r="BJ43" s="51">
        <v>24</v>
      </c>
      <c r="BK43" s="52">
        <v>100</v>
      </c>
      <c r="BL43" s="51">
        <v>24</v>
      </c>
    </row>
    <row r="44" spans="1:64" ht="15">
      <c r="A44" s="84" t="s">
        <v>252</v>
      </c>
      <c r="B44" s="84" t="s">
        <v>253</v>
      </c>
      <c r="C44" s="53"/>
      <c r="D44" s="54"/>
      <c r="E44" s="65"/>
      <c r="F44" s="55"/>
      <c r="G44" s="53"/>
      <c r="H44" s="57"/>
      <c r="I44" s="56"/>
      <c r="J44" s="56"/>
      <c r="K44" s="36" t="s">
        <v>65</v>
      </c>
      <c r="L44" s="83">
        <v>57</v>
      </c>
      <c r="M44" s="83"/>
      <c r="N44" s="63"/>
      <c r="O44" s="86" t="s">
        <v>270</v>
      </c>
      <c r="P44" s="88">
        <v>43705.97945601852</v>
      </c>
      <c r="Q44" s="86" t="s">
        <v>297</v>
      </c>
      <c r="R44" s="86"/>
      <c r="S44" s="86"/>
      <c r="T44" s="86"/>
      <c r="U44" s="86"/>
      <c r="V44" s="89" t="s">
        <v>362</v>
      </c>
      <c r="W44" s="88">
        <v>43705.97945601852</v>
      </c>
      <c r="X44" s="89" t="s">
        <v>410</v>
      </c>
      <c r="Y44" s="86"/>
      <c r="Z44" s="86"/>
      <c r="AA44" s="92" t="s">
        <v>458</v>
      </c>
      <c r="AB44" s="86"/>
      <c r="AC44" s="86" t="b">
        <v>0</v>
      </c>
      <c r="AD44" s="86">
        <v>0</v>
      </c>
      <c r="AE44" s="92" t="s">
        <v>473</v>
      </c>
      <c r="AF44" s="86" t="b">
        <v>1</v>
      </c>
      <c r="AG44" s="86" t="s">
        <v>483</v>
      </c>
      <c r="AH44" s="86"/>
      <c r="AI44" s="92" t="s">
        <v>488</v>
      </c>
      <c r="AJ44" s="86" t="b">
        <v>0</v>
      </c>
      <c r="AK44" s="86">
        <v>0</v>
      </c>
      <c r="AL44" s="92" t="s">
        <v>459</v>
      </c>
      <c r="AM44" s="86" t="s">
        <v>492</v>
      </c>
      <c r="AN44" s="86" t="b">
        <v>0</v>
      </c>
      <c r="AO44" s="92" t="s">
        <v>459</v>
      </c>
      <c r="AP44" s="86" t="s">
        <v>176</v>
      </c>
      <c r="AQ44" s="86">
        <v>0</v>
      </c>
      <c r="AR44" s="86">
        <v>0</v>
      </c>
      <c r="AS44" s="86"/>
      <c r="AT44" s="86"/>
      <c r="AU44" s="86"/>
      <c r="AV44" s="86"/>
      <c r="AW44" s="86"/>
      <c r="AX44" s="86"/>
      <c r="AY44" s="86"/>
      <c r="AZ44" s="86"/>
      <c r="BA44">
        <v>1</v>
      </c>
      <c r="BB44" s="85" t="str">
        <f>REPLACE(INDEX(GroupVertices[Group],MATCH(Edges25[[#This Row],[Vertex 1]],GroupVertices[Vertex],0)),1,1,"")</f>
        <v>6</v>
      </c>
      <c r="BC44" s="85" t="str">
        <f>REPLACE(INDEX(GroupVertices[Group],MATCH(Edges25[[#This Row],[Vertex 2]],GroupVertices[Vertex],0)),1,1,"")</f>
        <v>6</v>
      </c>
      <c r="BD44" s="51">
        <v>0</v>
      </c>
      <c r="BE44" s="52">
        <v>0</v>
      </c>
      <c r="BF44" s="51">
        <v>0</v>
      </c>
      <c r="BG44" s="52">
        <v>0</v>
      </c>
      <c r="BH44" s="51">
        <v>0</v>
      </c>
      <c r="BI44" s="52">
        <v>0</v>
      </c>
      <c r="BJ44" s="51">
        <v>29</v>
      </c>
      <c r="BK44" s="52">
        <v>100</v>
      </c>
      <c r="BL44" s="51">
        <v>29</v>
      </c>
    </row>
    <row r="45" spans="1:64" ht="15">
      <c r="A45" s="84" t="s">
        <v>253</v>
      </c>
      <c r="B45" s="84" t="s">
        <v>253</v>
      </c>
      <c r="C45" s="53"/>
      <c r="D45" s="54"/>
      <c r="E45" s="65"/>
      <c r="F45" s="55"/>
      <c r="G45" s="53"/>
      <c r="H45" s="57"/>
      <c r="I45" s="56"/>
      <c r="J45" s="56"/>
      <c r="K45" s="36" t="s">
        <v>65</v>
      </c>
      <c r="L45" s="83">
        <v>58</v>
      </c>
      <c r="M45" s="83"/>
      <c r="N45" s="63"/>
      <c r="O45" s="86" t="s">
        <v>176</v>
      </c>
      <c r="P45" s="88">
        <v>43705.97872685185</v>
      </c>
      <c r="Q45" s="86" t="s">
        <v>298</v>
      </c>
      <c r="R45" s="89" t="s">
        <v>314</v>
      </c>
      <c r="S45" s="86" t="s">
        <v>318</v>
      </c>
      <c r="T45" s="86"/>
      <c r="U45" s="86"/>
      <c r="V45" s="89" t="s">
        <v>363</v>
      </c>
      <c r="W45" s="88">
        <v>43705.97872685185</v>
      </c>
      <c r="X45" s="89" t="s">
        <v>411</v>
      </c>
      <c r="Y45" s="86"/>
      <c r="Z45" s="86"/>
      <c r="AA45" s="92" t="s">
        <v>459</v>
      </c>
      <c r="AB45" s="86"/>
      <c r="AC45" s="86" t="b">
        <v>0</v>
      </c>
      <c r="AD45" s="86">
        <v>0</v>
      </c>
      <c r="AE45" s="92" t="s">
        <v>473</v>
      </c>
      <c r="AF45" s="86" t="b">
        <v>1</v>
      </c>
      <c r="AG45" s="86" t="s">
        <v>483</v>
      </c>
      <c r="AH45" s="86"/>
      <c r="AI45" s="92" t="s">
        <v>488</v>
      </c>
      <c r="AJ45" s="86" t="b">
        <v>0</v>
      </c>
      <c r="AK45" s="86">
        <v>0</v>
      </c>
      <c r="AL45" s="92" t="s">
        <v>473</v>
      </c>
      <c r="AM45" s="86" t="s">
        <v>489</v>
      </c>
      <c r="AN45" s="86" t="b">
        <v>1</v>
      </c>
      <c r="AO45" s="92" t="s">
        <v>459</v>
      </c>
      <c r="AP45" s="86" t="s">
        <v>176</v>
      </c>
      <c r="AQ45" s="86">
        <v>0</v>
      </c>
      <c r="AR45" s="86">
        <v>0</v>
      </c>
      <c r="AS45" s="86"/>
      <c r="AT45" s="86"/>
      <c r="AU45" s="86"/>
      <c r="AV45" s="86"/>
      <c r="AW45" s="86"/>
      <c r="AX45" s="86"/>
      <c r="AY45" s="86"/>
      <c r="AZ45" s="86"/>
      <c r="BA45">
        <v>1</v>
      </c>
      <c r="BB45" s="85" t="str">
        <f>REPLACE(INDEX(GroupVertices[Group],MATCH(Edges25[[#This Row],[Vertex 1]],GroupVertices[Vertex],0)),1,1,"")</f>
        <v>6</v>
      </c>
      <c r="BC45" s="85" t="str">
        <f>REPLACE(INDEX(GroupVertices[Group],MATCH(Edges25[[#This Row],[Vertex 2]],GroupVertices[Vertex],0)),1,1,"")</f>
        <v>6</v>
      </c>
      <c r="BD45" s="51">
        <v>0</v>
      </c>
      <c r="BE45" s="52">
        <v>0</v>
      </c>
      <c r="BF45" s="51">
        <v>0</v>
      </c>
      <c r="BG45" s="52">
        <v>0</v>
      </c>
      <c r="BH45" s="51">
        <v>0</v>
      </c>
      <c r="BI45" s="52">
        <v>0</v>
      </c>
      <c r="BJ45" s="51">
        <v>26</v>
      </c>
      <c r="BK45" s="52">
        <v>100</v>
      </c>
      <c r="BL45" s="51">
        <v>26</v>
      </c>
    </row>
    <row r="46" spans="1:64" ht="15">
      <c r="A46" s="84" t="s">
        <v>254</v>
      </c>
      <c r="B46" s="84" t="s">
        <v>253</v>
      </c>
      <c r="C46" s="53"/>
      <c r="D46" s="54"/>
      <c r="E46" s="65"/>
      <c r="F46" s="55"/>
      <c r="G46" s="53"/>
      <c r="H46" s="57"/>
      <c r="I46" s="56"/>
      <c r="J46" s="56"/>
      <c r="K46" s="36" t="s">
        <v>65</v>
      </c>
      <c r="L46" s="83">
        <v>59</v>
      </c>
      <c r="M46" s="83"/>
      <c r="N46" s="63"/>
      <c r="O46" s="86" t="s">
        <v>270</v>
      </c>
      <c r="P46" s="88">
        <v>43705.98229166667</v>
      </c>
      <c r="Q46" s="86" t="s">
        <v>297</v>
      </c>
      <c r="R46" s="86"/>
      <c r="S46" s="86"/>
      <c r="T46" s="86"/>
      <c r="U46" s="86"/>
      <c r="V46" s="89" t="s">
        <v>364</v>
      </c>
      <c r="W46" s="88">
        <v>43705.98229166667</v>
      </c>
      <c r="X46" s="89" t="s">
        <v>412</v>
      </c>
      <c r="Y46" s="86"/>
      <c r="Z46" s="86"/>
      <c r="AA46" s="92" t="s">
        <v>460</v>
      </c>
      <c r="AB46" s="86"/>
      <c r="AC46" s="86" t="b">
        <v>0</v>
      </c>
      <c r="AD46" s="86">
        <v>0</v>
      </c>
      <c r="AE46" s="92" t="s">
        <v>473</v>
      </c>
      <c r="AF46" s="86" t="b">
        <v>1</v>
      </c>
      <c r="AG46" s="86" t="s">
        <v>483</v>
      </c>
      <c r="AH46" s="86"/>
      <c r="AI46" s="92" t="s">
        <v>488</v>
      </c>
      <c r="AJ46" s="86" t="b">
        <v>0</v>
      </c>
      <c r="AK46" s="86">
        <v>0</v>
      </c>
      <c r="AL46" s="92" t="s">
        <v>459</v>
      </c>
      <c r="AM46" s="86" t="s">
        <v>492</v>
      </c>
      <c r="AN46" s="86" t="b">
        <v>0</v>
      </c>
      <c r="AO46" s="92" t="s">
        <v>459</v>
      </c>
      <c r="AP46" s="86" t="s">
        <v>176</v>
      </c>
      <c r="AQ46" s="86">
        <v>0</v>
      </c>
      <c r="AR46" s="86">
        <v>0</v>
      </c>
      <c r="AS46" s="86"/>
      <c r="AT46" s="86"/>
      <c r="AU46" s="86"/>
      <c r="AV46" s="86"/>
      <c r="AW46" s="86"/>
      <c r="AX46" s="86"/>
      <c r="AY46" s="86"/>
      <c r="AZ46" s="86"/>
      <c r="BA46">
        <v>1</v>
      </c>
      <c r="BB46" s="85" t="str">
        <f>REPLACE(INDEX(GroupVertices[Group],MATCH(Edges25[[#This Row],[Vertex 1]],GroupVertices[Vertex],0)),1,1,"")</f>
        <v>6</v>
      </c>
      <c r="BC46" s="85" t="str">
        <f>REPLACE(INDEX(GroupVertices[Group],MATCH(Edges25[[#This Row],[Vertex 2]],GroupVertices[Vertex],0)),1,1,"")</f>
        <v>6</v>
      </c>
      <c r="BD46" s="51">
        <v>0</v>
      </c>
      <c r="BE46" s="52">
        <v>0</v>
      </c>
      <c r="BF46" s="51">
        <v>0</v>
      </c>
      <c r="BG46" s="52">
        <v>0</v>
      </c>
      <c r="BH46" s="51">
        <v>0</v>
      </c>
      <c r="BI46" s="52">
        <v>0</v>
      </c>
      <c r="BJ46" s="51">
        <v>29</v>
      </c>
      <c r="BK46" s="52">
        <v>100</v>
      </c>
      <c r="BL46" s="51">
        <v>29</v>
      </c>
    </row>
    <row r="47" spans="1:64" ht="15">
      <c r="A47" s="84" t="s">
        <v>255</v>
      </c>
      <c r="B47" s="84" t="s">
        <v>267</v>
      </c>
      <c r="C47" s="53"/>
      <c r="D47" s="54"/>
      <c r="E47" s="65"/>
      <c r="F47" s="55"/>
      <c r="G47" s="53"/>
      <c r="H47" s="57"/>
      <c r="I47" s="56"/>
      <c r="J47" s="56"/>
      <c r="K47" s="36" t="s">
        <v>65</v>
      </c>
      <c r="L47" s="83">
        <v>60</v>
      </c>
      <c r="M47" s="83"/>
      <c r="N47" s="63"/>
      <c r="O47" s="86" t="s">
        <v>270</v>
      </c>
      <c r="P47" s="88">
        <v>43707.056446759256</v>
      </c>
      <c r="Q47" s="86" t="s">
        <v>299</v>
      </c>
      <c r="R47" s="89" t="s">
        <v>315</v>
      </c>
      <c r="S47" s="86" t="s">
        <v>318</v>
      </c>
      <c r="T47" s="86"/>
      <c r="U47" s="86"/>
      <c r="V47" s="89" t="s">
        <v>365</v>
      </c>
      <c r="W47" s="88">
        <v>43707.056446759256</v>
      </c>
      <c r="X47" s="89" t="s">
        <v>413</v>
      </c>
      <c r="Y47" s="86"/>
      <c r="Z47" s="86"/>
      <c r="AA47" s="92" t="s">
        <v>461</v>
      </c>
      <c r="AB47" s="92" t="s">
        <v>471</v>
      </c>
      <c r="AC47" s="86" t="b">
        <v>0</v>
      </c>
      <c r="AD47" s="86">
        <v>0</v>
      </c>
      <c r="AE47" s="92" t="s">
        <v>481</v>
      </c>
      <c r="AF47" s="86" t="b">
        <v>0</v>
      </c>
      <c r="AG47" s="86" t="s">
        <v>483</v>
      </c>
      <c r="AH47" s="86"/>
      <c r="AI47" s="92" t="s">
        <v>473</v>
      </c>
      <c r="AJ47" s="86" t="b">
        <v>0</v>
      </c>
      <c r="AK47" s="86">
        <v>0</v>
      </c>
      <c r="AL47" s="92" t="s">
        <v>473</v>
      </c>
      <c r="AM47" s="86" t="s">
        <v>494</v>
      </c>
      <c r="AN47" s="86" t="b">
        <v>1</v>
      </c>
      <c r="AO47" s="92" t="s">
        <v>471</v>
      </c>
      <c r="AP47" s="86" t="s">
        <v>176</v>
      </c>
      <c r="AQ47" s="86">
        <v>0</v>
      </c>
      <c r="AR47" s="86">
        <v>0</v>
      </c>
      <c r="AS47" s="86"/>
      <c r="AT47" s="86"/>
      <c r="AU47" s="86"/>
      <c r="AV47" s="86"/>
      <c r="AW47" s="86"/>
      <c r="AX47" s="86"/>
      <c r="AY47" s="86"/>
      <c r="AZ47" s="86"/>
      <c r="BA47">
        <v>1</v>
      </c>
      <c r="BB47" s="85" t="str">
        <f>REPLACE(INDEX(GroupVertices[Group],MATCH(Edges25[[#This Row],[Vertex 1]],GroupVertices[Vertex],0)),1,1,"")</f>
        <v>5</v>
      </c>
      <c r="BC47" s="85" t="str">
        <f>REPLACE(INDEX(GroupVertices[Group],MATCH(Edges25[[#This Row],[Vertex 2]],GroupVertices[Vertex],0)),1,1,"")</f>
        <v>5</v>
      </c>
      <c r="BD47" s="51"/>
      <c r="BE47" s="52"/>
      <c r="BF47" s="51"/>
      <c r="BG47" s="52"/>
      <c r="BH47" s="51"/>
      <c r="BI47" s="52"/>
      <c r="BJ47" s="51"/>
      <c r="BK47" s="52"/>
      <c r="BL47" s="51"/>
    </row>
    <row r="48" spans="1:64" ht="15">
      <c r="A48" s="84" t="s">
        <v>256</v>
      </c>
      <c r="B48" s="84" t="s">
        <v>256</v>
      </c>
      <c r="C48" s="53"/>
      <c r="D48" s="54"/>
      <c r="E48" s="65"/>
      <c r="F48" s="55"/>
      <c r="G48" s="53"/>
      <c r="H48" s="57"/>
      <c r="I48" s="56"/>
      <c r="J48" s="56"/>
      <c r="K48" s="36" t="s">
        <v>65</v>
      </c>
      <c r="L48" s="83">
        <v>62</v>
      </c>
      <c r="M48" s="83"/>
      <c r="N48" s="63"/>
      <c r="O48" s="86" t="s">
        <v>176</v>
      </c>
      <c r="P48" s="88">
        <v>43707.069016203706</v>
      </c>
      <c r="Q48" s="86" t="s">
        <v>300</v>
      </c>
      <c r="R48" s="89" t="s">
        <v>316</v>
      </c>
      <c r="S48" s="86" t="s">
        <v>318</v>
      </c>
      <c r="T48" s="86"/>
      <c r="U48" s="86"/>
      <c r="V48" s="89" t="s">
        <v>366</v>
      </c>
      <c r="W48" s="88">
        <v>43707.069016203706</v>
      </c>
      <c r="X48" s="89" t="s">
        <v>414</v>
      </c>
      <c r="Y48" s="86"/>
      <c r="Z48" s="86"/>
      <c r="AA48" s="92" t="s">
        <v>462</v>
      </c>
      <c r="AB48" s="86"/>
      <c r="AC48" s="86" t="b">
        <v>0</v>
      </c>
      <c r="AD48" s="86">
        <v>0</v>
      </c>
      <c r="AE48" s="92" t="s">
        <v>473</v>
      </c>
      <c r="AF48" s="86" t="b">
        <v>0</v>
      </c>
      <c r="AG48" s="86" t="s">
        <v>483</v>
      </c>
      <c r="AH48" s="86"/>
      <c r="AI48" s="92" t="s">
        <v>473</v>
      </c>
      <c r="AJ48" s="86" t="b">
        <v>0</v>
      </c>
      <c r="AK48" s="86">
        <v>0</v>
      </c>
      <c r="AL48" s="92" t="s">
        <v>473</v>
      </c>
      <c r="AM48" s="86" t="s">
        <v>489</v>
      </c>
      <c r="AN48" s="86" t="b">
        <v>1</v>
      </c>
      <c r="AO48" s="92" t="s">
        <v>462</v>
      </c>
      <c r="AP48" s="86" t="s">
        <v>176</v>
      </c>
      <c r="AQ48" s="86">
        <v>0</v>
      </c>
      <c r="AR48" s="86">
        <v>0</v>
      </c>
      <c r="AS48" s="86"/>
      <c r="AT48" s="86"/>
      <c r="AU48" s="86"/>
      <c r="AV48" s="86"/>
      <c r="AW48" s="86"/>
      <c r="AX48" s="86"/>
      <c r="AY48" s="86"/>
      <c r="AZ48" s="86"/>
      <c r="BA48">
        <v>1</v>
      </c>
      <c r="BB48" s="85" t="str">
        <f>REPLACE(INDEX(GroupVertices[Group],MATCH(Edges25[[#This Row],[Vertex 1]],GroupVertices[Vertex],0)),1,1,"")</f>
        <v>2</v>
      </c>
      <c r="BC48" s="85" t="str">
        <f>REPLACE(INDEX(GroupVertices[Group],MATCH(Edges25[[#This Row],[Vertex 2]],GroupVertices[Vertex],0)),1,1,"")</f>
        <v>2</v>
      </c>
      <c r="BD48" s="51">
        <v>0</v>
      </c>
      <c r="BE48" s="52">
        <v>0</v>
      </c>
      <c r="BF48" s="51">
        <v>0</v>
      </c>
      <c r="BG48" s="52">
        <v>0</v>
      </c>
      <c r="BH48" s="51">
        <v>0</v>
      </c>
      <c r="BI48" s="52">
        <v>0</v>
      </c>
      <c r="BJ48" s="51">
        <v>19</v>
      </c>
      <c r="BK48" s="52">
        <v>100</v>
      </c>
      <c r="BL48" s="51">
        <v>19</v>
      </c>
    </row>
    <row r="49" spans="1:64" ht="15">
      <c r="A49" s="84" t="s">
        <v>257</v>
      </c>
      <c r="B49" s="84" t="s">
        <v>257</v>
      </c>
      <c r="C49" s="53"/>
      <c r="D49" s="54"/>
      <c r="E49" s="65"/>
      <c r="F49" s="55"/>
      <c r="G49" s="53"/>
      <c r="H49" s="57"/>
      <c r="I49" s="56"/>
      <c r="J49" s="56"/>
      <c r="K49" s="36" t="s">
        <v>65</v>
      </c>
      <c r="L49" s="83">
        <v>63</v>
      </c>
      <c r="M49" s="83"/>
      <c r="N49" s="63"/>
      <c r="O49" s="86" t="s">
        <v>176</v>
      </c>
      <c r="P49" s="88">
        <v>43707.20070601852</v>
      </c>
      <c r="Q49" s="86" t="s">
        <v>301</v>
      </c>
      <c r="R49" s="86"/>
      <c r="S49" s="86"/>
      <c r="T49" s="86" t="s">
        <v>321</v>
      </c>
      <c r="U49" s="86"/>
      <c r="V49" s="89" t="s">
        <v>367</v>
      </c>
      <c r="W49" s="88">
        <v>43707.20070601852</v>
      </c>
      <c r="X49" s="89" t="s">
        <v>415</v>
      </c>
      <c r="Y49" s="86"/>
      <c r="Z49" s="86"/>
      <c r="AA49" s="92" t="s">
        <v>463</v>
      </c>
      <c r="AB49" s="86"/>
      <c r="AC49" s="86" t="b">
        <v>0</v>
      </c>
      <c r="AD49" s="86">
        <v>0</v>
      </c>
      <c r="AE49" s="92" t="s">
        <v>473</v>
      </c>
      <c r="AF49" s="86" t="b">
        <v>0</v>
      </c>
      <c r="AG49" s="86" t="s">
        <v>483</v>
      </c>
      <c r="AH49" s="86"/>
      <c r="AI49" s="92" t="s">
        <v>473</v>
      </c>
      <c r="AJ49" s="86" t="b">
        <v>0</v>
      </c>
      <c r="AK49" s="86">
        <v>0</v>
      </c>
      <c r="AL49" s="92" t="s">
        <v>473</v>
      </c>
      <c r="AM49" s="86" t="s">
        <v>490</v>
      </c>
      <c r="AN49" s="86" t="b">
        <v>0</v>
      </c>
      <c r="AO49" s="92" t="s">
        <v>463</v>
      </c>
      <c r="AP49" s="86" t="s">
        <v>176</v>
      </c>
      <c r="AQ49" s="86">
        <v>0</v>
      </c>
      <c r="AR49" s="86">
        <v>0</v>
      </c>
      <c r="AS49" s="86"/>
      <c r="AT49" s="86"/>
      <c r="AU49" s="86"/>
      <c r="AV49" s="86"/>
      <c r="AW49" s="86"/>
      <c r="AX49" s="86"/>
      <c r="AY49" s="86"/>
      <c r="AZ49" s="86"/>
      <c r="BA49">
        <v>1</v>
      </c>
      <c r="BB49" s="85" t="str">
        <f>REPLACE(INDEX(GroupVertices[Group],MATCH(Edges25[[#This Row],[Vertex 1]],GroupVertices[Vertex],0)),1,1,"")</f>
        <v>2</v>
      </c>
      <c r="BC49" s="85" t="str">
        <f>REPLACE(INDEX(GroupVertices[Group],MATCH(Edges25[[#This Row],[Vertex 2]],GroupVertices[Vertex],0)),1,1,"")</f>
        <v>2</v>
      </c>
      <c r="BD49" s="51">
        <v>0</v>
      </c>
      <c r="BE49" s="52">
        <v>0</v>
      </c>
      <c r="BF49" s="51">
        <v>0</v>
      </c>
      <c r="BG49" s="52">
        <v>0</v>
      </c>
      <c r="BH49" s="51">
        <v>0</v>
      </c>
      <c r="BI49" s="52">
        <v>0</v>
      </c>
      <c r="BJ49" s="51">
        <v>15</v>
      </c>
      <c r="BK49" s="52">
        <v>100</v>
      </c>
      <c r="BL49" s="51">
        <v>15</v>
      </c>
    </row>
    <row r="50" spans="1:64" ht="15">
      <c r="A50" s="84" t="s">
        <v>258</v>
      </c>
      <c r="B50" s="84" t="s">
        <v>269</v>
      </c>
      <c r="C50" s="53"/>
      <c r="D50" s="54"/>
      <c r="E50" s="65"/>
      <c r="F50" s="55"/>
      <c r="G50" s="53"/>
      <c r="H50" s="57"/>
      <c r="I50" s="56"/>
      <c r="J50" s="56"/>
      <c r="K50" s="36" t="s">
        <v>65</v>
      </c>
      <c r="L50" s="83">
        <v>64</v>
      </c>
      <c r="M50" s="83"/>
      <c r="N50" s="63"/>
      <c r="O50" s="86" t="s">
        <v>271</v>
      </c>
      <c r="P50" s="88">
        <v>43707.467361111114</v>
      </c>
      <c r="Q50" s="86" t="s">
        <v>302</v>
      </c>
      <c r="R50" s="89" t="s">
        <v>317</v>
      </c>
      <c r="S50" s="86" t="s">
        <v>318</v>
      </c>
      <c r="T50" s="86"/>
      <c r="U50" s="86"/>
      <c r="V50" s="89" t="s">
        <v>368</v>
      </c>
      <c r="W50" s="88">
        <v>43707.467361111114</v>
      </c>
      <c r="X50" s="89" t="s">
        <v>416</v>
      </c>
      <c r="Y50" s="86"/>
      <c r="Z50" s="86"/>
      <c r="AA50" s="92" t="s">
        <v>464</v>
      </c>
      <c r="AB50" s="92" t="s">
        <v>472</v>
      </c>
      <c r="AC50" s="86" t="b">
        <v>0</v>
      </c>
      <c r="AD50" s="86">
        <v>0</v>
      </c>
      <c r="AE50" s="92" t="s">
        <v>482</v>
      </c>
      <c r="AF50" s="86" t="b">
        <v>0</v>
      </c>
      <c r="AG50" s="86" t="s">
        <v>483</v>
      </c>
      <c r="AH50" s="86"/>
      <c r="AI50" s="92" t="s">
        <v>473</v>
      </c>
      <c r="AJ50" s="86" t="b">
        <v>0</v>
      </c>
      <c r="AK50" s="86">
        <v>0</v>
      </c>
      <c r="AL50" s="92" t="s">
        <v>473</v>
      </c>
      <c r="AM50" s="86" t="s">
        <v>492</v>
      </c>
      <c r="AN50" s="86" t="b">
        <v>1</v>
      </c>
      <c r="AO50" s="92" t="s">
        <v>472</v>
      </c>
      <c r="AP50" s="86" t="s">
        <v>176</v>
      </c>
      <c r="AQ50" s="86">
        <v>0</v>
      </c>
      <c r="AR50" s="86">
        <v>0</v>
      </c>
      <c r="AS50" s="86"/>
      <c r="AT50" s="86"/>
      <c r="AU50" s="86"/>
      <c r="AV50" s="86"/>
      <c r="AW50" s="86"/>
      <c r="AX50" s="86"/>
      <c r="AY50" s="86"/>
      <c r="AZ50" s="86"/>
      <c r="BA50">
        <v>1</v>
      </c>
      <c r="BB50" s="85" t="str">
        <f>REPLACE(INDEX(GroupVertices[Group],MATCH(Edges25[[#This Row],[Vertex 1]],GroupVertices[Vertex],0)),1,1,"")</f>
        <v>8</v>
      </c>
      <c r="BC50" s="85" t="str">
        <f>REPLACE(INDEX(GroupVertices[Group],MATCH(Edges25[[#This Row],[Vertex 2]],GroupVertices[Vertex],0)),1,1,"")</f>
        <v>8</v>
      </c>
      <c r="BD50" s="51">
        <v>0</v>
      </c>
      <c r="BE50" s="52">
        <v>0</v>
      </c>
      <c r="BF50" s="51">
        <v>0</v>
      </c>
      <c r="BG50" s="52">
        <v>0</v>
      </c>
      <c r="BH50" s="51">
        <v>0</v>
      </c>
      <c r="BI50" s="52">
        <v>0</v>
      </c>
      <c r="BJ50" s="51">
        <v>20</v>
      </c>
      <c r="BK50" s="52">
        <v>100</v>
      </c>
      <c r="BL50" s="51">
        <v>20</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hyperlinks>
    <hyperlink ref="R4" r:id="rId1" display="https://twitter.com/illsli9/status/1163971954447212544"/>
    <hyperlink ref="R5" r:id="rId2" display="https://twitter.com/i/web/status/1164297205827723264"/>
    <hyperlink ref="R6" r:id="rId3" display="https://www.radiosawa.com/a/%D8%B3%D9%8A%D8%AF%D8%A9-%D8%B9%D8%B1%D8%A7%D9%82%D9%8A%D8%A9-%D8%AA%D8%AA%D8%B9%D8%B1%D8%B6-%D9%84%D9%84%D8%B6%D8%B1%D8%A8-%D9%81%D9%8A-%D8%A5%D9%8A%D8%B1%D8%A7%D9%86/509503.html"/>
    <hyperlink ref="R7" r:id="rId4" display="https://www.radiosawa.com/a/%D8%B3%D9%8A%D8%AF%D8%A9-%D8%B9%D8%B1%D8%A7%D9%82%D9%8A%D8%A9-%D8%AA%D8%AA%D8%B9%D8%B1%D8%B6-%D9%84%D9%84%D8%B6%D8%B1%D8%A8-%D9%81%D9%8A-%D8%A5%D9%8A%D8%B1%D8%A7%D9%86/509503.html"/>
    <hyperlink ref="R8" r:id="rId5" display="https://www.radiosawa.com/a/%D8%B3%D9%8A%D8%AF%D8%A9-%D8%B9%D8%B1%D8%A7%D9%82%D9%8A%D8%A9-%D8%AA%D8%AA%D8%B9%D8%B1%D8%B6-%D9%84%D9%84%D8%B6%D8%B1%D8%A8-%D9%81%D9%8A-%D8%A5%D9%8A%D8%B1%D8%A7%D9%86/509503.html"/>
    <hyperlink ref="R9" r:id="rId6" display="https://www.radiosawa.com/a/%D8%B3%D9%8A%D8%AF%D8%A9-%D8%B9%D8%B1%D8%A7%D9%82%D9%8A%D8%A9-%D8%AA%D8%AA%D8%B9%D8%B1%D8%B6-%D9%84%D9%84%D8%B6%D8%B1%D8%A8-%D9%81%D9%8A-%D8%A5%D9%8A%D8%B1%D8%A7%D9%86/509503.html"/>
    <hyperlink ref="R10" r:id="rId7" display="https://www.radiosawa.com/a/%D8%B3%D9%8A%D8%AF%D8%A9-%D8%B9%D8%B1%D8%A7%D9%82%D9%8A%D8%A9-%D8%AA%D8%AA%D8%B9%D8%B1%D8%B6-%D9%84%D9%84%D8%B6%D8%B1%D8%A8-%D9%81%D9%8A-%D8%A5%D9%8A%D8%B1%D8%A7%D9%86/509503.html"/>
    <hyperlink ref="R11" r:id="rId8" display="https://www.radiosawa.com/a/%D8%B3%D9%8A%D8%AF%D8%A9-%D8%B9%D8%B1%D8%A7%D9%82%D9%8A%D8%A9-%D8%AA%D8%AA%D8%B9%D8%B1%D8%B6-%D9%84%D9%84%D8%B6%D8%B1%D8%A8-%D9%81%D9%8A-%D8%A5%D9%8A%D8%B1%D8%A7%D9%86/509503.html"/>
    <hyperlink ref="R12" r:id="rId9" display="https://www.radiosawa.com/a/%D8%B3%D9%8A%D8%AF%D8%A9-%D8%B9%D8%B1%D8%A7%D9%82%D9%8A%D8%A9-%D8%AA%D8%AA%D8%B9%D8%B1%D8%B6-%D9%84%D9%84%D8%B6%D8%B1%D8%A8-%D9%81%D9%8A-%D8%A5%D9%8A%D8%B1%D8%A7%D9%86/509503.html"/>
    <hyperlink ref="R13" r:id="rId10" display="https://www.radiosawa.com/a/%D8%B3%D9%8A%D8%AF%D8%A9-%D8%B9%D8%B1%D8%A7%D9%82%D9%8A%D8%A9-%D8%AA%D8%AA%D8%B9%D8%B1%D8%B6-%D9%84%D9%84%D8%B6%D8%B1%D8%A8-%D9%81%D9%8A-%D8%A5%D9%8A%D8%B1%D8%A7%D9%86/509503.html"/>
    <hyperlink ref="R14" r:id="rId11" display="https://www.radiosawa.com/a/%D8%B3%D9%8A%D8%AF%D8%A9-%D8%B9%D8%B1%D8%A7%D9%82%D9%8A%D8%A9-%D8%AA%D8%AA%D8%B9%D8%B1%D8%B6-%D9%84%D9%84%D8%B6%D8%B1%D8%A8-%D9%81%D9%8A-%D8%A5%D9%8A%D8%B1%D8%A7%D9%86/509503.html"/>
    <hyperlink ref="R15" r:id="rId12" display="https://www.radiosawa.com/a/%D8%B3%D9%8A%D8%AF%D8%A9-%D8%B9%D8%B1%D8%A7%D9%82%D9%8A%D8%A9-%D8%AA%D8%AA%D8%B9%D8%B1%D8%B6-%D9%84%D9%84%D8%B6%D8%B1%D8%A8-%D9%81%D9%8A-%D8%A5%D9%8A%D8%B1%D8%A7%D9%86/509503.html"/>
    <hyperlink ref="R16" r:id="rId13" display="https://www.radiosawa.com/a/%D8%B3%D9%8A%D8%AF%D8%A9-%D8%B9%D8%B1%D8%A7%D9%82%D9%8A%D8%A9-%D8%AA%D8%AA%D8%B9%D8%B1%D8%B6-%D9%84%D9%84%D8%B6%D8%B1%D8%A8-%D9%81%D9%8A-%D8%A5%D9%8A%D8%B1%D8%A7%D9%86/509503.html"/>
    <hyperlink ref="R17" r:id="rId14" display="https://www.radiosawa.com/a/%D8%B3%D9%8A%D8%AF%D8%A9-%D8%B9%D8%B1%D8%A7%D9%82%D9%8A%D8%A9-%D8%AA%D8%AA%D8%B9%D8%B1%D8%B6-%D9%84%D9%84%D8%B6%D8%B1%D8%A8-%D9%81%D9%8A-%D8%A5%D9%8A%D8%B1%D8%A7%D9%86/509503.html"/>
    <hyperlink ref="R18" r:id="rId15" display="https://www.radiosawa.com/a/%D8%B3%D9%8A%D8%AF%D8%A9-%D8%B9%D8%B1%D8%A7%D9%82%D9%8A%D8%A9-%D8%AA%D8%AA%D8%B9%D8%B1%D8%B6-%D9%84%D9%84%D8%B6%D8%B1%D8%A8-%D9%81%D9%8A-%D8%A5%D9%8A%D8%B1%D8%A7%D9%86/509503.html"/>
    <hyperlink ref="R20" r:id="rId16" display="https://www.radiosawa.com/a/%D8%B3%D9%8A%D8%AF%D8%A9-%D8%B9%D8%B1%D8%A7%D9%82%D9%8A%D8%A9-%D8%AA%D8%AA%D8%B9%D8%B1%D8%B6-%D9%84%D9%84%D8%B6%D8%B1%D8%A8-%D9%81%D9%8A-%D8%A5%D9%8A%D8%B1%D8%A7%D9%86/509503.html"/>
    <hyperlink ref="R21" r:id="rId17" display="https://twitter.com/i/web/status/1164788048531320836"/>
    <hyperlink ref="R23" r:id="rId18" display="https://twitter.com/i/web/status/1165142748611121152"/>
    <hyperlink ref="R27" r:id="rId19" display="https://twitter.com/i/web/status/1165199872863215617"/>
    <hyperlink ref="R29" r:id="rId20" display="https://twitter.com/tokariad/status/1165234144135327744"/>
    <hyperlink ref="R33" r:id="rId21" display="https://twitter.com/i/web/status/1166315399484514305"/>
    <hyperlink ref="R35" r:id="rId22" display="https://twitter.com/i/web/status/1166383825024442369"/>
    <hyperlink ref="R38" r:id="rId23" display="https://twitter.com/i/web/status/1159479479800082433"/>
    <hyperlink ref="R39" r:id="rId24" display="https://www.radiosawa.com/a/%D8%B3%D9%8A%D8%AF%D8%A9-%D8%B9%D8%B1%D8%A7%D9%82%D9%8A%D8%A9-%D8%AA%D8%AA%D8%B9%D8%B1%D8%B6-%D9%84%D9%84%D8%B6%D8%B1%D8%A8-%D9%81%D9%8A-%D8%A5%D9%8A%D8%B1%D8%A7%D9%86/509503.html"/>
    <hyperlink ref="R42" r:id="rId25" display="https://twitter.com/i/web/status/1166299003442618368"/>
    <hyperlink ref="R45" r:id="rId26" display="https://twitter.com/i/web/status/1166855322180423682"/>
    <hyperlink ref="R47" r:id="rId27" display="https://twitter.com/i/web/status/1167245875695050752"/>
    <hyperlink ref="R48" r:id="rId28" display="https://twitter.com/i/web/status/1167250430830829568"/>
    <hyperlink ref="R50" r:id="rId29" display="https://twitter.com/i/web/status/1167394784689999874"/>
    <hyperlink ref="U37" r:id="rId30" display="https://pbs.twimg.com/media/EDDylcIWkAEcMGH.jpg"/>
    <hyperlink ref="V3" r:id="rId31" display="http://pbs.twimg.com/profile_images/1165336963634872321/HrPKbiiP_normal.jpg"/>
    <hyperlink ref="V4" r:id="rId32" display="http://pbs.twimg.com/profile_images/1154548410508283904/5nbl7Gta_normal.jpg"/>
    <hyperlink ref="V5" r:id="rId33" display="http://pbs.twimg.com/profile_images/1163823009825619968/rc-uUaDP_normal.jpg"/>
    <hyperlink ref="V6" r:id="rId34" display="http://pbs.twimg.com/profile_images/1058739839384907776/WllDCirw_normal.jpg"/>
    <hyperlink ref="V7" r:id="rId35" display="http://pbs.twimg.com/profile_images/1059144968114262019/vN5m0yvd_normal.jpg"/>
    <hyperlink ref="V8" r:id="rId36" display="http://pbs.twimg.com/profile_images/1158238641589817344/iEtlPjxW_normal.jpg"/>
    <hyperlink ref="V9" r:id="rId37" display="http://pbs.twimg.com/profile_images/1163543489491197952/PEEuVLUP_normal.jpg"/>
    <hyperlink ref="V10" r:id="rId38" display="http://pbs.twimg.com/profile_images/378800000065091615/a37eef2fcfc7a6fcdff102fdc1661a60_normal.jpeg"/>
    <hyperlink ref="V11" r:id="rId39" display="http://pbs.twimg.com/profile_images/1158088567496818689/LJYKNr82_normal.jpg"/>
    <hyperlink ref="V12" r:id="rId40" display="http://pbs.twimg.com/profile_images/1152234856837013504/WAfqMGbz_normal.jpg"/>
    <hyperlink ref="V13" r:id="rId41" display="http://pbs.twimg.com/profile_images/1160901413469327361/s_EMpP6C_normal.jpg"/>
    <hyperlink ref="V14" r:id="rId42" display="http://pbs.twimg.com/profile_images/1014249433935081473/Nl7D7KQ9_normal.jpg"/>
    <hyperlink ref="V15" r:id="rId43" display="http://pbs.twimg.com/profile_images/742060055609155589/4w0PH6OP_normal.jpg"/>
    <hyperlink ref="V16" r:id="rId44" display="http://pbs.twimg.com/profile_images/1155589746200125442/zgcNOIun_normal.jpg"/>
    <hyperlink ref="V17" r:id="rId45" display="http://pbs.twimg.com/profile_images/1161138294211731466/JdWHJQOU_normal.jpg"/>
    <hyperlink ref="V18" r:id="rId46" display="http://pbs.twimg.com/profile_images/1058345641930297344/gi9d7nPF_normal.jpg"/>
    <hyperlink ref="V19" r:id="rId47" display="http://pbs.twimg.com/profile_images/1157810966664568832/TR790SlH_normal.jpg"/>
    <hyperlink ref="V20" r:id="rId48" display="http://pbs.twimg.com/profile_images/1152518394807291904/OwL-FgwN_normal.jpg"/>
    <hyperlink ref="V21" r:id="rId49" display="http://pbs.twimg.com/profile_images/868114418109960192/ZQKLcETF_normal.jpg"/>
    <hyperlink ref="V22" r:id="rId50" display="http://pbs.twimg.com/profile_images/1163891050043383814/CR-IJxmi_normal.jpg"/>
    <hyperlink ref="V23" r:id="rId51" display="http://pbs.twimg.com/profile_images/1158467806071021569/C-8r1MES_normal.jpg"/>
    <hyperlink ref="V24" r:id="rId52" display="http://pbs.twimg.com/profile_images/1150128954461831168/yOin5zlG_normal.jpg"/>
    <hyperlink ref="V25" r:id="rId53" display="http://pbs.twimg.com/profile_images/1147147970170773505/nToJE5EU_normal.jpg"/>
    <hyperlink ref="V26" r:id="rId54" display="http://pbs.twimg.com/profile_images/1086720630018457601/Hkc9DtVf_normal.jpg"/>
    <hyperlink ref="V27" r:id="rId55" display="http://pbs.twimg.com/profile_images/1165022617276993538/X2pOUEMj_normal.jpg"/>
    <hyperlink ref="V28" r:id="rId56" display="http://pbs.twimg.com/profile_images/1165034833598439425/vt8bnSLm_normal.jpg"/>
    <hyperlink ref="V29" r:id="rId57" display="http://pbs.twimg.com/profile_images/1151458899020713990/hEy4Xi4l_normal.jpg"/>
    <hyperlink ref="V30" r:id="rId58" display="http://pbs.twimg.com/profile_images/1164668380252639232/QZih7HmA_normal.jpg"/>
    <hyperlink ref="V31" r:id="rId59" display="http://pbs.twimg.com/profile_images/1114901696017203200/JeHi9thv_normal.jpg"/>
    <hyperlink ref="V32" r:id="rId60" display="http://pbs.twimg.com/profile_images/1157645007152717824/BYlxXprz_normal.jpg"/>
    <hyperlink ref="V33" r:id="rId61" display="http://pbs.twimg.com/profile_images/1019144649544478721/-HRamDVJ_normal.jpg"/>
    <hyperlink ref="V34" r:id="rId62" display="http://pbs.twimg.com/profile_images/1162066152165650433/9U0MkFDn_normal.jpg"/>
    <hyperlink ref="V35" r:id="rId63" display="http://pbs.twimg.com/profile_images/1162528154252173314/J1VVarLE_normal.jpg"/>
    <hyperlink ref="V36" r:id="rId64" display="http://pbs.twimg.com/profile_images/1164267311500603392/YBLxqTTR_normal.jpg"/>
    <hyperlink ref="V37" r:id="rId65" display="https://pbs.twimg.com/media/EDDylcIWkAEcMGH.jpg"/>
    <hyperlink ref="V38" r:id="rId66" display="http://pbs.twimg.com/profile_images/1143496728043298817/szSJgmQC_normal.jpg"/>
    <hyperlink ref="V39" r:id="rId67" display="http://pbs.twimg.com/profile_images/1143496728043298817/szSJgmQC_normal.jpg"/>
    <hyperlink ref="V40" r:id="rId68" display="http://pbs.twimg.com/profile_images/1161004155579899906/IHO2s5rr_normal.jpg"/>
    <hyperlink ref="V41" r:id="rId69" display="http://pbs.twimg.com/profile_images/1138843953963442177/cmopiRJk_normal.jpg"/>
    <hyperlink ref="V42" r:id="rId70" display="http://pbs.twimg.com/profile_images/1150348083726823424/LPa9NR_i_normal.jpg"/>
    <hyperlink ref="V43" r:id="rId71" display="http://pbs.twimg.com/profile_images/1127264673445892099/1cylMTbD_normal.jpg"/>
    <hyperlink ref="V44" r:id="rId72" display="http://pbs.twimg.com/profile_images/1157089092913360896/LLTlTe1J_normal.jpg"/>
    <hyperlink ref="V45" r:id="rId73" display="http://pbs.twimg.com/profile_images/1150762099989262336/1fqV535e_normal.jpg"/>
    <hyperlink ref="V46" r:id="rId74" display="http://pbs.twimg.com/profile_images/1085856085293051904/hJ2ZkhUd_normal.jpg"/>
    <hyperlink ref="V47" r:id="rId75" display="http://pbs.twimg.com/profile_images/1145339229163180032/qCHSd43C_normal.jpg"/>
    <hyperlink ref="V48" r:id="rId76" display="http://pbs.twimg.com/profile_images/1159660686877822978/hYNqHGcw_normal.jpg"/>
    <hyperlink ref="V49" r:id="rId77" display="http://pbs.twimg.com/profile_images/1103847215292911616/uXDPfJ5x_normal.png"/>
    <hyperlink ref="V50" r:id="rId78" display="http://pbs.twimg.com/profile_images/1166389259265368065/JtoaaVA8_normal.jpg"/>
    <hyperlink ref="X3" r:id="rId79" display="https://twitter.com/#!/hfn_1990/status/1163972278725619717"/>
    <hyperlink ref="X4" r:id="rId80" display="https://twitter.com/#!/illsli9/status/1163972434724315137"/>
    <hyperlink ref="X5" r:id="rId81" display="https://twitter.com/#!/wangoppaa/status/1164297205827723264"/>
    <hyperlink ref="X6" r:id="rId82" display="https://twitter.com/#!/alhurranews/status/1164625566957539333"/>
    <hyperlink ref="X7" r:id="rId83" display="https://twitter.com/#!/alhurrairaq/status/1164625758427451394"/>
    <hyperlink ref="X8" r:id="rId84" display="https://twitter.com/#!/mtotality/status/1164627341693378562"/>
    <hyperlink ref="X9" r:id="rId85" display="https://twitter.com/#!/alaa00803434/status/1164627364019679232"/>
    <hyperlink ref="X10" r:id="rId86" display="https://twitter.com/#!/mtowim/status/1164628144118259713"/>
    <hyperlink ref="X11" r:id="rId87" display="https://twitter.com/#!/khalidroqi/status/1164628528639500293"/>
    <hyperlink ref="X12" r:id="rId88" display="https://twitter.com/#!/torcrfvumfvbwtc/status/1164630030334513155"/>
    <hyperlink ref="X13" r:id="rId89" display="https://twitter.com/#!/2highmountains/status/1164630463429959681"/>
    <hyperlink ref="X14" r:id="rId90" display="https://twitter.com/#!/oeskkcehmvn8fmv/status/1164638210498224144"/>
    <hyperlink ref="X15" r:id="rId91" display="https://twitter.com/#!/au_vieux/status/1164657240747446272"/>
    <hyperlink ref="X16" r:id="rId92" display="https://twitter.com/#!/muirln7rn1xbqja/status/1164664702296834048"/>
    <hyperlink ref="X17" r:id="rId93" display="https://twitter.com/#!/yvsqoquzbcqigse/status/1164668106943451136"/>
    <hyperlink ref="X18" r:id="rId94" display="https://twitter.com/#!/mhabibahi/status/1164673409663590400"/>
    <hyperlink ref="X19" r:id="rId95" display="https://twitter.com/#!/orvalho_/status/1164719309639364613"/>
    <hyperlink ref="X20" r:id="rId96" display="https://twitter.com/#!/h5nz9ut3fr0ptyx/status/1164772742924685312"/>
    <hyperlink ref="X21" r:id="rId97" display="https://twitter.com/#!/tamer_karkot/status/1164788048531320836"/>
    <hyperlink ref="X22" r:id="rId98" display="https://twitter.com/#!/noooora_na/status/1165132318434111488"/>
    <hyperlink ref="X23" r:id="rId99" display="https://twitter.com/#!/nai__0226/status/1165142748611121152"/>
    <hyperlink ref="X24" r:id="rId100" display="https://twitter.com/#!/fatmaasabih/status/1165168379319242753"/>
    <hyperlink ref="X25" r:id="rId101" display="https://twitter.com/#!/oonooraoo/status/1165169240510468098"/>
    <hyperlink ref="X26" r:id="rId102" display="https://twitter.com/#!/tweepaya/status/1165177779555655681"/>
    <hyperlink ref="X27" r:id="rId103" display="https://twitter.com/#!/alialleile/status/1165199872863215617"/>
    <hyperlink ref="X28" r:id="rId104" display="https://twitter.com/#!/foudagrapher/status/1165358395207114753"/>
    <hyperlink ref="X29" r:id="rId105" display="https://twitter.com/#!/nermena44/status/1165382442561220609"/>
    <hyperlink ref="X30" r:id="rId106" display="https://twitter.com/#!/bossyanssary/status/1165554146398875649"/>
    <hyperlink ref="X31" r:id="rId107" display="https://twitter.com/#!/michealnabil010/status/1165554512532246528"/>
    <hyperlink ref="X32" r:id="rId108" display="https://twitter.com/#!/sitalb_anat/status/1166299590049579009"/>
    <hyperlink ref="X33" r:id="rId109" display="https://twitter.com/#!/sarahka00361199/status/1166315399484514305"/>
    <hyperlink ref="X34" r:id="rId110" display="https://twitter.com/#!/taheralzain/status/1166315631081414657"/>
    <hyperlink ref="X35" r:id="rId111" display="https://twitter.com/#!/najd_nl/status/1166383825024442369"/>
    <hyperlink ref="X36" r:id="rId112" display="https://twitter.com/#!/mo_m3n/status/1166513978173997056"/>
    <hyperlink ref="X37" r:id="rId113" display="https://twitter.com/#!/jaehween/status/1166699036180721666"/>
    <hyperlink ref="X38" r:id="rId114" display="https://twitter.com/#!/radiosawa/status/1159479479800082433"/>
    <hyperlink ref="X39" r:id="rId115" display="https://twitter.com/#!/radiosawa/status/1164622464917413889"/>
    <hyperlink ref="X40" r:id="rId116" display="https://twitter.com/#!/piotrziba2/status/1166739871517609984"/>
    <hyperlink ref="X41" r:id="rId117" display="https://twitter.com/#!/k4gmrpdhkb5rddz/status/1166808718660579328"/>
    <hyperlink ref="X42" r:id="rId118" display="https://twitter.com/#!/mo7_omar/status/1166299003442618368"/>
    <hyperlink ref="X43" r:id="rId119" display="https://twitter.com/#!/3zoahmed94/status/1166847260967260160"/>
    <hyperlink ref="X44" r:id="rId120" display="https://twitter.com/#!/wa3dmo7sen/status/1166855587239538688"/>
    <hyperlink ref="X45" r:id="rId121" display="https://twitter.com/#!/blablabla_ee/status/1166855322180423682"/>
    <hyperlink ref="X46" r:id="rId122" display="https://twitter.com/#!/mikykassim/status/1166856615502499842"/>
    <hyperlink ref="X47" r:id="rId123" display="https://twitter.com/#!/nourah_ksa/status/1167245875695050752"/>
    <hyperlink ref="X48" r:id="rId124" display="https://twitter.com/#!/m_199316/status/1167250430830829568"/>
    <hyperlink ref="X49" r:id="rId125" display="https://twitter.com/#!/ra__ea/status/1167298150459047936"/>
    <hyperlink ref="X50" r:id="rId126" display="https://twitter.com/#!/omarkarami/status/1167394784689999874"/>
  </hyperlinks>
  <printOptions/>
  <pageMargins left="0.7" right="0.7" top="0.75" bottom="0.75" header="0.3" footer="0.3"/>
  <pageSetup horizontalDpi="600" verticalDpi="600" orientation="portrait" r:id="rId130"/>
  <legacyDrawing r:id="rId128"/>
  <tableParts>
    <tablePart r:id="rId1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1356</v>
      </c>
      <c r="B1" s="13" t="s">
        <v>34</v>
      </c>
    </row>
    <row r="2" spans="1:2" ht="15">
      <c r="A2" s="125" t="s">
        <v>247</v>
      </c>
      <c r="B2" s="85">
        <v>210</v>
      </c>
    </row>
    <row r="3" spans="1:2" ht="15">
      <c r="A3" s="125" t="s">
        <v>250</v>
      </c>
      <c r="B3" s="85">
        <v>12</v>
      </c>
    </row>
    <row r="4" spans="1:2" ht="15">
      <c r="A4" s="125" t="s">
        <v>245</v>
      </c>
      <c r="B4" s="85">
        <v>2</v>
      </c>
    </row>
    <row r="5" spans="1:2" ht="15">
      <c r="A5" s="125" t="s">
        <v>255</v>
      </c>
      <c r="B5" s="85">
        <v>2</v>
      </c>
    </row>
    <row r="6" spans="1:2" ht="15">
      <c r="A6" s="125" t="s">
        <v>253</v>
      </c>
      <c r="B6" s="85">
        <v>2</v>
      </c>
    </row>
    <row r="7" spans="1:2" ht="15">
      <c r="A7" s="125" t="s">
        <v>234</v>
      </c>
      <c r="B7" s="85">
        <v>2</v>
      </c>
    </row>
    <row r="8" spans="1:2" ht="15">
      <c r="A8" s="125" t="s">
        <v>235</v>
      </c>
      <c r="B8" s="85">
        <v>2</v>
      </c>
    </row>
    <row r="9" spans="1:2" ht="15">
      <c r="A9" s="125" t="s">
        <v>233</v>
      </c>
      <c r="B9" s="85">
        <v>2</v>
      </c>
    </row>
    <row r="10" spans="1:2" ht="15">
      <c r="A10" s="125" t="s">
        <v>242</v>
      </c>
      <c r="B10" s="85">
        <v>0</v>
      </c>
    </row>
    <row r="11" spans="1:2" ht="15">
      <c r="A11" s="125" t="s">
        <v>264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6" t="s">
        <v>1358</v>
      </c>
      <c r="B25" t="s">
        <v>1357</v>
      </c>
    </row>
    <row r="26" spans="1:2" ht="15">
      <c r="A26" s="137" t="s">
        <v>1360</v>
      </c>
      <c r="B26" s="3"/>
    </row>
    <row r="27" spans="1:2" ht="15">
      <c r="A27" s="138" t="s">
        <v>1361</v>
      </c>
      <c r="B27" s="3"/>
    </row>
    <row r="28" spans="1:2" ht="15">
      <c r="A28" s="139" t="s">
        <v>1362</v>
      </c>
      <c r="B28" s="3"/>
    </row>
    <row r="29" spans="1:2" ht="15">
      <c r="A29" s="140" t="s">
        <v>1363</v>
      </c>
      <c r="B29" s="3">
        <v>1</v>
      </c>
    </row>
    <row r="30" spans="1:2" ht="15">
      <c r="A30" s="139" t="s">
        <v>1364</v>
      </c>
      <c r="B30" s="3"/>
    </row>
    <row r="31" spans="1:2" ht="15">
      <c r="A31" s="140" t="s">
        <v>1365</v>
      </c>
      <c r="B31" s="3">
        <v>2</v>
      </c>
    </row>
    <row r="32" spans="1:2" ht="15">
      <c r="A32" s="140" t="s">
        <v>1366</v>
      </c>
      <c r="B32" s="3">
        <v>1</v>
      </c>
    </row>
    <row r="33" spans="1:2" ht="15">
      <c r="A33" s="139" t="s">
        <v>1367</v>
      </c>
      <c r="B33" s="3"/>
    </row>
    <row r="34" spans="1:2" ht="15">
      <c r="A34" s="140" t="s">
        <v>1368</v>
      </c>
      <c r="B34" s="3">
        <v>6</v>
      </c>
    </row>
    <row r="35" spans="1:2" ht="15">
      <c r="A35" s="140" t="s">
        <v>1369</v>
      </c>
      <c r="B35" s="3">
        <v>4</v>
      </c>
    </row>
    <row r="36" spans="1:2" ht="15">
      <c r="A36" s="140" t="s">
        <v>1370</v>
      </c>
      <c r="B36" s="3">
        <v>1</v>
      </c>
    </row>
    <row r="37" spans="1:2" ht="15">
      <c r="A37" s="140" t="s">
        <v>1366</v>
      </c>
      <c r="B37" s="3">
        <v>3</v>
      </c>
    </row>
    <row r="38" spans="1:2" ht="15">
      <c r="A38" s="139" t="s">
        <v>1371</v>
      </c>
      <c r="B38" s="3"/>
    </row>
    <row r="39" spans="1:2" ht="15">
      <c r="A39" s="140" t="s">
        <v>1372</v>
      </c>
      <c r="B39" s="3">
        <v>1</v>
      </c>
    </row>
    <row r="40" spans="1:2" ht="15">
      <c r="A40" s="140" t="s">
        <v>1373</v>
      </c>
      <c r="B40" s="3">
        <v>1</v>
      </c>
    </row>
    <row r="41" spans="1:2" ht="15">
      <c r="A41" s="140" t="s">
        <v>1374</v>
      </c>
      <c r="B41" s="3">
        <v>1</v>
      </c>
    </row>
    <row r="42" spans="1:2" ht="15">
      <c r="A42" s="139" t="s">
        <v>1375</v>
      </c>
      <c r="B42" s="3"/>
    </row>
    <row r="43" spans="1:2" ht="15">
      <c r="A43" s="140" t="s">
        <v>1373</v>
      </c>
      <c r="B43" s="3">
        <v>1</v>
      </c>
    </row>
    <row r="44" spans="1:2" ht="15">
      <c r="A44" s="140" t="s">
        <v>1374</v>
      </c>
      <c r="B44" s="3">
        <v>1</v>
      </c>
    </row>
    <row r="45" spans="1:2" ht="15">
      <c r="A45" s="140" t="s">
        <v>1376</v>
      </c>
      <c r="B45" s="3">
        <v>2</v>
      </c>
    </row>
    <row r="46" spans="1:2" ht="15">
      <c r="A46" s="140" t="s">
        <v>1377</v>
      </c>
      <c r="B46" s="3">
        <v>1</v>
      </c>
    </row>
    <row r="47" spans="1:2" ht="15">
      <c r="A47" s="140" t="s">
        <v>1378</v>
      </c>
      <c r="B47" s="3">
        <v>1</v>
      </c>
    </row>
    <row r="48" spans="1:2" ht="15">
      <c r="A48" s="140" t="s">
        <v>1369</v>
      </c>
      <c r="B48" s="3">
        <v>1</v>
      </c>
    </row>
    <row r="49" spans="1:2" ht="15">
      <c r="A49" s="140" t="s">
        <v>1370</v>
      </c>
      <c r="B49" s="3">
        <v>1</v>
      </c>
    </row>
    <row r="50" spans="1:2" ht="15">
      <c r="A50" s="139" t="s">
        <v>1379</v>
      </c>
      <c r="B50" s="3"/>
    </row>
    <row r="51" spans="1:2" ht="15">
      <c r="A51" s="140" t="s">
        <v>1378</v>
      </c>
      <c r="B51" s="3">
        <v>2</v>
      </c>
    </row>
    <row r="52" spans="1:2" ht="15">
      <c r="A52" s="139" t="s">
        <v>1380</v>
      </c>
      <c r="B52" s="3"/>
    </row>
    <row r="53" spans="1:2" ht="15">
      <c r="A53" s="140" t="s">
        <v>1381</v>
      </c>
      <c r="B53" s="3">
        <v>2</v>
      </c>
    </row>
    <row r="54" spans="1:2" ht="15">
      <c r="A54" s="140" t="s">
        <v>1382</v>
      </c>
      <c r="B54" s="3">
        <v>2</v>
      </c>
    </row>
    <row r="55" spans="1:2" ht="15">
      <c r="A55" s="140" t="s">
        <v>1383</v>
      </c>
      <c r="B55" s="3">
        <v>1</v>
      </c>
    </row>
    <row r="56" spans="1:2" ht="15">
      <c r="A56" s="139" t="s">
        <v>1384</v>
      </c>
      <c r="B56" s="3"/>
    </row>
    <row r="57" spans="1:2" ht="15">
      <c r="A57" s="140" t="s">
        <v>1365</v>
      </c>
      <c r="B57" s="3">
        <v>1</v>
      </c>
    </row>
    <row r="58" spans="1:2" ht="15">
      <c r="A58" s="140" t="s">
        <v>1385</v>
      </c>
      <c r="B58" s="3">
        <v>1</v>
      </c>
    </row>
    <row r="59" spans="1:2" ht="15">
      <c r="A59" s="140" t="s">
        <v>1363</v>
      </c>
      <c r="B59" s="3">
        <v>1</v>
      </c>
    </row>
    <row r="60" spans="1:2" ht="15">
      <c r="A60" s="140" t="s">
        <v>1369</v>
      </c>
      <c r="B60" s="3">
        <v>1</v>
      </c>
    </row>
    <row r="61" spans="1:2" ht="15">
      <c r="A61" s="140" t="s">
        <v>1366</v>
      </c>
      <c r="B61" s="3">
        <v>1</v>
      </c>
    </row>
    <row r="62" spans="1:2" ht="15">
      <c r="A62" s="140" t="s">
        <v>1386</v>
      </c>
      <c r="B62" s="3">
        <v>3</v>
      </c>
    </row>
    <row r="63" spans="1:2" ht="15">
      <c r="A63" s="139" t="s">
        <v>1387</v>
      </c>
      <c r="B63" s="3"/>
    </row>
    <row r="64" spans="1:2" ht="15">
      <c r="A64" s="140" t="s">
        <v>1388</v>
      </c>
      <c r="B64" s="3">
        <v>2</v>
      </c>
    </row>
    <row r="65" spans="1:2" ht="15">
      <c r="A65" s="140" t="s">
        <v>1389</v>
      </c>
      <c r="B65" s="3">
        <v>1</v>
      </c>
    </row>
    <row r="66" spans="1:2" ht="15">
      <c r="A66" s="140" t="s">
        <v>1382</v>
      </c>
      <c r="B66" s="3">
        <v>1</v>
      </c>
    </row>
    <row r="67" spans="1:2" ht="15">
      <c r="A67" s="137" t="s">
        <v>1359</v>
      </c>
      <c r="B67"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496</v>
      </c>
      <c r="AE2" s="13" t="s">
        <v>497</v>
      </c>
      <c r="AF2" s="13" t="s">
        <v>498</v>
      </c>
      <c r="AG2" s="13" t="s">
        <v>499</v>
      </c>
      <c r="AH2" s="13" t="s">
        <v>500</v>
      </c>
      <c r="AI2" s="13" t="s">
        <v>501</v>
      </c>
      <c r="AJ2" s="13" t="s">
        <v>502</v>
      </c>
      <c r="AK2" s="13" t="s">
        <v>503</v>
      </c>
      <c r="AL2" s="13" t="s">
        <v>504</v>
      </c>
      <c r="AM2" s="13" t="s">
        <v>505</v>
      </c>
      <c r="AN2" s="13" t="s">
        <v>506</v>
      </c>
      <c r="AO2" s="13" t="s">
        <v>507</v>
      </c>
      <c r="AP2" s="13" t="s">
        <v>508</v>
      </c>
      <c r="AQ2" s="13" t="s">
        <v>509</v>
      </c>
      <c r="AR2" s="13" t="s">
        <v>510</v>
      </c>
      <c r="AS2" s="13" t="s">
        <v>192</v>
      </c>
      <c r="AT2" s="13" t="s">
        <v>511</v>
      </c>
      <c r="AU2" s="13" t="s">
        <v>512</v>
      </c>
      <c r="AV2" s="13" t="s">
        <v>513</v>
      </c>
      <c r="AW2" s="13" t="s">
        <v>514</v>
      </c>
      <c r="AX2" s="13" t="s">
        <v>515</v>
      </c>
      <c r="AY2" s="13" t="s">
        <v>516</v>
      </c>
      <c r="AZ2" s="13" t="s">
        <v>939</v>
      </c>
      <c r="BA2" s="128" t="s">
        <v>1182</v>
      </c>
      <c r="BB2" s="128" t="s">
        <v>1183</v>
      </c>
      <c r="BC2" s="128" t="s">
        <v>1184</v>
      </c>
      <c r="BD2" s="128" t="s">
        <v>1185</v>
      </c>
      <c r="BE2" s="128" t="s">
        <v>1186</v>
      </c>
      <c r="BF2" s="128" t="s">
        <v>1187</v>
      </c>
      <c r="BG2" s="128" t="s">
        <v>1188</v>
      </c>
      <c r="BH2" s="128" t="s">
        <v>1218</v>
      </c>
      <c r="BI2" s="128" t="s">
        <v>1219</v>
      </c>
      <c r="BJ2" s="128" t="s">
        <v>1244</v>
      </c>
      <c r="BK2" s="128" t="s">
        <v>1325</v>
      </c>
      <c r="BL2" s="128" t="s">
        <v>1326</v>
      </c>
      <c r="BM2" s="128" t="s">
        <v>1327</v>
      </c>
      <c r="BN2" s="128" t="s">
        <v>1328</v>
      </c>
      <c r="BO2" s="128" t="s">
        <v>1329</v>
      </c>
      <c r="BP2" s="128" t="s">
        <v>1330</v>
      </c>
      <c r="BQ2" s="128" t="s">
        <v>1331</v>
      </c>
      <c r="BR2" s="128" t="s">
        <v>1332</v>
      </c>
      <c r="BS2" s="128" t="s">
        <v>1334</v>
      </c>
      <c r="BT2" s="3"/>
      <c r="BU2" s="3"/>
    </row>
    <row r="3" spans="1:73" ht="15" customHeight="1">
      <c r="A3" s="50" t="s">
        <v>212</v>
      </c>
      <c r="B3" s="53"/>
      <c r="C3" s="53" t="s">
        <v>64</v>
      </c>
      <c r="D3" s="54">
        <v>271.73070980824474</v>
      </c>
      <c r="E3" s="55"/>
      <c r="F3" s="113" t="s">
        <v>323</v>
      </c>
      <c r="G3" s="53"/>
      <c r="H3" s="57" t="s">
        <v>212</v>
      </c>
      <c r="I3" s="56"/>
      <c r="J3" s="56"/>
      <c r="K3" s="115" t="s">
        <v>816</v>
      </c>
      <c r="L3" s="59">
        <v>1</v>
      </c>
      <c r="M3" s="60">
        <v>9349.2919921875</v>
      </c>
      <c r="N3" s="60">
        <v>6243.4931640625</v>
      </c>
      <c r="O3" s="58"/>
      <c r="P3" s="61"/>
      <c r="Q3" s="61"/>
      <c r="R3" s="51"/>
      <c r="S3" s="51">
        <v>2</v>
      </c>
      <c r="T3" s="51">
        <v>1</v>
      </c>
      <c r="U3" s="52">
        <v>0</v>
      </c>
      <c r="V3" s="52">
        <v>1</v>
      </c>
      <c r="W3" s="52">
        <v>0</v>
      </c>
      <c r="X3" s="52">
        <v>1.298233</v>
      </c>
      <c r="Y3" s="52">
        <v>0</v>
      </c>
      <c r="Z3" s="52">
        <v>0</v>
      </c>
      <c r="AA3" s="62">
        <v>3</v>
      </c>
      <c r="AB3" s="62"/>
      <c r="AC3" s="63"/>
      <c r="AD3" s="85" t="s">
        <v>517</v>
      </c>
      <c r="AE3" s="85">
        <v>547</v>
      </c>
      <c r="AF3" s="85">
        <v>65091</v>
      </c>
      <c r="AG3" s="85">
        <v>55301</v>
      </c>
      <c r="AH3" s="85">
        <v>3852</v>
      </c>
      <c r="AI3" s="85"/>
      <c r="AJ3" s="85" t="s">
        <v>573</v>
      </c>
      <c r="AK3" s="85"/>
      <c r="AL3" s="90" t="s">
        <v>657</v>
      </c>
      <c r="AM3" s="85"/>
      <c r="AN3" s="87">
        <v>41555.76763888889</v>
      </c>
      <c r="AO3" s="90" t="s">
        <v>680</v>
      </c>
      <c r="AP3" s="85" t="b">
        <v>1</v>
      </c>
      <c r="AQ3" s="85" t="b">
        <v>0</v>
      </c>
      <c r="AR3" s="85" t="b">
        <v>1</v>
      </c>
      <c r="AS3" s="85"/>
      <c r="AT3" s="85">
        <v>134</v>
      </c>
      <c r="AU3" s="90" t="s">
        <v>733</v>
      </c>
      <c r="AV3" s="85" t="b">
        <v>0</v>
      </c>
      <c r="AW3" s="85" t="s">
        <v>757</v>
      </c>
      <c r="AX3" s="90" t="s">
        <v>758</v>
      </c>
      <c r="AY3" s="85" t="s">
        <v>66</v>
      </c>
      <c r="AZ3" s="85" t="str">
        <f>REPLACE(INDEX(GroupVertices[Group],MATCH(Vertices[[#This Row],[Vertex]],GroupVertices[Vertex],0)),1,1,"")</f>
        <v>14</v>
      </c>
      <c r="BA3" s="51"/>
      <c r="BB3" s="51"/>
      <c r="BC3" s="51"/>
      <c r="BD3" s="51"/>
      <c r="BE3" s="51"/>
      <c r="BF3" s="51"/>
      <c r="BG3" s="129" t="s">
        <v>1189</v>
      </c>
      <c r="BH3" s="129" t="s">
        <v>1189</v>
      </c>
      <c r="BI3" s="129" t="s">
        <v>1129</v>
      </c>
      <c r="BJ3" s="129" t="s">
        <v>1129</v>
      </c>
      <c r="BK3" s="129">
        <v>0</v>
      </c>
      <c r="BL3" s="132">
        <v>0</v>
      </c>
      <c r="BM3" s="129">
        <v>0</v>
      </c>
      <c r="BN3" s="132">
        <v>0</v>
      </c>
      <c r="BO3" s="129">
        <v>0</v>
      </c>
      <c r="BP3" s="132">
        <v>0</v>
      </c>
      <c r="BQ3" s="129">
        <v>10</v>
      </c>
      <c r="BR3" s="132">
        <v>100</v>
      </c>
      <c r="BS3" s="129">
        <v>10</v>
      </c>
      <c r="BT3" s="3"/>
      <c r="BU3" s="3"/>
    </row>
    <row r="4" spans="1:76" ht="15">
      <c r="A4" s="14" t="s">
        <v>213</v>
      </c>
      <c r="B4" s="15"/>
      <c r="C4" s="15" t="s">
        <v>64</v>
      </c>
      <c r="D4" s="93">
        <v>162.23095523565055</v>
      </c>
      <c r="E4" s="81"/>
      <c r="F4" s="113" t="s">
        <v>324</v>
      </c>
      <c r="G4" s="15"/>
      <c r="H4" s="16" t="s">
        <v>213</v>
      </c>
      <c r="I4" s="66"/>
      <c r="J4" s="66"/>
      <c r="K4" s="115" t="s">
        <v>817</v>
      </c>
      <c r="L4" s="94">
        <v>1</v>
      </c>
      <c r="M4" s="95">
        <v>9349.2919921875</v>
      </c>
      <c r="N4" s="95">
        <v>4943.62353515625</v>
      </c>
      <c r="O4" s="77"/>
      <c r="P4" s="96"/>
      <c r="Q4" s="96"/>
      <c r="R4" s="97"/>
      <c r="S4" s="51">
        <v>0</v>
      </c>
      <c r="T4" s="51">
        <v>1</v>
      </c>
      <c r="U4" s="52">
        <v>0</v>
      </c>
      <c r="V4" s="52">
        <v>1</v>
      </c>
      <c r="W4" s="52">
        <v>0</v>
      </c>
      <c r="X4" s="52">
        <v>0.701748</v>
      </c>
      <c r="Y4" s="52">
        <v>0</v>
      </c>
      <c r="Z4" s="52">
        <v>0</v>
      </c>
      <c r="AA4" s="82">
        <v>4</v>
      </c>
      <c r="AB4" s="82"/>
      <c r="AC4" s="98"/>
      <c r="AD4" s="85" t="s">
        <v>518</v>
      </c>
      <c r="AE4" s="85">
        <v>847</v>
      </c>
      <c r="AF4" s="85">
        <v>137</v>
      </c>
      <c r="AG4" s="85">
        <v>7978</v>
      </c>
      <c r="AH4" s="85">
        <v>3868</v>
      </c>
      <c r="AI4" s="85"/>
      <c r="AJ4" s="85"/>
      <c r="AK4" s="85" t="s">
        <v>623</v>
      </c>
      <c r="AL4" s="90" t="s">
        <v>658</v>
      </c>
      <c r="AM4" s="85"/>
      <c r="AN4" s="87">
        <v>42999.79974537037</v>
      </c>
      <c r="AO4" s="90" t="s">
        <v>681</v>
      </c>
      <c r="AP4" s="85" t="b">
        <v>1</v>
      </c>
      <c r="AQ4" s="85" t="b">
        <v>0</v>
      </c>
      <c r="AR4" s="85" t="b">
        <v>1</v>
      </c>
      <c r="AS4" s="85"/>
      <c r="AT4" s="85">
        <v>0</v>
      </c>
      <c r="AU4" s="85"/>
      <c r="AV4" s="85" t="b">
        <v>0</v>
      </c>
      <c r="AW4" s="85" t="s">
        <v>757</v>
      </c>
      <c r="AX4" s="90" t="s">
        <v>759</v>
      </c>
      <c r="AY4" s="85" t="s">
        <v>66</v>
      </c>
      <c r="AZ4" s="85" t="str">
        <f>REPLACE(INDEX(GroupVertices[Group],MATCH(Vertices[[#This Row],[Vertex]],GroupVertices[Vertex],0)),1,1,"")</f>
        <v>14</v>
      </c>
      <c r="BA4" s="51" t="s">
        <v>303</v>
      </c>
      <c r="BB4" s="51" t="s">
        <v>303</v>
      </c>
      <c r="BC4" s="51" t="s">
        <v>318</v>
      </c>
      <c r="BD4" s="51" t="s">
        <v>318</v>
      </c>
      <c r="BE4" s="51"/>
      <c r="BF4" s="51"/>
      <c r="BG4" s="129" t="s">
        <v>1190</v>
      </c>
      <c r="BH4" s="129" t="s">
        <v>1190</v>
      </c>
      <c r="BI4" s="129" t="s">
        <v>1220</v>
      </c>
      <c r="BJ4" s="129" t="s">
        <v>1220</v>
      </c>
      <c r="BK4" s="129">
        <v>0</v>
      </c>
      <c r="BL4" s="132">
        <v>0</v>
      </c>
      <c r="BM4" s="129">
        <v>0</v>
      </c>
      <c r="BN4" s="132">
        <v>0</v>
      </c>
      <c r="BO4" s="129">
        <v>0</v>
      </c>
      <c r="BP4" s="132">
        <v>0</v>
      </c>
      <c r="BQ4" s="129">
        <v>12</v>
      </c>
      <c r="BR4" s="132">
        <v>100</v>
      </c>
      <c r="BS4" s="129">
        <v>12</v>
      </c>
      <c r="BT4" s="2"/>
      <c r="BU4" s="3"/>
      <c r="BV4" s="3"/>
      <c r="BW4" s="3"/>
      <c r="BX4" s="3"/>
    </row>
    <row r="5" spans="1:76" ht="15">
      <c r="A5" s="14" t="s">
        <v>214</v>
      </c>
      <c r="B5" s="15"/>
      <c r="C5" s="15" t="s">
        <v>64</v>
      </c>
      <c r="D5" s="93">
        <v>162.15677983150002</v>
      </c>
      <c r="E5" s="81"/>
      <c r="F5" s="113" t="s">
        <v>325</v>
      </c>
      <c r="G5" s="15"/>
      <c r="H5" s="16" t="s">
        <v>214</v>
      </c>
      <c r="I5" s="66"/>
      <c r="J5" s="66"/>
      <c r="K5" s="115" t="s">
        <v>818</v>
      </c>
      <c r="L5" s="94">
        <v>1</v>
      </c>
      <c r="M5" s="95">
        <v>4530.08642578125</v>
      </c>
      <c r="N5" s="95">
        <v>6418.47607421875</v>
      </c>
      <c r="O5" s="77"/>
      <c r="P5" s="96"/>
      <c r="Q5" s="96"/>
      <c r="R5" s="97"/>
      <c r="S5" s="51">
        <v>1</v>
      </c>
      <c r="T5" s="51">
        <v>1</v>
      </c>
      <c r="U5" s="52">
        <v>0</v>
      </c>
      <c r="V5" s="52">
        <v>0</v>
      </c>
      <c r="W5" s="52">
        <v>0</v>
      </c>
      <c r="X5" s="52">
        <v>0.99999</v>
      </c>
      <c r="Y5" s="52">
        <v>0</v>
      </c>
      <c r="Z5" s="52" t="s">
        <v>942</v>
      </c>
      <c r="AA5" s="82">
        <v>5</v>
      </c>
      <c r="AB5" s="82"/>
      <c r="AC5" s="98"/>
      <c r="AD5" s="85">
        <v>13</v>
      </c>
      <c r="AE5" s="85">
        <v>569</v>
      </c>
      <c r="AF5" s="85">
        <v>93</v>
      </c>
      <c r="AG5" s="85">
        <v>12930</v>
      </c>
      <c r="AH5" s="85">
        <v>3825</v>
      </c>
      <c r="AI5" s="85"/>
      <c r="AJ5" s="85" t="s">
        <v>574</v>
      </c>
      <c r="AK5" s="85" t="s">
        <v>624</v>
      </c>
      <c r="AL5" s="90" t="s">
        <v>659</v>
      </c>
      <c r="AM5" s="85"/>
      <c r="AN5" s="87">
        <v>43400.86918981482</v>
      </c>
      <c r="AO5" s="90" t="s">
        <v>682</v>
      </c>
      <c r="AP5" s="85" t="b">
        <v>1</v>
      </c>
      <c r="AQ5" s="85" t="b">
        <v>0</v>
      </c>
      <c r="AR5" s="85" t="b">
        <v>0</v>
      </c>
      <c r="AS5" s="85"/>
      <c r="AT5" s="85">
        <v>4</v>
      </c>
      <c r="AU5" s="85"/>
      <c r="AV5" s="85" t="b">
        <v>0</v>
      </c>
      <c r="AW5" s="85" t="s">
        <v>757</v>
      </c>
      <c r="AX5" s="90" t="s">
        <v>760</v>
      </c>
      <c r="AY5" s="85" t="s">
        <v>66</v>
      </c>
      <c r="AZ5" s="85" t="str">
        <f>REPLACE(INDEX(GroupVertices[Group],MATCH(Vertices[[#This Row],[Vertex]],GroupVertices[Vertex],0)),1,1,"")</f>
        <v>2</v>
      </c>
      <c r="BA5" s="51" t="s">
        <v>304</v>
      </c>
      <c r="BB5" s="51" t="s">
        <v>304</v>
      </c>
      <c r="BC5" s="51" t="s">
        <v>318</v>
      </c>
      <c r="BD5" s="51" t="s">
        <v>318</v>
      </c>
      <c r="BE5" s="51"/>
      <c r="BF5" s="51"/>
      <c r="BG5" s="129" t="s">
        <v>1191</v>
      </c>
      <c r="BH5" s="129" t="s">
        <v>1191</v>
      </c>
      <c r="BI5" s="129" t="s">
        <v>1221</v>
      </c>
      <c r="BJ5" s="129" t="s">
        <v>1221</v>
      </c>
      <c r="BK5" s="129">
        <v>0</v>
      </c>
      <c r="BL5" s="132">
        <v>0</v>
      </c>
      <c r="BM5" s="129">
        <v>0</v>
      </c>
      <c r="BN5" s="132">
        <v>0</v>
      </c>
      <c r="BO5" s="129">
        <v>0</v>
      </c>
      <c r="BP5" s="132">
        <v>0</v>
      </c>
      <c r="BQ5" s="129">
        <v>22</v>
      </c>
      <c r="BR5" s="132">
        <v>100</v>
      </c>
      <c r="BS5" s="129">
        <v>22</v>
      </c>
      <c r="BT5" s="2"/>
      <c r="BU5" s="3"/>
      <c r="BV5" s="3"/>
      <c r="BW5" s="3"/>
      <c r="BX5" s="3"/>
    </row>
    <row r="6" spans="1:76" ht="15">
      <c r="A6" s="14" t="s">
        <v>215</v>
      </c>
      <c r="B6" s="15"/>
      <c r="C6" s="15" t="s">
        <v>64</v>
      </c>
      <c r="D6" s="93">
        <v>1000</v>
      </c>
      <c r="E6" s="81"/>
      <c r="F6" s="113" t="s">
        <v>326</v>
      </c>
      <c r="G6" s="15"/>
      <c r="H6" s="16" t="s">
        <v>215</v>
      </c>
      <c r="I6" s="66"/>
      <c r="J6" s="66"/>
      <c r="K6" s="115" t="s">
        <v>819</v>
      </c>
      <c r="L6" s="94">
        <v>1</v>
      </c>
      <c r="M6" s="95">
        <v>1818.2740478515625</v>
      </c>
      <c r="N6" s="95">
        <v>726.6098022460938</v>
      </c>
      <c r="O6" s="77"/>
      <c r="P6" s="96"/>
      <c r="Q6" s="96"/>
      <c r="R6" s="97"/>
      <c r="S6" s="51">
        <v>0</v>
      </c>
      <c r="T6" s="51">
        <v>1</v>
      </c>
      <c r="U6" s="52">
        <v>0</v>
      </c>
      <c r="V6" s="52">
        <v>0.034483</v>
      </c>
      <c r="W6" s="52">
        <v>0.051438</v>
      </c>
      <c r="X6" s="52">
        <v>0.556517</v>
      </c>
      <c r="Y6" s="52">
        <v>0</v>
      </c>
      <c r="Z6" s="52">
        <v>0</v>
      </c>
      <c r="AA6" s="82">
        <v>6</v>
      </c>
      <c r="AB6" s="82"/>
      <c r="AC6" s="98"/>
      <c r="AD6" s="85" t="s">
        <v>519</v>
      </c>
      <c r="AE6" s="85">
        <v>41</v>
      </c>
      <c r="AF6" s="85">
        <v>2405608</v>
      </c>
      <c r="AG6" s="85">
        <v>103876</v>
      </c>
      <c r="AH6" s="85">
        <v>2</v>
      </c>
      <c r="AI6" s="85"/>
      <c r="AJ6" s="85" t="s">
        <v>575</v>
      </c>
      <c r="AK6" s="85" t="s">
        <v>625</v>
      </c>
      <c r="AL6" s="90" t="s">
        <v>660</v>
      </c>
      <c r="AM6" s="85"/>
      <c r="AN6" s="87">
        <v>40021.56810185185</v>
      </c>
      <c r="AO6" s="90" t="s">
        <v>683</v>
      </c>
      <c r="AP6" s="85" t="b">
        <v>0</v>
      </c>
      <c r="AQ6" s="85" t="b">
        <v>0</v>
      </c>
      <c r="AR6" s="85" t="b">
        <v>1</v>
      </c>
      <c r="AS6" s="85"/>
      <c r="AT6" s="85">
        <v>2984</v>
      </c>
      <c r="AU6" s="90" t="s">
        <v>733</v>
      </c>
      <c r="AV6" s="85" t="b">
        <v>1</v>
      </c>
      <c r="AW6" s="85" t="s">
        <v>757</v>
      </c>
      <c r="AX6" s="90" t="s">
        <v>761</v>
      </c>
      <c r="AY6" s="85" t="s">
        <v>66</v>
      </c>
      <c r="AZ6" s="85" t="str">
        <f>REPLACE(INDEX(GroupVertices[Group],MATCH(Vertices[[#This Row],[Vertex]],GroupVertices[Vertex],0)),1,1,"")</f>
        <v>1</v>
      </c>
      <c r="BA6" s="51" t="s">
        <v>305</v>
      </c>
      <c r="BB6" s="51" t="s">
        <v>305</v>
      </c>
      <c r="BC6" s="51" t="s">
        <v>319</v>
      </c>
      <c r="BD6" s="51" t="s">
        <v>319</v>
      </c>
      <c r="BE6" s="51"/>
      <c r="BF6" s="51"/>
      <c r="BG6" s="129" t="s">
        <v>1192</v>
      </c>
      <c r="BH6" s="129" t="s">
        <v>1192</v>
      </c>
      <c r="BI6" s="129" t="s">
        <v>1222</v>
      </c>
      <c r="BJ6" s="129" t="s">
        <v>1222</v>
      </c>
      <c r="BK6" s="129">
        <v>0</v>
      </c>
      <c r="BL6" s="132">
        <v>0</v>
      </c>
      <c r="BM6" s="129">
        <v>0</v>
      </c>
      <c r="BN6" s="132">
        <v>0</v>
      </c>
      <c r="BO6" s="129">
        <v>0</v>
      </c>
      <c r="BP6" s="132">
        <v>0</v>
      </c>
      <c r="BQ6" s="129">
        <v>17</v>
      </c>
      <c r="BR6" s="132">
        <v>100</v>
      </c>
      <c r="BS6" s="129">
        <v>17</v>
      </c>
      <c r="BT6" s="2"/>
      <c r="BU6" s="3"/>
      <c r="BV6" s="3"/>
      <c r="BW6" s="3"/>
      <c r="BX6" s="3"/>
    </row>
    <row r="7" spans="1:76" ht="15">
      <c r="A7" s="14" t="s">
        <v>247</v>
      </c>
      <c r="B7" s="15"/>
      <c r="C7" s="15" t="s">
        <v>64</v>
      </c>
      <c r="D7" s="93">
        <v>1000</v>
      </c>
      <c r="E7" s="81"/>
      <c r="F7" s="113" t="s">
        <v>357</v>
      </c>
      <c r="G7" s="15"/>
      <c r="H7" s="16" t="s">
        <v>247</v>
      </c>
      <c r="I7" s="66"/>
      <c r="J7" s="66"/>
      <c r="K7" s="115" t="s">
        <v>820</v>
      </c>
      <c r="L7" s="94">
        <v>9999</v>
      </c>
      <c r="M7" s="95">
        <v>1455.3590087890625</v>
      </c>
      <c r="N7" s="95">
        <v>5078.19482421875</v>
      </c>
      <c r="O7" s="77"/>
      <c r="P7" s="96"/>
      <c r="Q7" s="96"/>
      <c r="R7" s="97"/>
      <c r="S7" s="51">
        <v>16</v>
      </c>
      <c r="T7" s="51">
        <v>1</v>
      </c>
      <c r="U7" s="52">
        <v>210</v>
      </c>
      <c r="V7" s="52">
        <v>0.066667</v>
      </c>
      <c r="W7" s="52">
        <v>0.226591</v>
      </c>
      <c r="X7" s="52">
        <v>7.652095</v>
      </c>
      <c r="Y7" s="52">
        <v>0</v>
      </c>
      <c r="Z7" s="52">
        <v>0</v>
      </c>
      <c r="AA7" s="82">
        <v>7</v>
      </c>
      <c r="AB7" s="82"/>
      <c r="AC7" s="98"/>
      <c r="AD7" s="85" t="s">
        <v>520</v>
      </c>
      <c r="AE7" s="85">
        <v>12</v>
      </c>
      <c r="AF7" s="85">
        <v>594879</v>
      </c>
      <c r="AG7" s="85">
        <v>81841</v>
      </c>
      <c r="AH7" s="85">
        <v>20</v>
      </c>
      <c r="AI7" s="85"/>
      <c r="AJ7" s="85" t="s">
        <v>576</v>
      </c>
      <c r="AK7" s="85" t="s">
        <v>626</v>
      </c>
      <c r="AL7" s="90" t="s">
        <v>661</v>
      </c>
      <c r="AM7" s="85"/>
      <c r="AN7" s="87">
        <v>40017.60076388889</v>
      </c>
      <c r="AO7" s="90" t="s">
        <v>684</v>
      </c>
      <c r="AP7" s="85" t="b">
        <v>0</v>
      </c>
      <c r="AQ7" s="85" t="b">
        <v>0</v>
      </c>
      <c r="AR7" s="85" t="b">
        <v>0</v>
      </c>
      <c r="AS7" s="85"/>
      <c r="AT7" s="85">
        <v>373</v>
      </c>
      <c r="AU7" s="90" t="s">
        <v>734</v>
      </c>
      <c r="AV7" s="85" t="b">
        <v>1</v>
      </c>
      <c r="AW7" s="85" t="s">
        <v>757</v>
      </c>
      <c r="AX7" s="90" t="s">
        <v>762</v>
      </c>
      <c r="AY7" s="85" t="s">
        <v>66</v>
      </c>
      <c r="AZ7" s="85" t="str">
        <f>REPLACE(INDEX(GroupVertices[Group],MATCH(Vertices[[#This Row],[Vertex]],GroupVertices[Vertex],0)),1,1,"")</f>
        <v>1</v>
      </c>
      <c r="BA7" s="51" t="s">
        <v>966</v>
      </c>
      <c r="BB7" s="51" t="s">
        <v>966</v>
      </c>
      <c r="BC7" s="51" t="s">
        <v>980</v>
      </c>
      <c r="BD7" s="51" t="s">
        <v>980</v>
      </c>
      <c r="BE7" s="51"/>
      <c r="BF7" s="51"/>
      <c r="BG7" s="129" t="s">
        <v>1193</v>
      </c>
      <c r="BH7" s="129" t="s">
        <v>1193</v>
      </c>
      <c r="BI7" s="129" t="s">
        <v>1123</v>
      </c>
      <c r="BJ7" s="129" t="s">
        <v>1245</v>
      </c>
      <c r="BK7" s="129">
        <v>0</v>
      </c>
      <c r="BL7" s="132">
        <v>0</v>
      </c>
      <c r="BM7" s="129">
        <v>0</v>
      </c>
      <c r="BN7" s="132">
        <v>0</v>
      </c>
      <c r="BO7" s="129">
        <v>0</v>
      </c>
      <c r="BP7" s="132">
        <v>0</v>
      </c>
      <c r="BQ7" s="129">
        <v>33</v>
      </c>
      <c r="BR7" s="132">
        <v>100</v>
      </c>
      <c r="BS7" s="129">
        <v>33</v>
      </c>
      <c r="BT7" s="2"/>
      <c r="BU7" s="3"/>
      <c r="BV7" s="3"/>
      <c r="BW7" s="3"/>
      <c r="BX7" s="3"/>
    </row>
    <row r="8" spans="1:76" ht="15">
      <c r="A8" s="14" t="s">
        <v>216</v>
      </c>
      <c r="B8" s="15"/>
      <c r="C8" s="15" t="s">
        <v>64</v>
      </c>
      <c r="D8" s="93">
        <v>1000</v>
      </c>
      <c r="E8" s="81"/>
      <c r="F8" s="113" t="s">
        <v>327</v>
      </c>
      <c r="G8" s="15"/>
      <c r="H8" s="16" t="s">
        <v>216</v>
      </c>
      <c r="I8" s="66"/>
      <c r="J8" s="66"/>
      <c r="K8" s="115" t="s">
        <v>821</v>
      </c>
      <c r="L8" s="94">
        <v>1</v>
      </c>
      <c r="M8" s="95">
        <v>1999.0831298828125</v>
      </c>
      <c r="N8" s="95">
        <v>6679.08154296875</v>
      </c>
      <c r="O8" s="77"/>
      <c r="P8" s="96"/>
      <c r="Q8" s="96"/>
      <c r="R8" s="97"/>
      <c r="S8" s="51">
        <v>0</v>
      </c>
      <c r="T8" s="51">
        <v>1</v>
      </c>
      <c r="U8" s="52">
        <v>0</v>
      </c>
      <c r="V8" s="52">
        <v>0.034483</v>
      </c>
      <c r="W8" s="52">
        <v>0.051438</v>
      </c>
      <c r="X8" s="52">
        <v>0.556517</v>
      </c>
      <c r="Y8" s="52">
        <v>0</v>
      </c>
      <c r="Z8" s="52">
        <v>0</v>
      </c>
      <c r="AA8" s="82">
        <v>8</v>
      </c>
      <c r="AB8" s="82"/>
      <c r="AC8" s="98"/>
      <c r="AD8" s="85" t="s">
        <v>521</v>
      </c>
      <c r="AE8" s="85">
        <v>11</v>
      </c>
      <c r="AF8" s="85">
        <v>2072043</v>
      </c>
      <c r="AG8" s="85">
        <v>64915</v>
      </c>
      <c r="AH8" s="85">
        <v>6</v>
      </c>
      <c r="AI8" s="85"/>
      <c r="AJ8" s="85" t="s">
        <v>577</v>
      </c>
      <c r="AK8" s="85" t="s">
        <v>627</v>
      </c>
      <c r="AL8" s="90" t="s">
        <v>662</v>
      </c>
      <c r="AM8" s="85"/>
      <c r="AN8" s="87">
        <v>40000.788356481484</v>
      </c>
      <c r="AO8" s="90" t="s">
        <v>685</v>
      </c>
      <c r="AP8" s="85" t="b">
        <v>0</v>
      </c>
      <c r="AQ8" s="85" t="b">
        <v>0</v>
      </c>
      <c r="AR8" s="85" t="b">
        <v>0</v>
      </c>
      <c r="AS8" s="85"/>
      <c r="AT8" s="85">
        <v>567</v>
      </c>
      <c r="AU8" s="90" t="s">
        <v>733</v>
      </c>
      <c r="AV8" s="85" t="b">
        <v>1</v>
      </c>
      <c r="AW8" s="85" t="s">
        <v>757</v>
      </c>
      <c r="AX8" s="90" t="s">
        <v>763</v>
      </c>
      <c r="AY8" s="85" t="s">
        <v>66</v>
      </c>
      <c r="AZ8" s="85" t="str">
        <f>REPLACE(INDEX(GroupVertices[Group],MATCH(Vertices[[#This Row],[Vertex]],GroupVertices[Vertex],0)),1,1,"")</f>
        <v>1</v>
      </c>
      <c r="BA8" s="51" t="s">
        <v>305</v>
      </c>
      <c r="BB8" s="51" t="s">
        <v>305</v>
      </c>
      <c r="BC8" s="51" t="s">
        <v>319</v>
      </c>
      <c r="BD8" s="51" t="s">
        <v>319</v>
      </c>
      <c r="BE8" s="51"/>
      <c r="BF8" s="51"/>
      <c r="BG8" s="129" t="s">
        <v>1192</v>
      </c>
      <c r="BH8" s="129" t="s">
        <v>1192</v>
      </c>
      <c r="BI8" s="129" t="s">
        <v>1222</v>
      </c>
      <c r="BJ8" s="129" t="s">
        <v>1222</v>
      </c>
      <c r="BK8" s="129">
        <v>0</v>
      </c>
      <c r="BL8" s="132">
        <v>0</v>
      </c>
      <c r="BM8" s="129">
        <v>0</v>
      </c>
      <c r="BN8" s="132">
        <v>0</v>
      </c>
      <c r="BO8" s="129">
        <v>0</v>
      </c>
      <c r="BP8" s="132">
        <v>0</v>
      </c>
      <c r="BQ8" s="129">
        <v>17</v>
      </c>
      <c r="BR8" s="132">
        <v>100</v>
      </c>
      <c r="BS8" s="129">
        <v>17</v>
      </c>
      <c r="BT8" s="2"/>
      <c r="BU8" s="3"/>
      <c r="BV8" s="3"/>
      <c r="BW8" s="3"/>
      <c r="BX8" s="3"/>
    </row>
    <row r="9" spans="1:76" ht="15">
      <c r="A9" s="14" t="s">
        <v>217</v>
      </c>
      <c r="B9" s="15"/>
      <c r="C9" s="15" t="s">
        <v>64</v>
      </c>
      <c r="D9" s="93">
        <v>162.7771559389409</v>
      </c>
      <c r="E9" s="81"/>
      <c r="F9" s="113" t="s">
        <v>328</v>
      </c>
      <c r="G9" s="15"/>
      <c r="H9" s="16" t="s">
        <v>217</v>
      </c>
      <c r="I9" s="66"/>
      <c r="J9" s="66"/>
      <c r="K9" s="115" t="s">
        <v>822</v>
      </c>
      <c r="L9" s="94">
        <v>1</v>
      </c>
      <c r="M9" s="95">
        <v>1160.1319580078125</v>
      </c>
      <c r="N9" s="95">
        <v>2684.984619140625</v>
      </c>
      <c r="O9" s="77"/>
      <c r="P9" s="96"/>
      <c r="Q9" s="96"/>
      <c r="R9" s="97"/>
      <c r="S9" s="51">
        <v>0</v>
      </c>
      <c r="T9" s="51">
        <v>1</v>
      </c>
      <c r="U9" s="52">
        <v>0</v>
      </c>
      <c r="V9" s="52">
        <v>0.034483</v>
      </c>
      <c r="W9" s="52">
        <v>0.051438</v>
      </c>
      <c r="X9" s="52">
        <v>0.556517</v>
      </c>
      <c r="Y9" s="52">
        <v>0</v>
      </c>
      <c r="Z9" s="52">
        <v>0</v>
      </c>
      <c r="AA9" s="82">
        <v>9</v>
      </c>
      <c r="AB9" s="82"/>
      <c r="AC9" s="98"/>
      <c r="AD9" s="85" t="s">
        <v>522</v>
      </c>
      <c r="AE9" s="85">
        <v>12</v>
      </c>
      <c r="AF9" s="85">
        <v>461</v>
      </c>
      <c r="AG9" s="85">
        <v>8081</v>
      </c>
      <c r="AH9" s="85">
        <v>2</v>
      </c>
      <c r="AI9" s="85"/>
      <c r="AJ9" s="85" t="s">
        <v>578</v>
      </c>
      <c r="AK9" s="85" t="s">
        <v>628</v>
      </c>
      <c r="AL9" s="85"/>
      <c r="AM9" s="85"/>
      <c r="AN9" s="87">
        <v>43131.76856481482</v>
      </c>
      <c r="AO9" s="90" t="s">
        <v>686</v>
      </c>
      <c r="AP9" s="85" t="b">
        <v>0</v>
      </c>
      <c r="AQ9" s="85" t="b">
        <v>0</v>
      </c>
      <c r="AR9" s="85" t="b">
        <v>0</v>
      </c>
      <c r="AS9" s="85"/>
      <c r="AT9" s="85">
        <v>3</v>
      </c>
      <c r="AU9" s="90" t="s">
        <v>733</v>
      </c>
      <c r="AV9" s="85" t="b">
        <v>0</v>
      </c>
      <c r="AW9" s="85" t="s">
        <v>757</v>
      </c>
      <c r="AX9" s="90" t="s">
        <v>764</v>
      </c>
      <c r="AY9" s="85" t="s">
        <v>66</v>
      </c>
      <c r="AZ9" s="85" t="str">
        <f>REPLACE(INDEX(GroupVertices[Group],MATCH(Vertices[[#This Row],[Vertex]],GroupVertices[Vertex],0)),1,1,"")</f>
        <v>1</v>
      </c>
      <c r="BA9" s="51" t="s">
        <v>305</v>
      </c>
      <c r="BB9" s="51" t="s">
        <v>305</v>
      </c>
      <c r="BC9" s="51" t="s">
        <v>319</v>
      </c>
      <c r="BD9" s="51" t="s">
        <v>319</v>
      </c>
      <c r="BE9" s="51"/>
      <c r="BF9" s="51"/>
      <c r="BG9" s="129" t="s">
        <v>1192</v>
      </c>
      <c r="BH9" s="129" t="s">
        <v>1192</v>
      </c>
      <c r="BI9" s="129" t="s">
        <v>1222</v>
      </c>
      <c r="BJ9" s="129" t="s">
        <v>1222</v>
      </c>
      <c r="BK9" s="129">
        <v>0</v>
      </c>
      <c r="BL9" s="132">
        <v>0</v>
      </c>
      <c r="BM9" s="129">
        <v>0</v>
      </c>
      <c r="BN9" s="132">
        <v>0</v>
      </c>
      <c r="BO9" s="129">
        <v>0</v>
      </c>
      <c r="BP9" s="132">
        <v>0</v>
      </c>
      <c r="BQ9" s="129">
        <v>17</v>
      </c>
      <c r="BR9" s="132">
        <v>100</v>
      </c>
      <c r="BS9" s="129">
        <v>17</v>
      </c>
      <c r="BT9" s="2"/>
      <c r="BU9" s="3"/>
      <c r="BV9" s="3"/>
      <c r="BW9" s="3"/>
      <c r="BX9" s="3"/>
    </row>
    <row r="10" spans="1:76" ht="15">
      <c r="A10" s="14" t="s">
        <v>218</v>
      </c>
      <c r="B10" s="15"/>
      <c r="C10" s="15" t="s">
        <v>64</v>
      </c>
      <c r="D10" s="93">
        <v>162.00505741391936</v>
      </c>
      <c r="E10" s="81"/>
      <c r="F10" s="113" t="s">
        <v>329</v>
      </c>
      <c r="G10" s="15"/>
      <c r="H10" s="16" t="s">
        <v>218</v>
      </c>
      <c r="I10" s="66"/>
      <c r="J10" s="66"/>
      <c r="K10" s="115" t="s">
        <v>823</v>
      </c>
      <c r="L10" s="94">
        <v>1</v>
      </c>
      <c r="M10" s="95">
        <v>2571.96142578125</v>
      </c>
      <c r="N10" s="95">
        <v>3523.859130859375</v>
      </c>
      <c r="O10" s="77"/>
      <c r="P10" s="96"/>
      <c r="Q10" s="96"/>
      <c r="R10" s="97"/>
      <c r="S10" s="51">
        <v>0</v>
      </c>
      <c r="T10" s="51">
        <v>1</v>
      </c>
      <c r="U10" s="52">
        <v>0</v>
      </c>
      <c r="V10" s="52">
        <v>0.034483</v>
      </c>
      <c r="W10" s="52">
        <v>0.051438</v>
      </c>
      <c r="X10" s="52">
        <v>0.556517</v>
      </c>
      <c r="Y10" s="52">
        <v>0</v>
      </c>
      <c r="Z10" s="52">
        <v>0</v>
      </c>
      <c r="AA10" s="82">
        <v>10</v>
      </c>
      <c r="AB10" s="82"/>
      <c r="AC10" s="98"/>
      <c r="AD10" s="85" t="s">
        <v>523</v>
      </c>
      <c r="AE10" s="85">
        <v>29</v>
      </c>
      <c r="AF10" s="85">
        <v>3</v>
      </c>
      <c r="AG10" s="85">
        <v>184</v>
      </c>
      <c r="AH10" s="85">
        <v>370</v>
      </c>
      <c r="AI10" s="85"/>
      <c r="AJ10" s="85" t="s">
        <v>579</v>
      </c>
      <c r="AK10" s="85"/>
      <c r="AL10" s="85"/>
      <c r="AM10" s="85"/>
      <c r="AN10" s="87">
        <v>43696.838368055556</v>
      </c>
      <c r="AO10" s="85"/>
      <c r="AP10" s="85" t="b">
        <v>1</v>
      </c>
      <c r="AQ10" s="85" t="b">
        <v>0</v>
      </c>
      <c r="AR10" s="85" t="b">
        <v>0</v>
      </c>
      <c r="AS10" s="85"/>
      <c r="AT10" s="85">
        <v>0</v>
      </c>
      <c r="AU10" s="85"/>
      <c r="AV10" s="85" t="b">
        <v>0</v>
      </c>
      <c r="AW10" s="85" t="s">
        <v>757</v>
      </c>
      <c r="AX10" s="90" t="s">
        <v>765</v>
      </c>
      <c r="AY10" s="85" t="s">
        <v>66</v>
      </c>
      <c r="AZ10" s="85" t="str">
        <f>REPLACE(INDEX(GroupVertices[Group],MATCH(Vertices[[#This Row],[Vertex]],GroupVertices[Vertex],0)),1,1,"")</f>
        <v>1</v>
      </c>
      <c r="BA10" s="51" t="s">
        <v>305</v>
      </c>
      <c r="BB10" s="51" t="s">
        <v>305</v>
      </c>
      <c r="BC10" s="51" t="s">
        <v>319</v>
      </c>
      <c r="BD10" s="51" t="s">
        <v>319</v>
      </c>
      <c r="BE10" s="51"/>
      <c r="BF10" s="51"/>
      <c r="BG10" s="129" t="s">
        <v>1192</v>
      </c>
      <c r="BH10" s="129" t="s">
        <v>1192</v>
      </c>
      <c r="BI10" s="129" t="s">
        <v>1222</v>
      </c>
      <c r="BJ10" s="129" t="s">
        <v>1222</v>
      </c>
      <c r="BK10" s="129">
        <v>0</v>
      </c>
      <c r="BL10" s="132">
        <v>0</v>
      </c>
      <c r="BM10" s="129">
        <v>0</v>
      </c>
      <c r="BN10" s="132">
        <v>0</v>
      </c>
      <c r="BO10" s="129">
        <v>0</v>
      </c>
      <c r="BP10" s="132">
        <v>0</v>
      </c>
      <c r="BQ10" s="129">
        <v>17</v>
      </c>
      <c r="BR10" s="132">
        <v>100</v>
      </c>
      <c r="BS10" s="129">
        <v>17</v>
      </c>
      <c r="BT10" s="2"/>
      <c r="BU10" s="3"/>
      <c r="BV10" s="3"/>
      <c r="BW10" s="3"/>
      <c r="BX10" s="3"/>
    </row>
    <row r="11" spans="1:76" ht="15">
      <c r="A11" s="14" t="s">
        <v>219</v>
      </c>
      <c r="B11" s="15"/>
      <c r="C11" s="15" t="s">
        <v>64</v>
      </c>
      <c r="D11" s="93">
        <v>162.4163937460269</v>
      </c>
      <c r="E11" s="81"/>
      <c r="F11" s="113" t="s">
        <v>330</v>
      </c>
      <c r="G11" s="15"/>
      <c r="H11" s="16" t="s">
        <v>219</v>
      </c>
      <c r="I11" s="66"/>
      <c r="J11" s="66"/>
      <c r="K11" s="115" t="s">
        <v>824</v>
      </c>
      <c r="L11" s="94">
        <v>1</v>
      </c>
      <c r="M11" s="95">
        <v>205.92483520507812</v>
      </c>
      <c r="N11" s="95">
        <v>6325.69580078125</v>
      </c>
      <c r="O11" s="77"/>
      <c r="P11" s="96"/>
      <c r="Q11" s="96"/>
      <c r="R11" s="97"/>
      <c r="S11" s="51">
        <v>0</v>
      </c>
      <c r="T11" s="51">
        <v>1</v>
      </c>
      <c r="U11" s="52">
        <v>0</v>
      </c>
      <c r="V11" s="52">
        <v>0.034483</v>
      </c>
      <c r="W11" s="52">
        <v>0.051438</v>
      </c>
      <c r="X11" s="52">
        <v>0.556517</v>
      </c>
      <c r="Y11" s="52">
        <v>0</v>
      </c>
      <c r="Z11" s="52">
        <v>0</v>
      </c>
      <c r="AA11" s="82">
        <v>11</v>
      </c>
      <c r="AB11" s="82"/>
      <c r="AC11" s="98"/>
      <c r="AD11" s="85" t="s">
        <v>524</v>
      </c>
      <c r="AE11" s="85">
        <v>254</v>
      </c>
      <c r="AF11" s="85">
        <v>247</v>
      </c>
      <c r="AG11" s="85">
        <v>21438</v>
      </c>
      <c r="AH11" s="85">
        <v>5590</v>
      </c>
      <c r="AI11" s="85"/>
      <c r="AJ11" s="85" t="s">
        <v>580</v>
      </c>
      <c r="AK11" s="85"/>
      <c r="AL11" s="85"/>
      <c r="AM11" s="85"/>
      <c r="AN11" s="87">
        <v>40898.44664351852</v>
      </c>
      <c r="AO11" s="90" t="s">
        <v>687</v>
      </c>
      <c r="AP11" s="85" t="b">
        <v>1</v>
      </c>
      <c r="AQ11" s="85" t="b">
        <v>0</v>
      </c>
      <c r="AR11" s="85" t="b">
        <v>1</v>
      </c>
      <c r="AS11" s="85"/>
      <c r="AT11" s="85">
        <v>4</v>
      </c>
      <c r="AU11" s="90" t="s">
        <v>733</v>
      </c>
      <c r="AV11" s="85" t="b">
        <v>0</v>
      </c>
      <c r="AW11" s="85" t="s">
        <v>757</v>
      </c>
      <c r="AX11" s="90" t="s">
        <v>766</v>
      </c>
      <c r="AY11" s="85" t="s">
        <v>66</v>
      </c>
      <c r="AZ11" s="85" t="str">
        <f>REPLACE(INDEX(GroupVertices[Group],MATCH(Vertices[[#This Row],[Vertex]],GroupVertices[Vertex],0)),1,1,"")</f>
        <v>1</v>
      </c>
      <c r="BA11" s="51" t="s">
        <v>305</v>
      </c>
      <c r="BB11" s="51" t="s">
        <v>305</v>
      </c>
      <c r="BC11" s="51" t="s">
        <v>319</v>
      </c>
      <c r="BD11" s="51" t="s">
        <v>319</v>
      </c>
      <c r="BE11" s="51"/>
      <c r="BF11" s="51"/>
      <c r="BG11" s="129" t="s">
        <v>1192</v>
      </c>
      <c r="BH11" s="129" t="s">
        <v>1192</v>
      </c>
      <c r="BI11" s="129" t="s">
        <v>1222</v>
      </c>
      <c r="BJ11" s="129" t="s">
        <v>1222</v>
      </c>
      <c r="BK11" s="129">
        <v>0</v>
      </c>
      <c r="BL11" s="132">
        <v>0</v>
      </c>
      <c r="BM11" s="129">
        <v>0</v>
      </c>
      <c r="BN11" s="132">
        <v>0</v>
      </c>
      <c r="BO11" s="129">
        <v>0</v>
      </c>
      <c r="BP11" s="132">
        <v>0</v>
      </c>
      <c r="BQ11" s="129">
        <v>17</v>
      </c>
      <c r="BR11" s="132">
        <v>100</v>
      </c>
      <c r="BS11" s="129">
        <v>17</v>
      </c>
      <c r="BT11" s="2"/>
      <c r="BU11" s="3"/>
      <c r="BV11" s="3"/>
      <c r="BW11" s="3"/>
      <c r="BX11" s="3"/>
    </row>
    <row r="12" spans="1:76" ht="15">
      <c r="A12" s="14" t="s">
        <v>220</v>
      </c>
      <c r="B12" s="15"/>
      <c r="C12" s="15" t="s">
        <v>64</v>
      </c>
      <c r="D12" s="93">
        <v>162.21746879853225</v>
      </c>
      <c r="E12" s="81"/>
      <c r="F12" s="113" t="s">
        <v>331</v>
      </c>
      <c r="G12" s="15"/>
      <c r="H12" s="16" t="s">
        <v>220</v>
      </c>
      <c r="I12" s="66"/>
      <c r="J12" s="66"/>
      <c r="K12" s="115" t="s">
        <v>825</v>
      </c>
      <c r="L12" s="94">
        <v>1</v>
      </c>
      <c r="M12" s="95">
        <v>1261.2928466796875</v>
      </c>
      <c r="N12" s="95">
        <v>9626.154296875</v>
      </c>
      <c r="O12" s="77"/>
      <c r="P12" s="96"/>
      <c r="Q12" s="96"/>
      <c r="R12" s="97"/>
      <c r="S12" s="51">
        <v>0</v>
      </c>
      <c r="T12" s="51">
        <v>1</v>
      </c>
      <c r="U12" s="52">
        <v>0</v>
      </c>
      <c r="V12" s="52">
        <v>0.034483</v>
      </c>
      <c r="W12" s="52">
        <v>0.051438</v>
      </c>
      <c r="X12" s="52">
        <v>0.556517</v>
      </c>
      <c r="Y12" s="52">
        <v>0</v>
      </c>
      <c r="Z12" s="52">
        <v>0</v>
      </c>
      <c r="AA12" s="82">
        <v>12</v>
      </c>
      <c r="AB12" s="82"/>
      <c r="AC12" s="98"/>
      <c r="AD12" s="85" t="s">
        <v>525</v>
      </c>
      <c r="AE12" s="85">
        <v>217</v>
      </c>
      <c r="AF12" s="85">
        <v>129</v>
      </c>
      <c r="AG12" s="85">
        <v>6381</v>
      </c>
      <c r="AH12" s="85">
        <v>4281</v>
      </c>
      <c r="AI12" s="85"/>
      <c r="AJ12" s="85"/>
      <c r="AK12" s="85" t="s">
        <v>629</v>
      </c>
      <c r="AL12" s="85"/>
      <c r="AM12" s="85"/>
      <c r="AN12" s="87">
        <v>43180.61167824074</v>
      </c>
      <c r="AO12" s="85"/>
      <c r="AP12" s="85" t="b">
        <v>1</v>
      </c>
      <c r="AQ12" s="85" t="b">
        <v>0</v>
      </c>
      <c r="AR12" s="85" t="b">
        <v>1</v>
      </c>
      <c r="AS12" s="85"/>
      <c r="AT12" s="85">
        <v>0</v>
      </c>
      <c r="AU12" s="85"/>
      <c r="AV12" s="85" t="b">
        <v>0</v>
      </c>
      <c r="AW12" s="85" t="s">
        <v>757</v>
      </c>
      <c r="AX12" s="90" t="s">
        <v>767</v>
      </c>
      <c r="AY12" s="85" t="s">
        <v>66</v>
      </c>
      <c r="AZ12" s="85" t="str">
        <f>REPLACE(INDEX(GroupVertices[Group],MATCH(Vertices[[#This Row],[Vertex]],GroupVertices[Vertex],0)),1,1,"")</f>
        <v>1</v>
      </c>
      <c r="BA12" s="51" t="s">
        <v>305</v>
      </c>
      <c r="BB12" s="51" t="s">
        <v>305</v>
      </c>
      <c r="BC12" s="51" t="s">
        <v>319</v>
      </c>
      <c r="BD12" s="51" t="s">
        <v>319</v>
      </c>
      <c r="BE12" s="51"/>
      <c r="BF12" s="51"/>
      <c r="BG12" s="129" t="s">
        <v>1192</v>
      </c>
      <c r="BH12" s="129" t="s">
        <v>1192</v>
      </c>
      <c r="BI12" s="129" t="s">
        <v>1222</v>
      </c>
      <c r="BJ12" s="129" t="s">
        <v>1222</v>
      </c>
      <c r="BK12" s="129">
        <v>0</v>
      </c>
      <c r="BL12" s="132">
        <v>0</v>
      </c>
      <c r="BM12" s="129">
        <v>0</v>
      </c>
      <c r="BN12" s="132">
        <v>0</v>
      </c>
      <c r="BO12" s="129">
        <v>0</v>
      </c>
      <c r="BP12" s="132">
        <v>0</v>
      </c>
      <c r="BQ12" s="129">
        <v>17</v>
      </c>
      <c r="BR12" s="132">
        <v>100</v>
      </c>
      <c r="BS12" s="129">
        <v>17</v>
      </c>
      <c r="BT12" s="2"/>
      <c r="BU12" s="3"/>
      <c r="BV12" s="3"/>
      <c r="BW12" s="3"/>
      <c r="BX12" s="3"/>
    </row>
    <row r="13" spans="1:76" ht="15">
      <c r="A13" s="14" t="s">
        <v>221</v>
      </c>
      <c r="B13" s="15"/>
      <c r="C13" s="15" t="s">
        <v>64</v>
      </c>
      <c r="D13" s="93">
        <v>162.04045931135485</v>
      </c>
      <c r="E13" s="81"/>
      <c r="F13" s="113" t="s">
        <v>332</v>
      </c>
      <c r="G13" s="15"/>
      <c r="H13" s="16" t="s">
        <v>221</v>
      </c>
      <c r="I13" s="66"/>
      <c r="J13" s="66"/>
      <c r="K13" s="115" t="s">
        <v>826</v>
      </c>
      <c r="L13" s="94">
        <v>1</v>
      </c>
      <c r="M13" s="95">
        <v>255.62673950195312</v>
      </c>
      <c r="N13" s="95">
        <v>3965.281494140625</v>
      </c>
      <c r="O13" s="77"/>
      <c r="P13" s="96"/>
      <c r="Q13" s="96"/>
      <c r="R13" s="97"/>
      <c r="S13" s="51">
        <v>0</v>
      </c>
      <c r="T13" s="51">
        <v>1</v>
      </c>
      <c r="U13" s="52">
        <v>0</v>
      </c>
      <c r="V13" s="52">
        <v>0.034483</v>
      </c>
      <c r="W13" s="52">
        <v>0.051438</v>
      </c>
      <c r="X13" s="52">
        <v>0.556517</v>
      </c>
      <c r="Y13" s="52">
        <v>0</v>
      </c>
      <c r="Z13" s="52">
        <v>0</v>
      </c>
      <c r="AA13" s="82">
        <v>13</v>
      </c>
      <c r="AB13" s="82"/>
      <c r="AC13" s="98"/>
      <c r="AD13" s="85" t="s">
        <v>526</v>
      </c>
      <c r="AE13" s="85">
        <v>239</v>
      </c>
      <c r="AF13" s="85">
        <v>24</v>
      </c>
      <c r="AG13" s="85">
        <v>277</v>
      </c>
      <c r="AH13" s="85">
        <v>4691</v>
      </c>
      <c r="AI13" s="85"/>
      <c r="AJ13" s="85"/>
      <c r="AK13" s="85" t="s">
        <v>630</v>
      </c>
      <c r="AL13" s="85"/>
      <c r="AM13" s="85"/>
      <c r="AN13" s="87">
        <v>43646.649409722224</v>
      </c>
      <c r="AO13" s="90" t="s">
        <v>688</v>
      </c>
      <c r="AP13" s="85" t="b">
        <v>1</v>
      </c>
      <c r="AQ13" s="85" t="b">
        <v>0</v>
      </c>
      <c r="AR13" s="85" t="b">
        <v>0</v>
      </c>
      <c r="AS13" s="85"/>
      <c r="AT13" s="85">
        <v>0</v>
      </c>
      <c r="AU13" s="85"/>
      <c r="AV13" s="85" t="b">
        <v>0</v>
      </c>
      <c r="AW13" s="85" t="s">
        <v>757</v>
      </c>
      <c r="AX13" s="90" t="s">
        <v>768</v>
      </c>
      <c r="AY13" s="85" t="s">
        <v>66</v>
      </c>
      <c r="AZ13" s="85" t="str">
        <f>REPLACE(INDEX(GroupVertices[Group],MATCH(Vertices[[#This Row],[Vertex]],GroupVertices[Vertex],0)),1,1,"")</f>
        <v>1</v>
      </c>
      <c r="BA13" s="51" t="s">
        <v>305</v>
      </c>
      <c r="BB13" s="51" t="s">
        <v>305</v>
      </c>
      <c r="BC13" s="51" t="s">
        <v>319</v>
      </c>
      <c r="BD13" s="51" t="s">
        <v>319</v>
      </c>
      <c r="BE13" s="51"/>
      <c r="BF13" s="51"/>
      <c r="BG13" s="129" t="s">
        <v>1192</v>
      </c>
      <c r="BH13" s="129" t="s">
        <v>1192</v>
      </c>
      <c r="BI13" s="129" t="s">
        <v>1222</v>
      </c>
      <c r="BJ13" s="129" t="s">
        <v>1222</v>
      </c>
      <c r="BK13" s="129">
        <v>0</v>
      </c>
      <c r="BL13" s="132">
        <v>0</v>
      </c>
      <c r="BM13" s="129">
        <v>0</v>
      </c>
      <c r="BN13" s="132">
        <v>0</v>
      </c>
      <c r="BO13" s="129">
        <v>0</v>
      </c>
      <c r="BP13" s="132">
        <v>0</v>
      </c>
      <c r="BQ13" s="129">
        <v>17</v>
      </c>
      <c r="BR13" s="132">
        <v>100</v>
      </c>
      <c r="BS13" s="129">
        <v>17</v>
      </c>
      <c r="BT13" s="2"/>
      <c r="BU13" s="3"/>
      <c r="BV13" s="3"/>
      <c r="BW13" s="3"/>
      <c r="BX13" s="3"/>
    </row>
    <row r="14" spans="1:76" ht="15">
      <c r="A14" s="14" t="s">
        <v>222</v>
      </c>
      <c r="B14" s="15"/>
      <c r="C14" s="15" t="s">
        <v>64</v>
      </c>
      <c r="D14" s="93">
        <v>163.91338826615598</v>
      </c>
      <c r="E14" s="81"/>
      <c r="F14" s="113" t="s">
        <v>333</v>
      </c>
      <c r="G14" s="15"/>
      <c r="H14" s="16" t="s">
        <v>222</v>
      </c>
      <c r="I14" s="66"/>
      <c r="J14" s="66"/>
      <c r="K14" s="115" t="s">
        <v>827</v>
      </c>
      <c r="L14" s="94">
        <v>1</v>
      </c>
      <c r="M14" s="95">
        <v>1857.3250732421875</v>
      </c>
      <c r="N14" s="95">
        <v>9543.16015625</v>
      </c>
      <c r="O14" s="77"/>
      <c r="P14" s="96"/>
      <c r="Q14" s="96"/>
      <c r="R14" s="97"/>
      <c r="S14" s="51">
        <v>0</v>
      </c>
      <c r="T14" s="51">
        <v>1</v>
      </c>
      <c r="U14" s="52">
        <v>0</v>
      </c>
      <c r="V14" s="52">
        <v>0.034483</v>
      </c>
      <c r="W14" s="52">
        <v>0.051438</v>
      </c>
      <c r="X14" s="52">
        <v>0.556517</v>
      </c>
      <c r="Y14" s="52">
        <v>0</v>
      </c>
      <c r="Z14" s="52">
        <v>0</v>
      </c>
      <c r="AA14" s="82">
        <v>14</v>
      </c>
      <c r="AB14" s="82"/>
      <c r="AC14" s="98"/>
      <c r="AD14" s="85" t="s">
        <v>527</v>
      </c>
      <c r="AE14" s="85">
        <v>998</v>
      </c>
      <c r="AF14" s="85">
        <v>1135</v>
      </c>
      <c r="AG14" s="85">
        <v>24477</v>
      </c>
      <c r="AH14" s="85">
        <v>2074</v>
      </c>
      <c r="AI14" s="85"/>
      <c r="AJ14" s="85" t="s">
        <v>581</v>
      </c>
      <c r="AK14" s="85" t="s">
        <v>631</v>
      </c>
      <c r="AL14" s="85"/>
      <c r="AM14" s="85"/>
      <c r="AN14" s="87">
        <v>40544.96144675926</v>
      </c>
      <c r="AO14" s="90" t="s">
        <v>689</v>
      </c>
      <c r="AP14" s="85" t="b">
        <v>0</v>
      </c>
      <c r="AQ14" s="85" t="b">
        <v>0</v>
      </c>
      <c r="AR14" s="85" t="b">
        <v>1</v>
      </c>
      <c r="AS14" s="85"/>
      <c r="AT14" s="85">
        <v>15</v>
      </c>
      <c r="AU14" s="90" t="s">
        <v>735</v>
      </c>
      <c r="AV14" s="85" t="b">
        <v>0</v>
      </c>
      <c r="AW14" s="85" t="s">
        <v>757</v>
      </c>
      <c r="AX14" s="90" t="s">
        <v>769</v>
      </c>
      <c r="AY14" s="85" t="s">
        <v>66</v>
      </c>
      <c r="AZ14" s="85" t="str">
        <f>REPLACE(INDEX(GroupVertices[Group],MATCH(Vertices[[#This Row],[Vertex]],GroupVertices[Vertex],0)),1,1,"")</f>
        <v>1</v>
      </c>
      <c r="BA14" s="51" t="s">
        <v>305</v>
      </c>
      <c r="BB14" s="51" t="s">
        <v>305</v>
      </c>
      <c r="BC14" s="51" t="s">
        <v>319</v>
      </c>
      <c r="BD14" s="51" t="s">
        <v>319</v>
      </c>
      <c r="BE14" s="51"/>
      <c r="BF14" s="51"/>
      <c r="BG14" s="129" t="s">
        <v>1192</v>
      </c>
      <c r="BH14" s="129" t="s">
        <v>1192</v>
      </c>
      <c r="BI14" s="129" t="s">
        <v>1222</v>
      </c>
      <c r="BJ14" s="129" t="s">
        <v>1222</v>
      </c>
      <c r="BK14" s="129">
        <v>0</v>
      </c>
      <c r="BL14" s="132">
        <v>0</v>
      </c>
      <c r="BM14" s="129">
        <v>0</v>
      </c>
      <c r="BN14" s="132">
        <v>0</v>
      </c>
      <c r="BO14" s="129">
        <v>0</v>
      </c>
      <c r="BP14" s="132">
        <v>0</v>
      </c>
      <c r="BQ14" s="129">
        <v>17</v>
      </c>
      <c r="BR14" s="132">
        <v>100</v>
      </c>
      <c r="BS14" s="129">
        <v>17</v>
      </c>
      <c r="BT14" s="2"/>
      <c r="BU14" s="3"/>
      <c r="BV14" s="3"/>
      <c r="BW14" s="3"/>
      <c r="BX14" s="3"/>
    </row>
    <row r="15" spans="1:76" ht="15">
      <c r="A15" s="14" t="s">
        <v>223</v>
      </c>
      <c r="B15" s="15"/>
      <c r="C15" s="15" t="s">
        <v>64</v>
      </c>
      <c r="D15" s="93">
        <v>162.09440505982795</v>
      </c>
      <c r="E15" s="81"/>
      <c r="F15" s="113" t="s">
        <v>334</v>
      </c>
      <c r="G15" s="15"/>
      <c r="H15" s="16" t="s">
        <v>223</v>
      </c>
      <c r="I15" s="66"/>
      <c r="J15" s="66"/>
      <c r="K15" s="115" t="s">
        <v>828</v>
      </c>
      <c r="L15" s="94">
        <v>1</v>
      </c>
      <c r="M15" s="95">
        <v>1165.974365234375</v>
      </c>
      <c r="N15" s="95">
        <v>372.84515380859375</v>
      </c>
      <c r="O15" s="77"/>
      <c r="P15" s="96"/>
      <c r="Q15" s="96"/>
      <c r="R15" s="97"/>
      <c r="S15" s="51">
        <v>0</v>
      </c>
      <c r="T15" s="51">
        <v>1</v>
      </c>
      <c r="U15" s="52">
        <v>0</v>
      </c>
      <c r="V15" s="52">
        <v>0.034483</v>
      </c>
      <c r="W15" s="52">
        <v>0.051438</v>
      </c>
      <c r="X15" s="52">
        <v>0.556517</v>
      </c>
      <c r="Y15" s="52">
        <v>0</v>
      </c>
      <c r="Z15" s="52">
        <v>0</v>
      </c>
      <c r="AA15" s="82">
        <v>15</v>
      </c>
      <c r="AB15" s="82"/>
      <c r="AC15" s="98"/>
      <c r="AD15" s="85" t="s">
        <v>528</v>
      </c>
      <c r="AE15" s="85">
        <v>110</v>
      </c>
      <c r="AF15" s="85">
        <v>56</v>
      </c>
      <c r="AG15" s="85">
        <v>6137</v>
      </c>
      <c r="AH15" s="85">
        <v>5957</v>
      </c>
      <c r="AI15" s="85"/>
      <c r="AJ15" s="85" t="s">
        <v>582</v>
      </c>
      <c r="AK15" s="85" t="s">
        <v>632</v>
      </c>
      <c r="AL15" s="85"/>
      <c r="AM15" s="85"/>
      <c r="AN15" s="87">
        <v>43283.921585648146</v>
      </c>
      <c r="AO15" s="90" t="s">
        <v>690</v>
      </c>
      <c r="AP15" s="85" t="b">
        <v>1</v>
      </c>
      <c r="AQ15" s="85" t="b">
        <v>0</v>
      </c>
      <c r="AR15" s="85" t="b">
        <v>0</v>
      </c>
      <c r="AS15" s="85"/>
      <c r="AT15" s="85">
        <v>0</v>
      </c>
      <c r="AU15" s="85"/>
      <c r="AV15" s="85" t="b">
        <v>0</v>
      </c>
      <c r="AW15" s="85" t="s">
        <v>757</v>
      </c>
      <c r="AX15" s="90" t="s">
        <v>770</v>
      </c>
      <c r="AY15" s="85" t="s">
        <v>66</v>
      </c>
      <c r="AZ15" s="85" t="str">
        <f>REPLACE(INDEX(GroupVertices[Group],MATCH(Vertices[[#This Row],[Vertex]],GroupVertices[Vertex],0)),1,1,"")</f>
        <v>1</v>
      </c>
      <c r="BA15" s="51" t="s">
        <v>305</v>
      </c>
      <c r="BB15" s="51" t="s">
        <v>305</v>
      </c>
      <c r="BC15" s="51" t="s">
        <v>319</v>
      </c>
      <c r="BD15" s="51" t="s">
        <v>319</v>
      </c>
      <c r="BE15" s="51"/>
      <c r="BF15" s="51"/>
      <c r="BG15" s="129" t="s">
        <v>1192</v>
      </c>
      <c r="BH15" s="129" t="s">
        <v>1192</v>
      </c>
      <c r="BI15" s="129" t="s">
        <v>1222</v>
      </c>
      <c r="BJ15" s="129" t="s">
        <v>1222</v>
      </c>
      <c r="BK15" s="129">
        <v>0</v>
      </c>
      <c r="BL15" s="132">
        <v>0</v>
      </c>
      <c r="BM15" s="129">
        <v>0</v>
      </c>
      <c r="BN15" s="132">
        <v>0</v>
      </c>
      <c r="BO15" s="129">
        <v>0</v>
      </c>
      <c r="BP15" s="132">
        <v>0</v>
      </c>
      <c r="BQ15" s="129">
        <v>17</v>
      </c>
      <c r="BR15" s="132">
        <v>100</v>
      </c>
      <c r="BS15" s="129">
        <v>17</v>
      </c>
      <c r="BT15" s="2"/>
      <c r="BU15" s="3"/>
      <c r="BV15" s="3"/>
      <c r="BW15" s="3"/>
      <c r="BX15" s="3"/>
    </row>
    <row r="16" spans="1:76" ht="15">
      <c r="A16" s="14" t="s">
        <v>224</v>
      </c>
      <c r="B16" s="15"/>
      <c r="C16" s="15" t="s">
        <v>64</v>
      </c>
      <c r="D16" s="93">
        <v>162.02191546031722</v>
      </c>
      <c r="E16" s="81"/>
      <c r="F16" s="113" t="s">
        <v>335</v>
      </c>
      <c r="G16" s="15"/>
      <c r="H16" s="16" t="s">
        <v>224</v>
      </c>
      <c r="I16" s="66"/>
      <c r="J16" s="66"/>
      <c r="K16" s="115" t="s">
        <v>829</v>
      </c>
      <c r="L16" s="94">
        <v>1</v>
      </c>
      <c r="M16" s="95">
        <v>2293.20458984375</v>
      </c>
      <c r="N16" s="95">
        <v>1808.697265625</v>
      </c>
      <c r="O16" s="77"/>
      <c r="P16" s="96"/>
      <c r="Q16" s="96"/>
      <c r="R16" s="97"/>
      <c r="S16" s="51">
        <v>0</v>
      </c>
      <c r="T16" s="51">
        <v>1</v>
      </c>
      <c r="U16" s="52">
        <v>0</v>
      </c>
      <c r="V16" s="52">
        <v>0.034483</v>
      </c>
      <c r="W16" s="52">
        <v>0.051438</v>
      </c>
      <c r="X16" s="52">
        <v>0.556517</v>
      </c>
      <c r="Y16" s="52">
        <v>0</v>
      </c>
      <c r="Z16" s="52">
        <v>0</v>
      </c>
      <c r="AA16" s="82">
        <v>16</v>
      </c>
      <c r="AB16" s="82"/>
      <c r="AC16" s="98"/>
      <c r="AD16" s="85" t="s">
        <v>529</v>
      </c>
      <c r="AE16" s="85">
        <v>48</v>
      </c>
      <c r="AF16" s="85">
        <v>13</v>
      </c>
      <c r="AG16" s="85">
        <v>592</v>
      </c>
      <c r="AH16" s="85">
        <v>459</v>
      </c>
      <c r="AI16" s="85"/>
      <c r="AJ16" s="85"/>
      <c r="AK16" s="85" t="s">
        <v>633</v>
      </c>
      <c r="AL16" s="85"/>
      <c r="AM16" s="85"/>
      <c r="AN16" s="87">
        <v>40890.89527777778</v>
      </c>
      <c r="AO16" s="90" t="s">
        <v>691</v>
      </c>
      <c r="AP16" s="85" t="b">
        <v>0</v>
      </c>
      <c r="AQ16" s="85" t="b">
        <v>0</v>
      </c>
      <c r="AR16" s="85" t="b">
        <v>1</v>
      </c>
      <c r="AS16" s="85"/>
      <c r="AT16" s="85">
        <v>0</v>
      </c>
      <c r="AU16" s="90" t="s">
        <v>733</v>
      </c>
      <c r="AV16" s="85" t="b">
        <v>0</v>
      </c>
      <c r="AW16" s="85" t="s">
        <v>757</v>
      </c>
      <c r="AX16" s="90" t="s">
        <v>771</v>
      </c>
      <c r="AY16" s="85" t="s">
        <v>66</v>
      </c>
      <c r="AZ16" s="85" t="str">
        <f>REPLACE(INDEX(GroupVertices[Group],MATCH(Vertices[[#This Row],[Vertex]],GroupVertices[Vertex],0)),1,1,"")</f>
        <v>1</v>
      </c>
      <c r="BA16" s="51" t="s">
        <v>305</v>
      </c>
      <c r="BB16" s="51" t="s">
        <v>305</v>
      </c>
      <c r="BC16" s="51" t="s">
        <v>319</v>
      </c>
      <c r="BD16" s="51" t="s">
        <v>319</v>
      </c>
      <c r="BE16" s="51"/>
      <c r="BF16" s="51"/>
      <c r="BG16" s="129" t="s">
        <v>1192</v>
      </c>
      <c r="BH16" s="129" t="s">
        <v>1192</v>
      </c>
      <c r="BI16" s="129" t="s">
        <v>1222</v>
      </c>
      <c r="BJ16" s="129" t="s">
        <v>1222</v>
      </c>
      <c r="BK16" s="129">
        <v>0</v>
      </c>
      <c r="BL16" s="132">
        <v>0</v>
      </c>
      <c r="BM16" s="129">
        <v>0</v>
      </c>
      <c r="BN16" s="132">
        <v>0</v>
      </c>
      <c r="BO16" s="129">
        <v>0</v>
      </c>
      <c r="BP16" s="132">
        <v>0</v>
      </c>
      <c r="BQ16" s="129">
        <v>17</v>
      </c>
      <c r="BR16" s="132">
        <v>100</v>
      </c>
      <c r="BS16" s="129">
        <v>17</v>
      </c>
      <c r="BT16" s="2"/>
      <c r="BU16" s="3"/>
      <c r="BV16" s="3"/>
      <c r="BW16" s="3"/>
      <c r="BX16" s="3"/>
    </row>
    <row r="17" spans="1:76" ht="15">
      <c r="A17" s="14" t="s">
        <v>225</v>
      </c>
      <c r="B17" s="15"/>
      <c r="C17" s="15" t="s">
        <v>64</v>
      </c>
      <c r="D17" s="93">
        <v>162</v>
      </c>
      <c r="E17" s="81"/>
      <c r="F17" s="113" t="s">
        <v>336</v>
      </c>
      <c r="G17" s="15"/>
      <c r="H17" s="16" t="s">
        <v>225</v>
      </c>
      <c r="I17" s="66"/>
      <c r="J17" s="66"/>
      <c r="K17" s="115" t="s">
        <v>830</v>
      </c>
      <c r="L17" s="94">
        <v>1</v>
      </c>
      <c r="M17" s="95">
        <v>826.2017822265625</v>
      </c>
      <c r="N17" s="95">
        <v>6755.25830078125</v>
      </c>
      <c r="O17" s="77"/>
      <c r="P17" s="96"/>
      <c r="Q17" s="96"/>
      <c r="R17" s="97"/>
      <c r="S17" s="51">
        <v>0</v>
      </c>
      <c r="T17" s="51">
        <v>1</v>
      </c>
      <c r="U17" s="52">
        <v>0</v>
      </c>
      <c r="V17" s="52">
        <v>0.034483</v>
      </c>
      <c r="W17" s="52">
        <v>0.051438</v>
      </c>
      <c r="X17" s="52">
        <v>0.556517</v>
      </c>
      <c r="Y17" s="52">
        <v>0</v>
      </c>
      <c r="Z17" s="52">
        <v>0</v>
      </c>
      <c r="AA17" s="82">
        <v>17</v>
      </c>
      <c r="AB17" s="82"/>
      <c r="AC17" s="98"/>
      <c r="AD17" s="112">
        <v>7816148643</v>
      </c>
      <c r="AE17" s="85">
        <v>13</v>
      </c>
      <c r="AF17" s="85">
        <v>0</v>
      </c>
      <c r="AG17" s="85">
        <v>4</v>
      </c>
      <c r="AH17" s="85">
        <v>1</v>
      </c>
      <c r="AI17" s="85"/>
      <c r="AJ17" s="85" t="s">
        <v>583</v>
      </c>
      <c r="AK17" s="85"/>
      <c r="AL17" s="85"/>
      <c r="AM17" s="85"/>
      <c r="AN17" s="87">
        <v>43674.890393518515</v>
      </c>
      <c r="AO17" s="85"/>
      <c r="AP17" s="85" t="b">
        <v>1</v>
      </c>
      <c r="AQ17" s="85" t="b">
        <v>0</v>
      </c>
      <c r="AR17" s="85" t="b">
        <v>0</v>
      </c>
      <c r="AS17" s="85"/>
      <c r="AT17" s="85">
        <v>0</v>
      </c>
      <c r="AU17" s="85"/>
      <c r="AV17" s="85" t="b">
        <v>0</v>
      </c>
      <c r="AW17" s="85" t="s">
        <v>757</v>
      </c>
      <c r="AX17" s="90" t="s">
        <v>772</v>
      </c>
      <c r="AY17" s="85" t="s">
        <v>66</v>
      </c>
      <c r="AZ17" s="85" t="str">
        <f>REPLACE(INDEX(GroupVertices[Group],MATCH(Vertices[[#This Row],[Vertex]],GroupVertices[Vertex],0)),1,1,"")</f>
        <v>1</v>
      </c>
      <c r="BA17" s="51" t="s">
        <v>305</v>
      </c>
      <c r="BB17" s="51" t="s">
        <v>305</v>
      </c>
      <c r="BC17" s="51" t="s">
        <v>319</v>
      </c>
      <c r="BD17" s="51" t="s">
        <v>319</v>
      </c>
      <c r="BE17" s="51"/>
      <c r="BF17" s="51"/>
      <c r="BG17" s="129" t="s">
        <v>1192</v>
      </c>
      <c r="BH17" s="129" t="s">
        <v>1192</v>
      </c>
      <c r="BI17" s="129" t="s">
        <v>1222</v>
      </c>
      <c r="BJ17" s="129" t="s">
        <v>1222</v>
      </c>
      <c r="BK17" s="129">
        <v>0</v>
      </c>
      <c r="BL17" s="132">
        <v>0</v>
      </c>
      <c r="BM17" s="129">
        <v>0</v>
      </c>
      <c r="BN17" s="132">
        <v>0</v>
      </c>
      <c r="BO17" s="129">
        <v>0</v>
      </c>
      <c r="BP17" s="132">
        <v>0</v>
      </c>
      <c r="BQ17" s="129">
        <v>17</v>
      </c>
      <c r="BR17" s="132">
        <v>100</v>
      </c>
      <c r="BS17" s="129">
        <v>17</v>
      </c>
      <c r="BT17" s="2"/>
      <c r="BU17" s="3"/>
      <c r="BV17" s="3"/>
      <c r="BW17" s="3"/>
      <c r="BX17" s="3"/>
    </row>
    <row r="18" spans="1:76" ht="15">
      <c r="A18" s="14" t="s">
        <v>226</v>
      </c>
      <c r="B18" s="15"/>
      <c r="C18" s="15" t="s">
        <v>64</v>
      </c>
      <c r="D18" s="93">
        <v>162.00337160927958</v>
      </c>
      <c r="E18" s="81"/>
      <c r="F18" s="113" t="s">
        <v>337</v>
      </c>
      <c r="G18" s="15"/>
      <c r="H18" s="16" t="s">
        <v>226</v>
      </c>
      <c r="I18" s="66"/>
      <c r="J18" s="66"/>
      <c r="K18" s="115" t="s">
        <v>831</v>
      </c>
      <c r="L18" s="94">
        <v>1</v>
      </c>
      <c r="M18" s="95">
        <v>633.2897338867188</v>
      </c>
      <c r="N18" s="95">
        <v>8904.033203125</v>
      </c>
      <c r="O18" s="77"/>
      <c r="P18" s="96"/>
      <c r="Q18" s="96"/>
      <c r="R18" s="97"/>
      <c r="S18" s="51">
        <v>0</v>
      </c>
      <c r="T18" s="51">
        <v>1</v>
      </c>
      <c r="U18" s="52">
        <v>0</v>
      </c>
      <c r="V18" s="52">
        <v>0.034483</v>
      </c>
      <c r="W18" s="52">
        <v>0.051438</v>
      </c>
      <c r="X18" s="52">
        <v>0.556517</v>
      </c>
      <c r="Y18" s="52">
        <v>0</v>
      </c>
      <c r="Z18" s="52">
        <v>0</v>
      </c>
      <c r="AA18" s="82">
        <v>18</v>
      </c>
      <c r="AB18" s="82"/>
      <c r="AC18" s="98"/>
      <c r="AD18" s="85" t="s">
        <v>530</v>
      </c>
      <c r="AE18" s="85">
        <v>22</v>
      </c>
      <c r="AF18" s="85">
        <v>2</v>
      </c>
      <c r="AG18" s="85">
        <v>18</v>
      </c>
      <c r="AH18" s="85">
        <v>229</v>
      </c>
      <c r="AI18" s="85"/>
      <c r="AJ18" s="85" t="s">
        <v>584</v>
      </c>
      <c r="AK18" s="85"/>
      <c r="AL18" s="85"/>
      <c r="AM18" s="85"/>
      <c r="AN18" s="87">
        <v>43690.20112268518</v>
      </c>
      <c r="AO18" s="85"/>
      <c r="AP18" s="85" t="b">
        <v>1</v>
      </c>
      <c r="AQ18" s="85" t="b">
        <v>0</v>
      </c>
      <c r="AR18" s="85" t="b">
        <v>0</v>
      </c>
      <c r="AS18" s="85"/>
      <c r="AT18" s="85">
        <v>0</v>
      </c>
      <c r="AU18" s="85"/>
      <c r="AV18" s="85" t="b">
        <v>0</v>
      </c>
      <c r="AW18" s="85" t="s">
        <v>757</v>
      </c>
      <c r="AX18" s="90" t="s">
        <v>773</v>
      </c>
      <c r="AY18" s="85" t="s">
        <v>66</v>
      </c>
      <c r="AZ18" s="85" t="str">
        <f>REPLACE(INDEX(GroupVertices[Group],MATCH(Vertices[[#This Row],[Vertex]],GroupVertices[Vertex],0)),1,1,"")</f>
        <v>1</v>
      </c>
      <c r="BA18" s="51" t="s">
        <v>305</v>
      </c>
      <c r="BB18" s="51" t="s">
        <v>305</v>
      </c>
      <c r="BC18" s="51" t="s">
        <v>319</v>
      </c>
      <c r="BD18" s="51" t="s">
        <v>319</v>
      </c>
      <c r="BE18" s="51"/>
      <c r="BF18" s="51"/>
      <c r="BG18" s="129" t="s">
        <v>1192</v>
      </c>
      <c r="BH18" s="129" t="s">
        <v>1192</v>
      </c>
      <c r="BI18" s="129" t="s">
        <v>1222</v>
      </c>
      <c r="BJ18" s="129" t="s">
        <v>1222</v>
      </c>
      <c r="BK18" s="129">
        <v>0</v>
      </c>
      <c r="BL18" s="132">
        <v>0</v>
      </c>
      <c r="BM18" s="129">
        <v>0</v>
      </c>
      <c r="BN18" s="132">
        <v>0</v>
      </c>
      <c r="BO18" s="129">
        <v>0</v>
      </c>
      <c r="BP18" s="132">
        <v>0</v>
      </c>
      <c r="BQ18" s="129">
        <v>17</v>
      </c>
      <c r="BR18" s="132">
        <v>100</v>
      </c>
      <c r="BS18" s="129">
        <v>17</v>
      </c>
      <c r="BT18" s="2"/>
      <c r="BU18" s="3"/>
      <c r="BV18" s="3"/>
      <c r="BW18" s="3"/>
      <c r="BX18" s="3"/>
    </row>
    <row r="19" spans="1:76" ht="15">
      <c r="A19" s="14" t="s">
        <v>227</v>
      </c>
      <c r="B19" s="15"/>
      <c r="C19" s="15" t="s">
        <v>64</v>
      </c>
      <c r="D19" s="93">
        <v>162.96259444931724</v>
      </c>
      <c r="E19" s="81"/>
      <c r="F19" s="113" t="s">
        <v>338</v>
      </c>
      <c r="G19" s="15"/>
      <c r="H19" s="16" t="s">
        <v>227</v>
      </c>
      <c r="I19" s="66"/>
      <c r="J19" s="66"/>
      <c r="K19" s="115" t="s">
        <v>832</v>
      </c>
      <c r="L19" s="94">
        <v>1</v>
      </c>
      <c r="M19" s="95">
        <v>507.98565673828125</v>
      </c>
      <c r="N19" s="95">
        <v>1834.05810546875</v>
      </c>
      <c r="O19" s="77"/>
      <c r="P19" s="96"/>
      <c r="Q19" s="96"/>
      <c r="R19" s="97"/>
      <c r="S19" s="51">
        <v>0</v>
      </c>
      <c r="T19" s="51">
        <v>1</v>
      </c>
      <c r="U19" s="52">
        <v>0</v>
      </c>
      <c r="V19" s="52">
        <v>0.034483</v>
      </c>
      <c r="W19" s="52">
        <v>0.051438</v>
      </c>
      <c r="X19" s="52">
        <v>0.556517</v>
      </c>
      <c r="Y19" s="52">
        <v>0</v>
      </c>
      <c r="Z19" s="52">
        <v>0</v>
      </c>
      <c r="AA19" s="82">
        <v>19</v>
      </c>
      <c r="AB19" s="82"/>
      <c r="AC19" s="98"/>
      <c r="AD19" s="85" t="s">
        <v>531</v>
      </c>
      <c r="AE19" s="85">
        <v>159</v>
      </c>
      <c r="AF19" s="85">
        <v>571</v>
      </c>
      <c r="AG19" s="85">
        <v>801</v>
      </c>
      <c r="AH19" s="85">
        <v>101</v>
      </c>
      <c r="AI19" s="85"/>
      <c r="AJ19" s="85" t="s">
        <v>585</v>
      </c>
      <c r="AK19" s="85" t="s">
        <v>625</v>
      </c>
      <c r="AL19" s="90" t="s">
        <v>663</v>
      </c>
      <c r="AM19" s="85"/>
      <c r="AN19" s="87">
        <v>43398.57917824074</v>
      </c>
      <c r="AO19" s="90" t="s">
        <v>692</v>
      </c>
      <c r="AP19" s="85" t="b">
        <v>1</v>
      </c>
      <c r="AQ19" s="85" t="b">
        <v>0</v>
      </c>
      <c r="AR19" s="85" t="b">
        <v>1</v>
      </c>
      <c r="AS19" s="85"/>
      <c r="AT19" s="85">
        <v>0</v>
      </c>
      <c r="AU19" s="85"/>
      <c r="AV19" s="85" t="b">
        <v>0</v>
      </c>
      <c r="AW19" s="85" t="s">
        <v>757</v>
      </c>
      <c r="AX19" s="90" t="s">
        <v>774</v>
      </c>
      <c r="AY19" s="85" t="s">
        <v>66</v>
      </c>
      <c r="AZ19" s="85" t="str">
        <f>REPLACE(INDEX(GroupVertices[Group],MATCH(Vertices[[#This Row],[Vertex]],GroupVertices[Vertex],0)),1,1,"")</f>
        <v>1</v>
      </c>
      <c r="BA19" s="51" t="s">
        <v>305</v>
      </c>
      <c r="BB19" s="51" t="s">
        <v>305</v>
      </c>
      <c r="BC19" s="51" t="s">
        <v>319</v>
      </c>
      <c r="BD19" s="51" t="s">
        <v>319</v>
      </c>
      <c r="BE19" s="51"/>
      <c r="BF19" s="51"/>
      <c r="BG19" s="129" t="s">
        <v>1192</v>
      </c>
      <c r="BH19" s="129" t="s">
        <v>1192</v>
      </c>
      <c r="BI19" s="129" t="s">
        <v>1222</v>
      </c>
      <c r="BJ19" s="129" t="s">
        <v>1222</v>
      </c>
      <c r="BK19" s="129">
        <v>0</v>
      </c>
      <c r="BL19" s="132">
        <v>0</v>
      </c>
      <c r="BM19" s="129">
        <v>0</v>
      </c>
      <c r="BN19" s="132">
        <v>0</v>
      </c>
      <c r="BO19" s="129">
        <v>0</v>
      </c>
      <c r="BP19" s="132">
        <v>0</v>
      </c>
      <c r="BQ19" s="129">
        <v>17</v>
      </c>
      <c r="BR19" s="132">
        <v>100</v>
      </c>
      <c r="BS19" s="129">
        <v>17</v>
      </c>
      <c r="BT19" s="2"/>
      <c r="BU19" s="3"/>
      <c r="BV19" s="3"/>
      <c r="BW19" s="3"/>
      <c r="BX19" s="3"/>
    </row>
    <row r="20" spans="1:76" ht="15">
      <c r="A20" s="14" t="s">
        <v>228</v>
      </c>
      <c r="B20" s="15"/>
      <c r="C20" s="15" t="s">
        <v>64</v>
      </c>
      <c r="D20" s="93">
        <v>162.14497919902152</v>
      </c>
      <c r="E20" s="81"/>
      <c r="F20" s="113" t="s">
        <v>339</v>
      </c>
      <c r="G20" s="15"/>
      <c r="H20" s="16" t="s">
        <v>228</v>
      </c>
      <c r="I20" s="66"/>
      <c r="J20" s="66"/>
      <c r="K20" s="115" t="s">
        <v>833</v>
      </c>
      <c r="L20" s="94">
        <v>1</v>
      </c>
      <c r="M20" s="95">
        <v>8244.7890625</v>
      </c>
      <c r="N20" s="95">
        <v>4943.62353515625</v>
      </c>
      <c r="O20" s="77"/>
      <c r="P20" s="96"/>
      <c r="Q20" s="96"/>
      <c r="R20" s="97"/>
      <c r="S20" s="51">
        <v>0</v>
      </c>
      <c r="T20" s="51">
        <v>1</v>
      </c>
      <c r="U20" s="52">
        <v>0</v>
      </c>
      <c r="V20" s="52">
        <v>1</v>
      </c>
      <c r="W20" s="52">
        <v>0</v>
      </c>
      <c r="X20" s="52">
        <v>0.99999</v>
      </c>
      <c r="Y20" s="52">
        <v>0</v>
      </c>
      <c r="Z20" s="52">
        <v>0</v>
      </c>
      <c r="AA20" s="82">
        <v>20</v>
      </c>
      <c r="AB20" s="82"/>
      <c r="AC20" s="98"/>
      <c r="AD20" s="85" t="s">
        <v>532</v>
      </c>
      <c r="AE20" s="85">
        <v>75</v>
      </c>
      <c r="AF20" s="85">
        <v>86</v>
      </c>
      <c r="AG20" s="85">
        <v>24165</v>
      </c>
      <c r="AH20" s="85">
        <v>21600</v>
      </c>
      <c r="AI20" s="85"/>
      <c r="AJ20" s="85" t="s">
        <v>586</v>
      </c>
      <c r="AK20" s="85" t="s">
        <v>634</v>
      </c>
      <c r="AL20" s="90" t="s">
        <v>664</v>
      </c>
      <c r="AM20" s="85"/>
      <c r="AN20" s="87">
        <v>42121.501550925925</v>
      </c>
      <c r="AO20" s="90" t="s">
        <v>693</v>
      </c>
      <c r="AP20" s="85" t="b">
        <v>1</v>
      </c>
      <c r="AQ20" s="85" t="b">
        <v>0</v>
      </c>
      <c r="AR20" s="85" t="b">
        <v>0</v>
      </c>
      <c r="AS20" s="85"/>
      <c r="AT20" s="85">
        <v>0</v>
      </c>
      <c r="AU20" s="90" t="s">
        <v>733</v>
      </c>
      <c r="AV20" s="85" t="b">
        <v>0</v>
      </c>
      <c r="AW20" s="85" t="s">
        <v>757</v>
      </c>
      <c r="AX20" s="90" t="s">
        <v>775</v>
      </c>
      <c r="AY20" s="85" t="s">
        <v>66</v>
      </c>
      <c r="AZ20" s="85" t="str">
        <f>REPLACE(INDEX(GroupVertices[Group],MATCH(Vertices[[#This Row],[Vertex]],GroupVertices[Vertex],0)),1,1,"")</f>
        <v>13</v>
      </c>
      <c r="BA20" s="51"/>
      <c r="BB20" s="51"/>
      <c r="BC20" s="51"/>
      <c r="BD20" s="51"/>
      <c r="BE20" s="51"/>
      <c r="BF20" s="51"/>
      <c r="BG20" s="129" t="s">
        <v>1194</v>
      </c>
      <c r="BH20" s="129" t="s">
        <v>1194</v>
      </c>
      <c r="BI20" s="129" t="s">
        <v>1223</v>
      </c>
      <c r="BJ20" s="129" t="s">
        <v>1223</v>
      </c>
      <c r="BK20" s="129">
        <v>0</v>
      </c>
      <c r="BL20" s="132">
        <v>0</v>
      </c>
      <c r="BM20" s="129">
        <v>0</v>
      </c>
      <c r="BN20" s="132">
        <v>0</v>
      </c>
      <c r="BO20" s="129">
        <v>0</v>
      </c>
      <c r="BP20" s="132">
        <v>0</v>
      </c>
      <c r="BQ20" s="129">
        <v>11</v>
      </c>
      <c r="BR20" s="132">
        <v>100</v>
      </c>
      <c r="BS20" s="129">
        <v>11</v>
      </c>
      <c r="BT20" s="2"/>
      <c r="BU20" s="3"/>
      <c r="BV20" s="3"/>
      <c r="BW20" s="3"/>
      <c r="BX20" s="3"/>
    </row>
    <row r="21" spans="1:76" ht="15">
      <c r="A21" s="14" t="s">
        <v>259</v>
      </c>
      <c r="B21" s="15"/>
      <c r="C21" s="15" t="s">
        <v>64</v>
      </c>
      <c r="D21" s="93">
        <v>202.1845251985548</v>
      </c>
      <c r="E21" s="81"/>
      <c r="F21" s="113" t="s">
        <v>745</v>
      </c>
      <c r="G21" s="15"/>
      <c r="H21" s="16" t="s">
        <v>259</v>
      </c>
      <c r="I21" s="66"/>
      <c r="J21" s="66"/>
      <c r="K21" s="115" t="s">
        <v>834</v>
      </c>
      <c r="L21" s="94">
        <v>1</v>
      </c>
      <c r="M21" s="95">
        <v>8244.7890625</v>
      </c>
      <c r="N21" s="95">
        <v>6243.4931640625</v>
      </c>
      <c r="O21" s="77"/>
      <c r="P21" s="96"/>
      <c r="Q21" s="96"/>
      <c r="R21" s="97"/>
      <c r="S21" s="51">
        <v>1</v>
      </c>
      <c r="T21" s="51">
        <v>0</v>
      </c>
      <c r="U21" s="52">
        <v>0</v>
      </c>
      <c r="V21" s="52">
        <v>1</v>
      </c>
      <c r="W21" s="52">
        <v>0</v>
      </c>
      <c r="X21" s="52">
        <v>0.99999</v>
      </c>
      <c r="Y21" s="52">
        <v>0</v>
      </c>
      <c r="Z21" s="52">
        <v>0</v>
      </c>
      <c r="AA21" s="82">
        <v>21</v>
      </c>
      <c r="AB21" s="82"/>
      <c r="AC21" s="98"/>
      <c r="AD21" s="85" t="s">
        <v>533</v>
      </c>
      <c r="AE21" s="85">
        <v>4</v>
      </c>
      <c r="AF21" s="85">
        <v>23837</v>
      </c>
      <c r="AG21" s="85">
        <v>1263</v>
      </c>
      <c r="AH21" s="85">
        <v>0</v>
      </c>
      <c r="AI21" s="85">
        <v>32400</v>
      </c>
      <c r="AJ21" s="85" t="s">
        <v>587</v>
      </c>
      <c r="AK21" s="85"/>
      <c r="AL21" s="90" t="s">
        <v>665</v>
      </c>
      <c r="AM21" s="85" t="s">
        <v>679</v>
      </c>
      <c r="AN21" s="87">
        <v>41232.29002314815</v>
      </c>
      <c r="AO21" s="90" t="s">
        <v>694</v>
      </c>
      <c r="AP21" s="85" t="b">
        <v>1</v>
      </c>
      <c r="AQ21" s="85" t="b">
        <v>0</v>
      </c>
      <c r="AR21" s="85" t="b">
        <v>0</v>
      </c>
      <c r="AS21" s="85" t="s">
        <v>731</v>
      </c>
      <c r="AT21" s="85">
        <v>191</v>
      </c>
      <c r="AU21" s="90" t="s">
        <v>736</v>
      </c>
      <c r="AV21" s="85" t="b">
        <v>0</v>
      </c>
      <c r="AW21" s="85" t="s">
        <v>757</v>
      </c>
      <c r="AX21" s="90" t="s">
        <v>776</v>
      </c>
      <c r="AY21" s="85" t="s">
        <v>65</v>
      </c>
      <c r="AZ21" s="85" t="str">
        <f>REPLACE(INDEX(GroupVertices[Group],MATCH(Vertices[[#This Row],[Vertex]],GroupVertices[Vertex],0)),1,1,"")</f>
        <v>13</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229</v>
      </c>
      <c r="B22" s="15"/>
      <c r="C22" s="15" t="s">
        <v>64</v>
      </c>
      <c r="D22" s="93">
        <v>162.07754701343012</v>
      </c>
      <c r="E22" s="81"/>
      <c r="F22" s="113" t="s">
        <v>340</v>
      </c>
      <c r="G22" s="15"/>
      <c r="H22" s="16" t="s">
        <v>229</v>
      </c>
      <c r="I22" s="66"/>
      <c r="J22" s="66"/>
      <c r="K22" s="115" t="s">
        <v>835</v>
      </c>
      <c r="L22" s="94">
        <v>1</v>
      </c>
      <c r="M22" s="95">
        <v>2471.57080078125</v>
      </c>
      <c r="N22" s="95">
        <v>8140.18408203125</v>
      </c>
      <c r="O22" s="77"/>
      <c r="P22" s="96"/>
      <c r="Q22" s="96"/>
      <c r="R22" s="97"/>
      <c r="S22" s="51">
        <v>0</v>
      </c>
      <c r="T22" s="51">
        <v>1</v>
      </c>
      <c r="U22" s="52">
        <v>0</v>
      </c>
      <c r="V22" s="52">
        <v>0.034483</v>
      </c>
      <c r="W22" s="52">
        <v>0.051438</v>
      </c>
      <c r="X22" s="52">
        <v>0.556517</v>
      </c>
      <c r="Y22" s="52">
        <v>0</v>
      </c>
      <c r="Z22" s="52">
        <v>0</v>
      </c>
      <c r="AA22" s="82">
        <v>22</v>
      </c>
      <c r="AB22" s="82"/>
      <c r="AC22" s="98"/>
      <c r="AD22" s="85" t="s">
        <v>534</v>
      </c>
      <c r="AE22" s="85">
        <v>116</v>
      </c>
      <c r="AF22" s="85">
        <v>46</v>
      </c>
      <c r="AG22" s="85">
        <v>2151</v>
      </c>
      <c r="AH22" s="85">
        <v>730</v>
      </c>
      <c r="AI22" s="85"/>
      <c r="AJ22" s="85" t="s">
        <v>588</v>
      </c>
      <c r="AK22" s="85"/>
      <c r="AL22" s="85"/>
      <c r="AM22" s="85"/>
      <c r="AN22" s="87">
        <v>43665.350381944445</v>
      </c>
      <c r="AO22" s="85"/>
      <c r="AP22" s="85" t="b">
        <v>1</v>
      </c>
      <c r="AQ22" s="85" t="b">
        <v>0</v>
      </c>
      <c r="AR22" s="85" t="b">
        <v>0</v>
      </c>
      <c r="AS22" s="85"/>
      <c r="AT22" s="85">
        <v>0</v>
      </c>
      <c r="AU22" s="85"/>
      <c r="AV22" s="85" t="b">
        <v>0</v>
      </c>
      <c r="AW22" s="85" t="s">
        <v>757</v>
      </c>
      <c r="AX22" s="90" t="s">
        <v>777</v>
      </c>
      <c r="AY22" s="85" t="s">
        <v>66</v>
      </c>
      <c r="AZ22" s="85" t="str">
        <f>REPLACE(INDEX(GroupVertices[Group],MATCH(Vertices[[#This Row],[Vertex]],GroupVertices[Vertex],0)),1,1,"")</f>
        <v>1</v>
      </c>
      <c r="BA22" s="51" t="s">
        <v>305</v>
      </c>
      <c r="BB22" s="51" t="s">
        <v>305</v>
      </c>
      <c r="BC22" s="51" t="s">
        <v>319</v>
      </c>
      <c r="BD22" s="51" t="s">
        <v>319</v>
      </c>
      <c r="BE22" s="51"/>
      <c r="BF22" s="51"/>
      <c r="BG22" s="129" t="s">
        <v>1192</v>
      </c>
      <c r="BH22" s="129" t="s">
        <v>1192</v>
      </c>
      <c r="BI22" s="129" t="s">
        <v>1222</v>
      </c>
      <c r="BJ22" s="129" t="s">
        <v>1222</v>
      </c>
      <c r="BK22" s="129">
        <v>0</v>
      </c>
      <c r="BL22" s="132">
        <v>0</v>
      </c>
      <c r="BM22" s="129">
        <v>0</v>
      </c>
      <c r="BN22" s="132">
        <v>0</v>
      </c>
      <c r="BO22" s="129">
        <v>0</v>
      </c>
      <c r="BP22" s="132">
        <v>0</v>
      </c>
      <c r="BQ22" s="129">
        <v>17</v>
      </c>
      <c r="BR22" s="132">
        <v>100</v>
      </c>
      <c r="BS22" s="129">
        <v>17</v>
      </c>
      <c r="BT22" s="2"/>
      <c r="BU22" s="3"/>
      <c r="BV22" s="3"/>
      <c r="BW22" s="3"/>
      <c r="BX22" s="3"/>
    </row>
    <row r="23" spans="1:76" ht="15">
      <c r="A23" s="14" t="s">
        <v>230</v>
      </c>
      <c r="B23" s="15"/>
      <c r="C23" s="15" t="s">
        <v>64</v>
      </c>
      <c r="D23" s="93">
        <v>162.05731735775268</v>
      </c>
      <c r="E23" s="81"/>
      <c r="F23" s="113" t="s">
        <v>341</v>
      </c>
      <c r="G23" s="15"/>
      <c r="H23" s="16" t="s">
        <v>230</v>
      </c>
      <c r="I23" s="66"/>
      <c r="J23" s="66"/>
      <c r="K23" s="115" t="s">
        <v>836</v>
      </c>
      <c r="L23" s="94">
        <v>1</v>
      </c>
      <c r="M23" s="95">
        <v>3441.825927734375</v>
      </c>
      <c r="N23" s="95">
        <v>6418.47607421875</v>
      </c>
      <c r="O23" s="77"/>
      <c r="P23" s="96"/>
      <c r="Q23" s="96"/>
      <c r="R23" s="97"/>
      <c r="S23" s="51">
        <v>1</v>
      </c>
      <c r="T23" s="51">
        <v>1</v>
      </c>
      <c r="U23" s="52">
        <v>0</v>
      </c>
      <c r="V23" s="52">
        <v>0</v>
      </c>
      <c r="W23" s="52">
        <v>0</v>
      </c>
      <c r="X23" s="52">
        <v>0.99999</v>
      </c>
      <c r="Y23" s="52">
        <v>0</v>
      </c>
      <c r="Z23" s="52" t="s">
        <v>942</v>
      </c>
      <c r="AA23" s="82">
        <v>23</v>
      </c>
      <c r="AB23" s="82"/>
      <c r="AC23" s="98"/>
      <c r="AD23" s="85" t="s">
        <v>535</v>
      </c>
      <c r="AE23" s="85">
        <v>87</v>
      </c>
      <c r="AF23" s="85">
        <v>34</v>
      </c>
      <c r="AG23" s="85">
        <v>141</v>
      </c>
      <c r="AH23" s="85">
        <v>8</v>
      </c>
      <c r="AI23" s="85"/>
      <c r="AJ23" s="85" t="s">
        <v>589</v>
      </c>
      <c r="AK23" s="85" t="s">
        <v>635</v>
      </c>
      <c r="AL23" s="85"/>
      <c r="AM23" s="85"/>
      <c r="AN23" s="87">
        <v>42881.57885416667</v>
      </c>
      <c r="AO23" s="90" t="s">
        <v>695</v>
      </c>
      <c r="AP23" s="85" t="b">
        <v>1</v>
      </c>
      <c r="AQ23" s="85" t="b">
        <v>0</v>
      </c>
      <c r="AR23" s="85" t="b">
        <v>0</v>
      </c>
      <c r="AS23" s="85"/>
      <c r="AT23" s="85">
        <v>0</v>
      </c>
      <c r="AU23" s="85"/>
      <c r="AV23" s="85" t="b">
        <v>0</v>
      </c>
      <c r="AW23" s="85" t="s">
        <v>757</v>
      </c>
      <c r="AX23" s="90" t="s">
        <v>778</v>
      </c>
      <c r="AY23" s="85" t="s">
        <v>66</v>
      </c>
      <c r="AZ23" s="85" t="str">
        <f>REPLACE(INDEX(GroupVertices[Group],MATCH(Vertices[[#This Row],[Vertex]],GroupVertices[Vertex],0)),1,1,"")</f>
        <v>2</v>
      </c>
      <c r="BA23" s="51" t="s">
        <v>306</v>
      </c>
      <c r="BB23" s="51" t="s">
        <v>306</v>
      </c>
      <c r="BC23" s="51" t="s">
        <v>318</v>
      </c>
      <c r="BD23" s="51" t="s">
        <v>318</v>
      </c>
      <c r="BE23" s="51" t="s">
        <v>320</v>
      </c>
      <c r="BF23" s="51" t="s">
        <v>320</v>
      </c>
      <c r="BG23" s="129" t="s">
        <v>1195</v>
      </c>
      <c r="BH23" s="129" t="s">
        <v>1195</v>
      </c>
      <c r="BI23" s="129" t="s">
        <v>1224</v>
      </c>
      <c r="BJ23" s="129" t="s">
        <v>1224</v>
      </c>
      <c r="BK23" s="129">
        <v>0</v>
      </c>
      <c r="BL23" s="132">
        <v>0</v>
      </c>
      <c r="BM23" s="129">
        <v>0</v>
      </c>
      <c r="BN23" s="132">
        <v>0</v>
      </c>
      <c r="BO23" s="129">
        <v>0</v>
      </c>
      <c r="BP23" s="132">
        <v>0</v>
      </c>
      <c r="BQ23" s="129">
        <v>19</v>
      </c>
      <c r="BR23" s="132">
        <v>100</v>
      </c>
      <c r="BS23" s="129">
        <v>19</v>
      </c>
      <c r="BT23" s="2"/>
      <c r="BU23" s="3"/>
      <c r="BV23" s="3"/>
      <c r="BW23" s="3"/>
      <c r="BX23" s="3"/>
    </row>
    <row r="24" spans="1:76" ht="15">
      <c r="A24" s="14" t="s">
        <v>231</v>
      </c>
      <c r="B24" s="15"/>
      <c r="C24" s="15" t="s">
        <v>64</v>
      </c>
      <c r="D24" s="93">
        <v>162.41302213674732</v>
      </c>
      <c r="E24" s="81"/>
      <c r="F24" s="113" t="s">
        <v>342</v>
      </c>
      <c r="G24" s="15"/>
      <c r="H24" s="16" t="s">
        <v>231</v>
      </c>
      <c r="I24" s="66"/>
      <c r="J24" s="66"/>
      <c r="K24" s="115" t="s">
        <v>837</v>
      </c>
      <c r="L24" s="94">
        <v>1</v>
      </c>
      <c r="M24" s="95">
        <v>7140.28662109375</v>
      </c>
      <c r="N24" s="95">
        <v>4943.62353515625</v>
      </c>
      <c r="O24" s="77"/>
      <c r="P24" s="96"/>
      <c r="Q24" s="96"/>
      <c r="R24" s="97"/>
      <c r="S24" s="51">
        <v>0</v>
      </c>
      <c r="T24" s="51">
        <v>1</v>
      </c>
      <c r="U24" s="52">
        <v>0</v>
      </c>
      <c r="V24" s="52">
        <v>1</v>
      </c>
      <c r="W24" s="52">
        <v>0</v>
      </c>
      <c r="X24" s="52">
        <v>0.99999</v>
      </c>
      <c r="Y24" s="52">
        <v>0</v>
      </c>
      <c r="Z24" s="52">
        <v>0</v>
      </c>
      <c r="AA24" s="82">
        <v>24</v>
      </c>
      <c r="AB24" s="82"/>
      <c r="AC24" s="98"/>
      <c r="AD24" s="85" t="s">
        <v>536</v>
      </c>
      <c r="AE24" s="85">
        <v>171</v>
      </c>
      <c r="AF24" s="85">
        <v>245</v>
      </c>
      <c r="AG24" s="85">
        <v>3577</v>
      </c>
      <c r="AH24" s="85">
        <v>846</v>
      </c>
      <c r="AI24" s="85"/>
      <c r="AJ24" s="85"/>
      <c r="AK24" s="85"/>
      <c r="AL24" s="85"/>
      <c r="AM24" s="85"/>
      <c r="AN24" s="87">
        <v>41888.80861111111</v>
      </c>
      <c r="AO24" s="90" t="s">
        <v>696</v>
      </c>
      <c r="AP24" s="85" t="b">
        <v>1</v>
      </c>
      <c r="AQ24" s="85" t="b">
        <v>0</v>
      </c>
      <c r="AR24" s="85" t="b">
        <v>0</v>
      </c>
      <c r="AS24" s="85"/>
      <c r="AT24" s="85">
        <v>1</v>
      </c>
      <c r="AU24" s="90" t="s">
        <v>733</v>
      </c>
      <c r="AV24" s="85" t="b">
        <v>0</v>
      </c>
      <c r="AW24" s="85" t="s">
        <v>757</v>
      </c>
      <c r="AX24" s="90" t="s">
        <v>779</v>
      </c>
      <c r="AY24" s="85" t="s">
        <v>66</v>
      </c>
      <c r="AZ24" s="85" t="str">
        <f>REPLACE(INDEX(GroupVertices[Group],MATCH(Vertices[[#This Row],[Vertex]],GroupVertices[Vertex],0)),1,1,"")</f>
        <v>12</v>
      </c>
      <c r="BA24" s="51"/>
      <c r="BB24" s="51"/>
      <c r="BC24" s="51"/>
      <c r="BD24" s="51"/>
      <c r="BE24" s="51"/>
      <c r="BF24" s="51"/>
      <c r="BG24" s="129" t="s">
        <v>1196</v>
      </c>
      <c r="BH24" s="129" t="s">
        <v>1196</v>
      </c>
      <c r="BI24" s="129" t="s">
        <v>1225</v>
      </c>
      <c r="BJ24" s="129" t="s">
        <v>1225</v>
      </c>
      <c r="BK24" s="129">
        <v>0</v>
      </c>
      <c r="BL24" s="132">
        <v>0</v>
      </c>
      <c r="BM24" s="129">
        <v>0</v>
      </c>
      <c r="BN24" s="132">
        <v>0</v>
      </c>
      <c r="BO24" s="129">
        <v>0</v>
      </c>
      <c r="BP24" s="132">
        <v>0</v>
      </c>
      <c r="BQ24" s="129">
        <v>20</v>
      </c>
      <c r="BR24" s="132">
        <v>100</v>
      </c>
      <c r="BS24" s="129">
        <v>20</v>
      </c>
      <c r="BT24" s="2"/>
      <c r="BU24" s="3"/>
      <c r="BV24" s="3"/>
      <c r="BW24" s="3"/>
      <c r="BX24" s="3"/>
    </row>
    <row r="25" spans="1:76" ht="15">
      <c r="A25" s="14" t="s">
        <v>260</v>
      </c>
      <c r="B25" s="15"/>
      <c r="C25" s="15" t="s">
        <v>64</v>
      </c>
      <c r="D25" s="93">
        <v>195.33004353318904</v>
      </c>
      <c r="E25" s="81"/>
      <c r="F25" s="113" t="s">
        <v>746</v>
      </c>
      <c r="G25" s="15"/>
      <c r="H25" s="16" t="s">
        <v>260</v>
      </c>
      <c r="I25" s="66"/>
      <c r="J25" s="66"/>
      <c r="K25" s="115" t="s">
        <v>838</v>
      </c>
      <c r="L25" s="94">
        <v>1</v>
      </c>
      <c r="M25" s="95">
        <v>7140.28662109375</v>
      </c>
      <c r="N25" s="95">
        <v>6243.4931640625</v>
      </c>
      <c r="O25" s="77"/>
      <c r="P25" s="96"/>
      <c r="Q25" s="96"/>
      <c r="R25" s="97"/>
      <c r="S25" s="51">
        <v>1</v>
      </c>
      <c r="T25" s="51">
        <v>0</v>
      </c>
      <c r="U25" s="52">
        <v>0</v>
      </c>
      <c r="V25" s="52">
        <v>1</v>
      </c>
      <c r="W25" s="52">
        <v>0</v>
      </c>
      <c r="X25" s="52">
        <v>0.99999</v>
      </c>
      <c r="Y25" s="52">
        <v>0</v>
      </c>
      <c r="Z25" s="52">
        <v>0</v>
      </c>
      <c r="AA25" s="82">
        <v>25</v>
      </c>
      <c r="AB25" s="82"/>
      <c r="AC25" s="98"/>
      <c r="AD25" s="85" t="s">
        <v>537</v>
      </c>
      <c r="AE25" s="85">
        <v>131</v>
      </c>
      <c r="AF25" s="85">
        <v>19771</v>
      </c>
      <c r="AG25" s="85">
        <v>32057</v>
      </c>
      <c r="AH25" s="85">
        <v>268</v>
      </c>
      <c r="AI25" s="85"/>
      <c r="AJ25" s="85" t="s">
        <v>590</v>
      </c>
      <c r="AK25" s="85"/>
      <c r="AL25" s="90" t="s">
        <v>666</v>
      </c>
      <c r="AM25" s="85"/>
      <c r="AN25" s="87">
        <v>42312.28327546296</v>
      </c>
      <c r="AO25" s="90" t="s">
        <v>697</v>
      </c>
      <c r="AP25" s="85" t="b">
        <v>0</v>
      </c>
      <c r="AQ25" s="85" t="b">
        <v>0</v>
      </c>
      <c r="AR25" s="85" t="b">
        <v>1</v>
      </c>
      <c r="AS25" s="85"/>
      <c r="AT25" s="85">
        <v>83</v>
      </c>
      <c r="AU25" s="90" t="s">
        <v>733</v>
      </c>
      <c r="AV25" s="85" t="b">
        <v>0</v>
      </c>
      <c r="AW25" s="85" t="s">
        <v>757</v>
      </c>
      <c r="AX25" s="90" t="s">
        <v>780</v>
      </c>
      <c r="AY25" s="85" t="s">
        <v>65</v>
      </c>
      <c r="AZ25" s="85" t="str">
        <f>REPLACE(INDEX(GroupVertices[Group],MATCH(Vertices[[#This Row],[Vertex]],GroupVertices[Vertex],0)),1,1,"")</f>
        <v>12</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232</v>
      </c>
      <c r="B26" s="15"/>
      <c r="C26" s="15" t="s">
        <v>64</v>
      </c>
      <c r="D26" s="93">
        <v>162.697923120871</v>
      </c>
      <c r="E26" s="81"/>
      <c r="F26" s="113" t="s">
        <v>343</v>
      </c>
      <c r="G26" s="15"/>
      <c r="H26" s="16" t="s">
        <v>232</v>
      </c>
      <c r="I26" s="66"/>
      <c r="J26" s="66"/>
      <c r="K26" s="115" t="s">
        <v>839</v>
      </c>
      <c r="L26" s="94">
        <v>1</v>
      </c>
      <c r="M26" s="95">
        <v>4530.08642578125</v>
      </c>
      <c r="N26" s="95">
        <v>5127.42822265625</v>
      </c>
      <c r="O26" s="77"/>
      <c r="P26" s="96"/>
      <c r="Q26" s="96"/>
      <c r="R26" s="97"/>
      <c r="S26" s="51">
        <v>1</v>
      </c>
      <c r="T26" s="51">
        <v>1</v>
      </c>
      <c r="U26" s="52">
        <v>0</v>
      </c>
      <c r="V26" s="52">
        <v>0</v>
      </c>
      <c r="W26" s="52">
        <v>0</v>
      </c>
      <c r="X26" s="52">
        <v>0.99999</v>
      </c>
      <c r="Y26" s="52">
        <v>0</v>
      </c>
      <c r="Z26" s="52" t="s">
        <v>942</v>
      </c>
      <c r="AA26" s="82">
        <v>26</v>
      </c>
      <c r="AB26" s="82"/>
      <c r="AC26" s="98"/>
      <c r="AD26" s="85" t="s">
        <v>538</v>
      </c>
      <c r="AE26" s="85">
        <v>229</v>
      </c>
      <c r="AF26" s="85">
        <v>414</v>
      </c>
      <c r="AG26" s="85">
        <v>49418</v>
      </c>
      <c r="AH26" s="85">
        <v>7292</v>
      </c>
      <c r="AI26" s="85"/>
      <c r="AJ26" s="85" t="s">
        <v>591</v>
      </c>
      <c r="AK26" s="85"/>
      <c r="AL26" s="90" t="s">
        <v>667</v>
      </c>
      <c r="AM26" s="85"/>
      <c r="AN26" s="87">
        <v>40752.477164351854</v>
      </c>
      <c r="AO26" s="90" t="s">
        <v>698</v>
      </c>
      <c r="AP26" s="85" t="b">
        <v>0</v>
      </c>
      <c r="AQ26" s="85" t="b">
        <v>0</v>
      </c>
      <c r="AR26" s="85" t="b">
        <v>1</v>
      </c>
      <c r="AS26" s="85"/>
      <c r="AT26" s="85">
        <v>9</v>
      </c>
      <c r="AU26" s="90" t="s">
        <v>733</v>
      </c>
      <c r="AV26" s="85" t="b">
        <v>0</v>
      </c>
      <c r="AW26" s="85" t="s">
        <v>757</v>
      </c>
      <c r="AX26" s="90" t="s">
        <v>781</v>
      </c>
      <c r="AY26" s="85" t="s">
        <v>66</v>
      </c>
      <c r="AZ26" s="85" t="str">
        <f>REPLACE(INDEX(GroupVertices[Group],MATCH(Vertices[[#This Row],[Vertex]],GroupVertices[Vertex],0)),1,1,"")</f>
        <v>2</v>
      </c>
      <c r="BA26" s="51" t="s">
        <v>307</v>
      </c>
      <c r="BB26" s="51" t="s">
        <v>307</v>
      </c>
      <c r="BC26" s="51" t="s">
        <v>318</v>
      </c>
      <c r="BD26" s="51" t="s">
        <v>318</v>
      </c>
      <c r="BE26" s="51"/>
      <c r="BF26" s="51"/>
      <c r="BG26" s="129" t="s">
        <v>1197</v>
      </c>
      <c r="BH26" s="129" t="s">
        <v>1197</v>
      </c>
      <c r="BI26" s="129" t="s">
        <v>1226</v>
      </c>
      <c r="BJ26" s="129" t="s">
        <v>1226</v>
      </c>
      <c r="BK26" s="129">
        <v>0</v>
      </c>
      <c r="BL26" s="132">
        <v>0</v>
      </c>
      <c r="BM26" s="129">
        <v>0</v>
      </c>
      <c r="BN26" s="132">
        <v>0</v>
      </c>
      <c r="BO26" s="129">
        <v>0</v>
      </c>
      <c r="BP26" s="132">
        <v>0</v>
      </c>
      <c r="BQ26" s="129">
        <v>25</v>
      </c>
      <c r="BR26" s="132">
        <v>100</v>
      </c>
      <c r="BS26" s="129">
        <v>25</v>
      </c>
      <c r="BT26" s="2"/>
      <c r="BU26" s="3"/>
      <c r="BV26" s="3"/>
      <c r="BW26" s="3"/>
      <c r="BX26" s="3"/>
    </row>
    <row r="27" spans="1:76" ht="15">
      <c r="A27" s="14" t="s">
        <v>233</v>
      </c>
      <c r="B27" s="15"/>
      <c r="C27" s="15" t="s">
        <v>64</v>
      </c>
      <c r="D27" s="93">
        <v>162.7080379487097</v>
      </c>
      <c r="E27" s="81"/>
      <c r="F27" s="113" t="s">
        <v>344</v>
      </c>
      <c r="G27" s="15"/>
      <c r="H27" s="16" t="s">
        <v>233</v>
      </c>
      <c r="I27" s="66"/>
      <c r="J27" s="66"/>
      <c r="K27" s="115" t="s">
        <v>840</v>
      </c>
      <c r="L27" s="94">
        <v>96.21904761904761</v>
      </c>
      <c r="M27" s="95">
        <v>4042.695556640625</v>
      </c>
      <c r="N27" s="95">
        <v>1434.9912109375</v>
      </c>
      <c r="O27" s="77"/>
      <c r="P27" s="96"/>
      <c r="Q27" s="96"/>
      <c r="R27" s="97"/>
      <c r="S27" s="51">
        <v>2</v>
      </c>
      <c r="T27" s="51">
        <v>5</v>
      </c>
      <c r="U27" s="52">
        <v>2</v>
      </c>
      <c r="V27" s="52">
        <v>0.2</v>
      </c>
      <c r="W27" s="52">
        <v>0.000356</v>
      </c>
      <c r="X27" s="52">
        <v>1.225154</v>
      </c>
      <c r="Y27" s="52">
        <v>0.4</v>
      </c>
      <c r="Z27" s="52">
        <v>0.4</v>
      </c>
      <c r="AA27" s="82">
        <v>27</v>
      </c>
      <c r="AB27" s="82"/>
      <c r="AC27" s="98"/>
      <c r="AD27" s="85" t="s">
        <v>539</v>
      </c>
      <c r="AE27" s="85">
        <v>433</v>
      </c>
      <c r="AF27" s="85">
        <v>420</v>
      </c>
      <c r="AG27" s="85">
        <v>2170</v>
      </c>
      <c r="AH27" s="85">
        <v>3818</v>
      </c>
      <c r="AI27" s="85"/>
      <c r="AJ27" s="85" t="s">
        <v>592</v>
      </c>
      <c r="AK27" s="85" t="s">
        <v>636</v>
      </c>
      <c r="AL27" s="85"/>
      <c r="AM27" s="85"/>
      <c r="AN27" s="87">
        <v>42518.84359953704</v>
      </c>
      <c r="AO27" s="90" t="s">
        <v>699</v>
      </c>
      <c r="AP27" s="85" t="b">
        <v>1</v>
      </c>
      <c r="AQ27" s="85" t="b">
        <v>0</v>
      </c>
      <c r="AR27" s="85" t="b">
        <v>0</v>
      </c>
      <c r="AS27" s="85"/>
      <c r="AT27" s="85">
        <v>0</v>
      </c>
      <c r="AU27" s="85"/>
      <c r="AV27" s="85" t="b">
        <v>0</v>
      </c>
      <c r="AW27" s="85" t="s">
        <v>757</v>
      </c>
      <c r="AX27" s="90" t="s">
        <v>782</v>
      </c>
      <c r="AY27" s="85" t="s">
        <v>66</v>
      </c>
      <c r="AZ27" s="85" t="str">
        <f>REPLACE(INDEX(GroupVertices[Group],MATCH(Vertices[[#This Row],[Vertex]],GroupVertices[Vertex],0)),1,1,"")</f>
        <v>3</v>
      </c>
      <c r="BA27" s="51"/>
      <c r="BB27" s="51"/>
      <c r="BC27" s="51"/>
      <c r="BD27" s="51"/>
      <c r="BE27" s="51"/>
      <c r="BF27" s="51"/>
      <c r="BG27" s="129" t="s">
        <v>1198</v>
      </c>
      <c r="BH27" s="129" t="s">
        <v>1198</v>
      </c>
      <c r="BI27" s="129" t="s">
        <v>1227</v>
      </c>
      <c r="BJ27" s="129" t="s">
        <v>1227</v>
      </c>
      <c r="BK27" s="129">
        <v>0</v>
      </c>
      <c r="BL27" s="132">
        <v>0</v>
      </c>
      <c r="BM27" s="129">
        <v>0</v>
      </c>
      <c r="BN27" s="132">
        <v>0</v>
      </c>
      <c r="BO27" s="129">
        <v>0</v>
      </c>
      <c r="BP27" s="132">
        <v>0</v>
      </c>
      <c r="BQ27" s="129">
        <v>19</v>
      </c>
      <c r="BR27" s="132">
        <v>100</v>
      </c>
      <c r="BS27" s="129">
        <v>19</v>
      </c>
      <c r="BT27" s="2"/>
      <c r="BU27" s="3"/>
      <c r="BV27" s="3"/>
      <c r="BW27" s="3"/>
      <c r="BX27" s="3"/>
    </row>
    <row r="28" spans="1:76" ht="15">
      <c r="A28" s="14" t="s">
        <v>261</v>
      </c>
      <c r="B28" s="15"/>
      <c r="C28" s="15" t="s">
        <v>64</v>
      </c>
      <c r="D28" s="93">
        <v>165.04793478873125</v>
      </c>
      <c r="E28" s="81"/>
      <c r="F28" s="113" t="s">
        <v>747</v>
      </c>
      <c r="G28" s="15"/>
      <c r="H28" s="16" t="s">
        <v>261</v>
      </c>
      <c r="I28" s="66"/>
      <c r="J28" s="66"/>
      <c r="K28" s="115" t="s">
        <v>841</v>
      </c>
      <c r="L28" s="94">
        <v>1</v>
      </c>
      <c r="M28" s="95">
        <v>5074.21630859375</v>
      </c>
      <c r="N28" s="95">
        <v>375.962646484375</v>
      </c>
      <c r="O28" s="77"/>
      <c r="P28" s="96"/>
      <c r="Q28" s="96"/>
      <c r="R28" s="97"/>
      <c r="S28" s="51">
        <v>3</v>
      </c>
      <c r="T28" s="51">
        <v>0</v>
      </c>
      <c r="U28" s="52">
        <v>0</v>
      </c>
      <c r="V28" s="52">
        <v>0.142857</v>
      </c>
      <c r="W28" s="52">
        <v>0.000256</v>
      </c>
      <c r="X28" s="52">
        <v>0.774827</v>
      </c>
      <c r="Y28" s="52">
        <v>1</v>
      </c>
      <c r="Z28" s="52">
        <v>0</v>
      </c>
      <c r="AA28" s="82">
        <v>28</v>
      </c>
      <c r="AB28" s="82"/>
      <c r="AC28" s="98"/>
      <c r="AD28" s="85" t="s">
        <v>540</v>
      </c>
      <c r="AE28" s="85">
        <v>1125</v>
      </c>
      <c r="AF28" s="85">
        <v>1808</v>
      </c>
      <c r="AG28" s="85">
        <v>39237</v>
      </c>
      <c r="AH28" s="85">
        <v>1877</v>
      </c>
      <c r="AI28" s="85"/>
      <c r="AJ28" s="85"/>
      <c r="AK28" s="85" t="s">
        <v>637</v>
      </c>
      <c r="AL28" s="85"/>
      <c r="AM28" s="85"/>
      <c r="AN28" s="87">
        <v>41334.316655092596</v>
      </c>
      <c r="AO28" s="90" t="s">
        <v>700</v>
      </c>
      <c r="AP28" s="85" t="b">
        <v>0</v>
      </c>
      <c r="AQ28" s="85" t="b">
        <v>0</v>
      </c>
      <c r="AR28" s="85" t="b">
        <v>1</v>
      </c>
      <c r="AS28" s="85" t="s">
        <v>483</v>
      </c>
      <c r="AT28" s="85">
        <v>9</v>
      </c>
      <c r="AU28" s="90" t="s">
        <v>733</v>
      </c>
      <c r="AV28" s="85" t="b">
        <v>0</v>
      </c>
      <c r="AW28" s="85" t="s">
        <v>757</v>
      </c>
      <c r="AX28" s="90" t="s">
        <v>783</v>
      </c>
      <c r="AY28" s="85" t="s">
        <v>65</v>
      </c>
      <c r="AZ28" s="85" t="str">
        <f>REPLACE(INDEX(GroupVertices[Group],MATCH(Vertices[[#This Row],[Vertex]],GroupVertices[Vertex],0)),1,1,"")</f>
        <v>3</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234</v>
      </c>
      <c r="B29" s="15"/>
      <c r="C29" s="15" t="s">
        <v>64</v>
      </c>
      <c r="D29" s="93">
        <v>163.55262607324198</v>
      </c>
      <c r="E29" s="81"/>
      <c r="F29" s="113" t="s">
        <v>345</v>
      </c>
      <c r="G29" s="15"/>
      <c r="H29" s="16" t="s">
        <v>234</v>
      </c>
      <c r="I29" s="66"/>
      <c r="J29" s="66"/>
      <c r="K29" s="115" t="s">
        <v>842</v>
      </c>
      <c r="L29" s="94">
        <v>96.21904761904761</v>
      </c>
      <c r="M29" s="95">
        <v>4034.31201171875</v>
      </c>
      <c r="N29" s="95">
        <v>3022.014404296875</v>
      </c>
      <c r="O29" s="77"/>
      <c r="P29" s="96"/>
      <c r="Q29" s="96"/>
      <c r="R29" s="97"/>
      <c r="S29" s="51">
        <v>2</v>
      </c>
      <c r="T29" s="51">
        <v>5</v>
      </c>
      <c r="U29" s="52">
        <v>2</v>
      </c>
      <c r="V29" s="52">
        <v>0.2</v>
      </c>
      <c r="W29" s="52">
        <v>0.000356</v>
      </c>
      <c r="X29" s="52">
        <v>1.225154</v>
      </c>
      <c r="Y29" s="52">
        <v>0.4</v>
      </c>
      <c r="Z29" s="52">
        <v>0.4</v>
      </c>
      <c r="AA29" s="82">
        <v>29</v>
      </c>
      <c r="AB29" s="82"/>
      <c r="AC29" s="98"/>
      <c r="AD29" s="85" t="s">
        <v>541</v>
      </c>
      <c r="AE29" s="85">
        <v>528</v>
      </c>
      <c r="AF29" s="85">
        <v>921</v>
      </c>
      <c r="AG29" s="85">
        <v>19326</v>
      </c>
      <c r="AH29" s="85">
        <v>14614</v>
      </c>
      <c r="AI29" s="85"/>
      <c r="AJ29" s="85" t="s">
        <v>593</v>
      </c>
      <c r="AK29" s="85" t="s">
        <v>638</v>
      </c>
      <c r="AL29" s="85"/>
      <c r="AM29" s="85"/>
      <c r="AN29" s="87">
        <v>40976.63380787037</v>
      </c>
      <c r="AO29" s="90" t="s">
        <v>701</v>
      </c>
      <c r="AP29" s="85" t="b">
        <v>0</v>
      </c>
      <c r="AQ29" s="85" t="b">
        <v>0</v>
      </c>
      <c r="AR29" s="85" t="b">
        <v>1</v>
      </c>
      <c r="AS29" s="85"/>
      <c r="AT29" s="85">
        <v>6</v>
      </c>
      <c r="AU29" s="90" t="s">
        <v>733</v>
      </c>
      <c r="AV29" s="85" t="b">
        <v>0</v>
      </c>
      <c r="AW29" s="85" t="s">
        <v>757</v>
      </c>
      <c r="AX29" s="90" t="s">
        <v>784</v>
      </c>
      <c r="AY29" s="85" t="s">
        <v>66</v>
      </c>
      <c r="AZ29" s="85" t="str">
        <f>REPLACE(INDEX(GroupVertices[Group],MATCH(Vertices[[#This Row],[Vertex]],GroupVertices[Vertex],0)),1,1,"")</f>
        <v>3</v>
      </c>
      <c r="BA29" s="51"/>
      <c r="BB29" s="51"/>
      <c r="BC29" s="51"/>
      <c r="BD29" s="51"/>
      <c r="BE29" s="51"/>
      <c r="BF29" s="51"/>
      <c r="BG29" s="129" t="s">
        <v>1199</v>
      </c>
      <c r="BH29" s="129" t="s">
        <v>1199</v>
      </c>
      <c r="BI29" s="129" t="s">
        <v>1228</v>
      </c>
      <c r="BJ29" s="129" t="s">
        <v>1228</v>
      </c>
      <c r="BK29" s="129">
        <v>0</v>
      </c>
      <c r="BL29" s="132">
        <v>0</v>
      </c>
      <c r="BM29" s="129">
        <v>0</v>
      </c>
      <c r="BN29" s="132">
        <v>0</v>
      </c>
      <c r="BO29" s="129">
        <v>0</v>
      </c>
      <c r="BP29" s="132">
        <v>0</v>
      </c>
      <c r="BQ29" s="129">
        <v>21</v>
      </c>
      <c r="BR29" s="132">
        <v>100</v>
      </c>
      <c r="BS29" s="129">
        <v>21</v>
      </c>
      <c r="BT29" s="2"/>
      <c r="BU29" s="3"/>
      <c r="BV29" s="3"/>
      <c r="BW29" s="3"/>
      <c r="BX29" s="3"/>
    </row>
    <row r="30" spans="1:76" ht="15">
      <c r="A30" s="14" t="s">
        <v>235</v>
      </c>
      <c r="B30" s="15"/>
      <c r="C30" s="15" t="s">
        <v>64</v>
      </c>
      <c r="D30" s="93">
        <v>174.0063006445487</v>
      </c>
      <c r="E30" s="81"/>
      <c r="F30" s="113" t="s">
        <v>346</v>
      </c>
      <c r="G30" s="15"/>
      <c r="H30" s="16" t="s">
        <v>235</v>
      </c>
      <c r="I30" s="66"/>
      <c r="J30" s="66"/>
      <c r="K30" s="115" t="s">
        <v>843</v>
      </c>
      <c r="L30" s="94">
        <v>96.21904761904761</v>
      </c>
      <c r="M30" s="95">
        <v>4948.83935546875</v>
      </c>
      <c r="N30" s="95">
        <v>2239.57958984375</v>
      </c>
      <c r="O30" s="77"/>
      <c r="P30" s="96"/>
      <c r="Q30" s="96"/>
      <c r="R30" s="97"/>
      <c r="S30" s="51">
        <v>2</v>
      </c>
      <c r="T30" s="51">
        <v>5</v>
      </c>
      <c r="U30" s="52">
        <v>2</v>
      </c>
      <c r="V30" s="52">
        <v>0.2</v>
      </c>
      <c r="W30" s="52">
        <v>0.000356</v>
      </c>
      <c r="X30" s="52">
        <v>1.225154</v>
      </c>
      <c r="Y30" s="52">
        <v>0.4</v>
      </c>
      <c r="Z30" s="52">
        <v>0.4</v>
      </c>
      <c r="AA30" s="82">
        <v>30</v>
      </c>
      <c r="AB30" s="82"/>
      <c r="AC30" s="98"/>
      <c r="AD30" s="85" t="s">
        <v>542</v>
      </c>
      <c r="AE30" s="85">
        <v>443</v>
      </c>
      <c r="AF30" s="85">
        <v>7122</v>
      </c>
      <c r="AG30" s="85">
        <v>82971</v>
      </c>
      <c r="AH30" s="85">
        <v>1673</v>
      </c>
      <c r="AI30" s="85"/>
      <c r="AJ30" s="85" t="s">
        <v>594</v>
      </c>
      <c r="AK30" s="85"/>
      <c r="AL30" s="85"/>
      <c r="AM30" s="85"/>
      <c r="AN30" s="87">
        <v>40688.021099537036</v>
      </c>
      <c r="AO30" s="90" t="s">
        <v>702</v>
      </c>
      <c r="AP30" s="85" t="b">
        <v>0</v>
      </c>
      <c r="AQ30" s="85" t="b">
        <v>0</v>
      </c>
      <c r="AR30" s="85" t="b">
        <v>0</v>
      </c>
      <c r="AS30" s="85"/>
      <c r="AT30" s="85">
        <v>36</v>
      </c>
      <c r="AU30" s="90" t="s">
        <v>737</v>
      </c>
      <c r="AV30" s="85" t="b">
        <v>0</v>
      </c>
      <c r="AW30" s="85" t="s">
        <v>757</v>
      </c>
      <c r="AX30" s="90" t="s">
        <v>785</v>
      </c>
      <c r="AY30" s="85" t="s">
        <v>66</v>
      </c>
      <c r="AZ30" s="85" t="str">
        <f>REPLACE(INDEX(GroupVertices[Group],MATCH(Vertices[[#This Row],[Vertex]],GroupVertices[Vertex],0)),1,1,"")</f>
        <v>3</v>
      </c>
      <c r="BA30" s="51"/>
      <c r="BB30" s="51"/>
      <c r="BC30" s="51"/>
      <c r="BD30" s="51"/>
      <c r="BE30" s="51"/>
      <c r="BF30" s="51"/>
      <c r="BG30" s="129" t="s">
        <v>1200</v>
      </c>
      <c r="BH30" s="129" t="s">
        <v>1200</v>
      </c>
      <c r="BI30" s="129" t="s">
        <v>1229</v>
      </c>
      <c r="BJ30" s="129" t="s">
        <v>1229</v>
      </c>
      <c r="BK30" s="129">
        <v>0</v>
      </c>
      <c r="BL30" s="132">
        <v>0</v>
      </c>
      <c r="BM30" s="129">
        <v>0</v>
      </c>
      <c r="BN30" s="132">
        <v>0</v>
      </c>
      <c r="BO30" s="129">
        <v>0</v>
      </c>
      <c r="BP30" s="132">
        <v>0</v>
      </c>
      <c r="BQ30" s="129">
        <v>10</v>
      </c>
      <c r="BR30" s="132">
        <v>100</v>
      </c>
      <c r="BS30" s="129">
        <v>10</v>
      </c>
      <c r="BT30" s="2"/>
      <c r="BU30" s="3"/>
      <c r="BV30" s="3"/>
      <c r="BW30" s="3"/>
      <c r="BX30" s="3"/>
    </row>
    <row r="31" spans="1:76" ht="15">
      <c r="A31" s="14" t="s">
        <v>262</v>
      </c>
      <c r="B31" s="15"/>
      <c r="C31" s="15" t="s">
        <v>64</v>
      </c>
      <c r="D31" s="93">
        <v>177.30204871532834</v>
      </c>
      <c r="E31" s="81"/>
      <c r="F31" s="113" t="s">
        <v>748</v>
      </c>
      <c r="G31" s="15"/>
      <c r="H31" s="16" t="s">
        <v>262</v>
      </c>
      <c r="I31" s="66"/>
      <c r="J31" s="66"/>
      <c r="K31" s="115" t="s">
        <v>844</v>
      </c>
      <c r="L31" s="94">
        <v>1</v>
      </c>
      <c r="M31" s="95">
        <v>5054.2158203125</v>
      </c>
      <c r="N31" s="95">
        <v>4128.9990234375</v>
      </c>
      <c r="O31" s="77"/>
      <c r="P31" s="96"/>
      <c r="Q31" s="96"/>
      <c r="R31" s="97"/>
      <c r="S31" s="51">
        <v>3</v>
      </c>
      <c r="T31" s="51">
        <v>0</v>
      </c>
      <c r="U31" s="52">
        <v>0</v>
      </c>
      <c r="V31" s="52">
        <v>0.142857</v>
      </c>
      <c r="W31" s="52">
        <v>0.000256</v>
      </c>
      <c r="X31" s="52">
        <v>0.774827</v>
      </c>
      <c r="Y31" s="52">
        <v>1</v>
      </c>
      <c r="Z31" s="52">
        <v>0</v>
      </c>
      <c r="AA31" s="82">
        <v>31</v>
      </c>
      <c r="AB31" s="82"/>
      <c r="AC31" s="98"/>
      <c r="AD31" s="85" t="s">
        <v>543</v>
      </c>
      <c r="AE31" s="85">
        <v>1014</v>
      </c>
      <c r="AF31" s="85">
        <v>9077</v>
      </c>
      <c r="AG31" s="85">
        <v>121190</v>
      </c>
      <c r="AH31" s="85">
        <v>5610</v>
      </c>
      <c r="AI31" s="85"/>
      <c r="AJ31" s="85" t="s">
        <v>595</v>
      </c>
      <c r="AK31" s="85"/>
      <c r="AL31" s="90" t="s">
        <v>668</v>
      </c>
      <c r="AM31" s="85"/>
      <c r="AN31" s="87">
        <v>41018.41976851852</v>
      </c>
      <c r="AO31" s="90" t="s">
        <v>703</v>
      </c>
      <c r="AP31" s="85" t="b">
        <v>0</v>
      </c>
      <c r="AQ31" s="85" t="b">
        <v>0</v>
      </c>
      <c r="AR31" s="85" t="b">
        <v>1</v>
      </c>
      <c r="AS31" s="85"/>
      <c r="AT31" s="85">
        <v>34</v>
      </c>
      <c r="AU31" s="90" t="s">
        <v>738</v>
      </c>
      <c r="AV31" s="85" t="b">
        <v>0</v>
      </c>
      <c r="AW31" s="85" t="s">
        <v>757</v>
      </c>
      <c r="AX31" s="90" t="s">
        <v>786</v>
      </c>
      <c r="AY31" s="85" t="s">
        <v>65</v>
      </c>
      <c r="AZ31" s="85" t="str">
        <f>REPLACE(INDEX(GroupVertices[Group],MATCH(Vertices[[#This Row],[Vertex]],GroupVertices[Vertex],0)),1,1,"")</f>
        <v>3</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263</v>
      </c>
      <c r="B32" s="15"/>
      <c r="C32" s="15" t="s">
        <v>64</v>
      </c>
      <c r="D32" s="93">
        <v>162.90190548228497</v>
      </c>
      <c r="E32" s="81"/>
      <c r="F32" s="113" t="s">
        <v>749</v>
      </c>
      <c r="G32" s="15"/>
      <c r="H32" s="16" t="s">
        <v>263</v>
      </c>
      <c r="I32" s="66"/>
      <c r="J32" s="66"/>
      <c r="K32" s="115" t="s">
        <v>845</v>
      </c>
      <c r="L32" s="94">
        <v>1</v>
      </c>
      <c r="M32" s="95">
        <v>2897.69580078125</v>
      </c>
      <c r="N32" s="95">
        <v>2214.87646484375</v>
      </c>
      <c r="O32" s="77"/>
      <c r="P32" s="96"/>
      <c r="Q32" s="96"/>
      <c r="R32" s="97"/>
      <c r="S32" s="51">
        <v>3</v>
      </c>
      <c r="T32" s="51">
        <v>0</v>
      </c>
      <c r="U32" s="52">
        <v>0</v>
      </c>
      <c r="V32" s="52">
        <v>0.142857</v>
      </c>
      <c r="W32" s="52">
        <v>0.000256</v>
      </c>
      <c r="X32" s="52">
        <v>0.774827</v>
      </c>
      <c r="Y32" s="52">
        <v>1</v>
      </c>
      <c r="Z32" s="52">
        <v>0</v>
      </c>
      <c r="AA32" s="82">
        <v>32</v>
      </c>
      <c r="AB32" s="82"/>
      <c r="AC32" s="98"/>
      <c r="AD32" s="85" t="s">
        <v>544</v>
      </c>
      <c r="AE32" s="85">
        <v>358</v>
      </c>
      <c r="AF32" s="85">
        <v>535</v>
      </c>
      <c r="AG32" s="85">
        <v>7285</v>
      </c>
      <c r="AH32" s="85">
        <v>7616</v>
      </c>
      <c r="AI32" s="85"/>
      <c r="AJ32" s="85" t="s">
        <v>596</v>
      </c>
      <c r="AK32" s="85" t="s">
        <v>627</v>
      </c>
      <c r="AL32" s="85"/>
      <c r="AM32" s="85"/>
      <c r="AN32" s="87">
        <v>40316.86875</v>
      </c>
      <c r="AO32" s="90" t="s">
        <v>704</v>
      </c>
      <c r="AP32" s="85" t="b">
        <v>1</v>
      </c>
      <c r="AQ32" s="85" t="b">
        <v>0</v>
      </c>
      <c r="AR32" s="85" t="b">
        <v>1</v>
      </c>
      <c r="AS32" s="85"/>
      <c r="AT32" s="85">
        <v>15</v>
      </c>
      <c r="AU32" s="90" t="s">
        <v>733</v>
      </c>
      <c r="AV32" s="85" t="b">
        <v>0</v>
      </c>
      <c r="AW32" s="85" t="s">
        <v>757</v>
      </c>
      <c r="AX32" s="90" t="s">
        <v>787</v>
      </c>
      <c r="AY32" s="85" t="s">
        <v>65</v>
      </c>
      <c r="AZ32" s="85" t="str">
        <f>REPLACE(INDEX(GroupVertices[Group],MATCH(Vertices[[#This Row],[Vertex]],GroupVertices[Vertex],0)),1,1,"")</f>
        <v>3</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236</v>
      </c>
      <c r="B33" s="15"/>
      <c r="C33" s="15" t="s">
        <v>64</v>
      </c>
      <c r="D33" s="93">
        <v>164.806864725242</v>
      </c>
      <c r="E33" s="81"/>
      <c r="F33" s="113" t="s">
        <v>347</v>
      </c>
      <c r="G33" s="15"/>
      <c r="H33" s="16" t="s">
        <v>236</v>
      </c>
      <c r="I33" s="66"/>
      <c r="J33" s="66"/>
      <c r="K33" s="115" t="s">
        <v>846</v>
      </c>
      <c r="L33" s="94">
        <v>1</v>
      </c>
      <c r="M33" s="95">
        <v>7416.412109375</v>
      </c>
      <c r="N33" s="95">
        <v>2723.257080078125</v>
      </c>
      <c r="O33" s="77"/>
      <c r="P33" s="96"/>
      <c r="Q33" s="96"/>
      <c r="R33" s="97"/>
      <c r="S33" s="51">
        <v>0</v>
      </c>
      <c r="T33" s="51">
        <v>1</v>
      </c>
      <c r="U33" s="52">
        <v>0</v>
      </c>
      <c r="V33" s="52">
        <v>1</v>
      </c>
      <c r="W33" s="52">
        <v>0</v>
      </c>
      <c r="X33" s="52">
        <v>0.99999</v>
      </c>
      <c r="Y33" s="52">
        <v>0</v>
      </c>
      <c r="Z33" s="52">
        <v>0</v>
      </c>
      <c r="AA33" s="82">
        <v>33</v>
      </c>
      <c r="AB33" s="82"/>
      <c r="AC33" s="98"/>
      <c r="AD33" s="85" t="s">
        <v>545</v>
      </c>
      <c r="AE33" s="85">
        <v>97</v>
      </c>
      <c r="AF33" s="85">
        <v>1665</v>
      </c>
      <c r="AG33" s="85">
        <v>963</v>
      </c>
      <c r="AH33" s="85">
        <v>692</v>
      </c>
      <c r="AI33" s="85"/>
      <c r="AJ33" s="85" t="s">
        <v>597</v>
      </c>
      <c r="AK33" s="85"/>
      <c r="AL33" s="90" t="s">
        <v>669</v>
      </c>
      <c r="AM33" s="85"/>
      <c r="AN33" s="87">
        <v>43258.912824074076</v>
      </c>
      <c r="AO33" s="90" t="s">
        <v>705</v>
      </c>
      <c r="AP33" s="85" t="b">
        <v>1</v>
      </c>
      <c r="AQ33" s="85" t="b">
        <v>0</v>
      </c>
      <c r="AR33" s="85" t="b">
        <v>0</v>
      </c>
      <c r="AS33" s="85"/>
      <c r="AT33" s="85">
        <v>49</v>
      </c>
      <c r="AU33" s="85"/>
      <c r="AV33" s="85" t="b">
        <v>0</v>
      </c>
      <c r="AW33" s="85" t="s">
        <v>757</v>
      </c>
      <c r="AX33" s="90" t="s">
        <v>788</v>
      </c>
      <c r="AY33" s="85" t="s">
        <v>66</v>
      </c>
      <c r="AZ33" s="85" t="str">
        <f>REPLACE(INDEX(GroupVertices[Group],MATCH(Vertices[[#This Row],[Vertex]],GroupVertices[Vertex],0)),1,1,"")</f>
        <v>11</v>
      </c>
      <c r="BA33" s="51" t="s">
        <v>308</v>
      </c>
      <c r="BB33" s="51" t="s">
        <v>308</v>
      </c>
      <c r="BC33" s="51" t="s">
        <v>318</v>
      </c>
      <c r="BD33" s="51" t="s">
        <v>318</v>
      </c>
      <c r="BE33" s="51"/>
      <c r="BF33" s="51"/>
      <c r="BG33" s="129" t="s">
        <v>1201</v>
      </c>
      <c r="BH33" s="129" t="s">
        <v>1201</v>
      </c>
      <c r="BI33" s="129" t="s">
        <v>1230</v>
      </c>
      <c r="BJ33" s="129" t="s">
        <v>1230</v>
      </c>
      <c r="BK33" s="129">
        <v>0</v>
      </c>
      <c r="BL33" s="132">
        <v>0</v>
      </c>
      <c r="BM33" s="129">
        <v>0</v>
      </c>
      <c r="BN33" s="132">
        <v>0</v>
      </c>
      <c r="BO33" s="129">
        <v>0</v>
      </c>
      <c r="BP33" s="132">
        <v>0</v>
      </c>
      <c r="BQ33" s="129">
        <v>20</v>
      </c>
      <c r="BR33" s="132">
        <v>100</v>
      </c>
      <c r="BS33" s="129">
        <v>20</v>
      </c>
      <c r="BT33" s="2"/>
      <c r="BU33" s="3"/>
      <c r="BV33" s="3"/>
      <c r="BW33" s="3"/>
      <c r="BX33" s="3"/>
    </row>
    <row r="34" spans="1:76" ht="15">
      <c r="A34" s="14" t="s">
        <v>264</v>
      </c>
      <c r="B34" s="15"/>
      <c r="C34" s="15" t="s">
        <v>64</v>
      </c>
      <c r="D34" s="93">
        <v>164.47138960192478</v>
      </c>
      <c r="E34" s="81"/>
      <c r="F34" s="113" t="s">
        <v>750</v>
      </c>
      <c r="G34" s="15"/>
      <c r="H34" s="16" t="s">
        <v>264</v>
      </c>
      <c r="I34" s="66"/>
      <c r="J34" s="66"/>
      <c r="K34" s="115" t="s">
        <v>847</v>
      </c>
      <c r="L34" s="94">
        <v>1</v>
      </c>
      <c r="M34" s="95">
        <v>7416.412109375</v>
      </c>
      <c r="N34" s="95">
        <v>3534.940673828125</v>
      </c>
      <c r="O34" s="77"/>
      <c r="P34" s="96"/>
      <c r="Q34" s="96"/>
      <c r="R34" s="97"/>
      <c r="S34" s="51">
        <v>1</v>
      </c>
      <c r="T34" s="51">
        <v>0</v>
      </c>
      <c r="U34" s="52">
        <v>0</v>
      </c>
      <c r="V34" s="52">
        <v>1</v>
      </c>
      <c r="W34" s="52">
        <v>0</v>
      </c>
      <c r="X34" s="52">
        <v>0.99999</v>
      </c>
      <c r="Y34" s="52">
        <v>0</v>
      </c>
      <c r="Z34" s="52">
        <v>0</v>
      </c>
      <c r="AA34" s="82">
        <v>34</v>
      </c>
      <c r="AB34" s="82"/>
      <c r="AC34" s="98"/>
      <c r="AD34" s="85" t="s">
        <v>546</v>
      </c>
      <c r="AE34" s="85">
        <v>553</v>
      </c>
      <c r="AF34" s="85">
        <v>1466</v>
      </c>
      <c r="AG34" s="85">
        <v>8093</v>
      </c>
      <c r="AH34" s="85">
        <v>6683</v>
      </c>
      <c r="AI34" s="85"/>
      <c r="AJ34" s="85" t="s">
        <v>598</v>
      </c>
      <c r="AK34" s="85" t="s">
        <v>639</v>
      </c>
      <c r="AL34" s="90" t="s">
        <v>670</v>
      </c>
      <c r="AM34" s="85"/>
      <c r="AN34" s="87">
        <v>43442.80179398148</v>
      </c>
      <c r="AO34" s="90" t="s">
        <v>706</v>
      </c>
      <c r="AP34" s="85" t="b">
        <v>0</v>
      </c>
      <c r="AQ34" s="85" t="b">
        <v>0</v>
      </c>
      <c r="AR34" s="85" t="b">
        <v>0</v>
      </c>
      <c r="AS34" s="85"/>
      <c r="AT34" s="85">
        <v>14</v>
      </c>
      <c r="AU34" s="90" t="s">
        <v>733</v>
      </c>
      <c r="AV34" s="85" t="b">
        <v>0</v>
      </c>
      <c r="AW34" s="85" t="s">
        <v>757</v>
      </c>
      <c r="AX34" s="90" t="s">
        <v>789</v>
      </c>
      <c r="AY34" s="85" t="s">
        <v>65</v>
      </c>
      <c r="AZ34" s="85" t="str">
        <f>REPLACE(INDEX(GroupVertices[Group],MATCH(Vertices[[#This Row],[Vertex]],GroupVertices[Vertex],0)),1,1,"")</f>
        <v>11</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237</v>
      </c>
      <c r="B35" s="15"/>
      <c r="C35" s="15" t="s">
        <v>64</v>
      </c>
      <c r="D35" s="93">
        <v>168.1633017630539</v>
      </c>
      <c r="E35" s="81"/>
      <c r="F35" s="113" t="s">
        <v>348</v>
      </c>
      <c r="G35" s="15"/>
      <c r="H35" s="16" t="s">
        <v>237</v>
      </c>
      <c r="I35" s="66"/>
      <c r="J35" s="66"/>
      <c r="K35" s="115" t="s">
        <v>848</v>
      </c>
      <c r="L35" s="94">
        <v>1</v>
      </c>
      <c r="M35" s="95">
        <v>9073.1669921875</v>
      </c>
      <c r="N35" s="95">
        <v>1561.6085205078125</v>
      </c>
      <c r="O35" s="77"/>
      <c r="P35" s="96"/>
      <c r="Q35" s="96"/>
      <c r="R35" s="97"/>
      <c r="S35" s="51">
        <v>2</v>
      </c>
      <c r="T35" s="51">
        <v>1</v>
      </c>
      <c r="U35" s="52">
        <v>0</v>
      </c>
      <c r="V35" s="52">
        <v>1</v>
      </c>
      <c r="W35" s="52">
        <v>0</v>
      </c>
      <c r="X35" s="52">
        <v>1.298233</v>
      </c>
      <c r="Y35" s="52">
        <v>0</v>
      </c>
      <c r="Z35" s="52">
        <v>0</v>
      </c>
      <c r="AA35" s="82">
        <v>35</v>
      </c>
      <c r="AB35" s="82"/>
      <c r="AC35" s="98"/>
      <c r="AD35" s="85" t="s">
        <v>547</v>
      </c>
      <c r="AE35" s="85">
        <v>1699</v>
      </c>
      <c r="AF35" s="85">
        <v>3656</v>
      </c>
      <c r="AG35" s="85">
        <v>17390</v>
      </c>
      <c r="AH35" s="85">
        <v>9012</v>
      </c>
      <c r="AI35" s="85"/>
      <c r="AJ35" s="85" t="s">
        <v>599</v>
      </c>
      <c r="AK35" s="85" t="s">
        <v>640</v>
      </c>
      <c r="AL35" s="90" t="s">
        <v>671</v>
      </c>
      <c r="AM35" s="85"/>
      <c r="AN35" s="87">
        <v>40255.30241898148</v>
      </c>
      <c r="AO35" s="90" t="s">
        <v>707</v>
      </c>
      <c r="AP35" s="85" t="b">
        <v>0</v>
      </c>
      <c r="AQ35" s="85" t="b">
        <v>0</v>
      </c>
      <c r="AR35" s="85" t="b">
        <v>1</v>
      </c>
      <c r="AS35" s="85"/>
      <c r="AT35" s="85">
        <v>10</v>
      </c>
      <c r="AU35" s="90" t="s">
        <v>738</v>
      </c>
      <c r="AV35" s="85" t="b">
        <v>0</v>
      </c>
      <c r="AW35" s="85" t="s">
        <v>757</v>
      </c>
      <c r="AX35" s="90" t="s">
        <v>790</v>
      </c>
      <c r="AY35" s="85" t="s">
        <v>66</v>
      </c>
      <c r="AZ35" s="85" t="str">
        <f>REPLACE(INDEX(GroupVertices[Group],MATCH(Vertices[[#This Row],[Vertex]],GroupVertices[Vertex],0)),1,1,"")</f>
        <v>10</v>
      </c>
      <c r="BA35" s="51"/>
      <c r="BB35" s="51"/>
      <c r="BC35" s="51"/>
      <c r="BD35" s="51"/>
      <c r="BE35" s="51"/>
      <c r="BF35" s="51"/>
      <c r="BG35" s="129" t="s">
        <v>1202</v>
      </c>
      <c r="BH35" s="129" t="s">
        <v>1202</v>
      </c>
      <c r="BI35" s="129" t="s">
        <v>1128</v>
      </c>
      <c r="BJ35" s="129" t="s">
        <v>1128</v>
      </c>
      <c r="BK35" s="129">
        <v>0</v>
      </c>
      <c r="BL35" s="132">
        <v>0</v>
      </c>
      <c r="BM35" s="129">
        <v>0</v>
      </c>
      <c r="BN35" s="132">
        <v>0</v>
      </c>
      <c r="BO35" s="129">
        <v>0</v>
      </c>
      <c r="BP35" s="132">
        <v>0</v>
      </c>
      <c r="BQ35" s="129">
        <v>7</v>
      </c>
      <c r="BR35" s="132">
        <v>100</v>
      </c>
      <c r="BS35" s="129">
        <v>7</v>
      </c>
      <c r="BT35" s="2"/>
      <c r="BU35" s="3"/>
      <c r="BV35" s="3"/>
      <c r="BW35" s="3"/>
      <c r="BX35" s="3"/>
    </row>
    <row r="36" spans="1:76" ht="15">
      <c r="A36" s="14" t="s">
        <v>238</v>
      </c>
      <c r="B36" s="15"/>
      <c r="C36" s="15" t="s">
        <v>64</v>
      </c>
      <c r="D36" s="93">
        <v>163.11768847617745</v>
      </c>
      <c r="E36" s="81"/>
      <c r="F36" s="113" t="s">
        <v>349</v>
      </c>
      <c r="G36" s="15"/>
      <c r="H36" s="16" t="s">
        <v>238</v>
      </c>
      <c r="I36" s="66"/>
      <c r="J36" s="66"/>
      <c r="K36" s="115" t="s">
        <v>849</v>
      </c>
      <c r="L36" s="94">
        <v>1</v>
      </c>
      <c r="M36" s="95">
        <v>9073.1669921875</v>
      </c>
      <c r="N36" s="95">
        <v>755.8067626953125</v>
      </c>
      <c r="O36" s="77"/>
      <c r="P36" s="96"/>
      <c r="Q36" s="96"/>
      <c r="R36" s="97"/>
      <c r="S36" s="51">
        <v>0</v>
      </c>
      <c r="T36" s="51">
        <v>1</v>
      </c>
      <c r="U36" s="52">
        <v>0</v>
      </c>
      <c r="V36" s="52">
        <v>1</v>
      </c>
      <c r="W36" s="52">
        <v>0</v>
      </c>
      <c r="X36" s="52">
        <v>0.701748</v>
      </c>
      <c r="Y36" s="52">
        <v>0</v>
      </c>
      <c r="Z36" s="52">
        <v>0</v>
      </c>
      <c r="AA36" s="82">
        <v>36</v>
      </c>
      <c r="AB36" s="82"/>
      <c r="AC36" s="98"/>
      <c r="AD36" s="85" t="s">
        <v>548</v>
      </c>
      <c r="AE36" s="85">
        <v>545</v>
      </c>
      <c r="AF36" s="85">
        <v>663</v>
      </c>
      <c r="AG36" s="85">
        <v>11114</v>
      </c>
      <c r="AH36" s="85">
        <v>3748</v>
      </c>
      <c r="AI36" s="85"/>
      <c r="AJ36" s="85"/>
      <c r="AK36" s="85" t="s">
        <v>641</v>
      </c>
      <c r="AL36" s="85"/>
      <c r="AM36" s="85"/>
      <c r="AN36" s="87">
        <v>42282.56175925926</v>
      </c>
      <c r="AO36" s="90" t="s">
        <v>708</v>
      </c>
      <c r="AP36" s="85" t="b">
        <v>1</v>
      </c>
      <c r="AQ36" s="85" t="b">
        <v>0</v>
      </c>
      <c r="AR36" s="85" t="b">
        <v>0</v>
      </c>
      <c r="AS36" s="85"/>
      <c r="AT36" s="85">
        <v>1</v>
      </c>
      <c r="AU36" s="90" t="s">
        <v>733</v>
      </c>
      <c r="AV36" s="85" t="b">
        <v>0</v>
      </c>
      <c r="AW36" s="85" t="s">
        <v>757</v>
      </c>
      <c r="AX36" s="90" t="s">
        <v>791</v>
      </c>
      <c r="AY36" s="85" t="s">
        <v>66</v>
      </c>
      <c r="AZ36" s="85" t="str">
        <f>REPLACE(INDEX(GroupVertices[Group],MATCH(Vertices[[#This Row],[Vertex]],GroupVertices[Vertex],0)),1,1,"")</f>
        <v>10</v>
      </c>
      <c r="BA36" s="51" t="s">
        <v>309</v>
      </c>
      <c r="BB36" s="51" t="s">
        <v>309</v>
      </c>
      <c r="BC36" s="51" t="s">
        <v>318</v>
      </c>
      <c r="BD36" s="51" t="s">
        <v>318</v>
      </c>
      <c r="BE36" s="51"/>
      <c r="BF36" s="51"/>
      <c r="BG36" s="129" t="s">
        <v>1203</v>
      </c>
      <c r="BH36" s="129" t="s">
        <v>1203</v>
      </c>
      <c r="BI36" s="129" t="s">
        <v>1231</v>
      </c>
      <c r="BJ36" s="129" t="s">
        <v>1231</v>
      </c>
      <c r="BK36" s="129">
        <v>0</v>
      </c>
      <c r="BL36" s="132">
        <v>0</v>
      </c>
      <c r="BM36" s="129">
        <v>0</v>
      </c>
      <c r="BN36" s="132">
        <v>0</v>
      </c>
      <c r="BO36" s="129">
        <v>0</v>
      </c>
      <c r="BP36" s="132">
        <v>0</v>
      </c>
      <c r="BQ36" s="129">
        <v>9</v>
      </c>
      <c r="BR36" s="132">
        <v>100</v>
      </c>
      <c r="BS36" s="129">
        <v>9</v>
      </c>
      <c r="BT36" s="2"/>
      <c r="BU36" s="3"/>
      <c r="BV36" s="3"/>
      <c r="BW36" s="3"/>
      <c r="BX36" s="3"/>
    </row>
    <row r="37" spans="1:76" ht="15">
      <c r="A37" s="14" t="s">
        <v>239</v>
      </c>
      <c r="B37" s="15"/>
      <c r="C37" s="15" t="s">
        <v>64</v>
      </c>
      <c r="D37" s="93">
        <v>179.21880859076387</v>
      </c>
      <c r="E37" s="81"/>
      <c r="F37" s="113" t="s">
        <v>350</v>
      </c>
      <c r="G37" s="15"/>
      <c r="H37" s="16" t="s">
        <v>239</v>
      </c>
      <c r="I37" s="66"/>
      <c r="J37" s="66"/>
      <c r="K37" s="115" t="s">
        <v>850</v>
      </c>
      <c r="L37" s="94">
        <v>1</v>
      </c>
      <c r="M37" s="95">
        <v>9073.1669921875</v>
      </c>
      <c r="N37" s="95">
        <v>3534.940673828125</v>
      </c>
      <c r="O37" s="77"/>
      <c r="P37" s="96"/>
      <c r="Q37" s="96"/>
      <c r="R37" s="97"/>
      <c r="S37" s="51">
        <v>2</v>
      </c>
      <c r="T37" s="51">
        <v>1</v>
      </c>
      <c r="U37" s="52">
        <v>0</v>
      </c>
      <c r="V37" s="52">
        <v>1</v>
      </c>
      <c r="W37" s="52">
        <v>0</v>
      </c>
      <c r="X37" s="52">
        <v>1.298233</v>
      </c>
      <c r="Y37" s="52">
        <v>0</v>
      </c>
      <c r="Z37" s="52">
        <v>0</v>
      </c>
      <c r="AA37" s="82">
        <v>37</v>
      </c>
      <c r="AB37" s="82"/>
      <c r="AC37" s="98"/>
      <c r="AD37" s="85" t="s">
        <v>549</v>
      </c>
      <c r="AE37" s="85">
        <v>737</v>
      </c>
      <c r="AF37" s="85">
        <v>10214</v>
      </c>
      <c r="AG37" s="85">
        <v>196779</v>
      </c>
      <c r="AH37" s="85">
        <v>37791</v>
      </c>
      <c r="AI37" s="85"/>
      <c r="AJ37" s="85" t="s">
        <v>600</v>
      </c>
      <c r="AK37" s="85" t="s">
        <v>642</v>
      </c>
      <c r="AL37" s="85"/>
      <c r="AM37" s="85"/>
      <c r="AN37" s="87">
        <v>40581.77837962963</v>
      </c>
      <c r="AO37" s="90" t="s">
        <v>709</v>
      </c>
      <c r="AP37" s="85" t="b">
        <v>0</v>
      </c>
      <c r="AQ37" s="85" t="b">
        <v>0</v>
      </c>
      <c r="AR37" s="85" t="b">
        <v>1</v>
      </c>
      <c r="AS37" s="85"/>
      <c r="AT37" s="85">
        <v>53</v>
      </c>
      <c r="AU37" s="90" t="s">
        <v>738</v>
      </c>
      <c r="AV37" s="85" t="b">
        <v>0</v>
      </c>
      <c r="AW37" s="85" t="s">
        <v>757</v>
      </c>
      <c r="AX37" s="90" t="s">
        <v>792</v>
      </c>
      <c r="AY37" s="85" t="s">
        <v>66</v>
      </c>
      <c r="AZ37" s="85" t="str">
        <f>REPLACE(INDEX(GroupVertices[Group],MATCH(Vertices[[#This Row],[Vertex]],GroupVertices[Vertex],0)),1,1,"")</f>
        <v>9</v>
      </c>
      <c r="BA37" s="51"/>
      <c r="BB37" s="51"/>
      <c r="BC37" s="51"/>
      <c r="BD37" s="51"/>
      <c r="BE37" s="51"/>
      <c r="BF37" s="51"/>
      <c r="BG37" s="129" t="s">
        <v>1204</v>
      </c>
      <c r="BH37" s="129" t="s">
        <v>1204</v>
      </c>
      <c r="BI37" s="129" t="s">
        <v>1127</v>
      </c>
      <c r="BJ37" s="129" t="s">
        <v>1127</v>
      </c>
      <c r="BK37" s="129">
        <v>0</v>
      </c>
      <c r="BL37" s="132">
        <v>0</v>
      </c>
      <c r="BM37" s="129">
        <v>0</v>
      </c>
      <c r="BN37" s="132">
        <v>0</v>
      </c>
      <c r="BO37" s="129">
        <v>0</v>
      </c>
      <c r="BP37" s="132">
        <v>0</v>
      </c>
      <c r="BQ37" s="129">
        <v>5</v>
      </c>
      <c r="BR37" s="132">
        <v>100</v>
      </c>
      <c r="BS37" s="129">
        <v>5</v>
      </c>
      <c r="BT37" s="2"/>
      <c r="BU37" s="3"/>
      <c r="BV37" s="3"/>
      <c r="BW37" s="3"/>
      <c r="BX37" s="3"/>
    </row>
    <row r="38" spans="1:76" ht="15">
      <c r="A38" s="14" t="s">
        <v>240</v>
      </c>
      <c r="B38" s="15"/>
      <c r="C38" s="15" t="s">
        <v>64</v>
      </c>
      <c r="D38" s="93">
        <v>166.5938176434141</v>
      </c>
      <c r="E38" s="81"/>
      <c r="F38" s="113" t="s">
        <v>351</v>
      </c>
      <c r="G38" s="15"/>
      <c r="H38" s="16" t="s">
        <v>240</v>
      </c>
      <c r="I38" s="66"/>
      <c r="J38" s="66"/>
      <c r="K38" s="115" t="s">
        <v>851</v>
      </c>
      <c r="L38" s="94">
        <v>1</v>
      </c>
      <c r="M38" s="95">
        <v>9073.1669921875</v>
      </c>
      <c r="N38" s="95">
        <v>2723.257080078125</v>
      </c>
      <c r="O38" s="77"/>
      <c r="P38" s="96"/>
      <c r="Q38" s="96"/>
      <c r="R38" s="97"/>
      <c r="S38" s="51">
        <v>0</v>
      </c>
      <c r="T38" s="51">
        <v>1</v>
      </c>
      <c r="U38" s="52">
        <v>0</v>
      </c>
      <c r="V38" s="52">
        <v>1</v>
      </c>
      <c r="W38" s="52">
        <v>0</v>
      </c>
      <c r="X38" s="52">
        <v>0.701748</v>
      </c>
      <c r="Y38" s="52">
        <v>0</v>
      </c>
      <c r="Z38" s="52">
        <v>0</v>
      </c>
      <c r="AA38" s="82">
        <v>38</v>
      </c>
      <c r="AB38" s="82"/>
      <c r="AC38" s="98"/>
      <c r="AD38" s="85" t="s">
        <v>550</v>
      </c>
      <c r="AE38" s="85">
        <v>2010</v>
      </c>
      <c r="AF38" s="85">
        <v>2725</v>
      </c>
      <c r="AG38" s="85">
        <v>87599</v>
      </c>
      <c r="AH38" s="85">
        <v>39176</v>
      </c>
      <c r="AI38" s="85"/>
      <c r="AJ38" s="85" t="s">
        <v>601</v>
      </c>
      <c r="AK38" s="85" t="s">
        <v>643</v>
      </c>
      <c r="AL38" s="85"/>
      <c r="AM38" s="85"/>
      <c r="AN38" s="87">
        <v>42046.51883101852</v>
      </c>
      <c r="AO38" s="90" t="s">
        <v>710</v>
      </c>
      <c r="AP38" s="85" t="b">
        <v>1</v>
      </c>
      <c r="AQ38" s="85" t="b">
        <v>0</v>
      </c>
      <c r="AR38" s="85" t="b">
        <v>0</v>
      </c>
      <c r="AS38" s="85"/>
      <c r="AT38" s="85">
        <v>12</v>
      </c>
      <c r="AU38" s="90" t="s">
        <v>733</v>
      </c>
      <c r="AV38" s="85" t="b">
        <v>0</v>
      </c>
      <c r="AW38" s="85" t="s">
        <v>757</v>
      </c>
      <c r="AX38" s="90" t="s">
        <v>793</v>
      </c>
      <c r="AY38" s="85" t="s">
        <v>66</v>
      </c>
      <c r="AZ38" s="85" t="str">
        <f>REPLACE(INDEX(GroupVertices[Group],MATCH(Vertices[[#This Row],[Vertex]],GroupVertices[Vertex],0)),1,1,"")</f>
        <v>9</v>
      </c>
      <c r="BA38" s="51"/>
      <c r="BB38" s="51"/>
      <c r="BC38" s="51"/>
      <c r="BD38" s="51"/>
      <c r="BE38" s="51"/>
      <c r="BF38" s="51"/>
      <c r="BG38" s="129" t="s">
        <v>1205</v>
      </c>
      <c r="BH38" s="129" t="s">
        <v>1205</v>
      </c>
      <c r="BI38" s="129" t="s">
        <v>1232</v>
      </c>
      <c r="BJ38" s="129" t="s">
        <v>1232</v>
      </c>
      <c r="BK38" s="129">
        <v>0</v>
      </c>
      <c r="BL38" s="132">
        <v>0</v>
      </c>
      <c r="BM38" s="129">
        <v>0</v>
      </c>
      <c r="BN38" s="132">
        <v>0</v>
      </c>
      <c r="BO38" s="129">
        <v>0</v>
      </c>
      <c r="BP38" s="132">
        <v>0</v>
      </c>
      <c r="BQ38" s="129">
        <v>7</v>
      </c>
      <c r="BR38" s="132">
        <v>100</v>
      </c>
      <c r="BS38" s="129">
        <v>7</v>
      </c>
      <c r="BT38" s="2"/>
      <c r="BU38" s="3"/>
      <c r="BV38" s="3"/>
      <c r="BW38" s="3"/>
      <c r="BX38" s="3"/>
    </row>
    <row r="39" spans="1:76" ht="15">
      <c r="A39" s="14" t="s">
        <v>241</v>
      </c>
      <c r="B39" s="15"/>
      <c r="C39" s="15" t="s">
        <v>64</v>
      </c>
      <c r="D39" s="93">
        <v>164.43598770448932</v>
      </c>
      <c r="E39" s="81"/>
      <c r="F39" s="113" t="s">
        <v>352</v>
      </c>
      <c r="G39" s="15"/>
      <c r="H39" s="16" t="s">
        <v>241</v>
      </c>
      <c r="I39" s="66"/>
      <c r="J39" s="66"/>
      <c r="K39" s="115" t="s">
        <v>852</v>
      </c>
      <c r="L39" s="94">
        <v>1</v>
      </c>
      <c r="M39" s="95">
        <v>5702.7607421875</v>
      </c>
      <c r="N39" s="95">
        <v>8235.9150390625</v>
      </c>
      <c r="O39" s="77"/>
      <c r="P39" s="96"/>
      <c r="Q39" s="96"/>
      <c r="R39" s="97"/>
      <c r="S39" s="51">
        <v>0</v>
      </c>
      <c r="T39" s="51">
        <v>1</v>
      </c>
      <c r="U39" s="52">
        <v>0</v>
      </c>
      <c r="V39" s="52">
        <v>0.142857</v>
      </c>
      <c r="W39" s="52">
        <v>0</v>
      </c>
      <c r="X39" s="52">
        <v>0.595233</v>
      </c>
      <c r="Y39" s="52">
        <v>0</v>
      </c>
      <c r="Z39" s="52">
        <v>0</v>
      </c>
      <c r="AA39" s="82">
        <v>39</v>
      </c>
      <c r="AB39" s="82"/>
      <c r="AC39" s="98"/>
      <c r="AD39" s="85" t="s">
        <v>551</v>
      </c>
      <c r="AE39" s="85">
        <v>831</v>
      </c>
      <c r="AF39" s="85">
        <v>1445</v>
      </c>
      <c r="AG39" s="85">
        <v>47997</v>
      </c>
      <c r="AH39" s="85">
        <v>8210</v>
      </c>
      <c r="AI39" s="85"/>
      <c r="AJ39" s="85" t="s">
        <v>602</v>
      </c>
      <c r="AK39" s="85" t="s">
        <v>644</v>
      </c>
      <c r="AL39" s="85"/>
      <c r="AM39" s="85"/>
      <c r="AN39" s="87">
        <v>42303.869618055556</v>
      </c>
      <c r="AO39" s="90" t="s">
        <v>711</v>
      </c>
      <c r="AP39" s="85" t="b">
        <v>1</v>
      </c>
      <c r="AQ39" s="85" t="b">
        <v>0</v>
      </c>
      <c r="AR39" s="85" t="b">
        <v>1</v>
      </c>
      <c r="AS39" s="85"/>
      <c r="AT39" s="85">
        <v>7</v>
      </c>
      <c r="AU39" s="90" t="s">
        <v>733</v>
      </c>
      <c r="AV39" s="85" t="b">
        <v>0</v>
      </c>
      <c r="AW39" s="85" t="s">
        <v>757</v>
      </c>
      <c r="AX39" s="90" t="s">
        <v>794</v>
      </c>
      <c r="AY39" s="85" t="s">
        <v>66</v>
      </c>
      <c r="AZ39" s="85" t="str">
        <f>REPLACE(INDEX(GroupVertices[Group],MATCH(Vertices[[#This Row],[Vertex]],GroupVertices[Vertex],0)),1,1,"")</f>
        <v>4</v>
      </c>
      <c r="BA39" s="51"/>
      <c r="BB39" s="51"/>
      <c r="BC39" s="51"/>
      <c r="BD39" s="51"/>
      <c r="BE39" s="51"/>
      <c r="BF39" s="51"/>
      <c r="BG39" s="129" t="s">
        <v>1206</v>
      </c>
      <c r="BH39" s="129" t="s">
        <v>1206</v>
      </c>
      <c r="BI39" s="129" t="s">
        <v>1233</v>
      </c>
      <c r="BJ39" s="129" t="s">
        <v>1233</v>
      </c>
      <c r="BK39" s="129">
        <v>0</v>
      </c>
      <c r="BL39" s="132">
        <v>0</v>
      </c>
      <c r="BM39" s="129">
        <v>0</v>
      </c>
      <c r="BN39" s="132">
        <v>0</v>
      </c>
      <c r="BO39" s="129">
        <v>0</v>
      </c>
      <c r="BP39" s="132">
        <v>0</v>
      </c>
      <c r="BQ39" s="129">
        <v>24</v>
      </c>
      <c r="BR39" s="132">
        <v>100</v>
      </c>
      <c r="BS39" s="129">
        <v>24</v>
      </c>
      <c r="BT39" s="2"/>
      <c r="BU39" s="3"/>
      <c r="BV39" s="3"/>
      <c r="BW39" s="3"/>
      <c r="BX39" s="3"/>
    </row>
    <row r="40" spans="1:76" ht="15">
      <c r="A40" s="14" t="s">
        <v>250</v>
      </c>
      <c r="B40" s="15"/>
      <c r="C40" s="15" t="s">
        <v>64</v>
      </c>
      <c r="D40" s="93">
        <v>167.51763858601626</v>
      </c>
      <c r="E40" s="81"/>
      <c r="F40" s="113" t="s">
        <v>360</v>
      </c>
      <c r="G40" s="15"/>
      <c r="H40" s="16" t="s">
        <v>250</v>
      </c>
      <c r="I40" s="66"/>
      <c r="J40" s="66"/>
      <c r="K40" s="115" t="s">
        <v>853</v>
      </c>
      <c r="L40" s="94">
        <v>572.3142857142857</v>
      </c>
      <c r="M40" s="95">
        <v>5269.12841796875</v>
      </c>
      <c r="N40" s="95">
        <v>8270.517578125</v>
      </c>
      <c r="O40" s="77"/>
      <c r="P40" s="96"/>
      <c r="Q40" s="96"/>
      <c r="R40" s="97"/>
      <c r="S40" s="51">
        <v>5</v>
      </c>
      <c r="T40" s="51">
        <v>1</v>
      </c>
      <c r="U40" s="52">
        <v>12</v>
      </c>
      <c r="V40" s="52">
        <v>0.25</v>
      </c>
      <c r="W40" s="52">
        <v>0</v>
      </c>
      <c r="X40" s="52">
        <v>2.619021</v>
      </c>
      <c r="Y40" s="52">
        <v>0</v>
      </c>
      <c r="Z40" s="52">
        <v>0</v>
      </c>
      <c r="AA40" s="82">
        <v>40</v>
      </c>
      <c r="AB40" s="82"/>
      <c r="AC40" s="98"/>
      <c r="AD40" s="85" t="s">
        <v>552</v>
      </c>
      <c r="AE40" s="85">
        <v>925</v>
      </c>
      <c r="AF40" s="85">
        <v>3273</v>
      </c>
      <c r="AG40" s="85">
        <v>18237</v>
      </c>
      <c r="AH40" s="85">
        <v>54479</v>
      </c>
      <c r="AI40" s="85"/>
      <c r="AJ40" s="85" t="s">
        <v>603</v>
      </c>
      <c r="AK40" s="85" t="s">
        <v>645</v>
      </c>
      <c r="AL40" s="90" t="s">
        <v>672</v>
      </c>
      <c r="AM40" s="85"/>
      <c r="AN40" s="87">
        <v>42970.49105324074</v>
      </c>
      <c r="AO40" s="90" t="s">
        <v>712</v>
      </c>
      <c r="AP40" s="85" t="b">
        <v>0</v>
      </c>
      <c r="AQ40" s="85" t="b">
        <v>0</v>
      </c>
      <c r="AR40" s="85" t="b">
        <v>1</v>
      </c>
      <c r="AS40" s="85"/>
      <c r="AT40" s="85">
        <v>6</v>
      </c>
      <c r="AU40" s="90" t="s">
        <v>733</v>
      </c>
      <c r="AV40" s="85" t="b">
        <v>0</v>
      </c>
      <c r="AW40" s="85" t="s">
        <v>757</v>
      </c>
      <c r="AX40" s="90" t="s">
        <v>795</v>
      </c>
      <c r="AY40" s="85" t="s">
        <v>66</v>
      </c>
      <c r="AZ40" s="85" t="str">
        <f>REPLACE(INDEX(GroupVertices[Group],MATCH(Vertices[[#This Row],[Vertex]],GroupVertices[Vertex],0)),1,1,"")</f>
        <v>4</v>
      </c>
      <c r="BA40" s="51" t="s">
        <v>313</v>
      </c>
      <c r="BB40" s="51" t="s">
        <v>313</v>
      </c>
      <c r="BC40" s="51" t="s">
        <v>318</v>
      </c>
      <c r="BD40" s="51" t="s">
        <v>318</v>
      </c>
      <c r="BE40" s="51"/>
      <c r="BF40" s="51"/>
      <c r="BG40" s="129" t="s">
        <v>1056</v>
      </c>
      <c r="BH40" s="129" t="s">
        <v>1056</v>
      </c>
      <c r="BI40" s="129" t="s">
        <v>1125</v>
      </c>
      <c r="BJ40" s="129" t="s">
        <v>1125</v>
      </c>
      <c r="BK40" s="129">
        <v>0</v>
      </c>
      <c r="BL40" s="132">
        <v>0</v>
      </c>
      <c r="BM40" s="129">
        <v>0</v>
      </c>
      <c r="BN40" s="132">
        <v>0</v>
      </c>
      <c r="BO40" s="129">
        <v>0</v>
      </c>
      <c r="BP40" s="132">
        <v>0</v>
      </c>
      <c r="BQ40" s="129">
        <v>21</v>
      </c>
      <c r="BR40" s="132">
        <v>100</v>
      </c>
      <c r="BS40" s="129">
        <v>21</v>
      </c>
      <c r="BT40" s="2"/>
      <c r="BU40" s="3"/>
      <c r="BV40" s="3"/>
      <c r="BW40" s="3"/>
      <c r="BX40" s="3"/>
    </row>
    <row r="41" spans="1:76" ht="15">
      <c r="A41" s="14" t="s">
        <v>242</v>
      </c>
      <c r="B41" s="15"/>
      <c r="C41" s="15" t="s">
        <v>64</v>
      </c>
      <c r="D41" s="93">
        <v>162.1264353479839</v>
      </c>
      <c r="E41" s="81"/>
      <c r="F41" s="113" t="s">
        <v>353</v>
      </c>
      <c r="G41" s="15"/>
      <c r="H41" s="16" t="s">
        <v>242</v>
      </c>
      <c r="I41" s="66"/>
      <c r="J41" s="66"/>
      <c r="K41" s="115" t="s">
        <v>854</v>
      </c>
      <c r="L41" s="94">
        <v>1</v>
      </c>
      <c r="M41" s="95">
        <v>3441.825927734375</v>
      </c>
      <c r="N41" s="95">
        <v>5127.42822265625</v>
      </c>
      <c r="O41" s="77"/>
      <c r="P41" s="96"/>
      <c r="Q41" s="96"/>
      <c r="R41" s="97"/>
      <c r="S41" s="51">
        <v>1</v>
      </c>
      <c r="T41" s="51">
        <v>1</v>
      </c>
      <c r="U41" s="52">
        <v>0</v>
      </c>
      <c r="V41" s="52">
        <v>0</v>
      </c>
      <c r="W41" s="52">
        <v>0</v>
      </c>
      <c r="X41" s="52">
        <v>0.99999</v>
      </c>
      <c r="Y41" s="52">
        <v>0</v>
      </c>
      <c r="Z41" s="52" t="s">
        <v>942</v>
      </c>
      <c r="AA41" s="82">
        <v>41</v>
      </c>
      <c r="AB41" s="82"/>
      <c r="AC41" s="98"/>
      <c r="AD41" s="85" t="s">
        <v>553</v>
      </c>
      <c r="AE41" s="85">
        <v>283</v>
      </c>
      <c r="AF41" s="85">
        <v>75</v>
      </c>
      <c r="AG41" s="85">
        <v>1038</v>
      </c>
      <c r="AH41" s="85">
        <v>217</v>
      </c>
      <c r="AI41" s="85"/>
      <c r="AJ41" s="85" t="s">
        <v>604</v>
      </c>
      <c r="AK41" s="85" t="s">
        <v>646</v>
      </c>
      <c r="AL41" s="85"/>
      <c r="AM41" s="85"/>
      <c r="AN41" s="87">
        <v>41452.01731481482</v>
      </c>
      <c r="AO41" s="90" t="s">
        <v>713</v>
      </c>
      <c r="AP41" s="85" t="b">
        <v>0</v>
      </c>
      <c r="AQ41" s="85" t="b">
        <v>0</v>
      </c>
      <c r="AR41" s="85" t="b">
        <v>1</v>
      </c>
      <c r="AS41" s="85"/>
      <c r="AT41" s="85">
        <v>0</v>
      </c>
      <c r="AU41" s="90" t="s">
        <v>739</v>
      </c>
      <c r="AV41" s="85" t="b">
        <v>0</v>
      </c>
      <c r="AW41" s="85" t="s">
        <v>757</v>
      </c>
      <c r="AX41" s="90" t="s">
        <v>796</v>
      </c>
      <c r="AY41" s="85" t="s">
        <v>66</v>
      </c>
      <c r="AZ41" s="85" t="str">
        <f>REPLACE(INDEX(GroupVertices[Group],MATCH(Vertices[[#This Row],[Vertex]],GroupVertices[Vertex],0)),1,1,"")</f>
        <v>2</v>
      </c>
      <c r="BA41" s="51" t="s">
        <v>310</v>
      </c>
      <c r="BB41" s="51" t="s">
        <v>310</v>
      </c>
      <c r="BC41" s="51" t="s">
        <v>318</v>
      </c>
      <c r="BD41" s="51" t="s">
        <v>318</v>
      </c>
      <c r="BE41" s="51"/>
      <c r="BF41" s="51"/>
      <c r="BG41" s="129" t="s">
        <v>1207</v>
      </c>
      <c r="BH41" s="129" t="s">
        <v>1207</v>
      </c>
      <c r="BI41" s="129" t="s">
        <v>1234</v>
      </c>
      <c r="BJ41" s="129" t="s">
        <v>1234</v>
      </c>
      <c r="BK41" s="129">
        <v>0</v>
      </c>
      <c r="BL41" s="132">
        <v>0</v>
      </c>
      <c r="BM41" s="129">
        <v>0</v>
      </c>
      <c r="BN41" s="132">
        <v>0</v>
      </c>
      <c r="BO41" s="129">
        <v>0</v>
      </c>
      <c r="BP41" s="132">
        <v>0</v>
      </c>
      <c r="BQ41" s="129">
        <v>24</v>
      </c>
      <c r="BR41" s="132">
        <v>100</v>
      </c>
      <c r="BS41" s="129">
        <v>24</v>
      </c>
      <c r="BT41" s="2"/>
      <c r="BU41" s="3"/>
      <c r="BV41" s="3"/>
      <c r="BW41" s="3"/>
      <c r="BX41" s="3"/>
    </row>
    <row r="42" spans="1:76" ht="15">
      <c r="A42" s="14" t="s">
        <v>243</v>
      </c>
      <c r="B42" s="15"/>
      <c r="C42" s="15" t="s">
        <v>64</v>
      </c>
      <c r="D42" s="93">
        <v>162.7535546739839</v>
      </c>
      <c r="E42" s="81"/>
      <c r="F42" s="113" t="s">
        <v>354</v>
      </c>
      <c r="G42" s="15"/>
      <c r="H42" s="16" t="s">
        <v>243</v>
      </c>
      <c r="I42" s="66"/>
      <c r="J42" s="66"/>
      <c r="K42" s="115" t="s">
        <v>855</v>
      </c>
      <c r="L42" s="94">
        <v>1</v>
      </c>
      <c r="M42" s="95">
        <v>6159.06884765625</v>
      </c>
      <c r="N42" s="95">
        <v>9626.154296875</v>
      </c>
      <c r="O42" s="77"/>
      <c r="P42" s="96"/>
      <c r="Q42" s="96"/>
      <c r="R42" s="97"/>
      <c r="S42" s="51">
        <v>0</v>
      </c>
      <c r="T42" s="51">
        <v>1</v>
      </c>
      <c r="U42" s="52">
        <v>0</v>
      </c>
      <c r="V42" s="52">
        <v>0.142857</v>
      </c>
      <c r="W42" s="52">
        <v>0</v>
      </c>
      <c r="X42" s="52">
        <v>0.595233</v>
      </c>
      <c r="Y42" s="52">
        <v>0</v>
      </c>
      <c r="Z42" s="52">
        <v>0</v>
      </c>
      <c r="AA42" s="82">
        <v>42</v>
      </c>
      <c r="AB42" s="82"/>
      <c r="AC42" s="98"/>
      <c r="AD42" s="85" t="s">
        <v>554</v>
      </c>
      <c r="AE42" s="85">
        <v>761</v>
      </c>
      <c r="AF42" s="85">
        <v>447</v>
      </c>
      <c r="AG42" s="85">
        <v>2630</v>
      </c>
      <c r="AH42" s="85">
        <v>2208</v>
      </c>
      <c r="AI42" s="85"/>
      <c r="AJ42" s="85" t="s">
        <v>605</v>
      </c>
      <c r="AK42" s="85" t="s">
        <v>647</v>
      </c>
      <c r="AL42" s="85"/>
      <c r="AM42" s="85"/>
      <c r="AN42" s="87">
        <v>42595.73971064815</v>
      </c>
      <c r="AO42" s="90" t="s">
        <v>714</v>
      </c>
      <c r="AP42" s="85" t="b">
        <v>1</v>
      </c>
      <c r="AQ42" s="85" t="b">
        <v>0</v>
      </c>
      <c r="AR42" s="85" t="b">
        <v>1</v>
      </c>
      <c r="AS42" s="85"/>
      <c r="AT42" s="85">
        <v>0</v>
      </c>
      <c r="AU42" s="85"/>
      <c r="AV42" s="85" t="b">
        <v>0</v>
      </c>
      <c r="AW42" s="85" t="s">
        <v>757</v>
      </c>
      <c r="AX42" s="90" t="s">
        <v>797</v>
      </c>
      <c r="AY42" s="85" t="s">
        <v>66</v>
      </c>
      <c r="AZ42" s="85" t="str">
        <f>REPLACE(INDEX(GroupVertices[Group],MATCH(Vertices[[#This Row],[Vertex]],GroupVertices[Vertex],0)),1,1,"")</f>
        <v>4</v>
      </c>
      <c r="BA42" s="51"/>
      <c r="BB42" s="51"/>
      <c r="BC42" s="51"/>
      <c r="BD42" s="51"/>
      <c r="BE42" s="51"/>
      <c r="BF42" s="51"/>
      <c r="BG42" s="129" t="s">
        <v>1206</v>
      </c>
      <c r="BH42" s="129" t="s">
        <v>1206</v>
      </c>
      <c r="BI42" s="129" t="s">
        <v>1233</v>
      </c>
      <c r="BJ42" s="129" t="s">
        <v>1233</v>
      </c>
      <c r="BK42" s="129">
        <v>0</v>
      </c>
      <c r="BL42" s="132">
        <v>0</v>
      </c>
      <c r="BM42" s="129">
        <v>0</v>
      </c>
      <c r="BN42" s="132">
        <v>0</v>
      </c>
      <c r="BO42" s="129">
        <v>0</v>
      </c>
      <c r="BP42" s="132">
        <v>0</v>
      </c>
      <c r="BQ42" s="129">
        <v>24</v>
      </c>
      <c r="BR42" s="132">
        <v>100</v>
      </c>
      <c r="BS42" s="129">
        <v>24</v>
      </c>
      <c r="BT42" s="2"/>
      <c r="BU42" s="3"/>
      <c r="BV42" s="3"/>
      <c r="BW42" s="3"/>
      <c r="BX42" s="3"/>
    </row>
    <row r="43" spans="1:76" ht="15">
      <c r="A43" s="14" t="s">
        <v>244</v>
      </c>
      <c r="B43" s="15"/>
      <c r="C43" s="15" t="s">
        <v>64</v>
      </c>
      <c r="D43" s="93">
        <v>163.64365952379038</v>
      </c>
      <c r="E43" s="81"/>
      <c r="F43" s="113" t="s">
        <v>355</v>
      </c>
      <c r="G43" s="15"/>
      <c r="H43" s="16" t="s">
        <v>244</v>
      </c>
      <c r="I43" s="66"/>
      <c r="J43" s="66"/>
      <c r="K43" s="115" t="s">
        <v>856</v>
      </c>
      <c r="L43" s="94">
        <v>1</v>
      </c>
      <c r="M43" s="95">
        <v>4530.08642578125</v>
      </c>
      <c r="N43" s="95">
        <v>9000.5703125</v>
      </c>
      <c r="O43" s="77"/>
      <c r="P43" s="96"/>
      <c r="Q43" s="96"/>
      <c r="R43" s="97"/>
      <c r="S43" s="51">
        <v>1</v>
      </c>
      <c r="T43" s="51">
        <v>1</v>
      </c>
      <c r="U43" s="52">
        <v>0</v>
      </c>
      <c r="V43" s="52">
        <v>0</v>
      </c>
      <c r="W43" s="52">
        <v>0</v>
      </c>
      <c r="X43" s="52">
        <v>0.99999</v>
      </c>
      <c r="Y43" s="52">
        <v>0</v>
      </c>
      <c r="Z43" s="52" t="s">
        <v>942</v>
      </c>
      <c r="AA43" s="82">
        <v>43</v>
      </c>
      <c r="AB43" s="82"/>
      <c r="AC43" s="98"/>
      <c r="AD43" s="85" t="s">
        <v>555</v>
      </c>
      <c r="AE43" s="85">
        <v>548</v>
      </c>
      <c r="AF43" s="85">
        <v>975</v>
      </c>
      <c r="AG43" s="85">
        <v>9597</v>
      </c>
      <c r="AH43" s="85">
        <v>1378</v>
      </c>
      <c r="AI43" s="85"/>
      <c r="AJ43" s="85" t="s">
        <v>606</v>
      </c>
      <c r="AK43" s="85" t="s">
        <v>648</v>
      </c>
      <c r="AL43" s="85"/>
      <c r="AM43" s="85"/>
      <c r="AN43" s="87">
        <v>41480.864212962966</v>
      </c>
      <c r="AO43" s="90" t="s">
        <v>715</v>
      </c>
      <c r="AP43" s="85" t="b">
        <v>0</v>
      </c>
      <c r="AQ43" s="85" t="b">
        <v>0</v>
      </c>
      <c r="AR43" s="85" t="b">
        <v>1</v>
      </c>
      <c r="AS43" s="85"/>
      <c r="AT43" s="85">
        <v>2</v>
      </c>
      <c r="AU43" s="90" t="s">
        <v>733</v>
      </c>
      <c r="AV43" s="85" t="b">
        <v>0</v>
      </c>
      <c r="AW43" s="85" t="s">
        <v>757</v>
      </c>
      <c r="AX43" s="90" t="s">
        <v>798</v>
      </c>
      <c r="AY43" s="85" t="s">
        <v>66</v>
      </c>
      <c r="AZ43" s="85" t="str">
        <f>REPLACE(INDEX(GroupVertices[Group],MATCH(Vertices[[#This Row],[Vertex]],GroupVertices[Vertex],0)),1,1,"")</f>
        <v>2</v>
      </c>
      <c r="BA43" s="51" t="s">
        <v>311</v>
      </c>
      <c r="BB43" s="51" t="s">
        <v>311</v>
      </c>
      <c r="BC43" s="51" t="s">
        <v>318</v>
      </c>
      <c r="BD43" s="51" t="s">
        <v>318</v>
      </c>
      <c r="BE43" s="51"/>
      <c r="BF43" s="51"/>
      <c r="BG43" s="129" t="s">
        <v>1208</v>
      </c>
      <c r="BH43" s="129" t="s">
        <v>1208</v>
      </c>
      <c r="BI43" s="129" t="s">
        <v>1235</v>
      </c>
      <c r="BJ43" s="129" t="s">
        <v>1235</v>
      </c>
      <c r="BK43" s="129">
        <v>0</v>
      </c>
      <c r="BL43" s="132">
        <v>0</v>
      </c>
      <c r="BM43" s="129">
        <v>0</v>
      </c>
      <c r="BN43" s="132">
        <v>0</v>
      </c>
      <c r="BO43" s="129">
        <v>0</v>
      </c>
      <c r="BP43" s="132">
        <v>0</v>
      </c>
      <c r="BQ43" s="129">
        <v>18</v>
      </c>
      <c r="BR43" s="132">
        <v>100</v>
      </c>
      <c r="BS43" s="129">
        <v>18</v>
      </c>
      <c r="BT43" s="2"/>
      <c r="BU43" s="3"/>
      <c r="BV43" s="3"/>
      <c r="BW43" s="3"/>
      <c r="BX43" s="3"/>
    </row>
    <row r="44" spans="1:76" ht="15">
      <c r="A44" s="14" t="s">
        <v>245</v>
      </c>
      <c r="B44" s="15"/>
      <c r="C44" s="15" t="s">
        <v>64</v>
      </c>
      <c r="D44" s="93">
        <v>164.3028091379463</v>
      </c>
      <c r="E44" s="81"/>
      <c r="F44" s="113" t="s">
        <v>356</v>
      </c>
      <c r="G44" s="15"/>
      <c r="H44" s="16" t="s">
        <v>245</v>
      </c>
      <c r="I44" s="66"/>
      <c r="J44" s="66"/>
      <c r="K44" s="115" t="s">
        <v>857</v>
      </c>
      <c r="L44" s="94">
        <v>96.21904761904761</v>
      </c>
      <c r="M44" s="95">
        <v>8619.9951171875</v>
      </c>
      <c r="N44" s="95">
        <v>7846.27392578125</v>
      </c>
      <c r="O44" s="77"/>
      <c r="P44" s="96"/>
      <c r="Q44" s="96"/>
      <c r="R44" s="97"/>
      <c r="S44" s="51">
        <v>0</v>
      </c>
      <c r="T44" s="51">
        <v>2</v>
      </c>
      <c r="U44" s="52">
        <v>2</v>
      </c>
      <c r="V44" s="52">
        <v>0.5</v>
      </c>
      <c r="W44" s="52">
        <v>0</v>
      </c>
      <c r="X44" s="52">
        <v>1.459445</v>
      </c>
      <c r="Y44" s="52">
        <v>0</v>
      </c>
      <c r="Z44" s="52">
        <v>0</v>
      </c>
      <c r="AA44" s="82">
        <v>44</v>
      </c>
      <c r="AB44" s="82"/>
      <c r="AC44" s="98"/>
      <c r="AD44" s="85" t="s">
        <v>556</v>
      </c>
      <c r="AE44" s="85">
        <v>1692</v>
      </c>
      <c r="AF44" s="85">
        <v>1366</v>
      </c>
      <c r="AG44" s="85">
        <v>33199</v>
      </c>
      <c r="AH44" s="85">
        <v>41079</v>
      </c>
      <c r="AI44" s="85"/>
      <c r="AJ44" s="85" t="s">
        <v>607</v>
      </c>
      <c r="AK44" s="85" t="s">
        <v>649</v>
      </c>
      <c r="AL44" s="85"/>
      <c r="AM44" s="85"/>
      <c r="AN44" s="87">
        <v>41656.79056712963</v>
      </c>
      <c r="AO44" s="90" t="s">
        <v>716</v>
      </c>
      <c r="AP44" s="85" t="b">
        <v>1</v>
      </c>
      <c r="AQ44" s="85" t="b">
        <v>0</v>
      </c>
      <c r="AR44" s="85" t="b">
        <v>1</v>
      </c>
      <c r="AS44" s="85"/>
      <c r="AT44" s="85">
        <v>3</v>
      </c>
      <c r="AU44" s="90" t="s">
        <v>733</v>
      </c>
      <c r="AV44" s="85" t="b">
        <v>0</v>
      </c>
      <c r="AW44" s="85" t="s">
        <v>757</v>
      </c>
      <c r="AX44" s="90" t="s">
        <v>799</v>
      </c>
      <c r="AY44" s="85" t="s">
        <v>66</v>
      </c>
      <c r="AZ44" s="85" t="str">
        <f>REPLACE(INDEX(GroupVertices[Group],MATCH(Vertices[[#This Row],[Vertex]],GroupVertices[Vertex],0)),1,1,"")</f>
        <v>7</v>
      </c>
      <c r="BA44" s="51"/>
      <c r="BB44" s="51"/>
      <c r="BC44" s="51"/>
      <c r="BD44" s="51"/>
      <c r="BE44" s="51"/>
      <c r="BF44" s="51"/>
      <c r="BG44" s="129" t="s">
        <v>1209</v>
      </c>
      <c r="BH44" s="129" t="s">
        <v>1209</v>
      </c>
      <c r="BI44" s="129" t="s">
        <v>1236</v>
      </c>
      <c r="BJ44" s="129" t="s">
        <v>1236</v>
      </c>
      <c r="BK44" s="129">
        <v>0</v>
      </c>
      <c r="BL44" s="132">
        <v>0</v>
      </c>
      <c r="BM44" s="129">
        <v>0</v>
      </c>
      <c r="BN44" s="132">
        <v>0</v>
      </c>
      <c r="BO44" s="129">
        <v>0</v>
      </c>
      <c r="BP44" s="132">
        <v>0</v>
      </c>
      <c r="BQ44" s="129">
        <v>9</v>
      </c>
      <c r="BR44" s="132">
        <v>100</v>
      </c>
      <c r="BS44" s="129">
        <v>9</v>
      </c>
      <c r="BT44" s="2"/>
      <c r="BU44" s="3"/>
      <c r="BV44" s="3"/>
      <c r="BW44" s="3"/>
      <c r="BX44" s="3"/>
    </row>
    <row r="45" spans="1:76" ht="15">
      <c r="A45" s="14" t="s">
        <v>265</v>
      </c>
      <c r="B45" s="15"/>
      <c r="C45" s="15" t="s">
        <v>64</v>
      </c>
      <c r="D45" s="93">
        <v>162.49056915017744</v>
      </c>
      <c r="E45" s="81"/>
      <c r="F45" s="113" t="s">
        <v>751</v>
      </c>
      <c r="G45" s="15"/>
      <c r="H45" s="16" t="s">
        <v>265</v>
      </c>
      <c r="I45" s="66"/>
      <c r="J45" s="66"/>
      <c r="K45" s="115" t="s">
        <v>858</v>
      </c>
      <c r="L45" s="94">
        <v>1</v>
      </c>
      <c r="M45" s="95">
        <v>8619.9951171875</v>
      </c>
      <c r="N45" s="95">
        <v>9046.154296875</v>
      </c>
      <c r="O45" s="77"/>
      <c r="P45" s="96"/>
      <c r="Q45" s="96"/>
      <c r="R45" s="97"/>
      <c r="S45" s="51">
        <v>1</v>
      </c>
      <c r="T45" s="51">
        <v>0</v>
      </c>
      <c r="U45" s="52">
        <v>0</v>
      </c>
      <c r="V45" s="52">
        <v>0.333333</v>
      </c>
      <c r="W45" s="52">
        <v>0</v>
      </c>
      <c r="X45" s="52">
        <v>0.770263</v>
      </c>
      <c r="Y45" s="52">
        <v>0</v>
      </c>
      <c r="Z45" s="52">
        <v>0</v>
      </c>
      <c r="AA45" s="82">
        <v>45</v>
      </c>
      <c r="AB45" s="82"/>
      <c r="AC45" s="98"/>
      <c r="AD45" s="85" t="s">
        <v>557</v>
      </c>
      <c r="AE45" s="85">
        <v>50</v>
      </c>
      <c r="AF45" s="85">
        <v>291</v>
      </c>
      <c r="AG45" s="85">
        <v>1069</v>
      </c>
      <c r="AH45" s="85">
        <v>7668</v>
      </c>
      <c r="AI45" s="85"/>
      <c r="AJ45" s="85" t="s">
        <v>608</v>
      </c>
      <c r="AK45" s="85" t="s">
        <v>627</v>
      </c>
      <c r="AL45" s="85"/>
      <c r="AM45" s="85"/>
      <c r="AN45" s="87">
        <v>41619.19598379629</v>
      </c>
      <c r="AO45" s="90" t="s">
        <v>717</v>
      </c>
      <c r="AP45" s="85" t="b">
        <v>1</v>
      </c>
      <c r="AQ45" s="85" t="b">
        <v>0</v>
      </c>
      <c r="AR45" s="85" t="b">
        <v>0</v>
      </c>
      <c r="AS45" s="85" t="s">
        <v>732</v>
      </c>
      <c r="AT45" s="85">
        <v>1</v>
      </c>
      <c r="AU45" s="90" t="s">
        <v>733</v>
      </c>
      <c r="AV45" s="85" t="b">
        <v>0</v>
      </c>
      <c r="AW45" s="85" t="s">
        <v>757</v>
      </c>
      <c r="AX45" s="90" t="s">
        <v>800</v>
      </c>
      <c r="AY45" s="85" t="s">
        <v>65</v>
      </c>
      <c r="AZ45" s="85" t="str">
        <f>REPLACE(INDEX(GroupVertices[Group],MATCH(Vertices[[#This Row],[Vertex]],GroupVertices[Vertex],0)),1,1,"")</f>
        <v>7</v>
      </c>
      <c r="BA45" s="51"/>
      <c r="BB45" s="51"/>
      <c r="BC45" s="51"/>
      <c r="BD45" s="51"/>
      <c r="BE45" s="51"/>
      <c r="BF45" s="51"/>
      <c r="BG45" s="51"/>
      <c r="BH45" s="51"/>
      <c r="BI45" s="51"/>
      <c r="BJ45" s="51"/>
      <c r="BK45" s="51"/>
      <c r="BL45" s="52"/>
      <c r="BM45" s="51"/>
      <c r="BN45" s="52"/>
      <c r="BO45" s="51"/>
      <c r="BP45" s="52"/>
      <c r="BQ45" s="51"/>
      <c r="BR45" s="52"/>
      <c r="BS45" s="51"/>
      <c r="BT45" s="2"/>
      <c r="BU45" s="3"/>
      <c r="BV45" s="3"/>
      <c r="BW45" s="3"/>
      <c r="BX45" s="3"/>
    </row>
    <row r="46" spans="1:76" ht="15">
      <c r="A46" s="14" t="s">
        <v>266</v>
      </c>
      <c r="B46" s="15"/>
      <c r="C46" s="15" t="s">
        <v>64</v>
      </c>
      <c r="D46" s="93">
        <v>1000</v>
      </c>
      <c r="E46" s="81"/>
      <c r="F46" s="113" t="s">
        <v>752</v>
      </c>
      <c r="G46" s="15"/>
      <c r="H46" s="16" t="s">
        <v>266</v>
      </c>
      <c r="I46" s="66"/>
      <c r="J46" s="66"/>
      <c r="K46" s="115" t="s">
        <v>859</v>
      </c>
      <c r="L46" s="94">
        <v>1</v>
      </c>
      <c r="M46" s="95">
        <v>9409.390625</v>
      </c>
      <c r="N46" s="95">
        <v>9046.154296875</v>
      </c>
      <c r="O46" s="77"/>
      <c r="P46" s="96"/>
      <c r="Q46" s="96"/>
      <c r="R46" s="97"/>
      <c r="S46" s="51">
        <v>1</v>
      </c>
      <c r="T46" s="51">
        <v>0</v>
      </c>
      <c r="U46" s="52">
        <v>0</v>
      </c>
      <c r="V46" s="52">
        <v>0.333333</v>
      </c>
      <c r="W46" s="52">
        <v>0</v>
      </c>
      <c r="X46" s="52">
        <v>0.770263</v>
      </c>
      <c r="Y46" s="52">
        <v>0</v>
      </c>
      <c r="Z46" s="52">
        <v>0</v>
      </c>
      <c r="AA46" s="82">
        <v>46</v>
      </c>
      <c r="AB46" s="82"/>
      <c r="AC46" s="98"/>
      <c r="AD46" s="85" t="s">
        <v>558</v>
      </c>
      <c r="AE46" s="85">
        <v>52</v>
      </c>
      <c r="AF46" s="85">
        <v>951641</v>
      </c>
      <c r="AG46" s="85">
        <v>10111</v>
      </c>
      <c r="AH46" s="85">
        <v>2288</v>
      </c>
      <c r="AI46" s="85"/>
      <c r="AJ46" s="85" t="s">
        <v>609</v>
      </c>
      <c r="AK46" s="85"/>
      <c r="AL46" s="90" t="s">
        <v>673</v>
      </c>
      <c r="AM46" s="85"/>
      <c r="AN46" s="87">
        <v>42596.96428240741</v>
      </c>
      <c r="AO46" s="90" t="s">
        <v>718</v>
      </c>
      <c r="AP46" s="85" t="b">
        <v>0</v>
      </c>
      <c r="AQ46" s="85" t="b">
        <v>0</v>
      </c>
      <c r="AR46" s="85" t="b">
        <v>0</v>
      </c>
      <c r="AS46" s="85"/>
      <c r="AT46" s="85">
        <v>1551</v>
      </c>
      <c r="AU46" s="90" t="s">
        <v>733</v>
      </c>
      <c r="AV46" s="85" t="b">
        <v>0</v>
      </c>
      <c r="AW46" s="85" t="s">
        <v>757</v>
      </c>
      <c r="AX46" s="90" t="s">
        <v>801</v>
      </c>
      <c r="AY46" s="85" t="s">
        <v>65</v>
      </c>
      <c r="AZ46" s="85" t="str">
        <f>REPLACE(INDEX(GroupVertices[Group],MATCH(Vertices[[#This Row],[Vertex]],GroupVertices[Vertex],0)),1,1,"")</f>
        <v>7</v>
      </c>
      <c r="BA46" s="51"/>
      <c r="BB46" s="51"/>
      <c r="BC46" s="51"/>
      <c r="BD46" s="51"/>
      <c r="BE46" s="51"/>
      <c r="BF46" s="51"/>
      <c r="BG46" s="51"/>
      <c r="BH46" s="51"/>
      <c r="BI46" s="51"/>
      <c r="BJ46" s="51"/>
      <c r="BK46" s="51"/>
      <c r="BL46" s="52"/>
      <c r="BM46" s="51"/>
      <c r="BN46" s="52"/>
      <c r="BO46" s="51"/>
      <c r="BP46" s="52"/>
      <c r="BQ46" s="51"/>
      <c r="BR46" s="52"/>
      <c r="BS46" s="51"/>
      <c r="BT46" s="2"/>
      <c r="BU46" s="3"/>
      <c r="BV46" s="3"/>
      <c r="BW46" s="3"/>
      <c r="BX46" s="3"/>
    </row>
    <row r="47" spans="1:76" ht="15">
      <c r="A47" s="14" t="s">
        <v>246</v>
      </c>
      <c r="B47" s="15"/>
      <c r="C47" s="15" t="s">
        <v>64</v>
      </c>
      <c r="D47" s="93">
        <v>162.08260442734945</v>
      </c>
      <c r="E47" s="81"/>
      <c r="F47" s="113" t="s">
        <v>753</v>
      </c>
      <c r="G47" s="15"/>
      <c r="H47" s="16" t="s">
        <v>246</v>
      </c>
      <c r="I47" s="66"/>
      <c r="J47" s="66"/>
      <c r="K47" s="115" t="s">
        <v>860</v>
      </c>
      <c r="L47" s="94">
        <v>1</v>
      </c>
      <c r="M47" s="95">
        <v>3441.825927734375</v>
      </c>
      <c r="N47" s="95">
        <v>9000.5703125</v>
      </c>
      <c r="O47" s="77"/>
      <c r="P47" s="96"/>
      <c r="Q47" s="96"/>
      <c r="R47" s="97"/>
      <c r="S47" s="51">
        <v>1</v>
      </c>
      <c r="T47" s="51">
        <v>1</v>
      </c>
      <c r="U47" s="52">
        <v>0</v>
      </c>
      <c r="V47" s="52">
        <v>0</v>
      </c>
      <c r="W47" s="52">
        <v>0</v>
      </c>
      <c r="X47" s="52">
        <v>0.99999</v>
      </c>
      <c r="Y47" s="52">
        <v>0</v>
      </c>
      <c r="Z47" s="52" t="s">
        <v>942</v>
      </c>
      <c r="AA47" s="82">
        <v>47</v>
      </c>
      <c r="AB47" s="82"/>
      <c r="AC47" s="98"/>
      <c r="AD47" s="85" t="s">
        <v>559</v>
      </c>
      <c r="AE47" s="85">
        <v>459</v>
      </c>
      <c r="AF47" s="85">
        <v>49</v>
      </c>
      <c r="AG47" s="85">
        <v>17623</v>
      </c>
      <c r="AH47" s="85">
        <v>19817</v>
      </c>
      <c r="AI47" s="85"/>
      <c r="AJ47" s="85" t="s">
        <v>610</v>
      </c>
      <c r="AK47" s="85" t="s">
        <v>650</v>
      </c>
      <c r="AL47" s="85"/>
      <c r="AM47" s="85"/>
      <c r="AN47" s="87">
        <v>43056.44429398148</v>
      </c>
      <c r="AO47" s="90" t="s">
        <v>719</v>
      </c>
      <c r="AP47" s="85" t="b">
        <v>1</v>
      </c>
      <c r="AQ47" s="85" t="b">
        <v>0</v>
      </c>
      <c r="AR47" s="85" t="b">
        <v>1</v>
      </c>
      <c r="AS47" s="85"/>
      <c r="AT47" s="85">
        <v>6</v>
      </c>
      <c r="AU47" s="85"/>
      <c r="AV47" s="85" t="b">
        <v>0</v>
      </c>
      <c r="AW47" s="85" t="s">
        <v>757</v>
      </c>
      <c r="AX47" s="90" t="s">
        <v>802</v>
      </c>
      <c r="AY47" s="85" t="s">
        <v>66</v>
      </c>
      <c r="AZ47" s="85" t="str">
        <f>REPLACE(INDEX(GroupVertices[Group],MATCH(Vertices[[#This Row],[Vertex]],GroupVertices[Vertex],0)),1,1,"")</f>
        <v>2</v>
      </c>
      <c r="BA47" s="51"/>
      <c r="BB47" s="51"/>
      <c r="BC47" s="51"/>
      <c r="BD47" s="51"/>
      <c r="BE47" s="51"/>
      <c r="BF47" s="51"/>
      <c r="BG47" s="129" t="s">
        <v>1210</v>
      </c>
      <c r="BH47" s="129" t="s">
        <v>1210</v>
      </c>
      <c r="BI47" s="129" t="s">
        <v>1237</v>
      </c>
      <c r="BJ47" s="129" t="s">
        <v>1237</v>
      </c>
      <c r="BK47" s="129">
        <v>0</v>
      </c>
      <c r="BL47" s="132">
        <v>0</v>
      </c>
      <c r="BM47" s="129">
        <v>0</v>
      </c>
      <c r="BN47" s="132">
        <v>0</v>
      </c>
      <c r="BO47" s="129">
        <v>0</v>
      </c>
      <c r="BP47" s="132">
        <v>0</v>
      </c>
      <c r="BQ47" s="129">
        <v>16</v>
      </c>
      <c r="BR47" s="132">
        <v>100</v>
      </c>
      <c r="BS47" s="129">
        <v>16</v>
      </c>
      <c r="BT47" s="2"/>
      <c r="BU47" s="3"/>
      <c r="BV47" s="3"/>
      <c r="BW47" s="3"/>
      <c r="BX47" s="3"/>
    </row>
    <row r="48" spans="1:76" ht="15">
      <c r="A48" s="14" t="s">
        <v>248</v>
      </c>
      <c r="B48" s="15"/>
      <c r="C48" s="15" t="s">
        <v>64</v>
      </c>
      <c r="D48" s="93">
        <v>162.44673822954303</v>
      </c>
      <c r="E48" s="81"/>
      <c r="F48" s="113" t="s">
        <v>358</v>
      </c>
      <c r="G48" s="15"/>
      <c r="H48" s="16" t="s">
        <v>248</v>
      </c>
      <c r="I48" s="66"/>
      <c r="J48" s="66"/>
      <c r="K48" s="115" t="s">
        <v>861</v>
      </c>
      <c r="L48" s="94">
        <v>1</v>
      </c>
      <c r="M48" s="95">
        <v>2702.78369140625</v>
      </c>
      <c r="N48" s="95">
        <v>5592.103515625</v>
      </c>
      <c r="O48" s="77"/>
      <c r="P48" s="96"/>
      <c r="Q48" s="96"/>
      <c r="R48" s="97"/>
      <c r="S48" s="51">
        <v>0</v>
      </c>
      <c r="T48" s="51">
        <v>1</v>
      </c>
      <c r="U48" s="52">
        <v>0</v>
      </c>
      <c r="V48" s="52">
        <v>0.034483</v>
      </c>
      <c r="W48" s="52">
        <v>0.051438</v>
      </c>
      <c r="X48" s="52">
        <v>0.556517</v>
      </c>
      <c r="Y48" s="52">
        <v>0</v>
      </c>
      <c r="Z48" s="52">
        <v>0</v>
      </c>
      <c r="AA48" s="82">
        <v>48</v>
      </c>
      <c r="AB48" s="82"/>
      <c r="AC48" s="98"/>
      <c r="AD48" s="85" t="s">
        <v>560</v>
      </c>
      <c r="AE48" s="85">
        <v>3378</v>
      </c>
      <c r="AF48" s="85">
        <v>265</v>
      </c>
      <c r="AG48" s="85">
        <v>44809</v>
      </c>
      <c r="AH48" s="85">
        <v>41618</v>
      </c>
      <c r="AI48" s="85"/>
      <c r="AJ48" s="85" t="s">
        <v>611</v>
      </c>
      <c r="AK48" s="85" t="s">
        <v>651</v>
      </c>
      <c r="AL48" s="90" t="s">
        <v>674</v>
      </c>
      <c r="AM48" s="85"/>
      <c r="AN48" s="87">
        <v>41489.01443287037</v>
      </c>
      <c r="AO48" s="90" t="s">
        <v>720</v>
      </c>
      <c r="AP48" s="85" t="b">
        <v>0</v>
      </c>
      <c r="AQ48" s="85" t="b">
        <v>0</v>
      </c>
      <c r="AR48" s="85" t="b">
        <v>1</v>
      </c>
      <c r="AS48" s="85"/>
      <c r="AT48" s="85">
        <v>0</v>
      </c>
      <c r="AU48" s="90" t="s">
        <v>733</v>
      </c>
      <c r="AV48" s="85" t="b">
        <v>0</v>
      </c>
      <c r="AW48" s="85" t="s">
        <v>757</v>
      </c>
      <c r="AX48" s="90" t="s">
        <v>803</v>
      </c>
      <c r="AY48" s="85" t="s">
        <v>66</v>
      </c>
      <c r="AZ48" s="85" t="str">
        <f>REPLACE(INDEX(GroupVertices[Group],MATCH(Vertices[[#This Row],[Vertex]],GroupVertices[Vertex],0)),1,1,"")</f>
        <v>1</v>
      </c>
      <c r="BA48" s="51"/>
      <c r="BB48" s="51"/>
      <c r="BC48" s="51"/>
      <c r="BD48" s="51"/>
      <c r="BE48" s="51"/>
      <c r="BF48" s="51"/>
      <c r="BG48" s="129" t="s">
        <v>1211</v>
      </c>
      <c r="BH48" s="129" t="s">
        <v>1211</v>
      </c>
      <c r="BI48" s="129" t="s">
        <v>1238</v>
      </c>
      <c r="BJ48" s="129" t="s">
        <v>1238</v>
      </c>
      <c r="BK48" s="129">
        <v>0</v>
      </c>
      <c r="BL48" s="132">
        <v>0</v>
      </c>
      <c r="BM48" s="129">
        <v>0</v>
      </c>
      <c r="BN48" s="132">
        <v>0</v>
      </c>
      <c r="BO48" s="129">
        <v>0</v>
      </c>
      <c r="BP48" s="132">
        <v>0</v>
      </c>
      <c r="BQ48" s="129">
        <v>22</v>
      </c>
      <c r="BR48" s="132">
        <v>100</v>
      </c>
      <c r="BS48" s="129">
        <v>22</v>
      </c>
      <c r="BT48" s="2"/>
      <c r="BU48" s="3"/>
      <c r="BV48" s="3"/>
      <c r="BW48" s="3"/>
      <c r="BX48" s="3"/>
    </row>
    <row r="49" spans="1:76" ht="15">
      <c r="A49" s="14" t="s">
        <v>249</v>
      </c>
      <c r="B49" s="15"/>
      <c r="C49" s="15" t="s">
        <v>64</v>
      </c>
      <c r="D49" s="93">
        <v>162.69117990231186</v>
      </c>
      <c r="E49" s="81"/>
      <c r="F49" s="113" t="s">
        <v>359</v>
      </c>
      <c r="G49" s="15"/>
      <c r="H49" s="16" t="s">
        <v>249</v>
      </c>
      <c r="I49" s="66"/>
      <c r="J49" s="66"/>
      <c r="K49" s="115" t="s">
        <v>862</v>
      </c>
      <c r="L49" s="94">
        <v>1</v>
      </c>
      <c r="M49" s="95">
        <v>8030.3857421875</v>
      </c>
      <c r="N49" s="95">
        <v>7246.333984375</v>
      </c>
      <c r="O49" s="77"/>
      <c r="P49" s="96"/>
      <c r="Q49" s="96"/>
      <c r="R49" s="97"/>
      <c r="S49" s="51">
        <v>0</v>
      </c>
      <c r="T49" s="51">
        <v>1</v>
      </c>
      <c r="U49" s="52">
        <v>0</v>
      </c>
      <c r="V49" s="52">
        <v>0.142857</v>
      </c>
      <c r="W49" s="52">
        <v>0</v>
      </c>
      <c r="X49" s="52">
        <v>0.595233</v>
      </c>
      <c r="Y49" s="52">
        <v>0</v>
      </c>
      <c r="Z49" s="52">
        <v>0</v>
      </c>
      <c r="AA49" s="82">
        <v>49</v>
      </c>
      <c r="AB49" s="82"/>
      <c r="AC49" s="98"/>
      <c r="AD49" s="85" t="s">
        <v>561</v>
      </c>
      <c r="AE49" s="85">
        <v>1675</v>
      </c>
      <c r="AF49" s="85">
        <v>410</v>
      </c>
      <c r="AG49" s="85">
        <v>10362</v>
      </c>
      <c r="AH49" s="85">
        <v>32695</v>
      </c>
      <c r="AI49" s="85"/>
      <c r="AJ49" s="85" t="s">
        <v>612</v>
      </c>
      <c r="AK49" s="85"/>
      <c r="AL49" s="85"/>
      <c r="AM49" s="85"/>
      <c r="AN49" s="87">
        <v>43268.11146990741</v>
      </c>
      <c r="AO49" s="90" t="s">
        <v>721</v>
      </c>
      <c r="AP49" s="85" t="b">
        <v>1</v>
      </c>
      <c r="AQ49" s="85" t="b">
        <v>0</v>
      </c>
      <c r="AR49" s="85" t="b">
        <v>0</v>
      </c>
      <c r="AS49" s="85"/>
      <c r="AT49" s="85">
        <v>0</v>
      </c>
      <c r="AU49" s="85"/>
      <c r="AV49" s="85" t="b">
        <v>0</v>
      </c>
      <c r="AW49" s="85" t="s">
        <v>757</v>
      </c>
      <c r="AX49" s="90" t="s">
        <v>804</v>
      </c>
      <c r="AY49" s="85" t="s">
        <v>66</v>
      </c>
      <c r="AZ49" s="85" t="str">
        <f>REPLACE(INDEX(GroupVertices[Group],MATCH(Vertices[[#This Row],[Vertex]],GroupVertices[Vertex],0)),1,1,"")</f>
        <v>4</v>
      </c>
      <c r="BA49" s="51"/>
      <c r="BB49" s="51"/>
      <c r="BC49" s="51"/>
      <c r="BD49" s="51"/>
      <c r="BE49" s="51"/>
      <c r="BF49" s="51"/>
      <c r="BG49" s="129" t="s">
        <v>1206</v>
      </c>
      <c r="BH49" s="129" t="s">
        <v>1206</v>
      </c>
      <c r="BI49" s="129" t="s">
        <v>1233</v>
      </c>
      <c r="BJ49" s="129" t="s">
        <v>1233</v>
      </c>
      <c r="BK49" s="129">
        <v>0</v>
      </c>
      <c r="BL49" s="132">
        <v>0</v>
      </c>
      <c r="BM49" s="129">
        <v>0</v>
      </c>
      <c r="BN49" s="132">
        <v>0</v>
      </c>
      <c r="BO49" s="129">
        <v>0</v>
      </c>
      <c r="BP49" s="132">
        <v>0</v>
      </c>
      <c r="BQ49" s="129">
        <v>24</v>
      </c>
      <c r="BR49" s="132">
        <v>100</v>
      </c>
      <c r="BS49" s="129">
        <v>24</v>
      </c>
      <c r="BT49" s="2"/>
      <c r="BU49" s="3"/>
      <c r="BV49" s="3"/>
      <c r="BW49" s="3"/>
      <c r="BX49" s="3"/>
    </row>
    <row r="50" spans="1:76" ht="15">
      <c r="A50" s="14" t="s">
        <v>251</v>
      </c>
      <c r="B50" s="15"/>
      <c r="C50" s="15" t="s">
        <v>64</v>
      </c>
      <c r="D50" s="93">
        <v>162.33547512331722</v>
      </c>
      <c r="E50" s="81"/>
      <c r="F50" s="113" t="s">
        <v>361</v>
      </c>
      <c r="G50" s="15"/>
      <c r="H50" s="16" t="s">
        <v>251</v>
      </c>
      <c r="I50" s="66"/>
      <c r="J50" s="66"/>
      <c r="K50" s="115" t="s">
        <v>863</v>
      </c>
      <c r="L50" s="94">
        <v>1</v>
      </c>
      <c r="M50" s="95">
        <v>7010.431640625</v>
      </c>
      <c r="N50" s="95">
        <v>7747.98583984375</v>
      </c>
      <c r="O50" s="77"/>
      <c r="P50" s="96"/>
      <c r="Q50" s="96"/>
      <c r="R50" s="97"/>
      <c r="S50" s="51">
        <v>0</v>
      </c>
      <c r="T50" s="51">
        <v>1</v>
      </c>
      <c r="U50" s="52">
        <v>0</v>
      </c>
      <c r="V50" s="52">
        <v>0.142857</v>
      </c>
      <c r="W50" s="52">
        <v>0</v>
      </c>
      <c r="X50" s="52">
        <v>0.595233</v>
      </c>
      <c r="Y50" s="52">
        <v>0</v>
      </c>
      <c r="Z50" s="52">
        <v>0</v>
      </c>
      <c r="AA50" s="82">
        <v>50</v>
      </c>
      <c r="AB50" s="82"/>
      <c r="AC50" s="98"/>
      <c r="AD50" s="85" t="s">
        <v>562</v>
      </c>
      <c r="AE50" s="85">
        <v>210</v>
      </c>
      <c r="AF50" s="85">
        <v>199</v>
      </c>
      <c r="AG50" s="85">
        <v>8504</v>
      </c>
      <c r="AH50" s="85">
        <v>1281</v>
      </c>
      <c r="AI50" s="85"/>
      <c r="AJ50" s="85" t="s">
        <v>613</v>
      </c>
      <c r="AK50" s="85" t="s">
        <v>647</v>
      </c>
      <c r="AL50" s="85"/>
      <c r="AM50" s="85"/>
      <c r="AN50" s="87">
        <v>42775.92511574074</v>
      </c>
      <c r="AO50" s="90" t="s">
        <v>722</v>
      </c>
      <c r="AP50" s="85" t="b">
        <v>1</v>
      </c>
      <c r="AQ50" s="85" t="b">
        <v>0</v>
      </c>
      <c r="AR50" s="85" t="b">
        <v>0</v>
      </c>
      <c r="AS50" s="85"/>
      <c r="AT50" s="85">
        <v>0</v>
      </c>
      <c r="AU50" s="85"/>
      <c r="AV50" s="85" t="b">
        <v>0</v>
      </c>
      <c r="AW50" s="85" t="s">
        <v>757</v>
      </c>
      <c r="AX50" s="90" t="s">
        <v>805</v>
      </c>
      <c r="AY50" s="85" t="s">
        <v>66</v>
      </c>
      <c r="AZ50" s="85" t="str">
        <f>REPLACE(INDEX(GroupVertices[Group],MATCH(Vertices[[#This Row],[Vertex]],GroupVertices[Vertex],0)),1,1,"")</f>
        <v>4</v>
      </c>
      <c r="BA50" s="51"/>
      <c r="BB50" s="51"/>
      <c r="BC50" s="51"/>
      <c r="BD50" s="51"/>
      <c r="BE50" s="51"/>
      <c r="BF50" s="51"/>
      <c r="BG50" s="129" t="s">
        <v>1206</v>
      </c>
      <c r="BH50" s="129" t="s">
        <v>1206</v>
      </c>
      <c r="BI50" s="129" t="s">
        <v>1233</v>
      </c>
      <c r="BJ50" s="129" t="s">
        <v>1233</v>
      </c>
      <c r="BK50" s="129">
        <v>0</v>
      </c>
      <c r="BL50" s="132">
        <v>0</v>
      </c>
      <c r="BM50" s="129">
        <v>0</v>
      </c>
      <c r="BN50" s="132">
        <v>0</v>
      </c>
      <c r="BO50" s="129">
        <v>0</v>
      </c>
      <c r="BP50" s="132">
        <v>0</v>
      </c>
      <c r="BQ50" s="129">
        <v>24</v>
      </c>
      <c r="BR50" s="132">
        <v>100</v>
      </c>
      <c r="BS50" s="129">
        <v>24</v>
      </c>
      <c r="BT50" s="2"/>
      <c r="BU50" s="3"/>
      <c r="BV50" s="3"/>
      <c r="BW50" s="3"/>
      <c r="BX50" s="3"/>
    </row>
    <row r="51" spans="1:76" ht="15">
      <c r="A51" s="14" t="s">
        <v>252</v>
      </c>
      <c r="B51" s="15"/>
      <c r="C51" s="15" t="s">
        <v>64</v>
      </c>
      <c r="D51" s="93">
        <v>176.93285749921543</v>
      </c>
      <c r="E51" s="81"/>
      <c r="F51" s="113" t="s">
        <v>362</v>
      </c>
      <c r="G51" s="15"/>
      <c r="H51" s="16" t="s">
        <v>252</v>
      </c>
      <c r="I51" s="66"/>
      <c r="J51" s="66"/>
      <c r="K51" s="115" t="s">
        <v>864</v>
      </c>
      <c r="L51" s="94">
        <v>1</v>
      </c>
      <c r="M51" s="95">
        <v>5879.85400390625</v>
      </c>
      <c r="N51" s="95">
        <v>6377.79296875</v>
      </c>
      <c r="O51" s="77"/>
      <c r="P51" s="96"/>
      <c r="Q51" s="96"/>
      <c r="R51" s="97"/>
      <c r="S51" s="51">
        <v>0</v>
      </c>
      <c r="T51" s="51">
        <v>1</v>
      </c>
      <c r="U51" s="52">
        <v>0</v>
      </c>
      <c r="V51" s="52">
        <v>0.333333</v>
      </c>
      <c r="W51" s="52">
        <v>0</v>
      </c>
      <c r="X51" s="52">
        <v>0.638292</v>
      </c>
      <c r="Y51" s="52">
        <v>0</v>
      </c>
      <c r="Z51" s="52">
        <v>0</v>
      </c>
      <c r="AA51" s="82">
        <v>51</v>
      </c>
      <c r="AB51" s="82"/>
      <c r="AC51" s="98"/>
      <c r="AD51" s="85" t="s">
        <v>563</v>
      </c>
      <c r="AE51" s="85">
        <v>570</v>
      </c>
      <c r="AF51" s="85">
        <v>8858</v>
      </c>
      <c r="AG51" s="85">
        <v>83796</v>
      </c>
      <c r="AH51" s="85">
        <v>56022</v>
      </c>
      <c r="AI51" s="85"/>
      <c r="AJ51" s="85" t="s">
        <v>614</v>
      </c>
      <c r="AK51" s="85"/>
      <c r="AL51" s="85"/>
      <c r="AM51" s="85"/>
      <c r="AN51" s="87">
        <v>41100.64765046296</v>
      </c>
      <c r="AO51" s="90" t="s">
        <v>723</v>
      </c>
      <c r="AP51" s="85" t="b">
        <v>0</v>
      </c>
      <c r="AQ51" s="85" t="b">
        <v>0</v>
      </c>
      <c r="AR51" s="85" t="b">
        <v>1</v>
      </c>
      <c r="AS51" s="85"/>
      <c r="AT51" s="85">
        <v>83</v>
      </c>
      <c r="AU51" s="90" t="s">
        <v>738</v>
      </c>
      <c r="AV51" s="85" t="b">
        <v>0</v>
      </c>
      <c r="AW51" s="85" t="s">
        <v>757</v>
      </c>
      <c r="AX51" s="90" t="s">
        <v>806</v>
      </c>
      <c r="AY51" s="85" t="s">
        <v>66</v>
      </c>
      <c r="AZ51" s="85" t="str">
        <f>REPLACE(INDEX(GroupVertices[Group],MATCH(Vertices[[#This Row],[Vertex]],GroupVertices[Vertex],0)),1,1,"")</f>
        <v>6</v>
      </c>
      <c r="BA51" s="51"/>
      <c r="BB51" s="51"/>
      <c r="BC51" s="51"/>
      <c r="BD51" s="51"/>
      <c r="BE51" s="51"/>
      <c r="BF51" s="51"/>
      <c r="BG51" s="129" t="s">
        <v>1212</v>
      </c>
      <c r="BH51" s="129" t="s">
        <v>1212</v>
      </c>
      <c r="BI51" s="129" t="s">
        <v>1239</v>
      </c>
      <c r="BJ51" s="129" t="s">
        <v>1239</v>
      </c>
      <c r="BK51" s="129">
        <v>0</v>
      </c>
      <c r="BL51" s="132">
        <v>0</v>
      </c>
      <c r="BM51" s="129">
        <v>0</v>
      </c>
      <c r="BN51" s="132">
        <v>0</v>
      </c>
      <c r="BO51" s="129">
        <v>0</v>
      </c>
      <c r="BP51" s="132">
        <v>0</v>
      </c>
      <c r="BQ51" s="129">
        <v>29</v>
      </c>
      <c r="BR51" s="132">
        <v>100</v>
      </c>
      <c r="BS51" s="129">
        <v>29</v>
      </c>
      <c r="BT51" s="2"/>
      <c r="BU51" s="3"/>
      <c r="BV51" s="3"/>
      <c r="BW51" s="3"/>
      <c r="BX51" s="3"/>
    </row>
    <row r="52" spans="1:76" ht="15">
      <c r="A52" s="14" t="s">
        <v>253</v>
      </c>
      <c r="B52" s="15"/>
      <c r="C52" s="15" t="s">
        <v>64</v>
      </c>
      <c r="D52" s="93">
        <v>162.42313696458604</v>
      </c>
      <c r="E52" s="81"/>
      <c r="F52" s="113" t="s">
        <v>363</v>
      </c>
      <c r="G52" s="15"/>
      <c r="H52" s="16" t="s">
        <v>253</v>
      </c>
      <c r="I52" s="66"/>
      <c r="J52" s="66"/>
      <c r="K52" s="115" t="s">
        <v>865</v>
      </c>
      <c r="L52" s="94">
        <v>96.21904761904761</v>
      </c>
      <c r="M52" s="95">
        <v>5879.85400390625</v>
      </c>
      <c r="N52" s="95">
        <v>4315.2548828125</v>
      </c>
      <c r="O52" s="77"/>
      <c r="P52" s="96"/>
      <c r="Q52" s="96"/>
      <c r="R52" s="97"/>
      <c r="S52" s="51">
        <v>3</v>
      </c>
      <c r="T52" s="51">
        <v>1</v>
      </c>
      <c r="U52" s="52">
        <v>2</v>
      </c>
      <c r="V52" s="52">
        <v>0.5</v>
      </c>
      <c r="W52" s="52">
        <v>0</v>
      </c>
      <c r="X52" s="52">
        <v>1.723387</v>
      </c>
      <c r="Y52" s="52">
        <v>0</v>
      </c>
      <c r="Z52" s="52">
        <v>0</v>
      </c>
      <c r="AA52" s="82">
        <v>52</v>
      </c>
      <c r="AB52" s="82"/>
      <c r="AC52" s="98"/>
      <c r="AD52" s="85" t="s">
        <v>564</v>
      </c>
      <c r="AE52" s="85">
        <v>947</v>
      </c>
      <c r="AF52" s="85">
        <v>251</v>
      </c>
      <c r="AG52" s="85">
        <v>1602</v>
      </c>
      <c r="AH52" s="85">
        <v>4894</v>
      </c>
      <c r="AI52" s="85"/>
      <c r="AJ52" s="85" t="s">
        <v>615</v>
      </c>
      <c r="AK52" s="85" t="s">
        <v>652</v>
      </c>
      <c r="AL52" s="85"/>
      <c r="AM52" s="85"/>
      <c r="AN52" s="87">
        <v>42653.348032407404</v>
      </c>
      <c r="AO52" s="90" t="s">
        <v>724</v>
      </c>
      <c r="AP52" s="85" t="b">
        <v>0</v>
      </c>
      <c r="AQ52" s="85" t="b">
        <v>0</v>
      </c>
      <c r="AR52" s="85" t="b">
        <v>0</v>
      </c>
      <c r="AS52" s="85"/>
      <c r="AT52" s="85">
        <v>0</v>
      </c>
      <c r="AU52" s="90" t="s">
        <v>733</v>
      </c>
      <c r="AV52" s="85" t="b">
        <v>0</v>
      </c>
      <c r="AW52" s="85" t="s">
        <v>757</v>
      </c>
      <c r="AX52" s="90" t="s">
        <v>807</v>
      </c>
      <c r="AY52" s="85" t="s">
        <v>66</v>
      </c>
      <c r="AZ52" s="85" t="str">
        <f>REPLACE(INDEX(GroupVertices[Group],MATCH(Vertices[[#This Row],[Vertex]],GroupVertices[Vertex],0)),1,1,"")</f>
        <v>6</v>
      </c>
      <c r="BA52" s="51" t="s">
        <v>314</v>
      </c>
      <c r="BB52" s="51" t="s">
        <v>314</v>
      </c>
      <c r="BC52" s="51" t="s">
        <v>318</v>
      </c>
      <c r="BD52" s="51" t="s">
        <v>318</v>
      </c>
      <c r="BE52" s="51"/>
      <c r="BF52" s="51"/>
      <c r="BG52" s="129" t="s">
        <v>1213</v>
      </c>
      <c r="BH52" s="129" t="s">
        <v>1213</v>
      </c>
      <c r="BI52" s="129" t="s">
        <v>1126</v>
      </c>
      <c r="BJ52" s="129" t="s">
        <v>1126</v>
      </c>
      <c r="BK52" s="129">
        <v>0</v>
      </c>
      <c r="BL52" s="132">
        <v>0</v>
      </c>
      <c r="BM52" s="129">
        <v>0</v>
      </c>
      <c r="BN52" s="132">
        <v>0</v>
      </c>
      <c r="BO52" s="129">
        <v>0</v>
      </c>
      <c r="BP52" s="132">
        <v>0</v>
      </c>
      <c r="BQ52" s="129">
        <v>26</v>
      </c>
      <c r="BR52" s="132">
        <v>100</v>
      </c>
      <c r="BS52" s="129">
        <v>26</v>
      </c>
      <c r="BT52" s="2"/>
      <c r="BU52" s="3"/>
      <c r="BV52" s="3"/>
      <c r="BW52" s="3"/>
      <c r="BX52" s="3"/>
    </row>
    <row r="53" spans="1:76" ht="15">
      <c r="A53" s="14" t="s">
        <v>254</v>
      </c>
      <c r="B53" s="15"/>
      <c r="C53" s="15" t="s">
        <v>64</v>
      </c>
      <c r="D53" s="93">
        <v>162.95079381683874</v>
      </c>
      <c r="E53" s="81"/>
      <c r="F53" s="113" t="s">
        <v>364</v>
      </c>
      <c r="G53" s="15"/>
      <c r="H53" s="16" t="s">
        <v>254</v>
      </c>
      <c r="I53" s="66"/>
      <c r="J53" s="66"/>
      <c r="K53" s="115" t="s">
        <v>866</v>
      </c>
      <c r="L53" s="94">
        <v>1</v>
      </c>
      <c r="M53" s="95">
        <v>5879.85400390625</v>
      </c>
      <c r="N53" s="95">
        <v>5346.52392578125</v>
      </c>
      <c r="O53" s="77"/>
      <c r="P53" s="96"/>
      <c r="Q53" s="96"/>
      <c r="R53" s="97"/>
      <c r="S53" s="51">
        <v>0</v>
      </c>
      <c r="T53" s="51">
        <v>1</v>
      </c>
      <c r="U53" s="52">
        <v>0</v>
      </c>
      <c r="V53" s="52">
        <v>0.333333</v>
      </c>
      <c r="W53" s="52">
        <v>0</v>
      </c>
      <c r="X53" s="52">
        <v>0.638292</v>
      </c>
      <c r="Y53" s="52">
        <v>0</v>
      </c>
      <c r="Z53" s="52">
        <v>0</v>
      </c>
      <c r="AA53" s="82">
        <v>53</v>
      </c>
      <c r="AB53" s="82"/>
      <c r="AC53" s="98"/>
      <c r="AD53" s="85" t="s">
        <v>565</v>
      </c>
      <c r="AE53" s="85">
        <v>269</v>
      </c>
      <c r="AF53" s="85">
        <v>564</v>
      </c>
      <c r="AG53" s="85">
        <v>16025</v>
      </c>
      <c r="AH53" s="85">
        <v>5601</v>
      </c>
      <c r="AI53" s="85"/>
      <c r="AJ53" s="85" t="s">
        <v>616</v>
      </c>
      <c r="AK53" s="85" t="s">
        <v>653</v>
      </c>
      <c r="AL53" s="90" t="s">
        <v>675</v>
      </c>
      <c r="AM53" s="85"/>
      <c r="AN53" s="87">
        <v>40875.62706018519</v>
      </c>
      <c r="AO53" s="90" t="s">
        <v>725</v>
      </c>
      <c r="AP53" s="85" t="b">
        <v>0</v>
      </c>
      <c r="AQ53" s="85" t="b">
        <v>0</v>
      </c>
      <c r="AR53" s="85" t="b">
        <v>1</v>
      </c>
      <c r="AS53" s="85"/>
      <c r="AT53" s="85">
        <v>8</v>
      </c>
      <c r="AU53" s="90" t="s">
        <v>740</v>
      </c>
      <c r="AV53" s="85" t="b">
        <v>0</v>
      </c>
      <c r="AW53" s="85" t="s">
        <v>757</v>
      </c>
      <c r="AX53" s="90" t="s">
        <v>808</v>
      </c>
      <c r="AY53" s="85" t="s">
        <v>66</v>
      </c>
      <c r="AZ53" s="85" t="str">
        <f>REPLACE(INDEX(GroupVertices[Group],MATCH(Vertices[[#This Row],[Vertex]],GroupVertices[Vertex],0)),1,1,"")</f>
        <v>6</v>
      </c>
      <c r="BA53" s="51"/>
      <c r="BB53" s="51"/>
      <c r="BC53" s="51"/>
      <c r="BD53" s="51"/>
      <c r="BE53" s="51"/>
      <c r="BF53" s="51"/>
      <c r="BG53" s="129" t="s">
        <v>1212</v>
      </c>
      <c r="BH53" s="129" t="s">
        <v>1212</v>
      </c>
      <c r="BI53" s="129" t="s">
        <v>1239</v>
      </c>
      <c r="BJ53" s="129" t="s">
        <v>1239</v>
      </c>
      <c r="BK53" s="129">
        <v>0</v>
      </c>
      <c r="BL53" s="132">
        <v>0</v>
      </c>
      <c r="BM53" s="129">
        <v>0</v>
      </c>
      <c r="BN53" s="132">
        <v>0</v>
      </c>
      <c r="BO53" s="129">
        <v>0</v>
      </c>
      <c r="BP53" s="132">
        <v>0</v>
      </c>
      <c r="BQ53" s="129">
        <v>29</v>
      </c>
      <c r="BR53" s="132">
        <v>100</v>
      </c>
      <c r="BS53" s="129">
        <v>29</v>
      </c>
      <c r="BT53" s="2"/>
      <c r="BU53" s="3"/>
      <c r="BV53" s="3"/>
      <c r="BW53" s="3"/>
      <c r="BX53" s="3"/>
    </row>
    <row r="54" spans="1:76" ht="15">
      <c r="A54" s="14" t="s">
        <v>255</v>
      </c>
      <c r="B54" s="15"/>
      <c r="C54" s="15" t="s">
        <v>64</v>
      </c>
      <c r="D54" s="93">
        <v>162.08091862270967</v>
      </c>
      <c r="E54" s="81"/>
      <c r="F54" s="113" t="s">
        <v>365</v>
      </c>
      <c r="G54" s="15"/>
      <c r="H54" s="16" t="s">
        <v>255</v>
      </c>
      <c r="I54" s="66"/>
      <c r="J54" s="66"/>
      <c r="K54" s="115" t="s">
        <v>867</v>
      </c>
      <c r="L54" s="94">
        <v>96.21904761904761</v>
      </c>
      <c r="M54" s="95">
        <v>5879.85400390625</v>
      </c>
      <c r="N54" s="95">
        <v>868.5403442382812</v>
      </c>
      <c r="O54" s="77"/>
      <c r="P54" s="96"/>
      <c r="Q54" s="96"/>
      <c r="R54" s="97"/>
      <c r="S54" s="51">
        <v>0</v>
      </c>
      <c r="T54" s="51">
        <v>2</v>
      </c>
      <c r="U54" s="52">
        <v>2</v>
      </c>
      <c r="V54" s="52">
        <v>0.5</v>
      </c>
      <c r="W54" s="52">
        <v>0</v>
      </c>
      <c r="X54" s="52">
        <v>1.459445</v>
      </c>
      <c r="Y54" s="52">
        <v>0</v>
      </c>
      <c r="Z54" s="52">
        <v>0</v>
      </c>
      <c r="AA54" s="82">
        <v>54</v>
      </c>
      <c r="AB54" s="82"/>
      <c r="AC54" s="98"/>
      <c r="AD54" s="85" t="s">
        <v>566</v>
      </c>
      <c r="AE54" s="85">
        <v>261</v>
      </c>
      <c r="AF54" s="85">
        <v>48</v>
      </c>
      <c r="AG54" s="85">
        <v>557</v>
      </c>
      <c r="AH54" s="85">
        <v>297</v>
      </c>
      <c r="AI54" s="85"/>
      <c r="AJ54" s="85" t="s">
        <v>617</v>
      </c>
      <c r="AK54" s="85"/>
      <c r="AL54" s="85"/>
      <c r="AM54" s="85"/>
      <c r="AN54" s="87">
        <v>41558.46943287037</v>
      </c>
      <c r="AO54" s="90" t="s">
        <v>726</v>
      </c>
      <c r="AP54" s="85" t="b">
        <v>1</v>
      </c>
      <c r="AQ54" s="85" t="b">
        <v>0</v>
      </c>
      <c r="AR54" s="85" t="b">
        <v>0</v>
      </c>
      <c r="AS54" s="85"/>
      <c r="AT54" s="85">
        <v>0</v>
      </c>
      <c r="AU54" s="90" t="s">
        <v>733</v>
      </c>
      <c r="AV54" s="85" t="b">
        <v>0</v>
      </c>
      <c r="AW54" s="85" t="s">
        <v>757</v>
      </c>
      <c r="AX54" s="90" t="s">
        <v>809</v>
      </c>
      <c r="AY54" s="85" t="s">
        <v>66</v>
      </c>
      <c r="AZ54" s="85" t="str">
        <f>REPLACE(INDEX(GroupVertices[Group],MATCH(Vertices[[#This Row],[Vertex]],GroupVertices[Vertex],0)),1,1,"")</f>
        <v>5</v>
      </c>
      <c r="BA54" s="51" t="s">
        <v>315</v>
      </c>
      <c r="BB54" s="51" t="s">
        <v>315</v>
      </c>
      <c r="BC54" s="51" t="s">
        <v>318</v>
      </c>
      <c r="BD54" s="51" t="s">
        <v>318</v>
      </c>
      <c r="BE54" s="51"/>
      <c r="BF54" s="51"/>
      <c r="BG54" s="129" t="s">
        <v>1214</v>
      </c>
      <c r="BH54" s="129" t="s">
        <v>1214</v>
      </c>
      <c r="BI54" s="129" t="s">
        <v>1240</v>
      </c>
      <c r="BJ54" s="129" t="s">
        <v>1240</v>
      </c>
      <c r="BK54" s="129">
        <v>0</v>
      </c>
      <c r="BL54" s="132">
        <v>0</v>
      </c>
      <c r="BM54" s="129">
        <v>0</v>
      </c>
      <c r="BN54" s="132">
        <v>0</v>
      </c>
      <c r="BO54" s="129">
        <v>0</v>
      </c>
      <c r="BP54" s="132">
        <v>0</v>
      </c>
      <c r="BQ54" s="129">
        <v>18</v>
      </c>
      <c r="BR54" s="132">
        <v>100</v>
      </c>
      <c r="BS54" s="129">
        <v>18</v>
      </c>
      <c r="BT54" s="2"/>
      <c r="BU54" s="3"/>
      <c r="BV54" s="3"/>
      <c r="BW54" s="3"/>
      <c r="BX54" s="3"/>
    </row>
    <row r="55" spans="1:76" ht="15">
      <c r="A55" s="14" t="s">
        <v>267</v>
      </c>
      <c r="B55" s="15"/>
      <c r="C55" s="15" t="s">
        <v>64</v>
      </c>
      <c r="D55" s="93">
        <v>1000</v>
      </c>
      <c r="E55" s="81"/>
      <c r="F55" s="113" t="s">
        <v>754</v>
      </c>
      <c r="G55" s="15"/>
      <c r="H55" s="16" t="s">
        <v>267</v>
      </c>
      <c r="I55" s="66"/>
      <c r="J55" s="66"/>
      <c r="K55" s="115" t="s">
        <v>868</v>
      </c>
      <c r="L55" s="94">
        <v>1</v>
      </c>
      <c r="M55" s="95">
        <v>5879.85400390625</v>
      </c>
      <c r="N55" s="95">
        <v>2931.07958984375</v>
      </c>
      <c r="O55" s="77"/>
      <c r="P55" s="96"/>
      <c r="Q55" s="96"/>
      <c r="R55" s="97"/>
      <c r="S55" s="51">
        <v>1</v>
      </c>
      <c r="T55" s="51">
        <v>0</v>
      </c>
      <c r="U55" s="52">
        <v>0</v>
      </c>
      <c r="V55" s="52">
        <v>0.333333</v>
      </c>
      <c r="W55" s="52">
        <v>0</v>
      </c>
      <c r="X55" s="52">
        <v>0.770263</v>
      </c>
      <c r="Y55" s="52">
        <v>0</v>
      </c>
      <c r="Z55" s="52">
        <v>0</v>
      </c>
      <c r="AA55" s="82">
        <v>55</v>
      </c>
      <c r="AB55" s="82"/>
      <c r="AC55" s="98"/>
      <c r="AD55" s="85" t="s">
        <v>567</v>
      </c>
      <c r="AE55" s="85">
        <v>792</v>
      </c>
      <c r="AF55" s="85">
        <v>497092</v>
      </c>
      <c r="AG55" s="85">
        <v>334303</v>
      </c>
      <c r="AH55" s="85">
        <v>620</v>
      </c>
      <c r="AI55" s="85"/>
      <c r="AJ55" s="85" t="s">
        <v>618</v>
      </c>
      <c r="AK55" s="85" t="s">
        <v>626</v>
      </c>
      <c r="AL55" s="90" t="s">
        <v>676</v>
      </c>
      <c r="AM55" s="85"/>
      <c r="AN55" s="87">
        <v>40888.3956712963</v>
      </c>
      <c r="AO55" s="90" t="s">
        <v>727</v>
      </c>
      <c r="AP55" s="85" t="b">
        <v>0</v>
      </c>
      <c r="AQ55" s="85" t="b">
        <v>0</v>
      </c>
      <c r="AR55" s="85" t="b">
        <v>1</v>
      </c>
      <c r="AS55" s="85"/>
      <c r="AT55" s="85">
        <v>551</v>
      </c>
      <c r="AU55" s="90" t="s">
        <v>741</v>
      </c>
      <c r="AV55" s="85" t="b">
        <v>1</v>
      </c>
      <c r="AW55" s="85" t="s">
        <v>757</v>
      </c>
      <c r="AX55" s="90" t="s">
        <v>810</v>
      </c>
      <c r="AY55" s="85" t="s">
        <v>65</v>
      </c>
      <c r="AZ55" s="85" t="str">
        <f>REPLACE(INDEX(GroupVertices[Group],MATCH(Vertices[[#This Row],[Vertex]],GroupVertices[Vertex],0)),1,1,"")</f>
        <v>5</v>
      </c>
      <c r="BA55" s="51"/>
      <c r="BB55" s="51"/>
      <c r="BC55" s="51"/>
      <c r="BD55" s="51"/>
      <c r="BE55" s="51"/>
      <c r="BF55" s="51"/>
      <c r="BG55" s="51"/>
      <c r="BH55" s="51"/>
      <c r="BI55" s="51"/>
      <c r="BJ55" s="51"/>
      <c r="BK55" s="51"/>
      <c r="BL55" s="52"/>
      <c r="BM55" s="51"/>
      <c r="BN55" s="52"/>
      <c r="BO55" s="51"/>
      <c r="BP55" s="52"/>
      <c r="BQ55" s="51"/>
      <c r="BR55" s="52"/>
      <c r="BS55" s="51"/>
      <c r="BT55" s="2"/>
      <c r="BU55" s="3"/>
      <c r="BV55" s="3"/>
      <c r="BW55" s="3"/>
      <c r="BX55" s="3"/>
    </row>
    <row r="56" spans="1:76" ht="15">
      <c r="A56" s="14" t="s">
        <v>268</v>
      </c>
      <c r="B56" s="15"/>
      <c r="C56" s="15" t="s">
        <v>64</v>
      </c>
      <c r="D56" s="93">
        <v>162.87830421732798</v>
      </c>
      <c r="E56" s="81"/>
      <c r="F56" s="113" t="s">
        <v>755</v>
      </c>
      <c r="G56" s="15"/>
      <c r="H56" s="16" t="s">
        <v>268</v>
      </c>
      <c r="I56" s="66"/>
      <c r="J56" s="66"/>
      <c r="K56" s="115" t="s">
        <v>869</v>
      </c>
      <c r="L56" s="94">
        <v>1</v>
      </c>
      <c r="M56" s="95">
        <v>5879.85400390625</v>
      </c>
      <c r="N56" s="95">
        <v>1899.81005859375</v>
      </c>
      <c r="O56" s="77"/>
      <c r="P56" s="96"/>
      <c r="Q56" s="96"/>
      <c r="R56" s="97"/>
      <c r="S56" s="51">
        <v>1</v>
      </c>
      <c r="T56" s="51">
        <v>0</v>
      </c>
      <c r="U56" s="52">
        <v>0</v>
      </c>
      <c r="V56" s="52">
        <v>0.333333</v>
      </c>
      <c r="W56" s="52">
        <v>0</v>
      </c>
      <c r="X56" s="52">
        <v>0.770263</v>
      </c>
      <c r="Y56" s="52">
        <v>0</v>
      </c>
      <c r="Z56" s="52">
        <v>0</v>
      </c>
      <c r="AA56" s="82">
        <v>56</v>
      </c>
      <c r="AB56" s="82"/>
      <c r="AC56" s="98"/>
      <c r="AD56" s="85" t="s">
        <v>568</v>
      </c>
      <c r="AE56" s="85">
        <v>451</v>
      </c>
      <c r="AF56" s="85">
        <v>521</v>
      </c>
      <c r="AG56" s="85">
        <v>11187</v>
      </c>
      <c r="AH56" s="85">
        <v>128074</v>
      </c>
      <c r="AI56" s="85"/>
      <c r="AJ56" s="85"/>
      <c r="AK56" s="85"/>
      <c r="AL56" s="85"/>
      <c r="AM56" s="85"/>
      <c r="AN56" s="87">
        <v>41329.55856481481</v>
      </c>
      <c r="AO56" s="85"/>
      <c r="AP56" s="85" t="b">
        <v>1</v>
      </c>
      <c r="AQ56" s="85" t="b">
        <v>0</v>
      </c>
      <c r="AR56" s="85" t="b">
        <v>0</v>
      </c>
      <c r="AS56" s="85"/>
      <c r="AT56" s="85">
        <v>0</v>
      </c>
      <c r="AU56" s="90" t="s">
        <v>733</v>
      </c>
      <c r="AV56" s="85" t="b">
        <v>0</v>
      </c>
      <c r="AW56" s="85" t="s">
        <v>757</v>
      </c>
      <c r="AX56" s="90" t="s">
        <v>811</v>
      </c>
      <c r="AY56" s="85" t="s">
        <v>65</v>
      </c>
      <c r="AZ56" s="85" t="str">
        <f>REPLACE(INDEX(GroupVertices[Group],MATCH(Vertices[[#This Row],[Vertex]],GroupVertices[Vertex],0)),1,1,"")</f>
        <v>5</v>
      </c>
      <c r="BA56" s="51"/>
      <c r="BB56" s="51"/>
      <c r="BC56" s="51"/>
      <c r="BD56" s="51"/>
      <c r="BE56" s="51"/>
      <c r="BF56" s="51"/>
      <c r="BG56" s="51"/>
      <c r="BH56" s="51"/>
      <c r="BI56" s="51"/>
      <c r="BJ56" s="51"/>
      <c r="BK56" s="51"/>
      <c r="BL56" s="52"/>
      <c r="BM56" s="51"/>
      <c r="BN56" s="52"/>
      <c r="BO56" s="51"/>
      <c r="BP56" s="52"/>
      <c r="BQ56" s="51"/>
      <c r="BR56" s="52"/>
      <c r="BS56" s="51"/>
      <c r="BT56" s="2"/>
      <c r="BU56" s="3"/>
      <c r="BV56" s="3"/>
      <c r="BW56" s="3"/>
      <c r="BX56" s="3"/>
    </row>
    <row r="57" spans="1:76" ht="15">
      <c r="A57" s="14" t="s">
        <v>256</v>
      </c>
      <c r="B57" s="15"/>
      <c r="C57" s="15" t="s">
        <v>64</v>
      </c>
      <c r="D57" s="93">
        <v>162.0876618412688</v>
      </c>
      <c r="E57" s="81"/>
      <c r="F57" s="113" t="s">
        <v>366</v>
      </c>
      <c r="G57" s="15"/>
      <c r="H57" s="16" t="s">
        <v>256</v>
      </c>
      <c r="I57" s="66"/>
      <c r="J57" s="66"/>
      <c r="K57" s="115" t="s">
        <v>870</v>
      </c>
      <c r="L57" s="94">
        <v>1</v>
      </c>
      <c r="M57" s="95">
        <v>4530.08642578125</v>
      </c>
      <c r="N57" s="95">
        <v>7709.52294921875</v>
      </c>
      <c r="O57" s="77"/>
      <c r="P57" s="96"/>
      <c r="Q57" s="96"/>
      <c r="R57" s="97"/>
      <c r="S57" s="51">
        <v>1</v>
      </c>
      <c r="T57" s="51">
        <v>1</v>
      </c>
      <c r="U57" s="52">
        <v>0</v>
      </c>
      <c r="V57" s="52">
        <v>0</v>
      </c>
      <c r="W57" s="52">
        <v>0</v>
      </c>
      <c r="X57" s="52">
        <v>0.99999</v>
      </c>
      <c r="Y57" s="52">
        <v>0</v>
      </c>
      <c r="Z57" s="52" t="s">
        <v>942</v>
      </c>
      <c r="AA57" s="82">
        <v>57</v>
      </c>
      <c r="AB57" s="82"/>
      <c r="AC57" s="98"/>
      <c r="AD57" s="85" t="s">
        <v>569</v>
      </c>
      <c r="AE57" s="85">
        <v>153</v>
      </c>
      <c r="AF57" s="85">
        <v>52</v>
      </c>
      <c r="AG57" s="85">
        <v>543</v>
      </c>
      <c r="AH57" s="85">
        <v>1806</v>
      </c>
      <c r="AI57" s="85"/>
      <c r="AJ57" s="85" t="s">
        <v>619</v>
      </c>
      <c r="AK57" s="85" t="s">
        <v>627</v>
      </c>
      <c r="AL57" s="90" t="s">
        <v>677</v>
      </c>
      <c r="AM57" s="85"/>
      <c r="AN57" s="87">
        <v>43273.98399305555</v>
      </c>
      <c r="AO57" s="90" t="s">
        <v>728</v>
      </c>
      <c r="AP57" s="85" t="b">
        <v>1</v>
      </c>
      <c r="AQ57" s="85" t="b">
        <v>0</v>
      </c>
      <c r="AR57" s="85" t="b">
        <v>0</v>
      </c>
      <c r="AS57" s="85"/>
      <c r="AT57" s="85">
        <v>0</v>
      </c>
      <c r="AU57" s="85"/>
      <c r="AV57" s="85" t="b">
        <v>0</v>
      </c>
      <c r="AW57" s="85" t="s">
        <v>757</v>
      </c>
      <c r="AX57" s="90" t="s">
        <v>812</v>
      </c>
      <c r="AY57" s="85" t="s">
        <v>66</v>
      </c>
      <c r="AZ57" s="85" t="str">
        <f>REPLACE(INDEX(GroupVertices[Group],MATCH(Vertices[[#This Row],[Vertex]],GroupVertices[Vertex],0)),1,1,"")</f>
        <v>2</v>
      </c>
      <c r="BA57" s="51" t="s">
        <v>316</v>
      </c>
      <c r="BB57" s="51" t="s">
        <v>316</v>
      </c>
      <c r="BC57" s="51" t="s">
        <v>318</v>
      </c>
      <c r="BD57" s="51" t="s">
        <v>318</v>
      </c>
      <c r="BE57" s="51"/>
      <c r="BF57" s="51"/>
      <c r="BG57" s="129" t="s">
        <v>1215</v>
      </c>
      <c r="BH57" s="129" t="s">
        <v>1215</v>
      </c>
      <c r="BI57" s="129" t="s">
        <v>1241</v>
      </c>
      <c r="BJ57" s="129" t="s">
        <v>1241</v>
      </c>
      <c r="BK57" s="129">
        <v>0</v>
      </c>
      <c r="BL57" s="132">
        <v>0</v>
      </c>
      <c r="BM57" s="129">
        <v>0</v>
      </c>
      <c r="BN57" s="132">
        <v>0</v>
      </c>
      <c r="BO57" s="129">
        <v>0</v>
      </c>
      <c r="BP57" s="132">
        <v>0</v>
      </c>
      <c r="BQ57" s="129">
        <v>19</v>
      </c>
      <c r="BR57" s="132">
        <v>100</v>
      </c>
      <c r="BS57" s="129">
        <v>19</v>
      </c>
      <c r="BT57" s="2"/>
      <c r="BU57" s="3"/>
      <c r="BV57" s="3"/>
      <c r="BW57" s="3"/>
      <c r="BX57" s="3"/>
    </row>
    <row r="58" spans="1:76" ht="15">
      <c r="A58" s="14" t="s">
        <v>257</v>
      </c>
      <c r="B58" s="15"/>
      <c r="C58" s="15" t="s">
        <v>64</v>
      </c>
      <c r="D58" s="93">
        <v>393.77959411939844</v>
      </c>
      <c r="E58" s="81"/>
      <c r="F58" s="113" t="s">
        <v>367</v>
      </c>
      <c r="G58" s="15"/>
      <c r="H58" s="16" t="s">
        <v>257</v>
      </c>
      <c r="I58" s="66"/>
      <c r="J58" s="66"/>
      <c r="K58" s="115" t="s">
        <v>871</v>
      </c>
      <c r="L58" s="94">
        <v>1</v>
      </c>
      <c r="M58" s="95">
        <v>3441.825927734375</v>
      </c>
      <c r="N58" s="95">
        <v>7709.52294921875</v>
      </c>
      <c r="O58" s="77"/>
      <c r="P58" s="96"/>
      <c r="Q58" s="96"/>
      <c r="R58" s="97"/>
      <c r="S58" s="51">
        <v>1</v>
      </c>
      <c r="T58" s="51">
        <v>1</v>
      </c>
      <c r="U58" s="52">
        <v>0</v>
      </c>
      <c r="V58" s="52">
        <v>0</v>
      </c>
      <c r="W58" s="52">
        <v>0</v>
      </c>
      <c r="X58" s="52">
        <v>0.99999</v>
      </c>
      <c r="Y58" s="52">
        <v>0</v>
      </c>
      <c r="Z58" s="52" t="s">
        <v>942</v>
      </c>
      <c r="AA58" s="82">
        <v>58</v>
      </c>
      <c r="AB58" s="82"/>
      <c r="AC58" s="98"/>
      <c r="AD58" s="85" t="s">
        <v>570</v>
      </c>
      <c r="AE58" s="85">
        <v>137013</v>
      </c>
      <c r="AF58" s="85">
        <v>137489</v>
      </c>
      <c r="AG58" s="85">
        <v>96757</v>
      </c>
      <c r="AH58" s="85">
        <v>11597</v>
      </c>
      <c r="AI58" s="85"/>
      <c r="AJ58" s="85" t="s">
        <v>620</v>
      </c>
      <c r="AK58" s="85" t="s">
        <v>654</v>
      </c>
      <c r="AL58" s="85"/>
      <c r="AM58" s="85"/>
      <c r="AN58" s="87">
        <v>40847.03097222222</v>
      </c>
      <c r="AO58" s="90" t="s">
        <v>729</v>
      </c>
      <c r="AP58" s="85" t="b">
        <v>0</v>
      </c>
      <c r="AQ58" s="85" t="b">
        <v>0</v>
      </c>
      <c r="AR58" s="85" t="b">
        <v>0</v>
      </c>
      <c r="AS58" s="85"/>
      <c r="AT58" s="85">
        <v>324</v>
      </c>
      <c r="AU58" s="90" t="s">
        <v>742</v>
      </c>
      <c r="AV58" s="85" t="b">
        <v>0</v>
      </c>
      <c r="AW58" s="85" t="s">
        <v>757</v>
      </c>
      <c r="AX58" s="90" t="s">
        <v>813</v>
      </c>
      <c r="AY58" s="85" t="s">
        <v>66</v>
      </c>
      <c r="AZ58" s="85" t="str">
        <f>REPLACE(INDEX(GroupVertices[Group],MATCH(Vertices[[#This Row],[Vertex]],GroupVertices[Vertex],0)),1,1,"")</f>
        <v>2</v>
      </c>
      <c r="BA58" s="51"/>
      <c r="BB58" s="51"/>
      <c r="BC58" s="51"/>
      <c r="BD58" s="51"/>
      <c r="BE58" s="51" t="s">
        <v>321</v>
      </c>
      <c r="BF58" s="51" t="s">
        <v>321</v>
      </c>
      <c r="BG58" s="129" t="s">
        <v>1216</v>
      </c>
      <c r="BH58" s="129" t="s">
        <v>1216</v>
      </c>
      <c r="BI58" s="129" t="s">
        <v>1242</v>
      </c>
      <c r="BJ58" s="129" t="s">
        <v>1242</v>
      </c>
      <c r="BK58" s="129">
        <v>0</v>
      </c>
      <c r="BL58" s="132">
        <v>0</v>
      </c>
      <c r="BM58" s="129">
        <v>0</v>
      </c>
      <c r="BN58" s="132">
        <v>0</v>
      </c>
      <c r="BO58" s="129">
        <v>0</v>
      </c>
      <c r="BP58" s="132">
        <v>0</v>
      </c>
      <c r="BQ58" s="129">
        <v>15</v>
      </c>
      <c r="BR58" s="132">
        <v>100</v>
      </c>
      <c r="BS58" s="129">
        <v>15</v>
      </c>
      <c r="BT58" s="2"/>
      <c r="BU58" s="3"/>
      <c r="BV58" s="3"/>
      <c r="BW58" s="3"/>
      <c r="BX58" s="3"/>
    </row>
    <row r="59" spans="1:76" ht="15">
      <c r="A59" s="14" t="s">
        <v>258</v>
      </c>
      <c r="B59" s="15"/>
      <c r="C59" s="15" t="s">
        <v>64</v>
      </c>
      <c r="D59" s="93">
        <v>164.5287069596775</v>
      </c>
      <c r="E59" s="81"/>
      <c r="F59" s="113" t="s">
        <v>368</v>
      </c>
      <c r="G59" s="15"/>
      <c r="H59" s="16" t="s">
        <v>258</v>
      </c>
      <c r="I59" s="66"/>
      <c r="J59" s="66"/>
      <c r="K59" s="115" t="s">
        <v>872</v>
      </c>
      <c r="L59" s="94">
        <v>1</v>
      </c>
      <c r="M59" s="95">
        <v>7416.412109375</v>
      </c>
      <c r="N59" s="95">
        <v>755.8067626953125</v>
      </c>
      <c r="O59" s="77"/>
      <c r="P59" s="96"/>
      <c r="Q59" s="96"/>
      <c r="R59" s="97"/>
      <c r="S59" s="51">
        <v>0</v>
      </c>
      <c r="T59" s="51">
        <v>1</v>
      </c>
      <c r="U59" s="52">
        <v>0</v>
      </c>
      <c r="V59" s="52">
        <v>1</v>
      </c>
      <c r="W59" s="52">
        <v>0</v>
      </c>
      <c r="X59" s="52">
        <v>0.99999</v>
      </c>
      <c r="Y59" s="52">
        <v>0</v>
      </c>
      <c r="Z59" s="52">
        <v>0</v>
      </c>
      <c r="AA59" s="82">
        <v>59</v>
      </c>
      <c r="AB59" s="82"/>
      <c r="AC59" s="98"/>
      <c r="AD59" s="85" t="s">
        <v>571</v>
      </c>
      <c r="AE59" s="85">
        <v>3857</v>
      </c>
      <c r="AF59" s="85">
        <v>1500</v>
      </c>
      <c r="AG59" s="85">
        <v>5000</v>
      </c>
      <c r="AH59" s="85">
        <v>11093</v>
      </c>
      <c r="AI59" s="85"/>
      <c r="AJ59" s="85" t="s">
        <v>621</v>
      </c>
      <c r="AK59" s="85" t="s">
        <v>655</v>
      </c>
      <c r="AL59" s="90" t="s">
        <v>678</v>
      </c>
      <c r="AM59" s="85"/>
      <c r="AN59" s="87">
        <v>40533.562581018516</v>
      </c>
      <c r="AO59" s="85"/>
      <c r="AP59" s="85" t="b">
        <v>0</v>
      </c>
      <c r="AQ59" s="85" t="b">
        <v>0</v>
      </c>
      <c r="AR59" s="85" t="b">
        <v>1</v>
      </c>
      <c r="AS59" s="85"/>
      <c r="AT59" s="85">
        <v>0</v>
      </c>
      <c r="AU59" s="90" t="s">
        <v>743</v>
      </c>
      <c r="AV59" s="85" t="b">
        <v>0</v>
      </c>
      <c r="AW59" s="85" t="s">
        <v>757</v>
      </c>
      <c r="AX59" s="90" t="s">
        <v>814</v>
      </c>
      <c r="AY59" s="85" t="s">
        <v>66</v>
      </c>
      <c r="AZ59" s="85" t="str">
        <f>REPLACE(INDEX(GroupVertices[Group],MATCH(Vertices[[#This Row],[Vertex]],GroupVertices[Vertex],0)),1,1,"")</f>
        <v>8</v>
      </c>
      <c r="BA59" s="51" t="s">
        <v>317</v>
      </c>
      <c r="BB59" s="51" t="s">
        <v>317</v>
      </c>
      <c r="BC59" s="51" t="s">
        <v>318</v>
      </c>
      <c r="BD59" s="51" t="s">
        <v>318</v>
      </c>
      <c r="BE59" s="51"/>
      <c r="BF59" s="51"/>
      <c r="BG59" s="129" t="s">
        <v>1217</v>
      </c>
      <c r="BH59" s="129" t="s">
        <v>1217</v>
      </c>
      <c r="BI59" s="129" t="s">
        <v>1243</v>
      </c>
      <c r="BJ59" s="129" t="s">
        <v>1243</v>
      </c>
      <c r="BK59" s="129">
        <v>0</v>
      </c>
      <c r="BL59" s="132">
        <v>0</v>
      </c>
      <c r="BM59" s="129">
        <v>0</v>
      </c>
      <c r="BN59" s="132">
        <v>0</v>
      </c>
      <c r="BO59" s="129">
        <v>0</v>
      </c>
      <c r="BP59" s="132">
        <v>0</v>
      </c>
      <c r="BQ59" s="129">
        <v>20</v>
      </c>
      <c r="BR59" s="132">
        <v>100</v>
      </c>
      <c r="BS59" s="129">
        <v>20</v>
      </c>
      <c r="BT59" s="2"/>
      <c r="BU59" s="3"/>
      <c r="BV59" s="3"/>
      <c r="BW59" s="3"/>
      <c r="BX59" s="3"/>
    </row>
    <row r="60" spans="1:76" ht="15">
      <c r="A60" s="99" t="s">
        <v>269</v>
      </c>
      <c r="B60" s="100"/>
      <c r="C60" s="100" t="s">
        <v>64</v>
      </c>
      <c r="D60" s="101">
        <v>164.5523082246345</v>
      </c>
      <c r="E60" s="102"/>
      <c r="F60" s="114" t="s">
        <v>756</v>
      </c>
      <c r="G60" s="100"/>
      <c r="H60" s="103" t="s">
        <v>269</v>
      </c>
      <c r="I60" s="104"/>
      <c r="J60" s="104"/>
      <c r="K60" s="116" t="s">
        <v>873</v>
      </c>
      <c r="L60" s="105">
        <v>1</v>
      </c>
      <c r="M60" s="106">
        <v>7416.412109375</v>
      </c>
      <c r="N60" s="106">
        <v>1561.6085205078125</v>
      </c>
      <c r="O60" s="107"/>
      <c r="P60" s="108"/>
      <c r="Q60" s="108"/>
      <c r="R60" s="109"/>
      <c r="S60" s="51">
        <v>1</v>
      </c>
      <c r="T60" s="51">
        <v>0</v>
      </c>
      <c r="U60" s="52">
        <v>0</v>
      </c>
      <c r="V60" s="52">
        <v>1</v>
      </c>
      <c r="W60" s="52">
        <v>0</v>
      </c>
      <c r="X60" s="52">
        <v>0.99999</v>
      </c>
      <c r="Y60" s="52">
        <v>0</v>
      </c>
      <c r="Z60" s="52">
        <v>0</v>
      </c>
      <c r="AA60" s="110">
        <v>60</v>
      </c>
      <c r="AB60" s="110"/>
      <c r="AC60" s="111"/>
      <c r="AD60" s="85" t="s">
        <v>572</v>
      </c>
      <c r="AE60" s="85">
        <v>1285</v>
      </c>
      <c r="AF60" s="85">
        <v>1514</v>
      </c>
      <c r="AG60" s="85">
        <v>70310</v>
      </c>
      <c r="AH60" s="85">
        <v>60617</v>
      </c>
      <c r="AI60" s="85"/>
      <c r="AJ60" s="85" t="s">
        <v>622</v>
      </c>
      <c r="AK60" s="85" t="s">
        <v>656</v>
      </c>
      <c r="AL60" s="85"/>
      <c r="AM60" s="85"/>
      <c r="AN60" s="87">
        <v>40611.458553240744</v>
      </c>
      <c r="AO60" s="90" t="s">
        <v>730</v>
      </c>
      <c r="AP60" s="85" t="b">
        <v>0</v>
      </c>
      <c r="AQ60" s="85" t="b">
        <v>0</v>
      </c>
      <c r="AR60" s="85" t="b">
        <v>1</v>
      </c>
      <c r="AS60" s="85"/>
      <c r="AT60" s="85">
        <v>17</v>
      </c>
      <c r="AU60" s="90" t="s">
        <v>744</v>
      </c>
      <c r="AV60" s="85" t="b">
        <v>0</v>
      </c>
      <c r="AW60" s="85" t="s">
        <v>757</v>
      </c>
      <c r="AX60" s="90" t="s">
        <v>815</v>
      </c>
      <c r="AY60" s="85" t="s">
        <v>65</v>
      </c>
      <c r="AZ60" s="85" t="str">
        <f>REPLACE(INDEX(GroupVertices[Group],MATCH(Vertices[[#This Row],[Vertex]],GroupVertices[Vertex],0)),1,1,"")</f>
        <v>8</v>
      </c>
      <c r="BA60" s="51"/>
      <c r="BB60" s="51"/>
      <c r="BC60" s="51"/>
      <c r="BD60" s="51"/>
      <c r="BE60" s="51"/>
      <c r="BF60" s="51"/>
      <c r="BG60" s="51"/>
      <c r="BH60" s="51"/>
      <c r="BI60" s="51"/>
      <c r="BJ60" s="51"/>
      <c r="BK60" s="51"/>
      <c r="BL60" s="52"/>
      <c r="BM60" s="51"/>
      <c r="BN60" s="52"/>
      <c r="BO60" s="51"/>
      <c r="BP60" s="52"/>
      <c r="BQ60" s="51"/>
      <c r="BR60" s="52"/>
      <c r="BS60" s="51"/>
      <c r="BT60" s="2"/>
      <c r="BU60" s="3"/>
      <c r="BV60" s="3"/>
      <c r="BW60" s="3"/>
      <c r="BX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hyperlinks>
    <hyperlink ref="AL3" r:id="rId1" display="https://curiouscat.me/HFN_1990"/>
    <hyperlink ref="AL4" r:id="rId2" display="https://curiouscat.me/illsli/"/>
    <hyperlink ref="AL5" r:id="rId3" display="https://curiouscat.me/Cherrybulllet"/>
    <hyperlink ref="AL6" r:id="rId4" display="https://t.co/RHqu897puc"/>
    <hyperlink ref="AL7" r:id="rId5" display="https://t.co/rM6KMp7n9f"/>
    <hyperlink ref="AL8" r:id="rId6" display="http://t.co/8SNEIg4b76"/>
    <hyperlink ref="AL19" r:id="rId7" display="https://www.alhurra.com/"/>
    <hyperlink ref="AL20" r:id="rId8" display="https://curiouscat.me/orvalho_"/>
    <hyperlink ref="AL21" r:id="rId9" display="http://t.co/dMhiyjEt"/>
    <hyperlink ref="AL25" r:id="rId10" display="https://m.youtube.com/channel/UC9ldC0broLxnnPBhhA7NrOg"/>
    <hyperlink ref="AL26" r:id="rId11" display="https://curiouscat.me/Nai__0226?t=1563864653"/>
    <hyperlink ref="AL31" r:id="rId12" display="https://t.co/KEUjCyLlMH"/>
    <hyperlink ref="AL33" r:id="rId13" display="http://www.deirezzor24.net/"/>
    <hyperlink ref="AL34" r:id="rId14" display="https://globalvoices.org/author/israahazel/"/>
    <hyperlink ref="AL35" r:id="rId15" display="https://www.facebook.com/Foudagrapher/"/>
    <hyperlink ref="AL40" r:id="rId16" display="https://www.youtube.com/channel/UCBvF2_JXsCY1i73HVft-OMw"/>
    <hyperlink ref="AL46" r:id="rId17" display="http://instagram.com/celebsarabicnet"/>
    <hyperlink ref="AL48" r:id="rId18" display="https://www.instagram.com/tolek1975/"/>
    <hyperlink ref="AL53" r:id="rId19" display="https://www.mikyarts.com/"/>
    <hyperlink ref="AL55" r:id="rId20" display="http://www.eremnews.com/"/>
    <hyperlink ref="AL57" r:id="rId21" display="https://instagram.com/mjm_alhakeem?igshid=rtd8ryub3912"/>
    <hyperlink ref="AL59" r:id="rId22" display="http://www.realmadrid.com/"/>
    <hyperlink ref="AO3" r:id="rId23" display="https://pbs.twimg.com/profile_banners/1947667141/1565397254"/>
    <hyperlink ref="AO4" r:id="rId24" display="https://pbs.twimg.com/profile_banners/910944628530122758/1564618178"/>
    <hyperlink ref="AO5" r:id="rId25" display="https://pbs.twimg.com/profile_banners/1056287329265090563/1566312008"/>
    <hyperlink ref="AO6" r:id="rId26" display="https://pbs.twimg.com/profile_banners/60598920/1541352971"/>
    <hyperlink ref="AO7" r:id="rId27" display="https://pbs.twimg.com/profile_banners/59477195/1561465646"/>
    <hyperlink ref="AO8" r:id="rId28" display="https://pbs.twimg.com/profile_banners/54296198/1541354820"/>
    <hyperlink ref="AO9" r:id="rId29" display="https://pbs.twimg.com/profile_banners/958768524947873794/1521996823"/>
    <hyperlink ref="AO11" r:id="rId30" display="https://pbs.twimg.com/profile_banners/442681004/1380438688"/>
    <hyperlink ref="AO13" r:id="rId31" display="https://pbs.twimg.com/profile_banners/1145355096559169536/1563549172"/>
    <hyperlink ref="AO14" r:id="rId32" display="https://pbs.twimg.com/profile_banners/232978977/1560958218"/>
    <hyperlink ref="AO15" r:id="rId33" display="https://pbs.twimg.com/profile_banners/1013906932518850560/1531089100"/>
    <hyperlink ref="AO16" r:id="rId34" display="https://pbs.twimg.com/profile_banners/436162374/1465755843"/>
    <hyperlink ref="AO19" r:id="rId35" display="https://pbs.twimg.com/profile_banners/1055457455721930752/1541356094"/>
    <hyperlink ref="AO20" r:id="rId36" display="https://pbs.twimg.com/profile_banners/3212685539/1566045935"/>
    <hyperlink ref="AO21" r:id="rId37" display="https://pbs.twimg.com/profile_banners/956888370/1377877643"/>
    <hyperlink ref="AO23" r:id="rId38" display="https://pbs.twimg.com/profile_banners/868102809924898816/1495811197"/>
    <hyperlink ref="AO24" r:id="rId39" display="https://pbs.twimg.com/profile_banners/2794590134/1564974434"/>
    <hyperlink ref="AO25" r:id="rId40" display="https://pbs.twimg.com/profile_banners/4110176225/1558844497"/>
    <hyperlink ref="AO26" r:id="rId41" display="https://pbs.twimg.com/profile_banners/343989359/1565035225"/>
    <hyperlink ref="AO27" r:id="rId42" display="https://pbs.twimg.com/profile_banners/736651954189914112/1557005092"/>
    <hyperlink ref="AO28" r:id="rId43" display="https://pbs.twimg.com/profile_banners/1229238858/1558333397"/>
    <hyperlink ref="AO29" r:id="rId44" display="https://pbs.twimg.com/profile_banners/518581849/1561912138"/>
    <hyperlink ref="AO30" r:id="rId45" display="https://pbs.twimg.com/profile_banners/304718280/1566463684"/>
    <hyperlink ref="AO31" r:id="rId46" display="https://pbs.twimg.com/profile_banners/557589493/1534246162"/>
    <hyperlink ref="AO32" r:id="rId47" display="https://pbs.twimg.com/profile_banners/145377264/1418143757"/>
    <hyperlink ref="AO33" r:id="rId48" display="https://pbs.twimg.com/profile_banners/1004844064389378048/1565030395"/>
    <hyperlink ref="AO34" r:id="rId49" display="https://pbs.twimg.com/profile_banners/1071483192719405056/1555660502"/>
    <hyperlink ref="AO35" r:id="rId50" display="https://pbs.twimg.com/profile_banners/124096676/1566445196"/>
    <hyperlink ref="AO36" r:id="rId51" display="https://pbs.twimg.com/profile_banners/3871412729/1546856204"/>
    <hyperlink ref="AO37" r:id="rId52" display="https://pbs.twimg.com/profile_banners/248788313/1520283533"/>
    <hyperlink ref="AO38" r:id="rId53" display="https://pbs.twimg.com/profile_banners/3030197303/1495970526"/>
    <hyperlink ref="AO39" r:id="rId54" display="https://pbs.twimg.com/profile_banners/4048650327/1565913671"/>
    <hyperlink ref="AO40" r:id="rId55" display="https://pbs.twimg.com/profile_banners/900323514812702724/1522982342"/>
    <hyperlink ref="AO41" r:id="rId56" display="https://pbs.twimg.com/profile_banners/1549408424/1566499247"/>
    <hyperlink ref="AO42" r:id="rId57" display="https://pbs.twimg.com/profile_banners/764518173035167744/1553554234"/>
    <hyperlink ref="AO43" r:id="rId58" display="https://pbs.twimg.com/profile_banners/1621224396/1566005804"/>
    <hyperlink ref="AO44" r:id="rId59" display="https://pbs.twimg.com/profile_banners/2288510703/1503821908"/>
    <hyperlink ref="AO45" r:id="rId60" display="https://pbs.twimg.com/profile_banners/2218834299/1557827190"/>
    <hyperlink ref="AO46" r:id="rId61" display="https://pbs.twimg.com/profile_banners/764961945560678405/1555966238"/>
    <hyperlink ref="AO47" r:id="rId62" display="https://pbs.twimg.com/profile_banners/931471926475837440/1566920659"/>
    <hyperlink ref="AO48" r:id="rId63" display="https://pbs.twimg.com/profile_banners/1641644066/1565130109"/>
    <hyperlink ref="AO49" r:id="rId64" display="https://pbs.twimg.com/profile_banners/1008177542069702656/1557283022"/>
    <hyperlink ref="AO50" r:id="rId65" display="https://pbs.twimg.com/profile_banners/829815178925576192/1562935027"/>
    <hyperlink ref="AO51" r:id="rId66" display="https://pbs.twimg.com/profile_banners/632156241/1536502159"/>
    <hyperlink ref="AO52" r:id="rId67" display="https://pbs.twimg.com/profile_banners/785394732537147392/1559783286"/>
    <hyperlink ref="AO53" r:id="rId68" display="https://pbs.twimg.com/profile_banners/423468287/1503706927"/>
    <hyperlink ref="AO54" r:id="rId69" display="https://pbs.twimg.com/profile_banners/709177451/1387364114"/>
    <hyperlink ref="AO55" r:id="rId70" display="https://pbs.twimg.com/profile_banners/434015895/1547972148"/>
    <hyperlink ref="AO57" r:id="rId71" display="https://pbs.twimg.com/profile_banners/1010305672406323201/1544060194"/>
    <hyperlink ref="AO58" r:id="rId72" display="https://pbs.twimg.com/profile_banners/401735956/1552636913"/>
    <hyperlink ref="AO60" r:id="rId73" display="https://pbs.twimg.com/profile_banners/263092985/1566199601"/>
    <hyperlink ref="AU3" r:id="rId74" display="http://abs.twimg.com/images/themes/theme1/bg.png"/>
    <hyperlink ref="AU6" r:id="rId75" display="http://abs.twimg.com/images/themes/theme1/bg.png"/>
    <hyperlink ref="AU7" r:id="rId76" display="http://abs.twimg.com/images/themes/theme14/bg.gif"/>
    <hyperlink ref="AU8" r:id="rId77" display="http://abs.twimg.com/images/themes/theme1/bg.png"/>
    <hyperlink ref="AU9" r:id="rId78" display="http://abs.twimg.com/images/themes/theme1/bg.png"/>
    <hyperlink ref="AU11" r:id="rId79" display="http://abs.twimg.com/images/themes/theme1/bg.png"/>
    <hyperlink ref="AU14" r:id="rId80" display="http://abs.twimg.com/images/themes/theme18/bg.gif"/>
    <hyperlink ref="AU16" r:id="rId81" display="http://abs.twimg.com/images/themes/theme1/bg.png"/>
    <hyperlink ref="AU20" r:id="rId82" display="http://abs.twimg.com/images/themes/theme1/bg.png"/>
    <hyperlink ref="AU21" r:id="rId83" display="http://a0.twimg.com/images/themes/theme1/bg.png"/>
    <hyperlink ref="AU24" r:id="rId84" display="http://abs.twimg.com/images/themes/theme1/bg.png"/>
    <hyperlink ref="AU25" r:id="rId85" display="http://abs.twimg.com/images/themes/theme1/bg.png"/>
    <hyperlink ref="AU26" r:id="rId86" display="http://abs.twimg.com/images/themes/theme1/bg.png"/>
    <hyperlink ref="AU28" r:id="rId87" display="http://abs.twimg.com/images/themes/theme1/bg.png"/>
    <hyperlink ref="AU29" r:id="rId88" display="http://abs.twimg.com/images/themes/theme1/bg.png"/>
    <hyperlink ref="AU30" r:id="rId89" display="http://abs.twimg.com/images/themes/theme19/bg.gif"/>
    <hyperlink ref="AU31" r:id="rId90" display="http://abs.twimg.com/images/themes/theme9/bg.gif"/>
    <hyperlink ref="AU32" r:id="rId91" display="http://abs.twimg.com/images/themes/theme1/bg.png"/>
    <hyperlink ref="AU34" r:id="rId92" display="http://abs.twimg.com/images/themes/theme1/bg.png"/>
    <hyperlink ref="AU35" r:id="rId93" display="http://abs.twimg.com/images/themes/theme9/bg.gif"/>
    <hyperlink ref="AU36" r:id="rId94" display="http://abs.twimg.com/images/themes/theme1/bg.png"/>
    <hyperlink ref="AU37" r:id="rId95" display="http://abs.twimg.com/images/themes/theme9/bg.gif"/>
    <hyperlink ref="AU38" r:id="rId96" display="http://abs.twimg.com/images/themes/theme1/bg.png"/>
    <hyperlink ref="AU39" r:id="rId97" display="http://abs.twimg.com/images/themes/theme1/bg.png"/>
    <hyperlink ref="AU40" r:id="rId98" display="http://abs.twimg.com/images/themes/theme1/bg.png"/>
    <hyperlink ref="AU41" r:id="rId99" display="http://abs.twimg.com/images/themes/theme12/bg.gif"/>
    <hyperlink ref="AU43" r:id="rId100" display="http://abs.twimg.com/images/themes/theme1/bg.png"/>
    <hyperlink ref="AU44" r:id="rId101" display="http://abs.twimg.com/images/themes/theme1/bg.png"/>
    <hyperlink ref="AU45" r:id="rId102" display="http://abs.twimg.com/images/themes/theme1/bg.png"/>
    <hyperlink ref="AU46" r:id="rId103" display="http://abs.twimg.com/images/themes/theme1/bg.png"/>
    <hyperlink ref="AU48" r:id="rId104" display="http://abs.twimg.com/images/themes/theme1/bg.png"/>
    <hyperlink ref="AU51" r:id="rId105" display="http://abs.twimg.com/images/themes/theme9/bg.gif"/>
    <hyperlink ref="AU52" r:id="rId106" display="http://abs.twimg.com/images/themes/theme1/bg.png"/>
    <hyperlink ref="AU53" r:id="rId107" display="http://abs.twimg.com/images/themes/theme7/bg.gif"/>
    <hyperlink ref="AU54" r:id="rId108" display="http://abs.twimg.com/images/themes/theme1/bg.png"/>
    <hyperlink ref="AU55" r:id="rId109" display="http://abs.twimg.com/images/themes/theme17/bg.gif"/>
    <hyperlink ref="AU56" r:id="rId110" display="http://abs.twimg.com/images/themes/theme1/bg.png"/>
    <hyperlink ref="AU58" r:id="rId111" display="http://abs.twimg.com/images/themes/theme5/bg.gif"/>
    <hyperlink ref="AU59" r:id="rId112" display="http://abs.twimg.com/images/themes/theme10/bg.gif"/>
    <hyperlink ref="AU60" r:id="rId113" display="http://abs.twimg.com/images/themes/theme15/bg.png"/>
    <hyperlink ref="F3" r:id="rId114" display="http://pbs.twimg.com/profile_images/1165336963634872321/HrPKbiiP_normal.jpg"/>
    <hyperlink ref="F4" r:id="rId115" display="http://pbs.twimg.com/profile_images/1154548410508283904/5nbl7Gta_normal.jpg"/>
    <hyperlink ref="F5" r:id="rId116" display="http://pbs.twimg.com/profile_images/1163823009825619968/rc-uUaDP_normal.jpg"/>
    <hyperlink ref="F6" r:id="rId117" display="http://pbs.twimg.com/profile_images/1058739839384907776/WllDCirw_normal.jpg"/>
    <hyperlink ref="F7" r:id="rId118" display="http://pbs.twimg.com/profile_images/1143496728043298817/szSJgmQC_normal.jpg"/>
    <hyperlink ref="F8" r:id="rId119" display="http://pbs.twimg.com/profile_images/1059144968114262019/vN5m0yvd_normal.jpg"/>
    <hyperlink ref="F9" r:id="rId120" display="http://pbs.twimg.com/profile_images/1158238641589817344/iEtlPjxW_normal.jpg"/>
    <hyperlink ref="F10" r:id="rId121" display="http://pbs.twimg.com/profile_images/1163543489491197952/PEEuVLUP_normal.jpg"/>
    <hyperlink ref="F11" r:id="rId122" display="http://pbs.twimg.com/profile_images/378800000065091615/a37eef2fcfc7a6fcdff102fdc1661a60_normal.jpeg"/>
    <hyperlink ref="F12" r:id="rId123" display="http://pbs.twimg.com/profile_images/1158088567496818689/LJYKNr82_normal.jpg"/>
    <hyperlink ref="F13" r:id="rId124" display="http://pbs.twimg.com/profile_images/1152234856837013504/WAfqMGbz_normal.jpg"/>
    <hyperlink ref="F14" r:id="rId125" display="http://pbs.twimg.com/profile_images/1160901413469327361/s_EMpP6C_normal.jpg"/>
    <hyperlink ref="F15" r:id="rId126" display="http://pbs.twimg.com/profile_images/1014249433935081473/Nl7D7KQ9_normal.jpg"/>
    <hyperlink ref="F16" r:id="rId127" display="http://pbs.twimg.com/profile_images/742060055609155589/4w0PH6OP_normal.jpg"/>
    <hyperlink ref="F17" r:id="rId128" display="http://pbs.twimg.com/profile_images/1155589746200125442/zgcNOIun_normal.jpg"/>
    <hyperlink ref="F18" r:id="rId129" display="http://pbs.twimg.com/profile_images/1161138294211731466/JdWHJQOU_normal.jpg"/>
    <hyperlink ref="F19" r:id="rId130" display="http://pbs.twimg.com/profile_images/1058345641930297344/gi9d7nPF_normal.jpg"/>
    <hyperlink ref="F20" r:id="rId131" display="http://pbs.twimg.com/profile_images/1157810966664568832/TR790SlH_normal.jpg"/>
    <hyperlink ref="F21" r:id="rId132" display="http://a0.twimg.com/profile_images/2974144596/710c5336682c4bcf4a205eb60a80688c_normal.jpeg"/>
    <hyperlink ref="F22" r:id="rId133" display="http://pbs.twimg.com/profile_images/1152518394807291904/OwL-FgwN_normal.jpg"/>
    <hyperlink ref="F23" r:id="rId134" display="http://pbs.twimg.com/profile_images/868114418109960192/ZQKLcETF_normal.jpg"/>
    <hyperlink ref="F24" r:id="rId135" display="http://pbs.twimg.com/profile_images/1163891050043383814/CR-IJxmi_normal.jpg"/>
    <hyperlink ref="F25" r:id="rId136" display="http://pbs.twimg.com/profile_images/1132502001873489920/ND3ccXz4_normal.jpg"/>
    <hyperlink ref="F26" r:id="rId137" display="http://pbs.twimg.com/profile_images/1158467806071021569/C-8r1MES_normal.jpg"/>
    <hyperlink ref="F27" r:id="rId138" display="http://pbs.twimg.com/profile_images/1150128954461831168/yOin5zlG_normal.jpg"/>
    <hyperlink ref="F28" r:id="rId139" display="http://pbs.twimg.com/profile_images/1139841194169704448/uAs7u8Y5_normal.jpg"/>
    <hyperlink ref="F29" r:id="rId140" display="http://pbs.twimg.com/profile_images/1147147970170773505/nToJE5EU_normal.jpg"/>
    <hyperlink ref="F30" r:id="rId141" display="http://pbs.twimg.com/profile_images/1086720630018457601/Hkc9DtVf_normal.jpg"/>
    <hyperlink ref="F31" r:id="rId142" display="http://pbs.twimg.com/profile_images/983356083006828545/oPL1QU8x_normal.jpg"/>
    <hyperlink ref="F32" r:id="rId143" display="http://pbs.twimg.com/profile_images/1020976262460968960/vl8t9mVO_normal.jpg"/>
    <hyperlink ref="F33" r:id="rId144" display="http://pbs.twimg.com/profile_images/1165022617276993538/X2pOUEMj_normal.jpg"/>
    <hyperlink ref="F34" r:id="rId145" display="http://pbs.twimg.com/profile_images/1139211481894068225/LckuC-X6_normal.jpg"/>
    <hyperlink ref="F35" r:id="rId146" display="http://pbs.twimg.com/profile_images/1165034833598439425/vt8bnSLm_normal.jpg"/>
    <hyperlink ref="F36" r:id="rId147" display="http://pbs.twimg.com/profile_images/1151458899020713990/hEy4Xi4l_normal.jpg"/>
    <hyperlink ref="F37" r:id="rId148" display="http://pbs.twimg.com/profile_images/1164668380252639232/QZih7HmA_normal.jpg"/>
    <hyperlink ref="F38" r:id="rId149" display="http://pbs.twimg.com/profile_images/1114901696017203200/JeHi9thv_normal.jpg"/>
    <hyperlink ref="F39" r:id="rId150" display="http://pbs.twimg.com/profile_images/1157645007152717824/BYlxXprz_normal.jpg"/>
    <hyperlink ref="F40" r:id="rId151" display="http://pbs.twimg.com/profile_images/1150348083726823424/LPa9NR_i_normal.jpg"/>
    <hyperlink ref="F41" r:id="rId152" display="http://pbs.twimg.com/profile_images/1019144649544478721/-HRamDVJ_normal.jpg"/>
    <hyperlink ref="F42" r:id="rId153" display="http://pbs.twimg.com/profile_images/1162066152165650433/9U0MkFDn_normal.jpg"/>
    <hyperlink ref="F43" r:id="rId154" display="http://pbs.twimg.com/profile_images/1162528154252173314/J1VVarLE_normal.jpg"/>
    <hyperlink ref="F44" r:id="rId155" display="http://pbs.twimg.com/profile_images/1164267311500603392/YBLxqTTR_normal.jpg"/>
    <hyperlink ref="F45" r:id="rId156" display="http://pbs.twimg.com/profile_images/1099608496046329856/2drLvV_u_normal.jpg"/>
    <hyperlink ref="F46" r:id="rId157" display="http://pbs.twimg.com/profile_images/1120151943794630657/1RjK65E0_normal.png"/>
    <hyperlink ref="F47" r:id="rId158" display="http://pbs.twimg.com/profile_images/1166375752658497537/xigJ9aOT_normal.jpg"/>
    <hyperlink ref="F48" r:id="rId159" display="http://pbs.twimg.com/profile_images/1161004155579899906/IHO2s5rr_normal.jpg"/>
    <hyperlink ref="F49" r:id="rId160" display="http://pbs.twimg.com/profile_images/1138843953963442177/cmopiRJk_normal.jpg"/>
    <hyperlink ref="F50" r:id="rId161" display="http://pbs.twimg.com/profile_images/1127264673445892099/1cylMTbD_normal.jpg"/>
    <hyperlink ref="F51" r:id="rId162" display="http://pbs.twimg.com/profile_images/1157089092913360896/LLTlTe1J_normal.jpg"/>
    <hyperlink ref="F52" r:id="rId163" display="http://pbs.twimg.com/profile_images/1150762099989262336/1fqV535e_normal.jpg"/>
    <hyperlink ref="F53" r:id="rId164" display="http://pbs.twimg.com/profile_images/1085856085293051904/hJ2ZkhUd_normal.jpg"/>
    <hyperlink ref="F54" r:id="rId165" display="http://pbs.twimg.com/profile_images/1145339229163180032/qCHSd43C_normal.jpg"/>
    <hyperlink ref="F55" r:id="rId166" display="http://pbs.twimg.com/profile_images/1065245535613923330/BREG1Ujl_normal.jpg"/>
    <hyperlink ref="F56" r:id="rId167" display="http://pbs.twimg.com/profile_images/1084459569533931520/xxT-H686_normal.jpg"/>
    <hyperlink ref="F57" r:id="rId168" display="http://pbs.twimg.com/profile_images/1159660686877822978/hYNqHGcw_normal.jpg"/>
    <hyperlink ref="F58" r:id="rId169" display="http://pbs.twimg.com/profile_images/1103847215292911616/uXDPfJ5x_normal.png"/>
    <hyperlink ref="F59" r:id="rId170" display="http://pbs.twimg.com/profile_images/1166389259265368065/JtoaaVA8_normal.jpg"/>
    <hyperlink ref="F60" r:id="rId171" display="http://pbs.twimg.com/profile_images/1163351570056134656/dJVfPIIC_normal.jpg"/>
    <hyperlink ref="AX3" r:id="rId172" display="https://twitter.com/hfn_1990"/>
    <hyperlink ref="AX4" r:id="rId173" display="https://twitter.com/illsli9"/>
    <hyperlink ref="AX5" r:id="rId174" display="https://twitter.com/wangoppaa"/>
    <hyperlink ref="AX6" r:id="rId175" display="https://twitter.com/alhurranews"/>
    <hyperlink ref="AX7" r:id="rId176" display="https://twitter.com/radiosawa"/>
    <hyperlink ref="AX8" r:id="rId177" display="https://twitter.com/alhurrairaq"/>
    <hyperlink ref="AX9" r:id="rId178" display="https://twitter.com/mtotality"/>
    <hyperlink ref="AX10" r:id="rId179" display="https://twitter.com/alaa00803434"/>
    <hyperlink ref="AX11" r:id="rId180" display="https://twitter.com/mtowim"/>
    <hyperlink ref="AX12" r:id="rId181" display="https://twitter.com/khalidroqi"/>
    <hyperlink ref="AX13" r:id="rId182" display="https://twitter.com/torcrfvumfvbwtc"/>
    <hyperlink ref="AX14" r:id="rId183" display="https://twitter.com/2highmountains"/>
    <hyperlink ref="AX15" r:id="rId184" display="https://twitter.com/oeskkcehmvn8fmv"/>
    <hyperlink ref="AX16" r:id="rId185" display="https://twitter.com/au_vieux"/>
    <hyperlink ref="AX17" r:id="rId186" display="https://twitter.com/muirln7rn1xbqja"/>
    <hyperlink ref="AX18" r:id="rId187" display="https://twitter.com/yvsqoquzbcqigse"/>
    <hyperlink ref="AX19" r:id="rId188" display="https://twitter.com/mhabibahi"/>
    <hyperlink ref="AX20" r:id="rId189" display="https://twitter.com/orvalho_"/>
    <hyperlink ref="AX21" r:id="rId190" display="https://twitter.com/pledis_17"/>
    <hyperlink ref="AX22" r:id="rId191" display="https://twitter.com/h5nz9ut3fr0ptyx"/>
    <hyperlink ref="AX23" r:id="rId192" display="https://twitter.com/tamer_karkot"/>
    <hyperlink ref="AX24" r:id="rId193" display="https://twitter.com/noooora_na"/>
    <hyperlink ref="AX25" r:id="rId194" display="https://twitter.com/ibrano15"/>
    <hyperlink ref="AX26" r:id="rId195" display="https://twitter.com/nai__0226"/>
    <hyperlink ref="AX27" r:id="rId196" display="https://twitter.com/fatmaasabih"/>
    <hyperlink ref="AX28" r:id="rId197" display="https://twitter.com/1michelcorleone"/>
    <hyperlink ref="AX29" r:id="rId198" display="https://twitter.com/oonooraoo"/>
    <hyperlink ref="AX30" r:id="rId199" display="https://twitter.com/tweepaya"/>
    <hyperlink ref="AX31" r:id="rId200" display="https://twitter.com/yass7er"/>
    <hyperlink ref="AX32" r:id="rId201" display="https://twitter.com/ali731981"/>
    <hyperlink ref="AX33" r:id="rId202" display="https://twitter.com/alialleile"/>
    <hyperlink ref="AX34" r:id="rId203" display="https://twitter.com/israhazel"/>
    <hyperlink ref="AX35" r:id="rId204" display="https://twitter.com/foudagrapher"/>
    <hyperlink ref="AX36" r:id="rId205" display="https://twitter.com/nermena44"/>
    <hyperlink ref="AX37" r:id="rId206" display="https://twitter.com/bossyanssary"/>
    <hyperlink ref="AX38" r:id="rId207" display="https://twitter.com/michealnabil010"/>
    <hyperlink ref="AX39" r:id="rId208" display="https://twitter.com/sitalb_anat"/>
    <hyperlink ref="AX40" r:id="rId209" display="https://twitter.com/mo7_omar"/>
    <hyperlink ref="AX41" r:id="rId210" display="https://twitter.com/sarahka00361199"/>
    <hyperlink ref="AX42" r:id="rId211" display="https://twitter.com/taheralzain"/>
    <hyperlink ref="AX43" r:id="rId212" display="https://twitter.com/najd_nl"/>
    <hyperlink ref="AX44" r:id="rId213" display="https://twitter.com/mo_m3n"/>
    <hyperlink ref="AX45" r:id="rId214" display="https://twitter.com/arwa_murad89"/>
    <hyperlink ref="AX46" r:id="rId215" display="https://twitter.com/celebsarabic"/>
    <hyperlink ref="AX47" r:id="rId216" display="https://twitter.com/jaehween"/>
    <hyperlink ref="AX48" r:id="rId217" display="https://twitter.com/piotrziba2"/>
    <hyperlink ref="AX49" r:id="rId218" display="https://twitter.com/k4gmrpdhkb5rddz"/>
    <hyperlink ref="AX50" r:id="rId219" display="https://twitter.com/3zoahmed94"/>
    <hyperlink ref="AX51" r:id="rId220" display="https://twitter.com/wa3dmo7sen"/>
    <hyperlink ref="AX52" r:id="rId221" display="https://twitter.com/blablabla_ee"/>
    <hyperlink ref="AX53" r:id="rId222" display="https://twitter.com/mikykassim"/>
    <hyperlink ref="AX54" r:id="rId223" display="https://twitter.com/nourah_ksa"/>
    <hyperlink ref="AX55" r:id="rId224" display="https://twitter.com/eremnews"/>
    <hyperlink ref="AX56" r:id="rId225" display="https://twitter.com/ebrahim_alareqi"/>
    <hyperlink ref="AX57" r:id="rId226" display="https://twitter.com/m_199316"/>
    <hyperlink ref="AX58" r:id="rId227" display="https://twitter.com/ra__ea"/>
    <hyperlink ref="AX59" r:id="rId228" display="https://twitter.com/omarkarami"/>
    <hyperlink ref="AX60" r:id="rId229" display="https://twitter.com/mohamedboudhan"/>
  </hyperlinks>
  <printOptions/>
  <pageMargins left="0.7" right="0.7" top="0.75" bottom="0.75" header="0.3" footer="0.3"/>
  <pageSetup horizontalDpi="600" verticalDpi="600" orientation="portrait" r:id="rId233"/>
  <legacyDrawing r:id="rId231"/>
  <tableParts>
    <tablePart r:id="rId2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965</v>
      </c>
      <c r="Z2" s="13" t="s">
        <v>979</v>
      </c>
      <c r="AA2" s="13" t="s">
        <v>995</v>
      </c>
      <c r="AB2" s="13" t="s">
        <v>1052</v>
      </c>
      <c r="AC2" s="13" t="s">
        <v>1122</v>
      </c>
      <c r="AD2" s="13" t="s">
        <v>1152</v>
      </c>
      <c r="AE2" s="13" t="s">
        <v>1154</v>
      </c>
      <c r="AF2" s="13" t="s">
        <v>1167</v>
      </c>
      <c r="AG2" s="67" t="s">
        <v>1325</v>
      </c>
      <c r="AH2" s="67" t="s">
        <v>1326</v>
      </c>
      <c r="AI2" s="67" t="s">
        <v>1327</v>
      </c>
      <c r="AJ2" s="67" t="s">
        <v>1328</v>
      </c>
      <c r="AK2" s="67" t="s">
        <v>1329</v>
      </c>
      <c r="AL2" s="67" t="s">
        <v>1330</v>
      </c>
      <c r="AM2" s="67" t="s">
        <v>1331</v>
      </c>
      <c r="AN2" s="67" t="s">
        <v>1332</v>
      </c>
      <c r="AO2" s="67" t="s">
        <v>1335</v>
      </c>
    </row>
    <row r="3" spans="1:41" ht="15">
      <c r="A3" s="126" t="s">
        <v>913</v>
      </c>
      <c r="B3" s="127" t="s">
        <v>927</v>
      </c>
      <c r="C3" s="127" t="s">
        <v>56</v>
      </c>
      <c r="D3" s="118"/>
      <c r="E3" s="117"/>
      <c r="F3" s="119" t="s">
        <v>1392</v>
      </c>
      <c r="G3" s="120"/>
      <c r="H3" s="120"/>
      <c r="I3" s="121">
        <v>3</v>
      </c>
      <c r="J3" s="122"/>
      <c r="K3" s="51">
        <v>16</v>
      </c>
      <c r="L3" s="51">
        <v>15</v>
      </c>
      <c r="M3" s="51">
        <v>2</v>
      </c>
      <c r="N3" s="51">
        <v>17</v>
      </c>
      <c r="O3" s="51">
        <v>2</v>
      </c>
      <c r="P3" s="52">
        <v>0</v>
      </c>
      <c r="Q3" s="52">
        <v>0</v>
      </c>
      <c r="R3" s="51">
        <v>1</v>
      </c>
      <c r="S3" s="51">
        <v>0</v>
      </c>
      <c r="T3" s="51">
        <v>16</v>
      </c>
      <c r="U3" s="51">
        <v>17</v>
      </c>
      <c r="V3" s="51">
        <v>2</v>
      </c>
      <c r="W3" s="52">
        <v>1.757813</v>
      </c>
      <c r="X3" s="52">
        <v>0.0625</v>
      </c>
      <c r="Y3" s="85" t="s">
        <v>966</v>
      </c>
      <c r="Z3" s="85" t="s">
        <v>980</v>
      </c>
      <c r="AA3" s="85"/>
      <c r="AB3" s="91" t="s">
        <v>1053</v>
      </c>
      <c r="AC3" s="91" t="s">
        <v>1123</v>
      </c>
      <c r="AD3" s="91"/>
      <c r="AE3" s="91" t="s">
        <v>247</v>
      </c>
      <c r="AF3" s="91" t="s">
        <v>1168</v>
      </c>
      <c r="AG3" s="129">
        <v>0</v>
      </c>
      <c r="AH3" s="132">
        <v>0</v>
      </c>
      <c r="AI3" s="129">
        <v>0</v>
      </c>
      <c r="AJ3" s="132">
        <v>0</v>
      </c>
      <c r="AK3" s="129">
        <v>0</v>
      </c>
      <c r="AL3" s="132">
        <v>0</v>
      </c>
      <c r="AM3" s="129">
        <v>293</v>
      </c>
      <c r="AN3" s="132">
        <v>100</v>
      </c>
      <c r="AO3" s="129">
        <v>293</v>
      </c>
    </row>
    <row r="4" spans="1:41" ht="15">
      <c r="A4" s="126" t="s">
        <v>914</v>
      </c>
      <c r="B4" s="127" t="s">
        <v>928</v>
      </c>
      <c r="C4" s="127" t="s">
        <v>56</v>
      </c>
      <c r="D4" s="123"/>
      <c r="E4" s="100"/>
      <c r="F4" s="103" t="s">
        <v>1393</v>
      </c>
      <c r="G4" s="107"/>
      <c r="H4" s="107"/>
      <c r="I4" s="124">
        <v>4</v>
      </c>
      <c r="J4" s="110"/>
      <c r="K4" s="51">
        <v>8</v>
      </c>
      <c r="L4" s="51">
        <v>8</v>
      </c>
      <c r="M4" s="51">
        <v>0</v>
      </c>
      <c r="N4" s="51">
        <v>8</v>
      </c>
      <c r="O4" s="51">
        <v>8</v>
      </c>
      <c r="P4" s="52" t="s">
        <v>942</v>
      </c>
      <c r="Q4" s="52" t="s">
        <v>942</v>
      </c>
      <c r="R4" s="51">
        <v>8</v>
      </c>
      <c r="S4" s="51">
        <v>8</v>
      </c>
      <c r="T4" s="51">
        <v>1</v>
      </c>
      <c r="U4" s="51">
        <v>1</v>
      </c>
      <c r="V4" s="51">
        <v>0</v>
      </c>
      <c r="W4" s="52">
        <v>0</v>
      </c>
      <c r="X4" s="52">
        <v>0</v>
      </c>
      <c r="Y4" s="85" t="s">
        <v>967</v>
      </c>
      <c r="Z4" s="85" t="s">
        <v>318</v>
      </c>
      <c r="AA4" s="85" t="s">
        <v>996</v>
      </c>
      <c r="AB4" s="91" t="s">
        <v>1054</v>
      </c>
      <c r="AC4" s="91" t="s">
        <v>1064</v>
      </c>
      <c r="AD4" s="91"/>
      <c r="AE4" s="91"/>
      <c r="AF4" s="91" t="s">
        <v>1169</v>
      </c>
      <c r="AG4" s="129">
        <v>0</v>
      </c>
      <c r="AH4" s="132">
        <v>0</v>
      </c>
      <c r="AI4" s="129">
        <v>0</v>
      </c>
      <c r="AJ4" s="132">
        <v>0</v>
      </c>
      <c r="AK4" s="129">
        <v>0</v>
      </c>
      <c r="AL4" s="132">
        <v>0</v>
      </c>
      <c r="AM4" s="129">
        <v>158</v>
      </c>
      <c r="AN4" s="132">
        <v>100</v>
      </c>
      <c r="AO4" s="129">
        <v>158</v>
      </c>
    </row>
    <row r="5" spans="1:41" ht="15">
      <c r="A5" s="126" t="s">
        <v>915</v>
      </c>
      <c r="B5" s="127" t="s">
        <v>929</v>
      </c>
      <c r="C5" s="127" t="s">
        <v>56</v>
      </c>
      <c r="D5" s="123"/>
      <c r="E5" s="100"/>
      <c r="F5" s="103" t="s">
        <v>1394</v>
      </c>
      <c r="G5" s="107"/>
      <c r="H5" s="107"/>
      <c r="I5" s="124">
        <v>5</v>
      </c>
      <c r="J5" s="110"/>
      <c r="K5" s="51">
        <v>6</v>
      </c>
      <c r="L5" s="51">
        <v>15</v>
      </c>
      <c r="M5" s="51">
        <v>0</v>
      </c>
      <c r="N5" s="51">
        <v>15</v>
      </c>
      <c r="O5" s="51">
        <v>0</v>
      </c>
      <c r="P5" s="52">
        <v>0.25</v>
      </c>
      <c r="Q5" s="52">
        <v>0.4</v>
      </c>
      <c r="R5" s="51">
        <v>1</v>
      </c>
      <c r="S5" s="51">
        <v>0</v>
      </c>
      <c r="T5" s="51">
        <v>6</v>
      </c>
      <c r="U5" s="51">
        <v>15</v>
      </c>
      <c r="V5" s="51">
        <v>2</v>
      </c>
      <c r="W5" s="52">
        <v>1</v>
      </c>
      <c r="X5" s="52">
        <v>0.5</v>
      </c>
      <c r="Y5" s="85"/>
      <c r="Z5" s="85"/>
      <c r="AA5" s="85"/>
      <c r="AB5" s="91" t="s">
        <v>1055</v>
      </c>
      <c r="AC5" s="91" t="s">
        <v>1124</v>
      </c>
      <c r="AD5" s="91" t="s">
        <v>1153</v>
      </c>
      <c r="AE5" s="91" t="s">
        <v>1155</v>
      </c>
      <c r="AF5" s="91" t="s">
        <v>1170</v>
      </c>
      <c r="AG5" s="129">
        <v>0</v>
      </c>
      <c r="AH5" s="132">
        <v>0</v>
      </c>
      <c r="AI5" s="129">
        <v>0</v>
      </c>
      <c r="AJ5" s="132">
        <v>0</v>
      </c>
      <c r="AK5" s="129">
        <v>0</v>
      </c>
      <c r="AL5" s="132">
        <v>0</v>
      </c>
      <c r="AM5" s="129">
        <v>50</v>
      </c>
      <c r="AN5" s="132">
        <v>100</v>
      </c>
      <c r="AO5" s="129">
        <v>50</v>
      </c>
    </row>
    <row r="6" spans="1:41" ht="15">
      <c r="A6" s="126" t="s">
        <v>916</v>
      </c>
      <c r="B6" s="127" t="s">
        <v>930</v>
      </c>
      <c r="C6" s="127" t="s">
        <v>56</v>
      </c>
      <c r="D6" s="123"/>
      <c r="E6" s="100"/>
      <c r="F6" s="103" t="s">
        <v>1395</v>
      </c>
      <c r="G6" s="107"/>
      <c r="H6" s="107"/>
      <c r="I6" s="124">
        <v>6</v>
      </c>
      <c r="J6" s="110"/>
      <c r="K6" s="51">
        <v>5</v>
      </c>
      <c r="L6" s="51">
        <v>5</v>
      </c>
      <c r="M6" s="51">
        <v>0</v>
      </c>
      <c r="N6" s="51">
        <v>5</v>
      </c>
      <c r="O6" s="51">
        <v>1</v>
      </c>
      <c r="P6" s="52">
        <v>0</v>
      </c>
      <c r="Q6" s="52">
        <v>0</v>
      </c>
      <c r="R6" s="51">
        <v>1</v>
      </c>
      <c r="S6" s="51">
        <v>0</v>
      </c>
      <c r="T6" s="51">
        <v>5</v>
      </c>
      <c r="U6" s="51">
        <v>5</v>
      </c>
      <c r="V6" s="51">
        <v>2</v>
      </c>
      <c r="W6" s="52">
        <v>1.28</v>
      </c>
      <c r="X6" s="52">
        <v>0.2</v>
      </c>
      <c r="Y6" s="85" t="s">
        <v>313</v>
      </c>
      <c r="Z6" s="85" t="s">
        <v>318</v>
      </c>
      <c r="AA6" s="85"/>
      <c r="AB6" s="91" t="s">
        <v>1056</v>
      </c>
      <c r="AC6" s="91" t="s">
        <v>1125</v>
      </c>
      <c r="AD6" s="91"/>
      <c r="AE6" s="91" t="s">
        <v>250</v>
      </c>
      <c r="AF6" s="91" t="s">
        <v>1171</v>
      </c>
      <c r="AG6" s="129">
        <v>0</v>
      </c>
      <c r="AH6" s="132">
        <v>0</v>
      </c>
      <c r="AI6" s="129">
        <v>0</v>
      </c>
      <c r="AJ6" s="132">
        <v>0</v>
      </c>
      <c r="AK6" s="129">
        <v>0</v>
      </c>
      <c r="AL6" s="132">
        <v>0</v>
      </c>
      <c r="AM6" s="129">
        <v>117</v>
      </c>
      <c r="AN6" s="132">
        <v>100</v>
      </c>
      <c r="AO6" s="129">
        <v>117</v>
      </c>
    </row>
    <row r="7" spans="1:41" ht="15">
      <c r="A7" s="126" t="s">
        <v>917</v>
      </c>
      <c r="B7" s="127" t="s">
        <v>931</v>
      </c>
      <c r="C7" s="127" t="s">
        <v>56</v>
      </c>
      <c r="D7" s="123"/>
      <c r="E7" s="100"/>
      <c r="F7" s="103" t="s">
        <v>917</v>
      </c>
      <c r="G7" s="107"/>
      <c r="H7" s="107"/>
      <c r="I7" s="124">
        <v>7</v>
      </c>
      <c r="J7" s="110"/>
      <c r="K7" s="51">
        <v>3</v>
      </c>
      <c r="L7" s="51">
        <v>2</v>
      </c>
      <c r="M7" s="51">
        <v>0</v>
      </c>
      <c r="N7" s="51">
        <v>2</v>
      </c>
      <c r="O7" s="51">
        <v>0</v>
      </c>
      <c r="P7" s="52">
        <v>0</v>
      </c>
      <c r="Q7" s="52">
        <v>0</v>
      </c>
      <c r="R7" s="51">
        <v>1</v>
      </c>
      <c r="S7" s="51">
        <v>0</v>
      </c>
      <c r="T7" s="51">
        <v>3</v>
      </c>
      <c r="U7" s="51">
        <v>2</v>
      </c>
      <c r="V7" s="51">
        <v>2</v>
      </c>
      <c r="W7" s="52">
        <v>0.888889</v>
      </c>
      <c r="X7" s="52">
        <v>0.3333333333333333</v>
      </c>
      <c r="Y7" s="85" t="s">
        <v>315</v>
      </c>
      <c r="Z7" s="85" t="s">
        <v>318</v>
      </c>
      <c r="AA7" s="85"/>
      <c r="AB7" s="91" t="s">
        <v>473</v>
      </c>
      <c r="AC7" s="91" t="s">
        <v>473</v>
      </c>
      <c r="AD7" s="91" t="s">
        <v>268</v>
      </c>
      <c r="AE7" s="91" t="s">
        <v>267</v>
      </c>
      <c r="AF7" s="91" t="s">
        <v>1172</v>
      </c>
      <c r="AG7" s="129">
        <v>0</v>
      </c>
      <c r="AH7" s="132">
        <v>0</v>
      </c>
      <c r="AI7" s="129">
        <v>0</v>
      </c>
      <c r="AJ7" s="132">
        <v>0</v>
      </c>
      <c r="AK7" s="129">
        <v>0</v>
      </c>
      <c r="AL7" s="132">
        <v>0</v>
      </c>
      <c r="AM7" s="129">
        <v>18</v>
      </c>
      <c r="AN7" s="132">
        <v>100</v>
      </c>
      <c r="AO7" s="129">
        <v>18</v>
      </c>
    </row>
    <row r="8" spans="1:41" ht="15">
      <c r="A8" s="126" t="s">
        <v>918</v>
      </c>
      <c r="B8" s="127" t="s">
        <v>932</v>
      </c>
      <c r="C8" s="127" t="s">
        <v>56</v>
      </c>
      <c r="D8" s="123"/>
      <c r="E8" s="100"/>
      <c r="F8" s="103" t="s">
        <v>1396</v>
      </c>
      <c r="G8" s="107"/>
      <c r="H8" s="107"/>
      <c r="I8" s="124">
        <v>8</v>
      </c>
      <c r="J8" s="110"/>
      <c r="K8" s="51">
        <v>3</v>
      </c>
      <c r="L8" s="51">
        <v>3</v>
      </c>
      <c r="M8" s="51">
        <v>0</v>
      </c>
      <c r="N8" s="51">
        <v>3</v>
      </c>
      <c r="O8" s="51">
        <v>1</v>
      </c>
      <c r="P8" s="52">
        <v>0</v>
      </c>
      <c r="Q8" s="52">
        <v>0</v>
      </c>
      <c r="R8" s="51">
        <v>1</v>
      </c>
      <c r="S8" s="51">
        <v>0</v>
      </c>
      <c r="T8" s="51">
        <v>3</v>
      </c>
      <c r="U8" s="51">
        <v>3</v>
      </c>
      <c r="V8" s="51">
        <v>2</v>
      </c>
      <c r="W8" s="52">
        <v>0.888889</v>
      </c>
      <c r="X8" s="52">
        <v>0.3333333333333333</v>
      </c>
      <c r="Y8" s="85" t="s">
        <v>314</v>
      </c>
      <c r="Z8" s="85" t="s">
        <v>318</v>
      </c>
      <c r="AA8" s="85"/>
      <c r="AB8" s="91" t="s">
        <v>1057</v>
      </c>
      <c r="AC8" s="91" t="s">
        <v>1126</v>
      </c>
      <c r="AD8" s="91"/>
      <c r="AE8" s="91" t="s">
        <v>253</v>
      </c>
      <c r="AF8" s="91" t="s">
        <v>1173</v>
      </c>
      <c r="AG8" s="129">
        <v>0</v>
      </c>
      <c r="AH8" s="132">
        <v>0</v>
      </c>
      <c r="AI8" s="129">
        <v>0</v>
      </c>
      <c r="AJ8" s="132">
        <v>0</v>
      </c>
      <c r="AK8" s="129">
        <v>0</v>
      </c>
      <c r="AL8" s="132">
        <v>0</v>
      </c>
      <c r="AM8" s="129">
        <v>84</v>
      </c>
      <c r="AN8" s="132">
        <v>100</v>
      </c>
      <c r="AO8" s="129">
        <v>84</v>
      </c>
    </row>
    <row r="9" spans="1:41" ht="15">
      <c r="A9" s="126" t="s">
        <v>919</v>
      </c>
      <c r="B9" s="127" t="s">
        <v>933</v>
      </c>
      <c r="C9" s="127" t="s">
        <v>56</v>
      </c>
      <c r="D9" s="123"/>
      <c r="E9" s="100"/>
      <c r="F9" s="103" t="s">
        <v>919</v>
      </c>
      <c r="G9" s="107"/>
      <c r="H9" s="107"/>
      <c r="I9" s="124">
        <v>9</v>
      </c>
      <c r="J9" s="110"/>
      <c r="K9" s="51">
        <v>3</v>
      </c>
      <c r="L9" s="51">
        <v>2</v>
      </c>
      <c r="M9" s="51">
        <v>0</v>
      </c>
      <c r="N9" s="51">
        <v>2</v>
      </c>
      <c r="O9" s="51">
        <v>0</v>
      </c>
      <c r="P9" s="52">
        <v>0</v>
      </c>
      <c r="Q9" s="52">
        <v>0</v>
      </c>
      <c r="R9" s="51">
        <v>1</v>
      </c>
      <c r="S9" s="51">
        <v>0</v>
      </c>
      <c r="T9" s="51">
        <v>3</v>
      </c>
      <c r="U9" s="51">
        <v>2</v>
      </c>
      <c r="V9" s="51">
        <v>2</v>
      </c>
      <c r="W9" s="52">
        <v>0.888889</v>
      </c>
      <c r="X9" s="52">
        <v>0.3333333333333333</v>
      </c>
      <c r="Y9" s="85"/>
      <c r="Z9" s="85"/>
      <c r="AA9" s="85"/>
      <c r="AB9" s="91" t="s">
        <v>473</v>
      </c>
      <c r="AC9" s="91" t="s">
        <v>473</v>
      </c>
      <c r="AD9" s="91" t="s">
        <v>266</v>
      </c>
      <c r="AE9" s="91" t="s">
        <v>265</v>
      </c>
      <c r="AF9" s="91" t="s">
        <v>1174</v>
      </c>
      <c r="AG9" s="129">
        <v>0</v>
      </c>
      <c r="AH9" s="132">
        <v>0</v>
      </c>
      <c r="AI9" s="129">
        <v>0</v>
      </c>
      <c r="AJ9" s="132">
        <v>0</v>
      </c>
      <c r="AK9" s="129">
        <v>0</v>
      </c>
      <c r="AL9" s="132">
        <v>0</v>
      </c>
      <c r="AM9" s="129">
        <v>9</v>
      </c>
      <c r="AN9" s="132">
        <v>100</v>
      </c>
      <c r="AO9" s="129">
        <v>9</v>
      </c>
    </row>
    <row r="10" spans="1:41" ht="14.25" customHeight="1">
      <c r="A10" s="126" t="s">
        <v>920</v>
      </c>
      <c r="B10" s="127" t="s">
        <v>934</v>
      </c>
      <c r="C10" s="127" t="s">
        <v>56</v>
      </c>
      <c r="D10" s="123"/>
      <c r="E10" s="100"/>
      <c r="F10" s="103" t="s">
        <v>920</v>
      </c>
      <c r="G10" s="107"/>
      <c r="H10" s="107"/>
      <c r="I10" s="124">
        <v>10</v>
      </c>
      <c r="J10" s="110"/>
      <c r="K10" s="51">
        <v>2</v>
      </c>
      <c r="L10" s="51">
        <v>1</v>
      </c>
      <c r="M10" s="51">
        <v>0</v>
      </c>
      <c r="N10" s="51">
        <v>1</v>
      </c>
      <c r="O10" s="51">
        <v>0</v>
      </c>
      <c r="P10" s="52">
        <v>0</v>
      </c>
      <c r="Q10" s="52">
        <v>0</v>
      </c>
      <c r="R10" s="51">
        <v>1</v>
      </c>
      <c r="S10" s="51">
        <v>0</v>
      </c>
      <c r="T10" s="51">
        <v>2</v>
      </c>
      <c r="U10" s="51">
        <v>1</v>
      </c>
      <c r="V10" s="51">
        <v>1</v>
      </c>
      <c r="W10" s="52">
        <v>0.5</v>
      </c>
      <c r="X10" s="52">
        <v>0.5</v>
      </c>
      <c r="Y10" s="85" t="s">
        <v>317</v>
      </c>
      <c r="Z10" s="85" t="s">
        <v>318</v>
      </c>
      <c r="AA10" s="85"/>
      <c r="AB10" s="91" t="s">
        <v>473</v>
      </c>
      <c r="AC10" s="91" t="s">
        <v>473</v>
      </c>
      <c r="AD10" s="91" t="s">
        <v>269</v>
      </c>
      <c r="AE10" s="91"/>
      <c r="AF10" s="91" t="s">
        <v>1175</v>
      </c>
      <c r="AG10" s="129">
        <v>0</v>
      </c>
      <c r="AH10" s="132">
        <v>0</v>
      </c>
      <c r="AI10" s="129">
        <v>0</v>
      </c>
      <c r="AJ10" s="132">
        <v>0</v>
      </c>
      <c r="AK10" s="129">
        <v>0</v>
      </c>
      <c r="AL10" s="132">
        <v>0</v>
      </c>
      <c r="AM10" s="129">
        <v>20</v>
      </c>
      <c r="AN10" s="132">
        <v>100</v>
      </c>
      <c r="AO10" s="129">
        <v>20</v>
      </c>
    </row>
    <row r="11" spans="1:41" ht="15">
      <c r="A11" s="126" t="s">
        <v>921</v>
      </c>
      <c r="B11" s="127" t="s">
        <v>935</v>
      </c>
      <c r="C11" s="127" t="s">
        <v>56</v>
      </c>
      <c r="D11" s="123"/>
      <c r="E11" s="100"/>
      <c r="F11" s="103" t="s">
        <v>1397</v>
      </c>
      <c r="G11" s="107"/>
      <c r="H11" s="107"/>
      <c r="I11" s="124">
        <v>11</v>
      </c>
      <c r="J11" s="110"/>
      <c r="K11" s="51">
        <v>2</v>
      </c>
      <c r="L11" s="51">
        <v>2</v>
      </c>
      <c r="M11" s="51">
        <v>0</v>
      </c>
      <c r="N11" s="51">
        <v>2</v>
      </c>
      <c r="O11" s="51">
        <v>1</v>
      </c>
      <c r="P11" s="52">
        <v>0</v>
      </c>
      <c r="Q11" s="52">
        <v>0</v>
      </c>
      <c r="R11" s="51">
        <v>1</v>
      </c>
      <c r="S11" s="51">
        <v>0</v>
      </c>
      <c r="T11" s="51">
        <v>2</v>
      </c>
      <c r="U11" s="51">
        <v>2</v>
      </c>
      <c r="V11" s="51">
        <v>1</v>
      </c>
      <c r="W11" s="52">
        <v>0.5</v>
      </c>
      <c r="X11" s="52">
        <v>0.5</v>
      </c>
      <c r="Y11" s="85"/>
      <c r="Z11" s="85"/>
      <c r="AA11" s="85"/>
      <c r="AB11" s="91" t="s">
        <v>1058</v>
      </c>
      <c r="AC11" s="91" t="s">
        <v>1127</v>
      </c>
      <c r="AD11" s="91"/>
      <c r="AE11" s="91" t="s">
        <v>239</v>
      </c>
      <c r="AF11" s="91" t="s">
        <v>1176</v>
      </c>
      <c r="AG11" s="129">
        <v>0</v>
      </c>
      <c r="AH11" s="132">
        <v>0</v>
      </c>
      <c r="AI11" s="129">
        <v>0</v>
      </c>
      <c r="AJ11" s="132">
        <v>0</v>
      </c>
      <c r="AK11" s="129">
        <v>0</v>
      </c>
      <c r="AL11" s="132">
        <v>0</v>
      </c>
      <c r="AM11" s="129">
        <v>12</v>
      </c>
      <c r="AN11" s="132">
        <v>100</v>
      </c>
      <c r="AO11" s="129">
        <v>12</v>
      </c>
    </row>
    <row r="12" spans="1:41" ht="15">
      <c r="A12" s="126" t="s">
        <v>922</v>
      </c>
      <c r="B12" s="127" t="s">
        <v>936</v>
      </c>
      <c r="C12" s="127" t="s">
        <v>56</v>
      </c>
      <c r="D12" s="123"/>
      <c r="E12" s="100"/>
      <c r="F12" s="103" t="s">
        <v>1398</v>
      </c>
      <c r="G12" s="107"/>
      <c r="H12" s="107"/>
      <c r="I12" s="124">
        <v>12</v>
      </c>
      <c r="J12" s="110"/>
      <c r="K12" s="51">
        <v>2</v>
      </c>
      <c r="L12" s="51">
        <v>2</v>
      </c>
      <c r="M12" s="51">
        <v>0</v>
      </c>
      <c r="N12" s="51">
        <v>2</v>
      </c>
      <c r="O12" s="51">
        <v>1</v>
      </c>
      <c r="P12" s="52">
        <v>0</v>
      </c>
      <c r="Q12" s="52">
        <v>0</v>
      </c>
      <c r="R12" s="51">
        <v>1</v>
      </c>
      <c r="S12" s="51">
        <v>0</v>
      </c>
      <c r="T12" s="51">
        <v>2</v>
      </c>
      <c r="U12" s="51">
        <v>2</v>
      </c>
      <c r="V12" s="51">
        <v>1</v>
      </c>
      <c r="W12" s="52">
        <v>0.5</v>
      </c>
      <c r="X12" s="52">
        <v>0.5</v>
      </c>
      <c r="Y12" s="85" t="s">
        <v>309</v>
      </c>
      <c r="Z12" s="85" t="s">
        <v>318</v>
      </c>
      <c r="AA12" s="85"/>
      <c r="AB12" s="91" t="s">
        <v>1059</v>
      </c>
      <c r="AC12" s="91" t="s">
        <v>1128</v>
      </c>
      <c r="AD12" s="91"/>
      <c r="AE12" s="91" t="s">
        <v>237</v>
      </c>
      <c r="AF12" s="91" t="s">
        <v>1177</v>
      </c>
      <c r="AG12" s="129">
        <v>0</v>
      </c>
      <c r="AH12" s="132">
        <v>0</v>
      </c>
      <c r="AI12" s="129">
        <v>0</v>
      </c>
      <c r="AJ12" s="132">
        <v>0</v>
      </c>
      <c r="AK12" s="129">
        <v>0</v>
      </c>
      <c r="AL12" s="132">
        <v>0</v>
      </c>
      <c r="AM12" s="129">
        <v>16</v>
      </c>
      <c r="AN12" s="132">
        <v>100</v>
      </c>
      <c r="AO12" s="129">
        <v>16</v>
      </c>
    </row>
    <row r="13" spans="1:41" ht="15">
      <c r="A13" s="126" t="s">
        <v>923</v>
      </c>
      <c r="B13" s="127" t="s">
        <v>937</v>
      </c>
      <c r="C13" s="127" t="s">
        <v>56</v>
      </c>
      <c r="D13" s="123"/>
      <c r="E13" s="100"/>
      <c r="F13" s="103" t="s">
        <v>1399</v>
      </c>
      <c r="G13" s="107"/>
      <c r="H13" s="107"/>
      <c r="I13" s="124">
        <v>13</v>
      </c>
      <c r="J13" s="110"/>
      <c r="K13" s="51">
        <v>2</v>
      </c>
      <c r="L13" s="51">
        <v>1</v>
      </c>
      <c r="M13" s="51">
        <v>0</v>
      </c>
      <c r="N13" s="51">
        <v>1</v>
      </c>
      <c r="O13" s="51">
        <v>0</v>
      </c>
      <c r="P13" s="52">
        <v>0</v>
      </c>
      <c r="Q13" s="52">
        <v>0</v>
      </c>
      <c r="R13" s="51">
        <v>1</v>
      </c>
      <c r="S13" s="51">
        <v>0</v>
      </c>
      <c r="T13" s="51">
        <v>2</v>
      </c>
      <c r="U13" s="51">
        <v>1</v>
      </c>
      <c r="V13" s="51">
        <v>1</v>
      </c>
      <c r="W13" s="52">
        <v>0.5</v>
      </c>
      <c r="X13" s="52">
        <v>0.5</v>
      </c>
      <c r="Y13" s="85" t="s">
        <v>308</v>
      </c>
      <c r="Z13" s="85" t="s">
        <v>318</v>
      </c>
      <c r="AA13" s="85"/>
      <c r="AB13" s="91" t="s">
        <v>1060</v>
      </c>
      <c r="AC13" s="91" t="s">
        <v>473</v>
      </c>
      <c r="AD13" s="91" t="s">
        <v>264</v>
      </c>
      <c r="AE13" s="91"/>
      <c r="AF13" s="91" t="s">
        <v>1178</v>
      </c>
      <c r="AG13" s="129">
        <v>0</v>
      </c>
      <c r="AH13" s="132">
        <v>0</v>
      </c>
      <c r="AI13" s="129">
        <v>0</v>
      </c>
      <c r="AJ13" s="132">
        <v>0</v>
      </c>
      <c r="AK13" s="129">
        <v>0</v>
      </c>
      <c r="AL13" s="132">
        <v>0</v>
      </c>
      <c r="AM13" s="129">
        <v>20</v>
      </c>
      <c r="AN13" s="132">
        <v>100</v>
      </c>
      <c r="AO13" s="129">
        <v>20</v>
      </c>
    </row>
    <row r="14" spans="1:41" ht="15">
      <c r="A14" s="126" t="s">
        <v>924</v>
      </c>
      <c r="B14" s="127" t="s">
        <v>938</v>
      </c>
      <c r="C14" s="127" t="s">
        <v>56</v>
      </c>
      <c r="D14" s="123"/>
      <c r="E14" s="100"/>
      <c r="F14" s="103" t="s">
        <v>1400</v>
      </c>
      <c r="G14" s="107"/>
      <c r="H14" s="107"/>
      <c r="I14" s="124">
        <v>14</v>
      </c>
      <c r="J14" s="110"/>
      <c r="K14" s="51">
        <v>2</v>
      </c>
      <c r="L14" s="51">
        <v>1</v>
      </c>
      <c r="M14" s="51">
        <v>0</v>
      </c>
      <c r="N14" s="51">
        <v>1</v>
      </c>
      <c r="O14" s="51">
        <v>0</v>
      </c>
      <c r="P14" s="52">
        <v>0</v>
      </c>
      <c r="Q14" s="52">
        <v>0</v>
      </c>
      <c r="R14" s="51">
        <v>1</v>
      </c>
      <c r="S14" s="51">
        <v>0</v>
      </c>
      <c r="T14" s="51">
        <v>2</v>
      </c>
      <c r="U14" s="51">
        <v>1</v>
      </c>
      <c r="V14" s="51">
        <v>1</v>
      </c>
      <c r="W14" s="52">
        <v>0.5</v>
      </c>
      <c r="X14" s="52">
        <v>0.5</v>
      </c>
      <c r="Y14" s="85"/>
      <c r="Z14" s="85"/>
      <c r="AA14" s="85"/>
      <c r="AB14" s="91" t="s">
        <v>1004</v>
      </c>
      <c r="AC14" s="91" t="s">
        <v>473</v>
      </c>
      <c r="AD14" s="91" t="s">
        <v>260</v>
      </c>
      <c r="AE14" s="91"/>
      <c r="AF14" s="91" t="s">
        <v>1179</v>
      </c>
      <c r="AG14" s="129">
        <v>0</v>
      </c>
      <c r="AH14" s="132">
        <v>0</v>
      </c>
      <c r="AI14" s="129">
        <v>0</v>
      </c>
      <c r="AJ14" s="132">
        <v>0</v>
      </c>
      <c r="AK14" s="129">
        <v>0</v>
      </c>
      <c r="AL14" s="132">
        <v>0</v>
      </c>
      <c r="AM14" s="129">
        <v>20</v>
      </c>
      <c r="AN14" s="132">
        <v>100</v>
      </c>
      <c r="AO14" s="129">
        <v>20</v>
      </c>
    </row>
    <row r="15" spans="1:41" ht="15">
      <c r="A15" s="126" t="s">
        <v>925</v>
      </c>
      <c r="B15" s="127" t="s">
        <v>927</v>
      </c>
      <c r="C15" s="127" t="s">
        <v>59</v>
      </c>
      <c r="D15" s="123"/>
      <c r="E15" s="100"/>
      <c r="F15" s="103" t="s">
        <v>1401</v>
      </c>
      <c r="G15" s="107"/>
      <c r="H15" s="107"/>
      <c r="I15" s="124">
        <v>15</v>
      </c>
      <c r="J15" s="110"/>
      <c r="K15" s="51">
        <v>2</v>
      </c>
      <c r="L15" s="51">
        <v>1</v>
      </c>
      <c r="M15" s="51">
        <v>0</v>
      </c>
      <c r="N15" s="51">
        <v>1</v>
      </c>
      <c r="O15" s="51">
        <v>0</v>
      </c>
      <c r="P15" s="52">
        <v>0</v>
      </c>
      <c r="Q15" s="52">
        <v>0</v>
      </c>
      <c r="R15" s="51">
        <v>1</v>
      </c>
      <c r="S15" s="51">
        <v>0</v>
      </c>
      <c r="T15" s="51">
        <v>2</v>
      </c>
      <c r="U15" s="51">
        <v>1</v>
      </c>
      <c r="V15" s="51">
        <v>1</v>
      </c>
      <c r="W15" s="52">
        <v>0.5</v>
      </c>
      <c r="X15" s="52">
        <v>0.5</v>
      </c>
      <c r="Y15" s="85"/>
      <c r="Z15" s="85"/>
      <c r="AA15" s="85"/>
      <c r="AB15" s="91" t="s">
        <v>1061</v>
      </c>
      <c r="AC15" s="91" t="s">
        <v>473</v>
      </c>
      <c r="AD15" s="91"/>
      <c r="AE15" s="91" t="s">
        <v>259</v>
      </c>
      <c r="AF15" s="91" t="s">
        <v>1180</v>
      </c>
      <c r="AG15" s="129">
        <v>0</v>
      </c>
      <c r="AH15" s="132">
        <v>0</v>
      </c>
      <c r="AI15" s="129">
        <v>0</v>
      </c>
      <c r="AJ15" s="132">
        <v>0</v>
      </c>
      <c r="AK15" s="129">
        <v>0</v>
      </c>
      <c r="AL15" s="132">
        <v>0</v>
      </c>
      <c r="AM15" s="129">
        <v>11</v>
      </c>
      <c r="AN15" s="132">
        <v>100</v>
      </c>
      <c r="AO15" s="129">
        <v>11</v>
      </c>
    </row>
    <row r="16" spans="1:41" ht="15">
      <c r="A16" s="126" t="s">
        <v>926</v>
      </c>
      <c r="B16" s="127" t="s">
        <v>928</v>
      </c>
      <c r="C16" s="127" t="s">
        <v>59</v>
      </c>
      <c r="D16" s="123"/>
      <c r="E16" s="100"/>
      <c r="F16" s="103" t="s">
        <v>1402</v>
      </c>
      <c r="G16" s="107"/>
      <c r="H16" s="107"/>
      <c r="I16" s="124">
        <v>16</v>
      </c>
      <c r="J16" s="110"/>
      <c r="K16" s="51">
        <v>2</v>
      </c>
      <c r="L16" s="51">
        <v>2</v>
      </c>
      <c r="M16" s="51">
        <v>0</v>
      </c>
      <c r="N16" s="51">
        <v>2</v>
      </c>
      <c r="O16" s="51">
        <v>1</v>
      </c>
      <c r="P16" s="52">
        <v>0</v>
      </c>
      <c r="Q16" s="52">
        <v>0</v>
      </c>
      <c r="R16" s="51">
        <v>1</v>
      </c>
      <c r="S16" s="51">
        <v>0</v>
      </c>
      <c r="T16" s="51">
        <v>2</v>
      </c>
      <c r="U16" s="51">
        <v>2</v>
      </c>
      <c r="V16" s="51">
        <v>1</v>
      </c>
      <c r="W16" s="52">
        <v>0.5</v>
      </c>
      <c r="X16" s="52">
        <v>0.5</v>
      </c>
      <c r="Y16" s="85" t="s">
        <v>303</v>
      </c>
      <c r="Z16" s="85" t="s">
        <v>318</v>
      </c>
      <c r="AA16" s="85"/>
      <c r="AB16" s="91" t="s">
        <v>1062</v>
      </c>
      <c r="AC16" s="91" t="s">
        <v>1129</v>
      </c>
      <c r="AD16" s="91"/>
      <c r="AE16" s="91" t="s">
        <v>212</v>
      </c>
      <c r="AF16" s="91" t="s">
        <v>1181</v>
      </c>
      <c r="AG16" s="129">
        <v>0</v>
      </c>
      <c r="AH16" s="132">
        <v>0</v>
      </c>
      <c r="AI16" s="129">
        <v>0</v>
      </c>
      <c r="AJ16" s="132">
        <v>0</v>
      </c>
      <c r="AK16" s="129">
        <v>0</v>
      </c>
      <c r="AL16" s="132">
        <v>0</v>
      </c>
      <c r="AM16" s="129">
        <v>22</v>
      </c>
      <c r="AN16" s="132">
        <v>100</v>
      </c>
      <c r="AO16" s="129">
        <v>22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913</v>
      </c>
      <c r="B2" s="91" t="s">
        <v>248</v>
      </c>
      <c r="C2" s="85">
        <f>VLOOKUP(GroupVertices[[#This Row],[Vertex]],Vertices[],MATCH("ID",Vertices[[#Headers],[Vertex]:[Vertex Content Word Count]],0),FALSE)</f>
        <v>48</v>
      </c>
    </row>
    <row r="3" spans="1:3" ht="15">
      <c r="A3" s="85" t="s">
        <v>913</v>
      </c>
      <c r="B3" s="91" t="s">
        <v>247</v>
      </c>
      <c r="C3" s="85">
        <f>VLOOKUP(GroupVertices[[#This Row],[Vertex]],Vertices[],MATCH("ID",Vertices[[#Headers],[Vertex]:[Vertex Content Word Count]],0),FALSE)</f>
        <v>7</v>
      </c>
    </row>
    <row r="4" spans="1:3" ht="15">
      <c r="A4" s="85" t="s">
        <v>913</v>
      </c>
      <c r="B4" s="91" t="s">
        <v>229</v>
      </c>
      <c r="C4" s="85">
        <f>VLOOKUP(GroupVertices[[#This Row],[Vertex]],Vertices[],MATCH("ID",Vertices[[#Headers],[Vertex]:[Vertex Content Word Count]],0),FALSE)</f>
        <v>22</v>
      </c>
    </row>
    <row r="5" spans="1:3" ht="15">
      <c r="A5" s="85" t="s">
        <v>913</v>
      </c>
      <c r="B5" s="91" t="s">
        <v>227</v>
      </c>
      <c r="C5" s="85">
        <f>VLOOKUP(GroupVertices[[#This Row],[Vertex]],Vertices[],MATCH("ID",Vertices[[#Headers],[Vertex]:[Vertex Content Word Count]],0),FALSE)</f>
        <v>19</v>
      </c>
    </row>
    <row r="6" spans="1:3" ht="15">
      <c r="A6" s="85" t="s">
        <v>913</v>
      </c>
      <c r="B6" s="91" t="s">
        <v>226</v>
      </c>
      <c r="C6" s="85">
        <f>VLOOKUP(GroupVertices[[#This Row],[Vertex]],Vertices[],MATCH("ID",Vertices[[#Headers],[Vertex]:[Vertex Content Word Count]],0),FALSE)</f>
        <v>18</v>
      </c>
    </row>
    <row r="7" spans="1:3" ht="15">
      <c r="A7" s="85" t="s">
        <v>913</v>
      </c>
      <c r="B7" s="91" t="s">
        <v>225</v>
      </c>
      <c r="C7" s="85">
        <f>VLOOKUP(GroupVertices[[#This Row],[Vertex]],Vertices[],MATCH("ID",Vertices[[#Headers],[Vertex]:[Vertex Content Word Count]],0),FALSE)</f>
        <v>17</v>
      </c>
    </row>
    <row r="8" spans="1:3" ht="15">
      <c r="A8" s="85" t="s">
        <v>913</v>
      </c>
      <c r="B8" s="91" t="s">
        <v>224</v>
      </c>
      <c r="C8" s="85">
        <f>VLOOKUP(GroupVertices[[#This Row],[Vertex]],Vertices[],MATCH("ID",Vertices[[#Headers],[Vertex]:[Vertex Content Word Count]],0),FALSE)</f>
        <v>16</v>
      </c>
    </row>
    <row r="9" spans="1:3" ht="15">
      <c r="A9" s="85" t="s">
        <v>913</v>
      </c>
      <c r="B9" s="91" t="s">
        <v>223</v>
      </c>
      <c r="C9" s="85">
        <f>VLOOKUP(GroupVertices[[#This Row],[Vertex]],Vertices[],MATCH("ID",Vertices[[#Headers],[Vertex]:[Vertex Content Word Count]],0),FALSE)</f>
        <v>15</v>
      </c>
    </row>
    <row r="10" spans="1:3" ht="15">
      <c r="A10" s="85" t="s">
        <v>913</v>
      </c>
      <c r="B10" s="91" t="s">
        <v>222</v>
      </c>
      <c r="C10" s="85">
        <f>VLOOKUP(GroupVertices[[#This Row],[Vertex]],Vertices[],MATCH("ID",Vertices[[#Headers],[Vertex]:[Vertex Content Word Count]],0),FALSE)</f>
        <v>14</v>
      </c>
    </row>
    <row r="11" spans="1:3" ht="15">
      <c r="A11" s="85" t="s">
        <v>913</v>
      </c>
      <c r="B11" s="91" t="s">
        <v>221</v>
      </c>
      <c r="C11" s="85">
        <f>VLOOKUP(GroupVertices[[#This Row],[Vertex]],Vertices[],MATCH("ID",Vertices[[#Headers],[Vertex]:[Vertex Content Word Count]],0),FALSE)</f>
        <v>13</v>
      </c>
    </row>
    <row r="12" spans="1:3" ht="15">
      <c r="A12" s="85" t="s">
        <v>913</v>
      </c>
      <c r="B12" s="91" t="s">
        <v>220</v>
      </c>
      <c r="C12" s="85">
        <f>VLOOKUP(GroupVertices[[#This Row],[Vertex]],Vertices[],MATCH("ID",Vertices[[#Headers],[Vertex]:[Vertex Content Word Count]],0),FALSE)</f>
        <v>12</v>
      </c>
    </row>
    <row r="13" spans="1:3" ht="15">
      <c r="A13" s="85" t="s">
        <v>913</v>
      </c>
      <c r="B13" s="91" t="s">
        <v>219</v>
      </c>
      <c r="C13" s="85">
        <f>VLOOKUP(GroupVertices[[#This Row],[Vertex]],Vertices[],MATCH("ID",Vertices[[#Headers],[Vertex]:[Vertex Content Word Count]],0),FALSE)</f>
        <v>11</v>
      </c>
    </row>
    <row r="14" spans="1:3" ht="15">
      <c r="A14" s="85" t="s">
        <v>913</v>
      </c>
      <c r="B14" s="91" t="s">
        <v>218</v>
      </c>
      <c r="C14" s="85">
        <f>VLOOKUP(GroupVertices[[#This Row],[Vertex]],Vertices[],MATCH("ID",Vertices[[#Headers],[Vertex]:[Vertex Content Word Count]],0),FALSE)</f>
        <v>10</v>
      </c>
    </row>
    <row r="15" spans="1:3" ht="15">
      <c r="A15" s="85" t="s">
        <v>913</v>
      </c>
      <c r="B15" s="91" t="s">
        <v>217</v>
      </c>
      <c r="C15" s="85">
        <f>VLOOKUP(GroupVertices[[#This Row],[Vertex]],Vertices[],MATCH("ID",Vertices[[#Headers],[Vertex]:[Vertex Content Word Count]],0),FALSE)</f>
        <v>9</v>
      </c>
    </row>
    <row r="16" spans="1:3" ht="15">
      <c r="A16" s="85" t="s">
        <v>913</v>
      </c>
      <c r="B16" s="91" t="s">
        <v>216</v>
      </c>
      <c r="C16" s="85">
        <f>VLOOKUP(GroupVertices[[#This Row],[Vertex]],Vertices[],MATCH("ID",Vertices[[#Headers],[Vertex]:[Vertex Content Word Count]],0),FALSE)</f>
        <v>8</v>
      </c>
    </row>
    <row r="17" spans="1:3" ht="15">
      <c r="A17" s="85" t="s">
        <v>913</v>
      </c>
      <c r="B17" s="91" t="s">
        <v>215</v>
      </c>
      <c r="C17" s="85">
        <f>VLOOKUP(GroupVertices[[#This Row],[Vertex]],Vertices[],MATCH("ID",Vertices[[#Headers],[Vertex]:[Vertex Content Word Count]],0),FALSE)</f>
        <v>6</v>
      </c>
    </row>
    <row r="18" spans="1:3" ht="15">
      <c r="A18" s="85" t="s">
        <v>914</v>
      </c>
      <c r="B18" s="91" t="s">
        <v>214</v>
      </c>
      <c r="C18" s="85">
        <f>VLOOKUP(GroupVertices[[#This Row],[Vertex]],Vertices[],MATCH("ID",Vertices[[#Headers],[Vertex]:[Vertex Content Word Count]],0),FALSE)</f>
        <v>5</v>
      </c>
    </row>
    <row r="19" spans="1:3" ht="15">
      <c r="A19" s="85" t="s">
        <v>914</v>
      </c>
      <c r="B19" s="91" t="s">
        <v>230</v>
      </c>
      <c r="C19" s="85">
        <f>VLOOKUP(GroupVertices[[#This Row],[Vertex]],Vertices[],MATCH("ID",Vertices[[#Headers],[Vertex]:[Vertex Content Word Count]],0),FALSE)</f>
        <v>23</v>
      </c>
    </row>
    <row r="20" spans="1:3" ht="15">
      <c r="A20" s="85" t="s">
        <v>914</v>
      </c>
      <c r="B20" s="91" t="s">
        <v>232</v>
      </c>
      <c r="C20" s="85">
        <f>VLOOKUP(GroupVertices[[#This Row],[Vertex]],Vertices[],MATCH("ID",Vertices[[#Headers],[Vertex]:[Vertex Content Word Count]],0),FALSE)</f>
        <v>26</v>
      </c>
    </row>
    <row r="21" spans="1:3" ht="15">
      <c r="A21" s="85" t="s">
        <v>914</v>
      </c>
      <c r="B21" s="91" t="s">
        <v>242</v>
      </c>
      <c r="C21" s="85">
        <f>VLOOKUP(GroupVertices[[#This Row],[Vertex]],Vertices[],MATCH("ID",Vertices[[#Headers],[Vertex]:[Vertex Content Word Count]],0),FALSE)</f>
        <v>41</v>
      </c>
    </row>
    <row r="22" spans="1:3" ht="15">
      <c r="A22" s="85" t="s">
        <v>914</v>
      </c>
      <c r="B22" s="91" t="s">
        <v>244</v>
      </c>
      <c r="C22" s="85">
        <f>VLOOKUP(GroupVertices[[#This Row],[Vertex]],Vertices[],MATCH("ID",Vertices[[#Headers],[Vertex]:[Vertex Content Word Count]],0),FALSE)</f>
        <v>43</v>
      </c>
    </row>
    <row r="23" spans="1:3" ht="15">
      <c r="A23" s="85" t="s">
        <v>914</v>
      </c>
      <c r="B23" s="91" t="s">
        <v>246</v>
      </c>
      <c r="C23" s="85">
        <f>VLOOKUP(GroupVertices[[#This Row],[Vertex]],Vertices[],MATCH("ID",Vertices[[#Headers],[Vertex]:[Vertex Content Word Count]],0),FALSE)</f>
        <v>47</v>
      </c>
    </row>
    <row r="24" spans="1:3" ht="15">
      <c r="A24" s="85" t="s">
        <v>914</v>
      </c>
      <c r="B24" s="91" t="s">
        <v>256</v>
      </c>
      <c r="C24" s="85">
        <f>VLOOKUP(GroupVertices[[#This Row],[Vertex]],Vertices[],MATCH("ID",Vertices[[#Headers],[Vertex]:[Vertex Content Word Count]],0),FALSE)</f>
        <v>57</v>
      </c>
    </row>
    <row r="25" spans="1:3" ht="15">
      <c r="A25" s="85" t="s">
        <v>914</v>
      </c>
      <c r="B25" s="91" t="s">
        <v>257</v>
      </c>
      <c r="C25" s="85">
        <f>VLOOKUP(GroupVertices[[#This Row],[Vertex]],Vertices[],MATCH("ID",Vertices[[#Headers],[Vertex]:[Vertex Content Word Count]],0),FALSE)</f>
        <v>58</v>
      </c>
    </row>
    <row r="26" spans="1:3" ht="15">
      <c r="A26" s="85" t="s">
        <v>915</v>
      </c>
      <c r="B26" s="91" t="s">
        <v>235</v>
      </c>
      <c r="C26" s="85">
        <f>VLOOKUP(GroupVertices[[#This Row],[Vertex]],Vertices[],MATCH("ID",Vertices[[#Headers],[Vertex]:[Vertex Content Word Count]],0),FALSE)</f>
        <v>30</v>
      </c>
    </row>
    <row r="27" spans="1:3" ht="15">
      <c r="A27" s="85" t="s">
        <v>915</v>
      </c>
      <c r="B27" s="91" t="s">
        <v>263</v>
      </c>
      <c r="C27" s="85">
        <f>VLOOKUP(GroupVertices[[#This Row],[Vertex]],Vertices[],MATCH("ID",Vertices[[#Headers],[Vertex]:[Vertex Content Word Count]],0),FALSE)</f>
        <v>32</v>
      </c>
    </row>
    <row r="28" spans="1:3" ht="15">
      <c r="A28" s="85" t="s">
        <v>915</v>
      </c>
      <c r="B28" s="91" t="s">
        <v>233</v>
      </c>
      <c r="C28" s="85">
        <f>VLOOKUP(GroupVertices[[#This Row],[Vertex]],Vertices[],MATCH("ID",Vertices[[#Headers],[Vertex]:[Vertex Content Word Count]],0),FALSE)</f>
        <v>27</v>
      </c>
    </row>
    <row r="29" spans="1:3" ht="15">
      <c r="A29" s="85" t="s">
        <v>915</v>
      </c>
      <c r="B29" s="91" t="s">
        <v>234</v>
      </c>
      <c r="C29" s="85">
        <f>VLOOKUP(GroupVertices[[#This Row],[Vertex]],Vertices[],MATCH("ID",Vertices[[#Headers],[Vertex]:[Vertex Content Word Count]],0),FALSE)</f>
        <v>29</v>
      </c>
    </row>
    <row r="30" spans="1:3" ht="15">
      <c r="A30" s="85" t="s">
        <v>915</v>
      </c>
      <c r="B30" s="91" t="s">
        <v>262</v>
      </c>
      <c r="C30" s="85">
        <f>VLOOKUP(GroupVertices[[#This Row],[Vertex]],Vertices[],MATCH("ID",Vertices[[#Headers],[Vertex]:[Vertex Content Word Count]],0),FALSE)</f>
        <v>31</v>
      </c>
    </row>
    <row r="31" spans="1:3" ht="15">
      <c r="A31" s="85" t="s">
        <v>915</v>
      </c>
      <c r="B31" s="91" t="s">
        <v>261</v>
      </c>
      <c r="C31" s="85">
        <f>VLOOKUP(GroupVertices[[#This Row],[Vertex]],Vertices[],MATCH("ID",Vertices[[#Headers],[Vertex]:[Vertex Content Word Count]],0),FALSE)</f>
        <v>28</v>
      </c>
    </row>
    <row r="32" spans="1:3" ht="15">
      <c r="A32" s="85" t="s">
        <v>916</v>
      </c>
      <c r="B32" s="91" t="s">
        <v>251</v>
      </c>
      <c r="C32" s="85">
        <f>VLOOKUP(GroupVertices[[#This Row],[Vertex]],Vertices[],MATCH("ID",Vertices[[#Headers],[Vertex]:[Vertex Content Word Count]],0),FALSE)</f>
        <v>50</v>
      </c>
    </row>
    <row r="33" spans="1:3" ht="15">
      <c r="A33" s="85" t="s">
        <v>916</v>
      </c>
      <c r="B33" s="91" t="s">
        <v>250</v>
      </c>
      <c r="C33" s="85">
        <f>VLOOKUP(GroupVertices[[#This Row],[Vertex]],Vertices[],MATCH("ID",Vertices[[#Headers],[Vertex]:[Vertex Content Word Count]],0),FALSE)</f>
        <v>40</v>
      </c>
    </row>
    <row r="34" spans="1:3" ht="15">
      <c r="A34" s="85" t="s">
        <v>916</v>
      </c>
      <c r="B34" s="91" t="s">
        <v>249</v>
      </c>
      <c r="C34" s="85">
        <f>VLOOKUP(GroupVertices[[#This Row],[Vertex]],Vertices[],MATCH("ID",Vertices[[#Headers],[Vertex]:[Vertex Content Word Count]],0),FALSE)</f>
        <v>49</v>
      </c>
    </row>
    <row r="35" spans="1:3" ht="15">
      <c r="A35" s="85" t="s">
        <v>916</v>
      </c>
      <c r="B35" s="91" t="s">
        <v>243</v>
      </c>
      <c r="C35" s="85">
        <f>VLOOKUP(GroupVertices[[#This Row],[Vertex]],Vertices[],MATCH("ID",Vertices[[#Headers],[Vertex]:[Vertex Content Word Count]],0),FALSE)</f>
        <v>42</v>
      </c>
    </row>
    <row r="36" spans="1:3" ht="15">
      <c r="A36" s="85" t="s">
        <v>916</v>
      </c>
      <c r="B36" s="91" t="s">
        <v>241</v>
      </c>
      <c r="C36" s="85">
        <f>VLOOKUP(GroupVertices[[#This Row],[Vertex]],Vertices[],MATCH("ID",Vertices[[#Headers],[Vertex]:[Vertex Content Word Count]],0),FALSE)</f>
        <v>39</v>
      </c>
    </row>
    <row r="37" spans="1:3" ht="15">
      <c r="A37" s="85" t="s">
        <v>917</v>
      </c>
      <c r="B37" s="91" t="s">
        <v>255</v>
      </c>
      <c r="C37" s="85">
        <f>VLOOKUP(GroupVertices[[#This Row],[Vertex]],Vertices[],MATCH("ID",Vertices[[#Headers],[Vertex]:[Vertex Content Word Count]],0),FALSE)</f>
        <v>54</v>
      </c>
    </row>
    <row r="38" spans="1:3" ht="15">
      <c r="A38" s="85" t="s">
        <v>917</v>
      </c>
      <c r="B38" s="91" t="s">
        <v>268</v>
      </c>
      <c r="C38" s="85">
        <f>VLOOKUP(GroupVertices[[#This Row],[Vertex]],Vertices[],MATCH("ID",Vertices[[#Headers],[Vertex]:[Vertex Content Word Count]],0),FALSE)</f>
        <v>56</v>
      </c>
    </row>
    <row r="39" spans="1:3" ht="15">
      <c r="A39" s="85" t="s">
        <v>917</v>
      </c>
      <c r="B39" s="91" t="s">
        <v>267</v>
      </c>
      <c r="C39" s="85">
        <f>VLOOKUP(GroupVertices[[#This Row],[Vertex]],Vertices[],MATCH("ID",Vertices[[#Headers],[Vertex]:[Vertex Content Word Count]],0),FALSE)</f>
        <v>55</v>
      </c>
    </row>
    <row r="40" spans="1:3" ht="15">
      <c r="A40" s="85" t="s">
        <v>918</v>
      </c>
      <c r="B40" s="91" t="s">
        <v>254</v>
      </c>
      <c r="C40" s="85">
        <f>VLOOKUP(GroupVertices[[#This Row],[Vertex]],Vertices[],MATCH("ID",Vertices[[#Headers],[Vertex]:[Vertex Content Word Count]],0),FALSE)</f>
        <v>53</v>
      </c>
    </row>
    <row r="41" spans="1:3" ht="15">
      <c r="A41" s="85" t="s">
        <v>918</v>
      </c>
      <c r="B41" s="91" t="s">
        <v>253</v>
      </c>
      <c r="C41" s="85">
        <f>VLOOKUP(GroupVertices[[#This Row],[Vertex]],Vertices[],MATCH("ID",Vertices[[#Headers],[Vertex]:[Vertex Content Word Count]],0),FALSE)</f>
        <v>52</v>
      </c>
    </row>
    <row r="42" spans="1:3" ht="15">
      <c r="A42" s="85" t="s">
        <v>918</v>
      </c>
      <c r="B42" s="91" t="s">
        <v>252</v>
      </c>
      <c r="C42" s="85">
        <f>VLOOKUP(GroupVertices[[#This Row],[Vertex]],Vertices[],MATCH("ID",Vertices[[#Headers],[Vertex]:[Vertex Content Word Count]],0),FALSE)</f>
        <v>51</v>
      </c>
    </row>
    <row r="43" spans="1:3" ht="15">
      <c r="A43" s="85" t="s">
        <v>919</v>
      </c>
      <c r="B43" s="91" t="s">
        <v>245</v>
      </c>
      <c r="C43" s="85">
        <f>VLOOKUP(GroupVertices[[#This Row],[Vertex]],Vertices[],MATCH("ID",Vertices[[#Headers],[Vertex]:[Vertex Content Word Count]],0),FALSE)</f>
        <v>44</v>
      </c>
    </row>
    <row r="44" spans="1:3" ht="15">
      <c r="A44" s="85" t="s">
        <v>919</v>
      </c>
      <c r="B44" s="91" t="s">
        <v>266</v>
      </c>
      <c r="C44" s="85">
        <f>VLOOKUP(GroupVertices[[#This Row],[Vertex]],Vertices[],MATCH("ID",Vertices[[#Headers],[Vertex]:[Vertex Content Word Count]],0),FALSE)</f>
        <v>46</v>
      </c>
    </row>
    <row r="45" spans="1:3" ht="15">
      <c r="A45" s="85" t="s">
        <v>919</v>
      </c>
      <c r="B45" s="91" t="s">
        <v>265</v>
      </c>
      <c r="C45" s="85">
        <f>VLOOKUP(GroupVertices[[#This Row],[Vertex]],Vertices[],MATCH("ID",Vertices[[#Headers],[Vertex]:[Vertex Content Word Count]],0),FALSE)</f>
        <v>45</v>
      </c>
    </row>
    <row r="46" spans="1:3" ht="15">
      <c r="A46" s="85" t="s">
        <v>920</v>
      </c>
      <c r="B46" s="91" t="s">
        <v>258</v>
      </c>
      <c r="C46" s="85">
        <f>VLOOKUP(GroupVertices[[#This Row],[Vertex]],Vertices[],MATCH("ID",Vertices[[#Headers],[Vertex]:[Vertex Content Word Count]],0),FALSE)</f>
        <v>59</v>
      </c>
    </row>
    <row r="47" spans="1:3" ht="15">
      <c r="A47" s="85" t="s">
        <v>920</v>
      </c>
      <c r="B47" s="91" t="s">
        <v>269</v>
      </c>
      <c r="C47" s="85">
        <f>VLOOKUP(GroupVertices[[#This Row],[Vertex]],Vertices[],MATCH("ID",Vertices[[#Headers],[Vertex]:[Vertex Content Word Count]],0),FALSE)</f>
        <v>60</v>
      </c>
    </row>
    <row r="48" spans="1:3" ht="15">
      <c r="A48" s="85" t="s">
        <v>921</v>
      </c>
      <c r="B48" s="91" t="s">
        <v>240</v>
      </c>
      <c r="C48" s="85">
        <f>VLOOKUP(GroupVertices[[#This Row],[Vertex]],Vertices[],MATCH("ID",Vertices[[#Headers],[Vertex]:[Vertex Content Word Count]],0),FALSE)</f>
        <v>38</v>
      </c>
    </row>
    <row r="49" spans="1:3" ht="15">
      <c r="A49" s="85" t="s">
        <v>921</v>
      </c>
      <c r="B49" s="91" t="s">
        <v>239</v>
      </c>
      <c r="C49" s="85">
        <f>VLOOKUP(GroupVertices[[#This Row],[Vertex]],Vertices[],MATCH("ID",Vertices[[#Headers],[Vertex]:[Vertex Content Word Count]],0),FALSE)</f>
        <v>37</v>
      </c>
    </row>
    <row r="50" spans="1:3" ht="15">
      <c r="A50" s="85" t="s">
        <v>922</v>
      </c>
      <c r="B50" s="91" t="s">
        <v>238</v>
      </c>
      <c r="C50" s="85">
        <f>VLOOKUP(GroupVertices[[#This Row],[Vertex]],Vertices[],MATCH("ID",Vertices[[#Headers],[Vertex]:[Vertex Content Word Count]],0),FALSE)</f>
        <v>36</v>
      </c>
    </row>
    <row r="51" spans="1:3" ht="15">
      <c r="A51" s="85" t="s">
        <v>922</v>
      </c>
      <c r="B51" s="91" t="s">
        <v>237</v>
      </c>
      <c r="C51" s="85">
        <f>VLOOKUP(GroupVertices[[#This Row],[Vertex]],Vertices[],MATCH("ID",Vertices[[#Headers],[Vertex]:[Vertex Content Word Count]],0),FALSE)</f>
        <v>35</v>
      </c>
    </row>
    <row r="52" spans="1:3" ht="15">
      <c r="A52" s="85" t="s">
        <v>923</v>
      </c>
      <c r="B52" s="91" t="s">
        <v>236</v>
      </c>
      <c r="C52" s="85">
        <f>VLOOKUP(GroupVertices[[#This Row],[Vertex]],Vertices[],MATCH("ID",Vertices[[#Headers],[Vertex]:[Vertex Content Word Count]],0),FALSE)</f>
        <v>33</v>
      </c>
    </row>
    <row r="53" spans="1:3" ht="15">
      <c r="A53" s="85" t="s">
        <v>923</v>
      </c>
      <c r="B53" s="91" t="s">
        <v>264</v>
      </c>
      <c r="C53" s="85">
        <f>VLOOKUP(GroupVertices[[#This Row],[Vertex]],Vertices[],MATCH("ID",Vertices[[#Headers],[Vertex]:[Vertex Content Word Count]],0),FALSE)</f>
        <v>34</v>
      </c>
    </row>
    <row r="54" spans="1:3" ht="15">
      <c r="A54" s="85" t="s">
        <v>924</v>
      </c>
      <c r="B54" s="91" t="s">
        <v>231</v>
      </c>
      <c r="C54" s="85">
        <f>VLOOKUP(GroupVertices[[#This Row],[Vertex]],Vertices[],MATCH("ID",Vertices[[#Headers],[Vertex]:[Vertex Content Word Count]],0),FALSE)</f>
        <v>24</v>
      </c>
    </row>
    <row r="55" spans="1:3" ht="15">
      <c r="A55" s="85" t="s">
        <v>924</v>
      </c>
      <c r="B55" s="91" t="s">
        <v>260</v>
      </c>
      <c r="C55" s="85">
        <f>VLOOKUP(GroupVertices[[#This Row],[Vertex]],Vertices[],MATCH("ID",Vertices[[#Headers],[Vertex]:[Vertex Content Word Count]],0),FALSE)</f>
        <v>25</v>
      </c>
    </row>
    <row r="56" spans="1:3" ht="15">
      <c r="A56" s="85" t="s">
        <v>925</v>
      </c>
      <c r="B56" s="91" t="s">
        <v>228</v>
      </c>
      <c r="C56" s="85">
        <f>VLOOKUP(GroupVertices[[#This Row],[Vertex]],Vertices[],MATCH("ID",Vertices[[#Headers],[Vertex]:[Vertex Content Word Count]],0),FALSE)</f>
        <v>20</v>
      </c>
    </row>
    <row r="57" spans="1:3" ht="15">
      <c r="A57" s="85" t="s">
        <v>925</v>
      </c>
      <c r="B57" s="91" t="s">
        <v>259</v>
      </c>
      <c r="C57" s="85">
        <f>VLOOKUP(GroupVertices[[#This Row],[Vertex]],Vertices[],MATCH("ID",Vertices[[#Headers],[Vertex]:[Vertex Content Word Count]],0),FALSE)</f>
        <v>21</v>
      </c>
    </row>
    <row r="58" spans="1:3" ht="15">
      <c r="A58" s="85" t="s">
        <v>926</v>
      </c>
      <c r="B58" s="91" t="s">
        <v>213</v>
      </c>
      <c r="C58" s="85">
        <f>VLOOKUP(GroupVertices[[#This Row],[Vertex]],Vertices[],MATCH("ID",Vertices[[#Headers],[Vertex]:[Vertex Content Word Count]],0),FALSE)</f>
        <v>4</v>
      </c>
    </row>
    <row r="59" spans="1:3" ht="15">
      <c r="A59" s="85" t="s">
        <v>926</v>
      </c>
      <c r="B59" s="91" t="s">
        <v>212</v>
      </c>
      <c r="C59"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1339</v>
      </c>
      <c r="B2" s="36" t="s">
        <v>874</v>
      </c>
      <c r="D2" s="33">
        <f>MIN(Vertices[Degree])</f>
        <v>0</v>
      </c>
      <c r="E2" s="3">
        <f>COUNTIF(Vertices[Degree],"&gt;= "&amp;D2)-COUNTIF(Vertices[Degree],"&gt;="&amp;D3)</f>
        <v>0</v>
      </c>
      <c r="F2" s="39">
        <f>MIN(Vertices[In-Degree])</f>
        <v>0</v>
      </c>
      <c r="G2" s="40">
        <f>COUNTIF(Vertices[In-Degree],"&gt;= "&amp;F2)-COUNTIF(Vertices[In-Degree],"&gt;="&amp;F3)</f>
        <v>30</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56</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42</v>
      </c>
      <c r="P2" s="39">
        <f>MIN(Vertices[PageRank])</f>
        <v>0.556517</v>
      </c>
      <c r="Q2" s="40">
        <f>COUNTIF(Vertices[PageRank],"&gt;= "&amp;P2)-COUNTIF(Vertices[PageRank],"&gt;="&amp;P3)</f>
        <v>21</v>
      </c>
      <c r="R2" s="39">
        <f>MIN(Vertices[Clustering Coefficient])</f>
        <v>0</v>
      </c>
      <c r="S2" s="45">
        <f>COUNTIF(Vertices[Clustering Coefficient],"&gt;= "&amp;R2)-COUNTIF(Vertices[Clustering Coefficient],"&gt;="&amp;R3)</f>
        <v>52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3.8181818181818183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15</v>
      </c>
      <c r="N3" s="41">
        <f aca="true" t="shared" si="6" ref="N3:N26">N2+($N$57-$N$2)/BinDivisor</f>
        <v>0.004119836363636363</v>
      </c>
      <c r="O3" s="42">
        <f>COUNTIF(Vertices[Eigenvector Centrality],"&gt;= "&amp;N3)-COUNTIF(Vertices[Eigenvector Centrality],"&gt;="&amp;N4)</f>
        <v>0</v>
      </c>
      <c r="P3" s="41">
        <f aca="true" t="shared" si="7" ref="P3:P26">P2+($P$57-$P$2)/BinDivisor</f>
        <v>0.6855275090909091</v>
      </c>
      <c r="Q3" s="42">
        <f>COUNTIF(Vertices[PageRank],"&gt;= "&amp;P3)-COUNTIF(Vertices[PageRank],"&gt;="&amp;P4)</f>
        <v>10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58</v>
      </c>
      <c r="D4" s="34">
        <f t="shared" si="1"/>
        <v>0</v>
      </c>
      <c r="E4" s="3">
        <f>COUNTIF(Vertices[Degree],"&gt;= "&amp;D4)-COUNTIF(Vertices[Degree],"&gt;="&amp;D5)</f>
        <v>0</v>
      </c>
      <c r="F4" s="39">
        <f t="shared" si="2"/>
        <v>0.5818181818181818</v>
      </c>
      <c r="G4" s="40">
        <f>COUNTIF(Vertices[In-Degree],"&gt;= "&amp;F4)-COUNTIF(Vertices[In-Degree],"&gt;="&amp;F5)</f>
        <v>0</v>
      </c>
      <c r="H4" s="39">
        <f t="shared" si="3"/>
        <v>0.18181818181818182</v>
      </c>
      <c r="I4" s="40">
        <f>COUNTIF(Vertices[Out-Degree],"&gt;= "&amp;H4)-COUNTIF(Vertices[Out-Degree],"&gt;="&amp;H5)</f>
        <v>0</v>
      </c>
      <c r="J4" s="39">
        <f t="shared" si="4"/>
        <v>7.636363636363637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0.008239672727272726</v>
      </c>
      <c r="O4" s="40">
        <f>COUNTIF(Vertices[Eigenvector Centrality],"&gt;= "&amp;N4)-COUNTIF(Vertices[Eigenvector Centrality],"&gt;="&amp;N5)</f>
        <v>0</v>
      </c>
      <c r="P4" s="39">
        <f t="shared" si="7"/>
        <v>0.8145380181818181</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0.8727272727272727</v>
      </c>
      <c r="G5" s="42">
        <f>COUNTIF(Vertices[In-Degree],"&gt;= "&amp;F5)-COUNTIF(Vertices[In-Degree],"&gt;="&amp;F6)</f>
        <v>16</v>
      </c>
      <c r="H5" s="41">
        <f t="shared" si="3"/>
        <v>0.2727272727272727</v>
      </c>
      <c r="I5" s="42">
        <f>COUNTIF(Vertices[Out-Degree],"&gt;= "&amp;H5)-COUNTIF(Vertices[Out-Degree],"&gt;="&amp;H6)</f>
        <v>0</v>
      </c>
      <c r="J5" s="41">
        <f t="shared" si="4"/>
        <v>11.454545454545455</v>
      </c>
      <c r="K5" s="42">
        <f>COUNTIF(Vertices[Betweenness Centrality],"&gt;= "&amp;J5)-COUNTIF(Vertices[Betweenness Centrality],"&gt;="&amp;J6)</f>
        <v>1</v>
      </c>
      <c r="L5" s="41">
        <f t="shared" si="5"/>
        <v>0.05454545454545454</v>
      </c>
      <c r="M5" s="42">
        <f>COUNTIF(Vertices[Closeness Centrality],"&gt;= "&amp;L5)-COUNTIF(Vertices[Closeness Centrality],"&gt;="&amp;L6)</f>
        <v>1</v>
      </c>
      <c r="N5" s="41">
        <f t="shared" si="6"/>
        <v>0.01235950909090909</v>
      </c>
      <c r="O5" s="42">
        <f>COUNTIF(Vertices[Eigenvector Centrality],"&gt;= "&amp;N5)-COUNTIF(Vertices[Eigenvector Centrality],"&gt;="&amp;N6)</f>
        <v>0</v>
      </c>
      <c r="P5" s="41">
        <f t="shared" si="7"/>
        <v>0.9435485272727272</v>
      </c>
      <c r="Q5" s="42">
        <f>COUNTIF(Vertices[PageRank],"&gt;= "&amp;P5)-COUNTIF(Vertices[PageRank],"&gt;="&amp;P6)</f>
        <v>16</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60</v>
      </c>
      <c r="D6" s="34">
        <f t="shared" si="1"/>
        <v>0</v>
      </c>
      <c r="E6" s="3">
        <f>COUNTIF(Vertices[Degree],"&gt;= "&amp;D6)-COUNTIF(Vertices[Degree],"&gt;="&amp;D7)</f>
        <v>0</v>
      </c>
      <c r="F6" s="39">
        <f t="shared" si="2"/>
        <v>1.1636363636363636</v>
      </c>
      <c r="G6" s="40">
        <f>COUNTIF(Vertices[In-Degree],"&gt;= "&amp;F6)-COUNTIF(Vertices[In-Degree],"&gt;="&amp;F7)</f>
        <v>0</v>
      </c>
      <c r="H6" s="39">
        <f t="shared" si="3"/>
        <v>0.36363636363636365</v>
      </c>
      <c r="I6" s="40">
        <f>COUNTIF(Vertices[Out-Degree],"&gt;= "&amp;H6)-COUNTIF(Vertices[Out-Degree],"&gt;="&amp;H7)</f>
        <v>0</v>
      </c>
      <c r="J6" s="39">
        <f t="shared" si="4"/>
        <v>15.272727272727273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0.016479345454545453</v>
      </c>
      <c r="O6" s="40">
        <f>COUNTIF(Vertices[Eigenvector Centrality],"&gt;= "&amp;N6)-COUNTIF(Vertices[Eigenvector Centrality],"&gt;="&amp;N7)</f>
        <v>0</v>
      </c>
      <c r="P6" s="39">
        <f t="shared" si="7"/>
        <v>1.0725590363636364</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1.4545454545454546</v>
      </c>
      <c r="G7" s="42">
        <f>COUNTIF(Vertices[In-Degree],"&gt;= "&amp;F7)-COUNTIF(Vertices[In-Degree],"&gt;="&amp;F8)</f>
        <v>0</v>
      </c>
      <c r="H7" s="41">
        <f t="shared" si="3"/>
        <v>0.4545454545454546</v>
      </c>
      <c r="I7" s="42">
        <f>COUNTIF(Vertices[Out-Degree],"&gt;= "&amp;H7)-COUNTIF(Vertices[Out-Degree],"&gt;="&amp;H8)</f>
        <v>0</v>
      </c>
      <c r="J7" s="41">
        <f t="shared" si="4"/>
        <v>19.090909090909093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0.020599181818181815</v>
      </c>
      <c r="O7" s="42">
        <f>COUNTIF(Vertices[Eigenvector Centrality],"&gt;= "&amp;N7)-COUNTIF(Vertices[Eigenvector Centrality],"&gt;="&amp;N8)</f>
        <v>0</v>
      </c>
      <c r="P7" s="41">
        <f t="shared" si="7"/>
        <v>1.2015695454545454</v>
      </c>
      <c r="Q7" s="42">
        <f>COUNTIF(Vertices[PageRank],"&gt;= "&amp;P7)-COUNTIF(Vertices[PageRank],"&gt;="&amp;P8)</f>
        <v>6</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62</v>
      </c>
      <c r="D8" s="34">
        <f t="shared" si="1"/>
        <v>0</v>
      </c>
      <c r="E8" s="3">
        <f>COUNTIF(Vertices[Degree],"&gt;= "&amp;D8)-COUNTIF(Vertices[Degree],"&gt;="&amp;D9)</f>
        <v>0</v>
      </c>
      <c r="F8" s="39">
        <f t="shared" si="2"/>
        <v>1.7454545454545456</v>
      </c>
      <c r="G8" s="40">
        <f>COUNTIF(Vertices[In-Degree],"&gt;= "&amp;F8)-COUNTIF(Vertices[In-Degree],"&gt;="&amp;F9)</f>
        <v>6</v>
      </c>
      <c r="H8" s="39">
        <f t="shared" si="3"/>
        <v>0.5454545454545455</v>
      </c>
      <c r="I8" s="40">
        <f>COUNTIF(Vertices[Out-Degree],"&gt;= "&amp;H8)-COUNTIF(Vertices[Out-Degree],"&gt;="&amp;H9)</f>
        <v>0</v>
      </c>
      <c r="J8" s="39">
        <f t="shared" si="4"/>
        <v>22.909090909090914</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0.024719018181818177</v>
      </c>
      <c r="O8" s="40">
        <f>COUNTIF(Vertices[Eigenvector Centrality],"&gt;= "&amp;N8)-COUNTIF(Vertices[Eigenvector Centrality],"&gt;="&amp;N9)</f>
        <v>0</v>
      </c>
      <c r="P8" s="39">
        <f t="shared" si="7"/>
        <v>1.3305800545454545</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2.0363636363636366</v>
      </c>
      <c r="G9" s="42">
        <f>COUNTIF(Vertices[In-Degree],"&gt;= "&amp;F9)-COUNTIF(Vertices[In-Degree],"&gt;="&amp;F10)</f>
        <v>0</v>
      </c>
      <c r="H9" s="41">
        <f t="shared" si="3"/>
        <v>0.6363636363636365</v>
      </c>
      <c r="I9" s="42">
        <f>COUNTIF(Vertices[Out-Degree],"&gt;= "&amp;H9)-COUNTIF(Vertices[Out-Degree],"&gt;="&amp;H10)</f>
        <v>0</v>
      </c>
      <c r="J9" s="41">
        <f t="shared" si="4"/>
        <v>26.727272727272734</v>
      </c>
      <c r="K9" s="42">
        <f>COUNTIF(Vertices[Betweenness Centrality],"&gt;= "&amp;J9)-COUNTIF(Vertices[Betweenness Centrality],"&gt;="&amp;J10)</f>
        <v>0</v>
      </c>
      <c r="L9" s="41">
        <f t="shared" si="5"/>
        <v>0.1272727272727273</v>
      </c>
      <c r="M9" s="42">
        <f>COUNTIF(Vertices[Closeness Centrality],"&gt;= "&amp;L9)-COUNTIF(Vertices[Closeness Centrality],"&gt;="&amp;L10)</f>
        <v>7</v>
      </c>
      <c r="N9" s="41">
        <f t="shared" si="6"/>
        <v>0.02883885454545454</v>
      </c>
      <c r="O9" s="42">
        <f>COUNTIF(Vertices[Eigenvector Centrality],"&gt;= "&amp;N9)-COUNTIF(Vertices[Eigenvector Centrality],"&gt;="&amp;N10)</f>
        <v>0</v>
      </c>
      <c r="P9" s="41">
        <f t="shared" si="7"/>
        <v>1.4595905636363635</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1340</v>
      </c>
      <c r="B10" s="36">
        <v>3</v>
      </c>
      <c r="D10" s="34">
        <f t="shared" si="1"/>
        <v>0</v>
      </c>
      <c r="E10" s="3">
        <f>COUNTIF(Vertices[Degree],"&gt;= "&amp;D10)-COUNTIF(Vertices[Degree],"&gt;="&amp;D11)</f>
        <v>0</v>
      </c>
      <c r="F10" s="39">
        <f t="shared" si="2"/>
        <v>2.3272727272727276</v>
      </c>
      <c r="G10" s="40">
        <f>COUNTIF(Vertices[In-Degree],"&gt;= "&amp;F10)-COUNTIF(Vertices[In-Degree],"&gt;="&amp;F11)</f>
        <v>0</v>
      </c>
      <c r="H10" s="39">
        <f t="shared" si="3"/>
        <v>0.7272727272727274</v>
      </c>
      <c r="I10" s="40">
        <f>COUNTIF(Vertices[Out-Degree],"&gt;= "&amp;H10)-COUNTIF(Vertices[Out-Degree],"&gt;="&amp;H11)</f>
        <v>0</v>
      </c>
      <c r="J10" s="39">
        <f t="shared" si="4"/>
        <v>30.545454545454554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0.032958690909090906</v>
      </c>
      <c r="O10" s="40">
        <f>COUNTIF(Vertices[Eigenvector Centrality],"&gt;= "&amp;N10)-COUNTIF(Vertices[Eigenvector Centrality],"&gt;="&amp;N11)</f>
        <v>0</v>
      </c>
      <c r="P10" s="39">
        <f t="shared" si="7"/>
        <v>1.5886010727272726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2.6181818181818186</v>
      </c>
      <c r="G11" s="42">
        <f>COUNTIF(Vertices[In-Degree],"&gt;= "&amp;F11)-COUNTIF(Vertices[In-Degree],"&gt;="&amp;F12)</f>
        <v>0</v>
      </c>
      <c r="H11" s="41">
        <f t="shared" si="3"/>
        <v>0.8181818181818183</v>
      </c>
      <c r="I11" s="42">
        <f>COUNTIF(Vertices[Out-Degree],"&gt;= "&amp;H11)-COUNTIF(Vertices[Out-Degree],"&gt;="&amp;H12)</f>
        <v>0</v>
      </c>
      <c r="J11" s="41">
        <f t="shared" si="4"/>
        <v>34.363636363636374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0.03707852727272727</v>
      </c>
      <c r="O11" s="42">
        <f>COUNTIF(Vertices[Eigenvector Centrality],"&gt;= "&amp;N11)-COUNTIF(Vertices[Eigenvector Centrality],"&gt;="&amp;N12)</f>
        <v>0</v>
      </c>
      <c r="P11" s="41">
        <f t="shared" si="7"/>
        <v>1.7176115818181816</v>
      </c>
      <c r="Q11" s="42">
        <f>COUNTIF(Vertices[PageRank],"&gt;= "&amp;P11)-COUNTIF(Vertices[PageRank],"&gt;="&amp;P12)</f>
        <v>1</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271</v>
      </c>
      <c r="B12" s="36">
        <v>7</v>
      </c>
      <c r="D12" s="34">
        <f t="shared" si="1"/>
        <v>0</v>
      </c>
      <c r="E12" s="3">
        <f>COUNTIF(Vertices[Degree],"&gt;= "&amp;D12)-COUNTIF(Vertices[Degree],"&gt;="&amp;D13)</f>
        <v>0</v>
      </c>
      <c r="F12" s="39">
        <f t="shared" si="2"/>
        <v>2.9090909090909096</v>
      </c>
      <c r="G12" s="40">
        <f>COUNTIF(Vertices[In-Degree],"&gt;= "&amp;F12)-COUNTIF(Vertices[In-Degree],"&gt;="&amp;F13)</f>
        <v>4</v>
      </c>
      <c r="H12" s="39">
        <f t="shared" si="3"/>
        <v>0.9090909090909093</v>
      </c>
      <c r="I12" s="40">
        <f>COUNTIF(Vertices[Out-Degree],"&gt;= "&amp;H12)-COUNTIF(Vertices[Out-Degree],"&gt;="&amp;H13)</f>
        <v>0</v>
      </c>
      <c r="J12" s="39">
        <f t="shared" si="4"/>
        <v>38.181818181818194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0.04119836363636364</v>
      </c>
      <c r="O12" s="40">
        <f>COUNTIF(Vertices[Eigenvector Centrality],"&gt;= "&amp;N12)-COUNTIF(Vertices[Eigenvector Centrality],"&gt;="&amp;N13)</f>
        <v>0</v>
      </c>
      <c r="P12" s="39">
        <f t="shared" si="7"/>
        <v>1.8466220909090907</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15</v>
      </c>
      <c r="D13" s="34">
        <f t="shared" si="1"/>
        <v>0</v>
      </c>
      <c r="E13" s="3">
        <f>COUNTIF(Vertices[Degree],"&gt;= "&amp;D13)-COUNTIF(Vertices[Degree],"&gt;="&amp;D14)</f>
        <v>0</v>
      </c>
      <c r="F13" s="41">
        <f t="shared" si="2"/>
        <v>3.2000000000000006</v>
      </c>
      <c r="G13" s="42">
        <f>COUNTIF(Vertices[In-Degree],"&gt;= "&amp;F13)-COUNTIF(Vertices[In-Degree],"&gt;="&amp;F14)</f>
        <v>0</v>
      </c>
      <c r="H13" s="41">
        <f t="shared" si="3"/>
        <v>1.0000000000000002</v>
      </c>
      <c r="I13" s="42">
        <f>COUNTIF(Vertices[Out-Degree],"&gt;= "&amp;H13)-COUNTIF(Vertices[Out-Degree],"&gt;="&amp;H14)</f>
        <v>42</v>
      </c>
      <c r="J13" s="41">
        <f t="shared" si="4"/>
        <v>42.000000000000014</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0.0453182</v>
      </c>
      <c r="O13" s="42">
        <f>COUNTIF(Vertices[Eigenvector Centrality],"&gt;= "&amp;N13)-COUNTIF(Vertices[Eigenvector Centrality],"&gt;="&amp;N14)</f>
        <v>0</v>
      </c>
      <c r="P13" s="41">
        <f t="shared" si="7"/>
        <v>1.9756325999999997</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270</v>
      </c>
      <c r="B14" s="36">
        <v>40</v>
      </c>
      <c r="D14" s="34">
        <f t="shared" si="1"/>
        <v>0</v>
      </c>
      <c r="E14" s="3">
        <f>COUNTIF(Vertices[Degree],"&gt;= "&amp;D14)-COUNTIF(Vertices[Degree],"&gt;="&amp;D15)</f>
        <v>0</v>
      </c>
      <c r="F14" s="39">
        <f t="shared" si="2"/>
        <v>3.4909090909090916</v>
      </c>
      <c r="G14" s="40">
        <f>COUNTIF(Vertices[In-Degree],"&gt;= "&amp;F14)-COUNTIF(Vertices[In-Degree],"&gt;="&amp;F15)</f>
        <v>0</v>
      </c>
      <c r="H14" s="39">
        <f t="shared" si="3"/>
        <v>1.090909090909091</v>
      </c>
      <c r="I14" s="40">
        <f>COUNTIF(Vertices[Out-Degree],"&gt;= "&amp;H14)-COUNTIF(Vertices[Out-Degree],"&gt;="&amp;H15)</f>
        <v>0</v>
      </c>
      <c r="J14" s="39">
        <f t="shared" si="4"/>
        <v>45.818181818181834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0.04943803636363637</v>
      </c>
      <c r="O14" s="40">
        <f>COUNTIF(Vertices[Eigenvector Centrality],"&gt;= "&amp;N14)-COUNTIF(Vertices[Eigenvector Centrality],"&gt;="&amp;N15)</f>
        <v>15</v>
      </c>
      <c r="P14" s="39">
        <f t="shared" si="7"/>
        <v>2.104643109090909</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3.7818181818181826</v>
      </c>
      <c r="G15" s="42">
        <f>COUNTIF(Vertices[In-Degree],"&gt;= "&amp;F15)-COUNTIF(Vertices[In-Degree],"&gt;="&amp;F16)</f>
        <v>0</v>
      </c>
      <c r="H15" s="41">
        <f t="shared" si="3"/>
        <v>1.1818181818181819</v>
      </c>
      <c r="I15" s="42">
        <f>COUNTIF(Vertices[Out-Degree],"&gt;= "&amp;H15)-COUNTIF(Vertices[Out-Degree],"&gt;="&amp;H16)</f>
        <v>0</v>
      </c>
      <c r="J15" s="41">
        <f t="shared" si="4"/>
        <v>49.636363636363654</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0.053557872727272735</v>
      </c>
      <c r="O15" s="42">
        <f>COUNTIF(Vertices[Eigenvector Centrality],"&gt;= "&amp;N15)-COUNTIF(Vertices[Eigenvector Centrality],"&gt;="&amp;N16)</f>
        <v>0</v>
      </c>
      <c r="P15" s="41">
        <f t="shared" si="7"/>
        <v>2.233653618181818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15</v>
      </c>
      <c r="D16" s="34">
        <f t="shared" si="1"/>
        <v>0</v>
      </c>
      <c r="E16" s="3">
        <f>COUNTIF(Vertices[Degree],"&gt;= "&amp;D16)-COUNTIF(Vertices[Degree],"&gt;="&amp;D17)</f>
        <v>0</v>
      </c>
      <c r="F16" s="39">
        <f t="shared" si="2"/>
        <v>4.072727272727273</v>
      </c>
      <c r="G16" s="40">
        <f>COUNTIF(Vertices[In-Degree],"&gt;= "&amp;F16)-COUNTIF(Vertices[In-Degree],"&gt;="&amp;F17)</f>
        <v>0</v>
      </c>
      <c r="H16" s="39">
        <f t="shared" si="3"/>
        <v>1.2727272727272727</v>
      </c>
      <c r="I16" s="40">
        <f>COUNTIF(Vertices[Out-Degree],"&gt;= "&amp;H16)-COUNTIF(Vertices[Out-Degree],"&gt;="&amp;H17)</f>
        <v>0</v>
      </c>
      <c r="J16" s="39">
        <f t="shared" si="4"/>
        <v>53.454545454545475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0.0576777090909091</v>
      </c>
      <c r="O16" s="40">
        <f>COUNTIF(Vertices[Eigenvector Centrality],"&gt;= "&amp;N16)-COUNTIF(Vertices[Eigenvector Centrality],"&gt;="&amp;N17)</f>
        <v>0</v>
      </c>
      <c r="P16" s="39">
        <f t="shared" si="7"/>
        <v>2.362664127272727</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4.363636363636364</v>
      </c>
      <c r="G17" s="42">
        <f>COUNTIF(Vertices[In-Degree],"&gt;= "&amp;F17)-COUNTIF(Vertices[In-Degree],"&gt;="&amp;F18)</f>
        <v>0</v>
      </c>
      <c r="H17" s="41">
        <f t="shared" si="3"/>
        <v>1.3636363636363635</v>
      </c>
      <c r="I17" s="42">
        <f>COUNTIF(Vertices[Out-Degree],"&gt;= "&amp;H17)-COUNTIF(Vertices[Out-Degree],"&gt;="&amp;H18)</f>
        <v>0</v>
      </c>
      <c r="J17" s="41">
        <f t="shared" si="4"/>
        <v>57.272727272727295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0.061797545454545466</v>
      </c>
      <c r="O17" s="42">
        <f>COUNTIF(Vertices[Eigenvector Centrality],"&gt;= "&amp;N17)-COUNTIF(Vertices[Eigenvector Centrality],"&gt;="&amp;N18)</f>
        <v>0</v>
      </c>
      <c r="P17" s="41">
        <f t="shared" si="7"/>
        <v>2.491674636363636</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0.06818181818181818</v>
      </c>
      <c r="D18" s="34">
        <f t="shared" si="1"/>
        <v>0</v>
      </c>
      <c r="E18" s="3">
        <f>COUNTIF(Vertices[Degree],"&gt;= "&amp;D18)-COUNTIF(Vertices[Degree],"&gt;="&amp;D19)</f>
        <v>0</v>
      </c>
      <c r="F18" s="39">
        <f t="shared" si="2"/>
        <v>4.654545454545455</v>
      </c>
      <c r="G18" s="40">
        <f>COUNTIF(Vertices[In-Degree],"&gt;= "&amp;F18)-COUNTIF(Vertices[In-Degree],"&gt;="&amp;F19)</f>
        <v>0</v>
      </c>
      <c r="H18" s="39">
        <f t="shared" si="3"/>
        <v>1.4545454545454544</v>
      </c>
      <c r="I18" s="40">
        <f>COUNTIF(Vertices[Out-Degree],"&gt;= "&amp;H18)-COUNTIF(Vertices[Out-Degree],"&gt;="&amp;H19)</f>
        <v>0</v>
      </c>
      <c r="J18" s="39">
        <f t="shared" si="4"/>
        <v>61.090909090909115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0.06591738181818182</v>
      </c>
      <c r="O18" s="40">
        <f>COUNTIF(Vertices[Eigenvector Centrality],"&gt;= "&amp;N18)-COUNTIF(Vertices[Eigenvector Centrality],"&gt;="&amp;N19)</f>
        <v>0</v>
      </c>
      <c r="P18" s="39">
        <f t="shared" si="7"/>
        <v>2.6206851454545452</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0.1276595744680851</v>
      </c>
      <c r="D19" s="34">
        <f t="shared" si="1"/>
        <v>0</v>
      </c>
      <c r="E19" s="3">
        <f>COUNTIF(Vertices[Degree],"&gt;= "&amp;D19)-COUNTIF(Vertices[Degree],"&gt;="&amp;D20)</f>
        <v>0</v>
      </c>
      <c r="F19" s="41">
        <f t="shared" si="2"/>
        <v>4.945454545454546</v>
      </c>
      <c r="G19" s="42">
        <f>COUNTIF(Vertices[In-Degree],"&gt;= "&amp;F19)-COUNTIF(Vertices[In-Degree],"&gt;="&amp;F20)</f>
        <v>1</v>
      </c>
      <c r="H19" s="41">
        <f t="shared" si="3"/>
        <v>1.5454545454545452</v>
      </c>
      <c r="I19" s="42">
        <f>COUNTIF(Vertices[Out-Degree],"&gt;= "&amp;H19)-COUNTIF(Vertices[Out-Degree],"&gt;="&amp;H20)</f>
        <v>0</v>
      </c>
      <c r="J19" s="41">
        <f t="shared" si="4"/>
        <v>64.90909090909093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0.07003721818181818</v>
      </c>
      <c r="O19" s="42">
        <f>COUNTIF(Vertices[Eigenvector Centrality],"&gt;= "&amp;N19)-COUNTIF(Vertices[Eigenvector Centrality],"&gt;="&amp;N20)</f>
        <v>0</v>
      </c>
      <c r="P19" s="41">
        <f t="shared" si="7"/>
        <v>2.7496956545454543</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5.236363636363637</v>
      </c>
      <c r="G20" s="40">
        <f>COUNTIF(Vertices[In-Degree],"&gt;= "&amp;F20)-COUNTIF(Vertices[In-Degree],"&gt;="&amp;F21)</f>
        <v>0</v>
      </c>
      <c r="H20" s="39">
        <f t="shared" si="3"/>
        <v>1.636363636363636</v>
      </c>
      <c r="I20" s="40">
        <f>COUNTIF(Vertices[Out-Degree],"&gt;= "&amp;H20)-COUNTIF(Vertices[Out-Degree],"&gt;="&amp;H21)</f>
        <v>0</v>
      </c>
      <c r="J20" s="39">
        <f t="shared" si="4"/>
        <v>68.72727272727275</v>
      </c>
      <c r="K20" s="40">
        <f>COUNTIF(Vertices[Betweenness Centrality],"&gt;= "&amp;J20)-COUNTIF(Vertices[Betweenness Centrality],"&gt;="&amp;J21)</f>
        <v>0</v>
      </c>
      <c r="L20" s="39">
        <f t="shared" si="5"/>
        <v>0.3272727272727273</v>
      </c>
      <c r="M20" s="40">
        <f>COUNTIF(Vertices[Closeness Centrality],"&gt;= "&amp;L20)-COUNTIF(Vertices[Closeness Centrality],"&gt;="&amp;L21)</f>
        <v>6</v>
      </c>
      <c r="N20" s="39">
        <f t="shared" si="6"/>
        <v>0.07415705454545454</v>
      </c>
      <c r="O20" s="40">
        <f>COUNTIF(Vertices[Eigenvector Centrality],"&gt;= "&amp;N20)-COUNTIF(Vertices[Eigenvector Centrality],"&gt;="&amp;N21)</f>
        <v>0</v>
      </c>
      <c r="P20" s="39">
        <f t="shared" si="7"/>
        <v>2.8787061636363633</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21</v>
      </c>
      <c r="D21" s="34">
        <f t="shared" si="1"/>
        <v>0</v>
      </c>
      <c r="E21" s="3">
        <f>COUNTIF(Vertices[Degree],"&gt;= "&amp;D21)-COUNTIF(Vertices[Degree],"&gt;="&amp;D22)</f>
        <v>0</v>
      </c>
      <c r="F21" s="41">
        <f t="shared" si="2"/>
        <v>5.527272727272728</v>
      </c>
      <c r="G21" s="42">
        <f>COUNTIF(Vertices[In-Degree],"&gt;= "&amp;F21)-COUNTIF(Vertices[In-Degree],"&gt;="&amp;F22)</f>
        <v>0</v>
      </c>
      <c r="H21" s="41">
        <f t="shared" si="3"/>
        <v>1.7272727272727268</v>
      </c>
      <c r="I21" s="42">
        <f>COUNTIF(Vertices[Out-Degree],"&gt;= "&amp;H21)-COUNTIF(Vertices[Out-Degree],"&gt;="&amp;H22)</f>
        <v>0</v>
      </c>
      <c r="J21" s="41">
        <f t="shared" si="4"/>
        <v>72.54545454545456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0.0782768909090909</v>
      </c>
      <c r="O21" s="42">
        <f>COUNTIF(Vertices[Eigenvector Centrality],"&gt;= "&amp;N21)-COUNTIF(Vertices[Eigenvector Centrality],"&gt;="&amp;N22)</f>
        <v>0</v>
      </c>
      <c r="P21" s="41">
        <f t="shared" si="7"/>
        <v>3.0077166727272724</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8</v>
      </c>
      <c r="D22" s="34">
        <f t="shared" si="1"/>
        <v>0</v>
      </c>
      <c r="E22" s="3">
        <f>COUNTIF(Vertices[Degree],"&gt;= "&amp;D22)-COUNTIF(Vertices[Degree],"&gt;="&amp;D23)</f>
        <v>0</v>
      </c>
      <c r="F22" s="39">
        <f t="shared" si="2"/>
        <v>5.818181818181819</v>
      </c>
      <c r="G22" s="40">
        <f>COUNTIF(Vertices[In-Degree],"&gt;= "&amp;F22)-COUNTIF(Vertices[In-Degree],"&gt;="&amp;F23)</f>
        <v>0</v>
      </c>
      <c r="H22" s="39">
        <f t="shared" si="3"/>
        <v>1.8181818181818177</v>
      </c>
      <c r="I22" s="40">
        <f>COUNTIF(Vertices[Out-Degree],"&gt;= "&amp;H22)-COUNTIF(Vertices[Out-Degree],"&gt;="&amp;H23)</f>
        <v>0</v>
      </c>
      <c r="J22" s="39">
        <f t="shared" si="4"/>
        <v>76.36363636363637</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0.08239672727272726</v>
      </c>
      <c r="O22" s="40">
        <f>COUNTIF(Vertices[Eigenvector Centrality],"&gt;= "&amp;N22)-COUNTIF(Vertices[Eigenvector Centrality],"&gt;="&amp;N23)</f>
        <v>0</v>
      </c>
      <c r="P22" s="39">
        <f t="shared" si="7"/>
        <v>3.1367271818181814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6.10909090909091</v>
      </c>
      <c r="G23" s="42">
        <f>COUNTIF(Vertices[In-Degree],"&gt;= "&amp;F23)-COUNTIF(Vertices[In-Degree],"&gt;="&amp;F24)</f>
        <v>0</v>
      </c>
      <c r="H23" s="41">
        <f t="shared" si="3"/>
        <v>1.9090909090909085</v>
      </c>
      <c r="I23" s="42">
        <f>COUNTIF(Vertices[Out-Degree],"&gt;= "&amp;H23)-COUNTIF(Vertices[Out-Degree],"&gt;="&amp;H24)</f>
        <v>0</v>
      </c>
      <c r="J23" s="41">
        <f t="shared" si="4"/>
        <v>80.18181818181819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0.08651656363636362</v>
      </c>
      <c r="O23" s="42">
        <f>COUNTIF(Vertices[Eigenvector Centrality],"&gt;= "&amp;N23)-COUNTIF(Vertices[Eigenvector Centrality],"&gt;="&amp;N24)</f>
        <v>0</v>
      </c>
      <c r="P23" s="41">
        <f t="shared" si="7"/>
        <v>3.2657376909090905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17</v>
      </c>
      <c r="D24" s="34">
        <f t="shared" si="1"/>
        <v>0</v>
      </c>
      <c r="E24" s="3">
        <f>COUNTIF(Vertices[Degree],"&gt;= "&amp;D24)-COUNTIF(Vertices[Degree],"&gt;="&amp;D25)</f>
        <v>0</v>
      </c>
      <c r="F24" s="39">
        <f t="shared" si="2"/>
        <v>6.400000000000001</v>
      </c>
      <c r="G24" s="40">
        <f>COUNTIF(Vertices[In-Degree],"&gt;= "&amp;F24)-COUNTIF(Vertices[In-Degree],"&gt;="&amp;F25)</f>
        <v>0</v>
      </c>
      <c r="H24" s="39">
        <f t="shared" si="3"/>
        <v>1.9999999999999993</v>
      </c>
      <c r="I24" s="40">
        <f>COUNTIF(Vertices[Out-Degree],"&gt;= "&amp;H24)-COUNTIF(Vertices[Out-Degree],"&gt;="&amp;H25)</f>
        <v>2</v>
      </c>
      <c r="J24" s="39">
        <f t="shared" si="4"/>
        <v>84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0.09063639999999998</v>
      </c>
      <c r="O24" s="40">
        <f>COUNTIF(Vertices[Eigenvector Centrality],"&gt;= "&amp;N24)-COUNTIF(Vertices[Eigenvector Centrality],"&gt;="&amp;N25)</f>
        <v>0</v>
      </c>
      <c r="P24" s="39">
        <f t="shared" si="7"/>
        <v>3.3947481999999995</v>
      </c>
      <c r="Q24" s="40">
        <f>COUNTIF(Vertices[PageRank],"&gt;= "&amp;P24)-COUNTIF(Vertices[PageRank],"&gt;="&amp;P25)</f>
        <v>0</v>
      </c>
      <c r="R24" s="39">
        <f t="shared" si="8"/>
        <v>0.4000000000000001</v>
      </c>
      <c r="S24" s="45">
        <f>COUNTIF(Vertices[Clustering Coefficient],"&gt;= "&amp;R24)-COUNTIF(Vertices[Clustering Coefficient],"&gt;="&amp;R25)</f>
        <v>3</v>
      </c>
      <c r="T24" s="39" t="e">
        <f ca="1" t="shared" si="9"/>
        <v>#REF!</v>
      </c>
      <c r="U24" s="40" t="e">
        <f ca="1" t="shared" si="0"/>
        <v>#REF!</v>
      </c>
    </row>
    <row r="25" spans="1:21" ht="15">
      <c r="A25" s="135"/>
      <c r="B25" s="135"/>
      <c r="D25" s="34">
        <f t="shared" si="1"/>
        <v>0</v>
      </c>
      <c r="E25" s="3">
        <f>COUNTIF(Vertices[Degree],"&gt;= "&amp;D25)-COUNTIF(Vertices[Degree],"&gt;="&amp;D26)</f>
        <v>0</v>
      </c>
      <c r="F25" s="41">
        <f t="shared" si="2"/>
        <v>6.690909090909092</v>
      </c>
      <c r="G25" s="42">
        <f>COUNTIF(Vertices[In-Degree],"&gt;= "&amp;F25)-COUNTIF(Vertices[In-Degree],"&gt;="&amp;F26)</f>
        <v>0</v>
      </c>
      <c r="H25" s="41">
        <f t="shared" si="3"/>
        <v>2.0909090909090904</v>
      </c>
      <c r="I25" s="42">
        <f>COUNTIF(Vertices[Out-Degree],"&gt;= "&amp;H25)-COUNTIF(Vertices[Out-Degree],"&gt;="&amp;H26)</f>
        <v>0</v>
      </c>
      <c r="J25" s="41">
        <f t="shared" si="4"/>
        <v>87.81818181818181</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0.09475623636363634</v>
      </c>
      <c r="O25" s="42">
        <f>COUNTIF(Vertices[Eigenvector Centrality],"&gt;= "&amp;N25)-COUNTIF(Vertices[Eigenvector Centrality],"&gt;="&amp;N26)</f>
        <v>0</v>
      </c>
      <c r="P25" s="41">
        <f t="shared" si="7"/>
        <v>3.5237587090909086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6.981818181818183</v>
      </c>
      <c r="G26" s="40">
        <f>COUNTIF(Vertices[In-Degree],"&gt;= "&amp;F26)-COUNTIF(Vertices[In-Degree],"&gt;="&amp;F28)</f>
        <v>0</v>
      </c>
      <c r="H26" s="39">
        <f t="shared" si="3"/>
        <v>2.181818181818181</v>
      </c>
      <c r="I26" s="40">
        <f>COUNTIF(Vertices[Out-Degree],"&gt;= "&amp;H26)-COUNTIF(Vertices[Out-Degree],"&gt;="&amp;H28)</f>
        <v>0</v>
      </c>
      <c r="J26" s="39">
        <f t="shared" si="4"/>
        <v>91.63636363636363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0.0988760727272727</v>
      </c>
      <c r="O26" s="40">
        <f>COUNTIF(Vertices[Eigenvector Centrality],"&gt;= "&amp;N26)-COUNTIF(Vertices[Eigenvector Centrality],"&gt;="&amp;N28)</f>
        <v>0</v>
      </c>
      <c r="P26" s="39">
        <f t="shared" si="7"/>
        <v>3.6527692181818177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1.463158</v>
      </c>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-17</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2.272727272727272</v>
      </c>
      <c r="I28" s="42">
        <f>COUNTIF(Vertices[Out-Degree],"&gt;= "&amp;H28)-COUNTIF(Vertices[Out-Degree],"&gt;="&amp;H40)</f>
        <v>0</v>
      </c>
      <c r="J28" s="41">
        <f>J26+($J$57-$J$2)/BinDivisor</f>
        <v>95.45454545454544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0.10299590909090905</v>
      </c>
      <c r="O28" s="42">
        <f>COUNTIF(Vertices[Eigenvector Centrality],"&gt;= "&amp;N28)-COUNTIF(Vertices[Eigenvector Centrality],"&gt;="&amp;N40)</f>
        <v>0</v>
      </c>
      <c r="P28" s="41">
        <f>P26+($P$57-$P$2)/BinDivisor</f>
        <v>3.7817797272727267</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0.014216575922565033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1341</v>
      </c>
      <c r="B30" s="36">
        <v>0.706686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1342</v>
      </c>
      <c r="B32" s="36" t="s">
        <v>1343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-17</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-17</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2.363636363636363</v>
      </c>
      <c r="I40" s="40">
        <f>COUNTIF(Vertices[Out-Degree],"&gt;= "&amp;H40)-COUNTIF(Vertices[Out-Degree],"&gt;="&amp;H41)</f>
        <v>0</v>
      </c>
      <c r="J40" s="39">
        <f>J28+($J$57-$J$2)/BinDivisor</f>
        <v>99.27272727272725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0.10711574545454541</v>
      </c>
      <c r="O40" s="40">
        <f>COUNTIF(Vertices[Eigenvector Centrality],"&gt;= "&amp;N40)-COUNTIF(Vertices[Eigenvector Centrality],"&gt;="&amp;N41)</f>
        <v>0</v>
      </c>
      <c r="P40" s="39">
        <f>P28+($P$57-$P$2)/BinDivisor</f>
        <v>3.9107902363636358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103.09090909090907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0.11123558181818177</v>
      </c>
      <c r="O41" s="42">
        <f>COUNTIF(Vertices[Eigenvector Centrality],"&gt;= "&amp;N41)-COUNTIF(Vertices[Eigenvector Centrality],"&gt;="&amp;N42)</f>
        <v>0</v>
      </c>
      <c r="P41" s="41">
        <f aca="true" t="shared" si="16" ref="P41:P56">P40+($P$57-$P$2)/BinDivisor</f>
        <v>4.039800745454545</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2.5454545454545445</v>
      </c>
      <c r="I42" s="40">
        <f>COUNTIF(Vertices[Out-Degree],"&gt;= "&amp;H42)-COUNTIF(Vertices[Out-Degree],"&gt;="&amp;H43)</f>
        <v>0</v>
      </c>
      <c r="J42" s="39">
        <f t="shared" si="13"/>
        <v>106.90909090909088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0.11535541818181813</v>
      </c>
      <c r="O42" s="40">
        <f>COUNTIF(Vertices[Eigenvector Centrality],"&gt;= "&amp;N42)-COUNTIF(Vertices[Eigenvector Centrality],"&gt;="&amp;N43)</f>
        <v>0</v>
      </c>
      <c r="P42" s="39">
        <f t="shared" si="16"/>
        <v>4.168811254545454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2.6363636363636354</v>
      </c>
      <c r="I43" s="42">
        <f>COUNTIF(Vertices[Out-Degree],"&gt;= "&amp;H43)-COUNTIF(Vertices[Out-Degree],"&gt;="&amp;H44)</f>
        <v>0</v>
      </c>
      <c r="J43" s="41">
        <f t="shared" si="13"/>
        <v>110.72727272727269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0.11947525454545449</v>
      </c>
      <c r="O43" s="42">
        <f>COUNTIF(Vertices[Eigenvector Centrality],"&gt;= "&amp;N43)-COUNTIF(Vertices[Eigenvector Centrality],"&gt;="&amp;N44)</f>
        <v>0</v>
      </c>
      <c r="P43" s="41">
        <f t="shared" si="16"/>
        <v>4.297821763636363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2.727272727272726</v>
      </c>
      <c r="I44" s="40">
        <f>COUNTIF(Vertices[Out-Degree],"&gt;= "&amp;H44)-COUNTIF(Vertices[Out-Degree],"&gt;="&amp;H45)</f>
        <v>0</v>
      </c>
      <c r="J44" s="39">
        <f t="shared" si="13"/>
        <v>114.5454545454545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0.12359509090909085</v>
      </c>
      <c r="O44" s="40">
        <f>COUNTIF(Vertices[Eigenvector Centrality],"&gt;= "&amp;N44)-COUNTIF(Vertices[Eigenvector Centrality],"&gt;="&amp;N45)</f>
        <v>0</v>
      </c>
      <c r="P44" s="39">
        <f t="shared" si="16"/>
        <v>4.426832272727272</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2.818181818181817</v>
      </c>
      <c r="I45" s="42">
        <f>COUNTIF(Vertices[Out-Degree],"&gt;= "&amp;H45)-COUNTIF(Vertices[Out-Degree],"&gt;="&amp;H46)</f>
        <v>0</v>
      </c>
      <c r="J45" s="41">
        <f t="shared" si="13"/>
        <v>118.36363636363632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0.1277149272727272</v>
      </c>
      <c r="O45" s="42">
        <f>COUNTIF(Vertices[Eigenvector Centrality],"&gt;= "&amp;N45)-COUNTIF(Vertices[Eigenvector Centrality],"&gt;="&amp;N46)</f>
        <v>0</v>
      </c>
      <c r="P45" s="41">
        <f t="shared" si="16"/>
        <v>4.555842781818181</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2.909090909090908</v>
      </c>
      <c r="I46" s="40">
        <f>COUNTIF(Vertices[Out-Degree],"&gt;= "&amp;H46)-COUNTIF(Vertices[Out-Degree],"&gt;="&amp;H47)</f>
        <v>0</v>
      </c>
      <c r="J46" s="39">
        <f t="shared" si="13"/>
        <v>122.18181818181813</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0.13183476363636357</v>
      </c>
      <c r="O46" s="40">
        <f>COUNTIF(Vertices[Eigenvector Centrality],"&gt;= "&amp;N46)-COUNTIF(Vertices[Eigenvector Centrality],"&gt;="&amp;N47)</f>
        <v>0</v>
      </c>
      <c r="P46" s="39">
        <f t="shared" si="16"/>
        <v>4.68485329090909</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2.9999999999999987</v>
      </c>
      <c r="I47" s="42">
        <f>COUNTIF(Vertices[Out-Degree],"&gt;= "&amp;H47)-COUNTIF(Vertices[Out-Degree],"&gt;="&amp;H48)</f>
        <v>0</v>
      </c>
      <c r="J47" s="41">
        <f t="shared" si="13"/>
        <v>125.99999999999994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0.13595459999999993</v>
      </c>
      <c r="O47" s="42">
        <f>COUNTIF(Vertices[Eigenvector Centrality],"&gt;= "&amp;N47)-COUNTIF(Vertices[Eigenvector Centrality],"&gt;="&amp;N48)</f>
        <v>0</v>
      </c>
      <c r="P47" s="41">
        <f t="shared" si="16"/>
        <v>4.813863799999999</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0</v>
      </c>
      <c r="H48" s="39">
        <f t="shared" si="12"/>
        <v>3.0909090909090895</v>
      </c>
      <c r="I48" s="40">
        <f>COUNTIF(Vertices[Out-Degree],"&gt;= "&amp;H48)-COUNTIF(Vertices[Out-Degree],"&gt;="&amp;H49)</f>
        <v>0</v>
      </c>
      <c r="J48" s="39">
        <f t="shared" si="13"/>
        <v>129.81818181818176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0.14007443636363628</v>
      </c>
      <c r="O48" s="40">
        <f>COUNTIF(Vertices[Eigenvector Centrality],"&gt;= "&amp;N48)-COUNTIF(Vertices[Eigenvector Centrality],"&gt;="&amp;N49)</f>
        <v>0</v>
      </c>
      <c r="P48" s="39">
        <f t="shared" si="16"/>
        <v>4.942874309090908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3.1818181818181803</v>
      </c>
      <c r="I49" s="42">
        <f>COUNTIF(Vertices[Out-Degree],"&gt;= "&amp;H49)-COUNTIF(Vertices[Out-Degree],"&gt;="&amp;H50)</f>
        <v>0</v>
      </c>
      <c r="J49" s="41">
        <f t="shared" si="13"/>
        <v>133.63636363636357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0.14419427272727264</v>
      </c>
      <c r="O49" s="42">
        <f>COUNTIF(Vertices[Eigenvector Centrality],"&gt;= "&amp;N49)-COUNTIF(Vertices[Eigenvector Centrality],"&gt;="&amp;N50)</f>
        <v>0</v>
      </c>
      <c r="P49" s="41">
        <f t="shared" si="16"/>
        <v>5.071884818181817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3.272727272727271</v>
      </c>
      <c r="I50" s="40">
        <f>COUNTIF(Vertices[Out-Degree],"&gt;= "&amp;H50)-COUNTIF(Vertices[Out-Degree],"&gt;="&amp;H51)</f>
        <v>0</v>
      </c>
      <c r="J50" s="39">
        <f t="shared" si="13"/>
        <v>137.45454545454538</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0.148314109090909</v>
      </c>
      <c r="O50" s="40">
        <f>COUNTIF(Vertices[Eigenvector Centrality],"&gt;= "&amp;N50)-COUNTIF(Vertices[Eigenvector Centrality],"&gt;="&amp;N51)</f>
        <v>0</v>
      </c>
      <c r="P50" s="39">
        <f t="shared" si="16"/>
        <v>5.200895327272726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3.363636363636362</v>
      </c>
      <c r="I51" s="42">
        <f>COUNTIF(Vertices[Out-Degree],"&gt;= "&amp;H51)-COUNTIF(Vertices[Out-Degree],"&gt;="&amp;H52)</f>
        <v>0</v>
      </c>
      <c r="J51" s="41">
        <f t="shared" si="13"/>
        <v>141.2727272727272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0.15243394545454536</v>
      </c>
      <c r="O51" s="42">
        <f>COUNTIF(Vertices[Eigenvector Centrality],"&gt;= "&amp;N51)-COUNTIF(Vertices[Eigenvector Centrality],"&gt;="&amp;N52)</f>
        <v>0</v>
      </c>
      <c r="P51" s="41">
        <f t="shared" si="16"/>
        <v>5.329905836363635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3.454545454545453</v>
      </c>
      <c r="I52" s="40">
        <f>COUNTIF(Vertices[Out-Degree],"&gt;= "&amp;H52)-COUNTIF(Vertices[Out-Degree],"&gt;="&amp;H53)</f>
        <v>0</v>
      </c>
      <c r="J52" s="39">
        <f t="shared" si="13"/>
        <v>145.090909090909</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0.15655378181818172</v>
      </c>
      <c r="O52" s="40">
        <f>COUNTIF(Vertices[Eigenvector Centrality],"&gt;= "&amp;N52)-COUNTIF(Vertices[Eigenvector Centrality],"&gt;="&amp;N53)</f>
        <v>0</v>
      </c>
      <c r="P52" s="39">
        <f t="shared" si="16"/>
        <v>5.458916345454544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3.5454545454545436</v>
      </c>
      <c r="I53" s="42">
        <f>COUNTIF(Vertices[Out-Degree],"&gt;= "&amp;H53)-COUNTIF(Vertices[Out-Degree],"&gt;="&amp;H54)</f>
        <v>0</v>
      </c>
      <c r="J53" s="41">
        <f t="shared" si="13"/>
        <v>148.90909090909082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0.16067361818181808</v>
      </c>
      <c r="O53" s="42">
        <f>COUNTIF(Vertices[Eigenvector Centrality],"&gt;= "&amp;N53)-COUNTIF(Vertices[Eigenvector Centrality],"&gt;="&amp;N54)</f>
        <v>0</v>
      </c>
      <c r="P53" s="41">
        <f t="shared" si="16"/>
        <v>5.5879268545454535</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3.6363636363636345</v>
      </c>
      <c r="I54" s="40">
        <f>COUNTIF(Vertices[Out-Degree],"&gt;= "&amp;H54)-COUNTIF(Vertices[Out-Degree],"&gt;="&amp;H55)</f>
        <v>0</v>
      </c>
      <c r="J54" s="39">
        <f t="shared" si="13"/>
        <v>152.72727272727263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0.16479345454545444</v>
      </c>
      <c r="O54" s="40">
        <f>COUNTIF(Vertices[Eigenvector Centrality],"&gt;= "&amp;N54)-COUNTIF(Vertices[Eigenvector Centrality],"&gt;="&amp;N55)</f>
        <v>0</v>
      </c>
      <c r="P54" s="39">
        <f t="shared" si="16"/>
        <v>5.7169373636363625</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3.7272727272727253</v>
      </c>
      <c r="I55" s="42">
        <f>COUNTIF(Vertices[Out-Degree],"&gt;= "&amp;H55)-COUNTIF(Vertices[Out-Degree],"&gt;="&amp;H56)</f>
        <v>0</v>
      </c>
      <c r="J55" s="41">
        <f t="shared" si="13"/>
        <v>156.54545454545445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0.1689132909090908</v>
      </c>
      <c r="O55" s="42">
        <f>COUNTIF(Vertices[Eigenvector Centrality],"&gt;= "&amp;N55)-COUNTIF(Vertices[Eigenvector Centrality],"&gt;="&amp;N56)</f>
        <v>0</v>
      </c>
      <c r="P55" s="41">
        <f t="shared" si="16"/>
        <v>5.845947872727272</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3.818181818181816</v>
      </c>
      <c r="I56" s="40">
        <f>COUNTIF(Vertices[Out-Degree],"&gt;= "&amp;H56)-COUNTIF(Vertices[Out-Degree],"&gt;="&amp;H57)</f>
        <v>0</v>
      </c>
      <c r="J56" s="39">
        <f t="shared" si="13"/>
        <v>160.36363636363626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0.17303312727272716</v>
      </c>
      <c r="O56" s="40">
        <f>COUNTIF(Vertices[Eigenvector Centrality],"&gt;= "&amp;N56)-COUNTIF(Vertices[Eigenvector Centrality],"&gt;="&amp;N57)</f>
        <v>0</v>
      </c>
      <c r="P56" s="39">
        <f t="shared" si="16"/>
        <v>5.974958381818181</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1</v>
      </c>
      <c r="H57" s="43">
        <f>MAX(Vertices[Out-Degree])</f>
        <v>5</v>
      </c>
      <c r="I57" s="44">
        <f>COUNTIF(Vertices[Out-Degree],"&gt;= "&amp;H57)-COUNTIF(Vertices[Out-Degree],"&gt;="&amp;H58)</f>
        <v>3</v>
      </c>
      <c r="J57" s="43">
        <f>MAX(Vertices[Betweenness Centrality])</f>
        <v>210</v>
      </c>
      <c r="K57" s="44">
        <f>COUNTIF(Vertices[Betweenness Centrality],"&gt;= "&amp;J57)-COUNTIF(Vertices[Betweenness Centrality],"&gt;="&amp;J58)</f>
        <v>1</v>
      </c>
      <c r="L57" s="43">
        <f>MAX(Vertices[Closeness Centrality])</f>
        <v>1</v>
      </c>
      <c r="M57" s="44">
        <f>COUNTIF(Vertices[Closeness Centrality],"&gt;= "&amp;L57)-COUNTIF(Vertices[Closeness Centrality],"&gt;="&amp;L58)</f>
        <v>14</v>
      </c>
      <c r="N57" s="43">
        <f>MAX(Vertices[Eigenvector Centrality])</f>
        <v>0.226591</v>
      </c>
      <c r="O57" s="44">
        <f>COUNTIF(Vertices[Eigenvector Centrality],"&gt;= "&amp;N57)-COUNTIF(Vertices[Eigenvector Centrality],"&gt;="&amp;N58)</f>
        <v>1</v>
      </c>
      <c r="P57" s="43">
        <f>MAX(Vertices[PageRank])</f>
        <v>7.652095</v>
      </c>
      <c r="Q57" s="44">
        <f>COUNTIF(Vertices[PageRank],"&gt;= "&amp;P57)-COUNTIF(Vertices[PageRank],"&gt;="&amp;P58)</f>
        <v>1</v>
      </c>
      <c r="R57" s="43">
        <f>MAX(Vertices[Clustering Coefficient])</f>
        <v>1</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1.0517241379310345</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1.0517241379310345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210</v>
      </c>
    </row>
    <row r="99" spans="1:2" ht="15">
      <c r="A99" s="35" t="s">
        <v>102</v>
      </c>
      <c r="B99" s="49">
        <f>_xlfn.IFERROR(AVERAGE(Vertices[Betweenness Centrality]),NoMetricMessage)</f>
        <v>4.0344827586206895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0.3436880862068965</v>
      </c>
    </row>
    <row r="114" spans="1:2" ht="15">
      <c r="A114" s="35" t="s">
        <v>109</v>
      </c>
      <c r="B114" s="49">
        <f>_xlfn.IFERROR(MEDIAN(Vertices[Closeness Centrality]),NoMetricMessage)</f>
        <v>0.142857</v>
      </c>
    </row>
    <row r="125" spans="1:2" ht="15">
      <c r="A125" s="35" t="s">
        <v>112</v>
      </c>
      <c r="B125" s="49">
        <f>IF(COUNT(Vertices[Eigenvector Centrality])&gt;0,N2,NoMetricMessage)</f>
        <v>0</v>
      </c>
    </row>
    <row r="126" spans="1:2" ht="15">
      <c r="A126" s="35" t="s">
        <v>113</v>
      </c>
      <c r="B126" s="49">
        <f>IF(COUNT(Vertices[Eigenvector Centrality])&gt;0,N57,NoMetricMessage)</f>
        <v>0.226591</v>
      </c>
    </row>
    <row r="127" spans="1:2" ht="15">
      <c r="A127" s="35" t="s">
        <v>114</v>
      </c>
      <c r="B127" s="49">
        <f>_xlfn.IFERROR(AVERAGE(Vertices[Eigenvector Centrality]),NoMetricMessage)</f>
        <v>0.017241327586206896</v>
      </c>
    </row>
    <row r="128" spans="1:2" ht="15">
      <c r="A128" s="35" t="s">
        <v>115</v>
      </c>
      <c r="B128" s="49">
        <f>_xlfn.IFERROR(MEDIAN(Vertices[Eigenvector Centrality]),NoMetricMessage)</f>
        <v>0</v>
      </c>
    </row>
    <row r="139" spans="1:2" ht="15">
      <c r="A139" s="35" t="s">
        <v>140</v>
      </c>
      <c r="B139" s="49">
        <f>IF(COUNT(Vertices[PageRank])&gt;0,P2,NoMetricMessage)</f>
        <v>0.556517</v>
      </c>
    </row>
    <row r="140" spans="1:2" ht="15">
      <c r="A140" s="35" t="s">
        <v>141</v>
      </c>
      <c r="B140" s="49">
        <f>IF(COUNT(Vertices[PageRank])&gt;0,P57,NoMetricMessage)</f>
        <v>7.652095</v>
      </c>
    </row>
    <row r="141" spans="1:2" ht="15">
      <c r="A141" s="35" t="s">
        <v>142</v>
      </c>
      <c r="B141" s="49">
        <f>_xlfn.IFERROR(AVERAGE(Vertices[PageRank]),NoMetricMessage)</f>
        <v>0.9999903793103445</v>
      </c>
    </row>
    <row r="142" spans="1:2" ht="15">
      <c r="A142" s="35" t="s">
        <v>143</v>
      </c>
      <c r="B142" s="49">
        <f>_xlfn.IFERROR(MEDIAN(Vertices[PageRank]),NoMetricMessage)</f>
        <v>0.774827</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0.07241379310344827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876</v>
      </c>
      <c r="K7" s="13" t="s">
        <v>877</v>
      </c>
    </row>
    <row r="8" spans="1:11" ht="409.5">
      <c r="A8"/>
      <c r="B8">
        <v>2</v>
      </c>
      <c r="C8">
        <v>2</v>
      </c>
      <c r="D8" t="s">
        <v>61</v>
      </c>
      <c r="E8" t="s">
        <v>61</v>
      </c>
      <c r="H8" t="s">
        <v>73</v>
      </c>
      <c r="J8" t="s">
        <v>878</v>
      </c>
      <c r="K8" s="13" t="s">
        <v>879</v>
      </c>
    </row>
    <row r="9" spans="1:11" ht="409.5">
      <c r="A9"/>
      <c r="B9">
        <v>3</v>
      </c>
      <c r="C9">
        <v>4</v>
      </c>
      <c r="D9" t="s">
        <v>62</v>
      </c>
      <c r="E9" t="s">
        <v>62</v>
      </c>
      <c r="H9" t="s">
        <v>74</v>
      </c>
      <c r="J9" t="s">
        <v>880</v>
      </c>
      <c r="K9" s="13" t="s">
        <v>881</v>
      </c>
    </row>
    <row r="10" spans="1:11" ht="409.5">
      <c r="A10"/>
      <c r="B10">
        <v>4</v>
      </c>
      <c r="D10" t="s">
        <v>63</v>
      </c>
      <c r="E10" t="s">
        <v>63</v>
      </c>
      <c r="H10" t="s">
        <v>75</v>
      </c>
      <c r="J10" t="s">
        <v>882</v>
      </c>
      <c r="K10" s="13" t="s">
        <v>883</v>
      </c>
    </row>
    <row r="11" spans="1:11" ht="15">
      <c r="A11"/>
      <c r="B11">
        <v>5</v>
      </c>
      <c r="D11" t="s">
        <v>46</v>
      </c>
      <c r="E11">
        <v>1</v>
      </c>
      <c r="H11" t="s">
        <v>76</v>
      </c>
      <c r="J11" t="s">
        <v>884</v>
      </c>
      <c r="K11" t="s">
        <v>885</v>
      </c>
    </row>
    <row r="12" spans="1:11" ht="15">
      <c r="A12"/>
      <c r="B12"/>
      <c r="D12" t="s">
        <v>64</v>
      </c>
      <c r="E12">
        <v>2</v>
      </c>
      <c r="H12">
        <v>0</v>
      </c>
      <c r="J12" t="s">
        <v>886</v>
      </c>
      <c r="K12" t="s">
        <v>887</v>
      </c>
    </row>
    <row r="13" spans="1:11" ht="15">
      <c r="A13"/>
      <c r="B13"/>
      <c r="D13">
        <v>1</v>
      </c>
      <c r="E13">
        <v>3</v>
      </c>
      <c r="H13">
        <v>1</v>
      </c>
      <c r="J13" t="s">
        <v>888</v>
      </c>
      <c r="K13" t="s">
        <v>889</v>
      </c>
    </row>
    <row r="14" spans="4:11" ht="15">
      <c r="D14">
        <v>2</v>
      </c>
      <c r="E14">
        <v>4</v>
      </c>
      <c r="H14">
        <v>2</v>
      </c>
      <c r="J14" t="s">
        <v>890</v>
      </c>
      <c r="K14" t="s">
        <v>891</v>
      </c>
    </row>
    <row r="15" spans="4:11" ht="15">
      <c r="D15">
        <v>3</v>
      </c>
      <c r="E15">
        <v>5</v>
      </c>
      <c r="H15">
        <v>3</v>
      </c>
      <c r="J15" t="s">
        <v>892</v>
      </c>
      <c r="K15" t="s">
        <v>893</v>
      </c>
    </row>
    <row r="16" spans="4:11" ht="15">
      <c r="D16">
        <v>4</v>
      </c>
      <c r="E16">
        <v>6</v>
      </c>
      <c r="H16">
        <v>4</v>
      </c>
      <c r="J16" t="s">
        <v>894</v>
      </c>
      <c r="K16" t="s">
        <v>895</v>
      </c>
    </row>
    <row r="17" spans="4:11" ht="15">
      <c r="D17">
        <v>5</v>
      </c>
      <c r="E17">
        <v>7</v>
      </c>
      <c r="H17">
        <v>5</v>
      </c>
      <c r="J17" t="s">
        <v>896</v>
      </c>
      <c r="K17" t="s">
        <v>897</v>
      </c>
    </row>
    <row r="18" spans="4:11" ht="15">
      <c r="D18">
        <v>6</v>
      </c>
      <c r="E18">
        <v>8</v>
      </c>
      <c r="H18">
        <v>6</v>
      </c>
      <c r="J18" t="s">
        <v>898</v>
      </c>
      <c r="K18" t="s">
        <v>899</v>
      </c>
    </row>
    <row r="19" spans="4:11" ht="15">
      <c r="D19">
        <v>7</v>
      </c>
      <c r="E19">
        <v>9</v>
      </c>
      <c r="H19">
        <v>7</v>
      </c>
      <c r="J19" t="s">
        <v>900</v>
      </c>
      <c r="K19" t="s">
        <v>901</v>
      </c>
    </row>
    <row r="20" spans="4:11" ht="15">
      <c r="D20">
        <v>8</v>
      </c>
      <c r="H20">
        <v>8</v>
      </c>
      <c r="J20" t="s">
        <v>902</v>
      </c>
      <c r="K20" t="s">
        <v>903</v>
      </c>
    </row>
    <row r="21" spans="4:11" ht="409.5">
      <c r="D21">
        <v>9</v>
      </c>
      <c r="H21">
        <v>9</v>
      </c>
      <c r="J21" t="s">
        <v>904</v>
      </c>
      <c r="K21" s="13" t="s">
        <v>905</v>
      </c>
    </row>
    <row r="22" spans="4:11" ht="409.5">
      <c r="D22">
        <v>10</v>
      </c>
      <c r="J22" t="s">
        <v>906</v>
      </c>
      <c r="K22" s="13" t="s">
        <v>907</v>
      </c>
    </row>
    <row r="23" spans="4:11" ht="409.5">
      <c r="D23">
        <v>11</v>
      </c>
      <c r="J23" t="s">
        <v>908</v>
      </c>
      <c r="K23" s="13" t="s">
        <v>909</v>
      </c>
    </row>
    <row r="24" spans="10:11" ht="409.5">
      <c r="J24" t="s">
        <v>910</v>
      </c>
      <c r="K24" s="13" t="s">
        <v>1405</v>
      </c>
    </row>
    <row r="25" spans="10:11" ht="15">
      <c r="J25" t="s">
        <v>911</v>
      </c>
      <c r="K25" t="b">
        <v>0</v>
      </c>
    </row>
    <row r="26" spans="10:11" ht="15">
      <c r="J26" t="s">
        <v>1403</v>
      </c>
      <c r="K26" t="s">
        <v>1404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943</v>
      </c>
      <c r="B1" s="13" t="s">
        <v>944</v>
      </c>
      <c r="C1" s="13" t="s">
        <v>945</v>
      </c>
      <c r="D1" s="13" t="s">
        <v>947</v>
      </c>
      <c r="E1" s="13" t="s">
        <v>946</v>
      </c>
      <c r="F1" s="13" t="s">
        <v>949</v>
      </c>
      <c r="G1" s="85" t="s">
        <v>948</v>
      </c>
      <c r="H1" s="85" t="s">
        <v>951</v>
      </c>
      <c r="I1" s="13" t="s">
        <v>950</v>
      </c>
      <c r="J1" s="13" t="s">
        <v>953</v>
      </c>
      <c r="K1" s="13" t="s">
        <v>952</v>
      </c>
      <c r="L1" s="13" t="s">
        <v>955</v>
      </c>
      <c r="M1" s="13" t="s">
        <v>954</v>
      </c>
      <c r="N1" s="13" t="s">
        <v>957</v>
      </c>
      <c r="O1" s="85" t="s">
        <v>956</v>
      </c>
      <c r="P1" s="85" t="s">
        <v>959</v>
      </c>
      <c r="Q1" s="13" t="s">
        <v>958</v>
      </c>
      <c r="R1" s="13" t="s">
        <v>961</v>
      </c>
      <c r="S1" s="85" t="s">
        <v>960</v>
      </c>
      <c r="T1" s="85" t="s">
        <v>963</v>
      </c>
      <c r="U1" s="13" t="s">
        <v>962</v>
      </c>
      <c r="V1" s="13" t="s">
        <v>964</v>
      </c>
    </row>
    <row r="2" spans="1:22" ht="15">
      <c r="A2" s="90" t="s">
        <v>305</v>
      </c>
      <c r="B2" s="85">
        <v>15</v>
      </c>
      <c r="C2" s="90" t="s">
        <v>305</v>
      </c>
      <c r="D2" s="85">
        <v>15</v>
      </c>
      <c r="E2" s="90" t="s">
        <v>304</v>
      </c>
      <c r="F2" s="85">
        <v>1</v>
      </c>
      <c r="G2" s="85"/>
      <c r="H2" s="85"/>
      <c r="I2" s="90" t="s">
        <v>313</v>
      </c>
      <c r="J2" s="85">
        <v>1</v>
      </c>
      <c r="K2" s="90" t="s">
        <v>315</v>
      </c>
      <c r="L2" s="85">
        <v>1</v>
      </c>
      <c r="M2" s="90" t="s">
        <v>314</v>
      </c>
      <c r="N2" s="85">
        <v>1</v>
      </c>
      <c r="O2" s="85"/>
      <c r="P2" s="85"/>
      <c r="Q2" s="90" t="s">
        <v>317</v>
      </c>
      <c r="R2" s="85">
        <v>1</v>
      </c>
      <c r="S2" s="85"/>
      <c r="T2" s="85"/>
      <c r="U2" s="90" t="s">
        <v>309</v>
      </c>
      <c r="V2" s="85">
        <v>1</v>
      </c>
    </row>
    <row r="3" spans="1:22" ht="15">
      <c r="A3" s="90" t="s">
        <v>317</v>
      </c>
      <c r="B3" s="85">
        <v>1</v>
      </c>
      <c r="C3" s="90" t="s">
        <v>312</v>
      </c>
      <c r="D3" s="85">
        <v>1</v>
      </c>
      <c r="E3" s="90" t="s">
        <v>306</v>
      </c>
      <c r="F3" s="85">
        <v>1</v>
      </c>
      <c r="G3" s="85"/>
      <c r="H3" s="85"/>
      <c r="I3" s="85"/>
      <c r="J3" s="85"/>
      <c r="K3" s="85"/>
      <c r="L3" s="85"/>
      <c r="M3" s="85"/>
      <c r="N3" s="85"/>
      <c r="O3" s="85"/>
      <c r="P3" s="85"/>
      <c r="Q3" s="85"/>
      <c r="R3" s="85"/>
      <c r="S3" s="85"/>
      <c r="T3" s="85"/>
      <c r="U3" s="85"/>
      <c r="V3" s="85"/>
    </row>
    <row r="4" spans="1:22" ht="15">
      <c r="A4" s="90" t="s">
        <v>316</v>
      </c>
      <c r="B4" s="85">
        <v>1</v>
      </c>
      <c r="C4" s="85"/>
      <c r="D4" s="85"/>
      <c r="E4" s="90" t="s">
        <v>307</v>
      </c>
      <c r="F4" s="85">
        <v>1</v>
      </c>
      <c r="G4" s="85"/>
      <c r="H4" s="85"/>
      <c r="I4" s="85"/>
      <c r="J4" s="85"/>
      <c r="K4" s="85"/>
      <c r="L4" s="85"/>
      <c r="M4" s="85"/>
      <c r="N4" s="85"/>
      <c r="O4" s="85"/>
      <c r="P4" s="85"/>
      <c r="Q4" s="85"/>
      <c r="R4" s="85"/>
      <c r="S4" s="85"/>
      <c r="T4" s="85"/>
      <c r="U4" s="85"/>
      <c r="V4" s="85"/>
    </row>
    <row r="5" spans="1:22" ht="15">
      <c r="A5" s="90" t="s">
        <v>315</v>
      </c>
      <c r="B5" s="85">
        <v>1</v>
      </c>
      <c r="C5" s="85"/>
      <c r="D5" s="85"/>
      <c r="E5" s="90" t="s">
        <v>310</v>
      </c>
      <c r="F5" s="85">
        <v>1</v>
      </c>
      <c r="G5" s="85"/>
      <c r="H5" s="85"/>
      <c r="I5" s="85"/>
      <c r="J5" s="85"/>
      <c r="K5" s="85"/>
      <c r="L5" s="85"/>
      <c r="M5" s="85"/>
      <c r="N5" s="85"/>
      <c r="O5" s="85"/>
      <c r="P5" s="85"/>
      <c r="Q5" s="85"/>
      <c r="R5" s="85"/>
      <c r="S5" s="85"/>
      <c r="T5" s="85"/>
      <c r="U5" s="85"/>
      <c r="V5" s="85"/>
    </row>
    <row r="6" spans="1:22" ht="15">
      <c r="A6" s="90" t="s">
        <v>314</v>
      </c>
      <c r="B6" s="85">
        <v>1</v>
      </c>
      <c r="C6" s="85"/>
      <c r="D6" s="85"/>
      <c r="E6" s="90" t="s">
        <v>311</v>
      </c>
      <c r="F6" s="85">
        <v>1</v>
      </c>
      <c r="G6" s="85"/>
      <c r="H6" s="85"/>
      <c r="I6" s="85"/>
      <c r="J6" s="85"/>
      <c r="K6" s="85"/>
      <c r="L6" s="85"/>
      <c r="M6" s="85"/>
      <c r="N6" s="85"/>
      <c r="O6" s="85"/>
      <c r="P6" s="85"/>
      <c r="Q6" s="85"/>
      <c r="R6" s="85"/>
      <c r="S6" s="85"/>
      <c r="T6" s="85"/>
      <c r="U6" s="85"/>
      <c r="V6" s="85"/>
    </row>
    <row r="7" spans="1:22" ht="15">
      <c r="A7" s="90" t="s">
        <v>311</v>
      </c>
      <c r="B7" s="85">
        <v>1</v>
      </c>
      <c r="C7" s="85"/>
      <c r="D7" s="85"/>
      <c r="E7" s="90" t="s">
        <v>316</v>
      </c>
      <c r="F7" s="85">
        <v>1</v>
      </c>
      <c r="G7" s="85"/>
      <c r="H7" s="85"/>
      <c r="I7" s="85"/>
      <c r="J7" s="85"/>
      <c r="K7" s="85"/>
      <c r="L7" s="85"/>
      <c r="M7" s="85"/>
      <c r="N7" s="85"/>
      <c r="O7" s="85"/>
      <c r="P7" s="85"/>
      <c r="Q7" s="85"/>
      <c r="R7" s="85"/>
      <c r="S7" s="85"/>
      <c r="T7" s="85"/>
      <c r="U7" s="85"/>
      <c r="V7" s="85"/>
    </row>
    <row r="8" spans="1:22" ht="15">
      <c r="A8" s="90" t="s">
        <v>310</v>
      </c>
      <c r="B8" s="85">
        <v>1</v>
      </c>
      <c r="C8" s="85"/>
      <c r="D8" s="85"/>
      <c r="E8" s="85"/>
      <c r="F8" s="85"/>
      <c r="G8" s="85"/>
      <c r="H8" s="85"/>
      <c r="I8" s="85"/>
      <c r="J8" s="85"/>
      <c r="K8" s="85"/>
      <c r="L8" s="85"/>
      <c r="M8" s="85"/>
      <c r="N8" s="85"/>
      <c r="O8" s="85"/>
      <c r="P8" s="85"/>
      <c r="Q8" s="85"/>
      <c r="R8" s="85"/>
      <c r="S8" s="85"/>
      <c r="T8" s="85"/>
      <c r="U8" s="85"/>
      <c r="V8" s="85"/>
    </row>
    <row r="9" spans="1:22" ht="15">
      <c r="A9" s="90" t="s">
        <v>313</v>
      </c>
      <c r="B9" s="85">
        <v>1</v>
      </c>
      <c r="C9" s="85"/>
      <c r="D9" s="85"/>
      <c r="E9" s="85"/>
      <c r="F9" s="85"/>
      <c r="G9" s="85"/>
      <c r="H9" s="85"/>
      <c r="I9" s="85"/>
      <c r="J9" s="85"/>
      <c r="K9" s="85"/>
      <c r="L9" s="85"/>
      <c r="M9" s="85"/>
      <c r="N9" s="85"/>
      <c r="O9" s="85"/>
      <c r="P9" s="85"/>
      <c r="Q9" s="85"/>
      <c r="R9" s="85"/>
      <c r="S9" s="85"/>
      <c r="T9" s="85"/>
      <c r="U9" s="85"/>
      <c r="V9" s="85"/>
    </row>
    <row r="10" spans="1:22" ht="15">
      <c r="A10" s="90" t="s">
        <v>309</v>
      </c>
      <c r="B10" s="85">
        <v>1</v>
      </c>
      <c r="C10" s="85"/>
      <c r="D10" s="85"/>
      <c r="E10" s="85"/>
      <c r="F10" s="85"/>
      <c r="G10" s="85"/>
      <c r="H10" s="85"/>
      <c r="I10" s="85"/>
      <c r="J10" s="85"/>
      <c r="K10" s="85"/>
      <c r="L10" s="85"/>
      <c r="M10" s="85"/>
      <c r="N10" s="85"/>
      <c r="O10" s="85"/>
      <c r="P10" s="85"/>
      <c r="Q10" s="85"/>
      <c r="R10" s="85"/>
      <c r="S10" s="85"/>
      <c r="T10" s="85"/>
      <c r="U10" s="85"/>
      <c r="V10" s="85"/>
    </row>
    <row r="11" spans="1:22" ht="15">
      <c r="A11" s="90" t="s">
        <v>308</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968</v>
      </c>
      <c r="B14" s="13" t="s">
        <v>944</v>
      </c>
      <c r="C14" s="13" t="s">
        <v>969</v>
      </c>
      <c r="D14" s="13" t="s">
        <v>947</v>
      </c>
      <c r="E14" s="13" t="s">
        <v>970</v>
      </c>
      <c r="F14" s="13" t="s">
        <v>949</v>
      </c>
      <c r="G14" s="85" t="s">
        <v>971</v>
      </c>
      <c r="H14" s="85" t="s">
        <v>951</v>
      </c>
      <c r="I14" s="13" t="s">
        <v>972</v>
      </c>
      <c r="J14" s="13" t="s">
        <v>953</v>
      </c>
      <c r="K14" s="13" t="s">
        <v>973</v>
      </c>
      <c r="L14" s="13" t="s">
        <v>955</v>
      </c>
      <c r="M14" s="13" t="s">
        <v>974</v>
      </c>
      <c r="N14" s="13" t="s">
        <v>957</v>
      </c>
      <c r="O14" s="85" t="s">
        <v>975</v>
      </c>
      <c r="P14" s="85" t="s">
        <v>959</v>
      </c>
      <c r="Q14" s="13" t="s">
        <v>976</v>
      </c>
      <c r="R14" s="13" t="s">
        <v>961</v>
      </c>
      <c r="S14" s="85" t="s">
        <v>977</v>
      </c>
      <c r="T14" s="85" t="s">
        <v>963</v>
      </c>
      <c r="U14" s="13" t="s">
        <v>978</v>
      </c>
      <c r="V14" s="13" t="s">
        <v>964</v>
      </c>
    </row>
    <row r="15" spans="1:22" ht="15">
      <c r="A15" s="85" t="s">
        <v>319</v>
      </c>
      <c r="B15" s="85">
        <v>15</v>
      </c>
      <c r="C15" s="85" t="s">
        <v>319</v>
      </c>
      <c r="D15" s="85">
        <v>15</v>
      </c>
      <c r="E15" s="85" t="s">
        <v>318</v>
      </c>
      <c r="F15" s="85">
        <v>6</v>
      </c>
      <c r="G15" s="85"/>
      <c r="H15" s="85"/>
      <c r="I15" s="85" t="s">
        <v>318</v>
      </c>
      <c r="J15" s="85">
        <v>1</v>
      </c>
      <c r="K15" s="85" t="s">
        <v>318</v>
      </c>
      <c r="L15" s="85">
        <v>1</v>
      </c>
      <c r="M15" s="85" t="s">
        <v>318</v>
      </c>
      <c r="N15" s="85">
        <v>1</v>
      </c>
      <c r="O15" s="85"/>
      <c r="P15" s="85"/>
      <c r="Q15" s="85" t="s">
        <v>318</v>
      </c>
      <c r="R15" s="85">
        <v>1</v>
      </c>
      <c r="S15" s="85"/>
      <c r="T15" s="85"/>
      <c r="U15" s="85" t="s">
        <v>318</v>
      </c>
      <c r="V15" s="85">
        <v>1</v>
      </c>
    </row>
    <row r="16" spans="1:22" ht="15">
      <c r="A16" s="85" t="s">
        <v>318</v>
      </c>
      <c r="B16" s="85">
        <v>14</v>
      </c>
      <c r="C16" s="85" t="s">
        <v>318</v>
      </c>
      <c r="D16" s="85">
        <v>1</v>
      </c>
      <c r="E16" s="85"/>
      <c r="F16" s="85"/>
      <c r="G16" s="85"/>
      <c r="H16" s="85"/>
      <c r="I16" s="85"/>
      <c r="J16" s="85"/>
      <c r="K16" s="85"/>
      <c r="L16" s="85"/>
      <c r="M16" s="85"/>
      <c r="N16" s="85"/>
      <c r="O16" s="85"/>
      <c r="P16" s="85"/>
      <c r="Q16" s="85"/>
      <c r="R16" s="85"/>
      <c r="S16" s="85"/>
      <c r="T16" s="85"/>
      <c r="U16" s="85"/>
      <c r="V16" s="85"/>
    </row>
    <row r="19" spans="1:22" ht="15" customHeight="1">
      <c r="A19" s="13" t="s">
        <v>981</v>
      </c>
      <c r="B19" s="13" t="s">
        <v>944</v>
      </c>
      <c r="C19" s="85" t="s">
        <v>985</v>
      </c>
      <c r="D19" s="85" t="s">
        <v>947</v>
      </c>
      <c r="E19" s="13" t="s">
        <v>986</v>
      </c>
      <c r="F19" s="13" t="s">
        <v>949</v>
      </c>
      <c r="G19" s="85" t="s">
        <v>987</v>
      </c>
      <c r="H19" s="85" t="s">
        <v>951</v>
      </c>
      <c r="I19" s="85" t="s">
        <v>988</v>
      </c>
      <c r="J19" s="85" t="s">
        <v>953</v>
      </c>
      <c r="K19" s="85" t="s">
        <v>989</v>
      </c>
      <c r="L19" s="85" t="s">
        <v>955</v>
      </c>
      <c r="M19" s="85" t="s">
        <v>990</v>
      </c>
      <c r="N19" s="85" t="s">
        <v>957</v>
      </c>
      <c r="O19" s="85" t="s">
        <v>991</v>
      </c>
      <c r="P19" s="85" t="s">
        <v>959</v>
      </c>
      <c r="Q19" s="85" t="s">
        <v>992</v>
      </c>
      <c r="R19" s="85" t="s">
        <v>961</v>
      </c>
      <c r="S19" s="85" t="s">
        <v>993</v>
      </c>
      <c r="T19" s="85" t="s">
        <v>963</v>
      </c>
      <c r="U19" s="85" t="s">
        <v>994</v>
      </c>
      <c r="V19" s="85" t="s">
        <v>964</v>
      </c>
    </row>
    <row r="20" spans="1:22" ht="15">
      <c r="A20" s="85" t="s">
        <v>321</v>
      </c>
      <c r="B20" s="85">
        <v>1</v>
      </c>
      <c r="C20" s="85"/>
      <c r="D20" s="85"/>
      <c r="E20" s="85" t="s">
        <v>982</v>
      </c>
      <c r="F20" s="85">
        <v>1</v>
      </c>
      <c r="G20" s="85"/>
      <c r="H20" s="85"/>
      <c r="I20" s="85"/>
      <c r="J20" s="85"/>
      <c r="K20" s="85"/>
      <c r="L20" s="85"/>
      <c r="M20" s="85"/>
      <c r="N20" s="85"/>
      <c r="O20" s="85"/>
      <c r="P20" s="85"/>
      <c r="Q20" s="85"/>
      <c r="R20" s="85"/>
      <c r="S20" s="85"/>
      <c r="T20" s="85"/>
      <c r="U20" s="85"/>
      <c r="V20" s="85"/>
    </row>
    <row r="21" spans="1:22" ht="15">
      <c r="A21" s="85" t="s">
        <v>982</v>
      </c>
      <c r="B21" s="85">
        <v>1</v>
      </c>
      <c r="C21" s="85"/>
      <c r="D21" s="85"/>
      <c r="E21" s="85" t="s">
        <v>983</v>
      </c>
      <c r="F21" s="85">
        <v>1</v>
      </c>
      <c r="G21" s="85"/>
      <c r="H21" s="85"/>
      <c r="I21" s="85"/>
      <c r="J21" s="85"/>
      <c r="K21" s="85"/>
      <c r="L21" s="85"/>
      <c r="M21" s="85"/>
      <c r="N21" s="85"/>
      <c r="O21" s="85"/>
      <c r="P21" s="85"/>
      <c r="Q21" s="85"/>
      <c r="R21" s="85"/>
      <c r="S21" s="85"/>
      <c r="T21" s="85"/>
      <c r="U21" s="85"/>
      <c r="V21" s="85"/>
    </row>
    <row r="22" spans="1:22" ht="15">
      <c r="A22" s="85" t="s">
        <v>983</v>
      </c>
      <c r="B22" s="85">
        <v>1</v>
      </c>
      <c r="C22" s="85"/>
      <c r="D22" s="85"/>
      <c r="E22" s="85" t="s">
        <v>984</v>
      </c>
      <c r="F22" s="85">
        <v>1</v>
      </c>
      <c r="G22" s="85"/>
      <c r="H22" s="85"/>
      <c r="I22" s="85"/>
      <c r="J22" s="85"/>
      <c r="K22" s="85"/>
      <c r="L22" s="85"/>
      <c r="M22" s="85"/>
      <c r="N22" s="85"/>
      <c r="O22" s="85"/>
      <c r="P22" s="85"/>
      <c r="Q22" s="85"/>
      <c r="R22" s="85"/>
      <c r="S22" s="85"/>
      <c r="T22" s="85"/>
      <c r="U22" s="85"/>
      <c r="V22" s="85"/>
    </row>
    <row r="23" spans="1:22" ht="15">
      <c r="A23" s="85" t="s">
        <v>984</v>
      </c>
      <c r="B23" s="85">
        <v>1</v>
      </c>
      <c r="C23" s="85"/>
      <c r="D23" s="85"/>
      <c r="E23" s="85" t="s">
        <v>321</v>
      </c>
      <c r="F23" s="85">
        <v>1</v>
      </c>
      <c r="G23" s="85"/>
      <c r="H23" s="85"/>
      <c r="I23" s="85"/>
      <c r="J23" s="85"/>
      <c r="K23" s="85"/>
      <c r="L23" s="85"/>
      <c r="M23" s="85"/>
      <c r="N23" s="85"/>
      <c r="O23" s="85"/>
      <c r="P23" s="85"/>
      <c r="Q23" s="85"/>
      <c r="R23" s="85"/>
      <c r="S23" s="85"/>
      <c r="T23" s="85"/>
      <c r="U23" s="85"/>
      <c r="V23" s="85"/>
    </row>
    <row r="26" spans="1:22" ht="15" customHeight="1">
      <c r="A26" s="13" t="s">
        <v>997</v>
      </c>
      <c r="B26" s="13" t="s">
        <v>944</v>
      </c>
      <c r="C26" s="13" t="s">
        <v>1007</v>
      </c>
      <c r="D26" s="13" t="s">
        <v>947</v>
      </c>
      <c r="E26" s="13" t="s">
        <v>1014</v>
      </c>
      <c r="F26" s="13" t="s">
        <v>949</v>
      </c>
      <c r="G26" s="13" t="s">
        <v>1020</v>
      </c>
      <c r="H26" s="13" t="s">
        <v>951</v>
      </c>
      <c r="I26" s="13" t="s">
        <v>1023</v>
      </c>
      <c r="J26" s="13" t="s">
        <v>953</v>
      </c>
      <c r="K26" s="85" t="s">
        <v>1032</v>
      </c>
      <c r="L26" s="85" t="s">
        <v>955</v>
      </c>
      <c r="M26" s="13" t="s">
        <v>1033</v>
      </c>
      <c r="N26" s="13" t="s">
        <v>957</v>
      </c>
      <c r="O26" s="85" t="s">
        <v>1040</v>
      </c>
      <c r="P26" s="85" t="s">
        <v>959</v>
      </c>
      <c r="Q26" s="85" t="s">
        <v>1041</v>
      </c>
      <c r="R26" s="85" t="s">
        <v>961</v>
      </c>
      <c r="S26" s="13" t="s">
        <v>1042</v>
      </c>
      <c r="T26" s="13" t="s">
        <v>963</v>
      </c>
      <c r="U26" s="13" t="s">
        <v>1046</v>
      </c>
      <c r="V26" s="13" t="s">
        <v>964</v>
      </c>
    </row>
    <row r="27" spans="1:22" ht="15">
      <c r="A27" s="91" t="s">
        <v>998</v>
      </c>
      <c r="B27" s="91">
        <v>0</v>
      </c>
      <c r="C27" s="91" t="s">
        <v>1003</v>
      </c>
      <c r="D27" s="91">
        <v>17</v>
      </c>
      <c r="E27" s="91" t="s">
        <v>1003</v>
      </c>
      <c r="F27" s="91">
        <v>7</v>
      </c>
      <c r="G27" s="91" t="s">
        <v>263</v>
      </c>
      <c r="H27" s="91">
        <v>3</v>
      </c>
      <c r="I27" s="91" t="s">
        <v>1004</v>
      </c>
      <c r="J27" s="91">
        <v>10</v>
      </c>
      <c r="K27" s="91"/>
      <c r="L27" s="91"/>
      <c r="M27" s="91" t="s">
        <v>1005</v>
      </c>
      <c r="N27" s="91">
        <v>15</v>
      </c>
      <c r="O27" s="91"/>
      <c r="P27" s="91"/>
      <c r="Q27" s="91"/>
      <c r="R27" s="91"/>
      <c r="S27" s="91" t="s">
        <v>1043</v>
      </c>
      <c r="T27" s="91">
        <v>2</v>
      </c>
      <c r="U27" s="91" t="s">
        <v>1047</v>
      </c>
      <c r="V27" s="91">
        <v>2</v>
      </c>
    </row>
    <row r="28" spans="1:22" ht="15">
      <c r="A28" s="91" t="s">
        <v>999</v>
      </c>
      <c r="B28" s="91">
        <v>0</v>
      </c>
      <c r="C28" s="91" t="s">
        <v>984</v>
      </c>
      <c r="D28" s="91">
        <v>17</v>
      </c>
      <c r="E28" s="91" t="s">
        <v>1015</v>
      </c>
      <c r="F28" s="91">
        <v>5</v>
      </c>
      <c r="G28" s="91" t="s">
        <v>234</v>
      </c>
      <c r="H28" s="91">
        <v>3</v>
      </c>
      <c r="I28" s="91" t="s">
        <v>1024</v>
      </c>
      <c r="J28" s="91">
        <v>5</v>
      </c>
      <c r="K28" s="91"/>
      <c r="L28" s="91"/>
      <c r="M28" s="91" t="s">
        <v>1004</v>
      </c>
      <c r="N28" s="91">
        <v>8</v>
      </c>
      <c r="O28" s="91"/>
      <c r="P28" s="91"/>
      <c r="Q28" s="91"/>
      <c r="R28" s="91"/>
      <c r="S28" s="91" t="s">
        <v>1003</v>
      </c>
      <c r="T28" s="91">
        <v>2</v>
      </c>
      <c r="U28" s="91" t="s">
        <v>1048</v>
      </c>
      <c r="V28" s="91">
        <v>2</v>
      </c>
    </row>
    <row r="29" spans="1:22" ht="15">
      <c r="A29" s="91" t="s">
        <v>1000</v>
      </c>
      <c r="B29" s="91">
        <v>0</v>
      </c>
      <c r="C29" s="91" t="s">
        <v>247</v>
      </c>
      <c r="D29" s="91">
        <v>15</v>
      </c>
      <c r="E29" s="91" t="s">
        <v>984</v>
      </c>
      <c r="F29" s="91">
        <v>4</v>
      </c>
      <c r="G29" s="91" t="s">
        <v>262</v>
      </c>
      <c r="H29" s="91">
        <v>3</v>
      </c>
      <c r="I29" s="91" t="s">
        <v>1015</v>
      </c>
      <c r="J29" s="91">
        <v>5</v>
      </c>
      <c r="K29" s="91"/>
      <c r="L29" s="91"/>
      <c r="M29" s="91" t="s">
        <v>1034</v>
      </c>
      <c r="N29" s="91">
        <v>6</v>
      </c>
      <c r="O29" s="91"/>
      <c r="P29" s="91"/>
      <c r="Q29" s="91"/>
      <c r="R29" s="91"/>
      <c r="S29" s="91" t="s">
        <v>984</v>
      </c>
      <c r="T29" s="91">
        <v>2</v>
      </c>
      <c r="U29" s="91" t="s">
        <v>1003</v>
      </c>
      <c r="V29" s="91">
        <v>2</v>
      </c>
    </row>
    <row r="30" spans="1:22" ht="15">
      <c r="A30" s="91" t="s">
        <v>1001</v>
      </c>
      <c r="B30" s="91">
        <v>850</v>
      </c>
      <c r="C30" s="91" t="s">
        <v>1008</v>
      </c>
      <c r="D30" s="91">
        <v>15</v>
      </c>
      <c r="E30" s="91" t="s">
        <v>1016</v>
      </c>
      <c r="F30" s="91">
        <v>3</v>
      </c>
      <c r="G30" s="91" t="s">
        <v>261</v>
      </c>
      <c r="H30" s="91">
        <v>3</v>
      </c>
      <c r="I30" s="91" t="s">
        <v>1025</v>
      </c>
      <c r="J30" s="91">
        <v>5</v>
      </c>
      <c r="K30" s="91"/>
      <c r="L30" s="91"/>
      <c r="M30" s="91" t="s">
        <v>1035</v>
      </c>
      <c r="N30" s="91">
        <v>6</v>
      </c>
      <c r="O30" s="91"/>
      <c r="P30" s="91"/>
      <c r="Q30" s="91"/>
      <c r="R30" s="91"/>
      <c r="S30" s="91" t="s">
        <v>1044</v>
      </c>
      <c r="T30" s="91">
        <v>2</v>
      </c>
      <c r="U30" s="91" t="s">
        <v>984</v>
      </c>
      <c r="V30" s="91">
        <v>2</v>
      </c>
    </row>
    <row r="31" spans="1:22" ht="15">
      <c r="A31" s="91" t="s">
        <v>1002</v>
      </c>
      <c r="B31" s="91">
        <v>850</v>
      </c>
      <c r="C31" s="91" t="s">
        <v>1009</v>
      </c>
      <c r="D31" s="91">
        <v>15</v>
      </c>
      <c r="E31" s="91" t="s">
        <v>1005</v>
      </c>
      <c r="F31" s="91">
        <v>3</v>
      </c>
      <c r="G31" s="91" t="s">
        <v>1003</v>
      </c>
      <c r="H31" s="91">
        <v>3</v>
      </c>
      <c r="I31" s="91" t="s">
        <v>1026</v>
      </c>
      <c r="J31" s="91">
        <v>5</v>
      </c>
      <c r="K31" s="91"/>
      <c r="L31" s="91"/>
      <c r="M31" s="91" t="s">
        <v>1036</v>
      </c>
      <c r="N31" s="91">
        <v>3</v>
      </c>
      <c r="O31" s="91"/>
      <c r="P31" s="91"/>
      <c r="Q31" s="91"/>
      <c r="R31" s="91"/>
      <c r="S31" s="91" t="s">
        <v>1045</v>
      </c>
      <c r="T31" s="91">
        <v>2</v>
      </c>
      <c r="U31" s="91" t="s">
        <v>1049</v>
      </c>
      <c r="V31" s="91">
        <v>2</v>
      </c>
    </row>
    <row r="32" spans="1:22" ht="15">
      <c r="A32" s="91" t="s">
        <v>1003</v>
      </c>
      <c r="B32" s="91">
        <v>45</v>
      </c>
      <c r="C32" s="91" t="s">
        <v>1010</v>
      </c>
      <c r="D32" s="91">
        <v>15</v>
      </c>
      <c r="E32" s="91" t="s">
        <v>1017</v>
      </c>
      <c r="F32" s="91">
        <v>2</v>
      </c>
      <c r="G32" s="91" t="s">
        <v>984</v>
      </c>
      <c r="H32" s="91">
        <v>3</v>
      </c>
      <c r="I32" s="91" t="s">
        <v>1027</v>
      </c>
      <c r="J32" s="91">
        <v>5</v>
      </c>
      <c r="K32" s="91"/>
      <c r="L32" s="91"/>
      <c r="M32" s="91" t="s">
        <v>1037</v>
      </c>
      <c r="N32" s="91">
        <v>3</v>
      </c>
      <c r="O32" s="91"/>
      <c r="P32" s="91"/>
      <c r="Q32" s="91"/>
      <c r="R32" s="91"/>
      <c r="S32" s="91"/>
      <c r="T32" s="91"/>
      <c r="U32" s="91" t="s">
        <v>1050</v>
      </c>
      <c r="V32" s="91">
        <v>2</v>
      </c>
    </row>
    <row r="33" spans="1:22" ht="15">
      <c r="A33" s="91" t="s">
        <v>984</v>
      </c>
      <c r="B33" s="91">
        <v>42</v>
      </c>
      <c r="C33" s="91" t="s">
        <v>1011</v>
      </c>
      <c r="D33" s="91">
        <v>15</v>
      </c>
      <c r="E33" s="91" t="s">
        <v>1018</v>
      </c>
      <c r="F33" s="91">
        <v>2</v>
      </c>
      <c r="G33" s="91" t="s">
        <v>233</v>
      </c>
      <c r="H33" s="91">
        <v>2</v>
      </c>
      <c r="I33" s="91" t="s">
        <v>1028</v>
      </c>
      <c r="J33" s="91">
        <v>5</v>
      </c>
      <c r="K33" s="91"/>
      <c r="L33" s="91"/>
      <c r="M33" s="91" t="s">
        <v>984</v>
      </c>
      <c r="N33" s="91">
        <v>3</v>
      </c>
      <c r="O33" s="91"/>
      <c r="P33" s="91"/>
      <c r="Q33" s="91"/>
      <c r="R33" s="91"/>
      <c r="S33" s="91"/>
      <c r="T33" s="91"/>
      <c r="U33" s="91" t="s">
        <v>1051</v>
      </c>
      <c r="V33" s="91">
        <v>2</v>
      </c>
    </row>
    <row r="34" spans="1:22" ht="15">
      <c r="A34" s="91" t="s">
        <v>1004</v>
      </c>
      <c r="B34" s="91">
        <v>37</v>
      </c>
      <c r="C34" s="91" t="s">
        <v>1006</v>
      </c>
      <c r="D34" s="91">
        <v>15</v>
      </c>
      <c r="E34" s="91" t="s">
        <v>1019</v>
      </c>
      <c r="F34" s="91">
        <v>2</v>
      </c>
      <c r="G34" s="91" t="s">
        <v>235</v>
      </c>
      <c r="H34" s="91">
        <v>2</v>
      </c>
      <c r="I34" s="91" t="s">
        <v>1029</v>
      </c>
      <c r="J34" s="91">
        <v>5</v>
      </c>
      <c r="K34" s="91"/>
      <c r="L34" s="91"/>
      <c r="M34" s="91" t="s">
        <v>1038</v>
      </c>
      <c r="N34" s="91">
        <v>3</v>
      </c>
      <c r="O34" s="91"/>
      <c r="P34" s="91"/>
      <c r="Q34" s="91"/>
      <c r="R34" s="91"/>
      <c r="S34" s="91"/>
      <c r="T34" s="91"/>
      <c r="U34" s="91"/>
      <c r="V34" s="91"/>
    </row>
    <row r="35" spans="1:22" ht="15">
      <c r="A35" s="91" t="s">
        <v>1005</v>
      </c>
      <c r="B35" s="91">
        <v>20</v>
      </c>
      <c r="C35" s="91" t="s">
        <v>1012</v>
      </c>
      <c r="D35" s="91">
        <v>15</v>
      </c>
      <c r="E35" s="91" t="s">
        <v>1006</v>
      </c>
      <c r="F35" s="91">
        <v>2</v>
      </c>
      <c r="G35" s="91" t="s">
        <v>1021</v>
      </c>
      <c r="H35" s="91">
        <v>2</v>
      </c>
      <c r="I35" s="91" t="s">
        <v>1030</v>
      </c>
      <c r="J35" s="91">
        <v>5</v>
      </c>
      <c r="K35" s="91"/>
      <c r="L35" s="91"/>
      <c r="M35" s="91" t="s">
        <v>1003</v>
      </c>
      <c r="N35" s="91">
        <v>3</v>
      </c>
      <c r="O35" s="91"/>
      <c r="P35" s="91"/>
      <c r="Q35" s="91"/>
      <c r="R35" s="91"/>
      <c r="S35" s="91"/>
      <c r="T35" s="91"/>
      <c r="U35" s="91"/>
      <c r="V35" s="91"/>
    </row>
    <row r="36" spans="1:22" ht="15">
      <c r="A36" s="91" t="s">
        <v>1006</v>
      </c>
      <c r="B36" s="91">
        <v>19</v>
      </c>
      <c r="C36" s="91" t="s">
        <v>1013</v>
      </c>
      <c r="D36" s="91">
        <v>15</v>
      </c>
      <c r="E36" s="91" t="s">
        <v>1004</v>
      </c>
      <c r="F36" s="91">
        <v>2</v>
      </c>
      <c r="G36" s="91" t="s">
        <v>1022</v>
      </c>
      <c r="H36" s="91">
        <v>2</v>
      </c>
      <c r="I36" s="91" t="s">
        <v>1031</v>
      </c>
      <c r="J36" s="91">
        <v>5</v>
      </c>
      <c r="K36" s="91"/>
      <c r="L36" s="91"/>
      <c r="M36" s="91" t="s">
        <v>1039</v>
      </c>
      <c r="N36" s="91">
        <v>3</v>
      </c>
      <c r="O36" s="91"/>
      <c r="P36" s="91"/>
      <c r="Q36" s="91"/>
      <c r="R36" s="91"/>
      <c r="S36" s="91"/>
      <c r="T36" s="91"/>
      <c r="U36" s="91"/>
      <c r="V36" s="91"/>
    </row>
    <row r="39" spans="1:22" ht="15" customHeight="1">
      <c r="A39" s="13" t="s">
        <v>1063</v>
      </c>
      <c r="B39" s="13" t="s">
        <v>944</v>
      </c>
      <c r="C39" s="13" t="s">
        <v>1074</v>
      </c>
      <c r="D39" s="13" t="s">
        <v>947</v>
      </c>
      <c r="E39" s="13" t="s">
        <v>1075</v>
      </c>
      <c r="F39" s="13" t="s">
        <v>949</v>
      </c>
      <c r="G39" s="13" t="s">
        <v>1076</v>
      </c>
      <c r="H39" s="13" t="s">
        <v>951</v>
      </c>
      <c r="I39" s="13" t="s">
        <v>1087</v>
      </c>
      <c r="J39" s="13" t="s">
        <v>953</v>
      </c>
      <c r="K39" s="85" t="s">
        <v>1098</v>
      </c>
      <c r="L39" s="85" t="s">
        <v>955</v>
      </c>
      <c r="M39" s="13" t="s">
        <v>1099</v>
      </c>
      <c r="N39" s="13" t="s">
        <v>957</v>
      </c>
      <c r="O39" s="85" t="s">
        <v>1110</v>
      </c>
      <c r="P39" s="85" t="s">
        <v>959</v>
      </c>
      <c r="Q39" s="85" t="s">
        <v>1111</v>
      </c>
      <c r="R39" s="85" t="s">
        <v>961</v>
      </c>
      <c r="S39" s="13" t="s">
        <v>1112</v>
      </c>
      <c r="T39" s="13" t="s">
        <v>963</v>
      </c>
      <c r="U39" s="13" t="s">
        <v>1116</v>
      </c>
      <c r="V39" s="13" t="s">
        <v>964</v>
      </c>
    </row>
    <row r="40" spans="1:22" ht="15">
      <c r="A40" s="91" t="s">
        <v>1064</v>
      </c>
      <c r="B40" s="91">
        <v>35</v>
      </c>
      <c r="C40" s="91" t="s">
        <v>1064</v>
      </c>
      <c r="D40" s="91">
        <v>17</v>
      </c>
      <c r="E40" s="91" t="s">
        <v>1064</v>
      </c>
      <c r="F40" s="91">
        <v>2</v>
      </c>
      <c r="G40" s="91" t="s">
        <v>1077</v>
      </c>
      <c r="H40" s="91">
        <v>3</v>
      </c>
      <c r="I40" s="91" t="s">
        <v>1088</v>
      </c>
      <c r="J40" s="91">
        <v>5</v>
      </c>
      <c r="K40" s="91"/>
      <c r="L40" s="91"/>
      <c r="M40" s="91" t="s">
        <v>1100</v>
      </c>
      <c r="N40" s="91">
        <v>3</v>
      </c>
      <c r="O40" s="91"/>
      <c r="P40" s="91"/>
      <c r="Q40" s="91"/>
      <c r="R40" s="91"/>
      <c r="S40" s="91" t="s">
        <v>1113</v>
      </c>
      <c r="T40" s="91">
        <v>2</v>
      </c>
      <c r="U40" s="91" t="s">
        <v>1117</v>
      </c>
      <c r="V40" s="91">
        <v>2</v>
      </c>
    </row>
    <row r="41" spans="1:22" ht="15">
      <c r="A41" s="91" t="s">
        <v>1065</v>
      </c>
      <c r="B41" s="91">
        <v>15</v>
      </c>
      <c r="C41" s="91" t="s">
        <v>1065</v>
      </c>
      <c r="D41" s="91">
        <v>15</v>
      </c>
      <c r="E41" s="91"/>
      <c r="F41" s="91"/>
      <c r="G41" s="91" t="s">
        <v>1078</v>
      </c>
      <c r="H41" s="91">
        <v>3</v>
      </c>
      <c r="I41" s="91" t="s">
        <v>1089</v>
      </c>
      <c r="J41" s="91">
        <v>5</v>
      </c>
      <c r="K41" s="91"/>
      <c r="L41" s="91"/>
      <c r="M41" s="91" t="s">
        <v>1101</v>
      </c>
      <c r="N41" s="91">
        <v>3</v>
      </c>
      <c r="O41" s="91"/>
      <c r="P41" s="91"/>
      <c r="Q41" s="91"/>
      <c r="R41" s="91"/>
      <c r="S41" s="91" t="s">
        <v>1064</v>
      </c>
      <c r="T41" s="91">
        <v>2</v>
      </c>
      <c r="U41" s="91" t="s">
        <v>1118</v>
      </c>
      <c r="V41" s="91">
        <v>2</v>
      </c>
    </row>
    <row r="42" spans="1:22" ht="15">
      <c r="A42" s="91" t="s">
        <v>1066</v>
      </c>
      <c r="B42" s="91">
        <v>15</v>
      </c>
      <c r="C42" s="91" t="s">
        <v>1066</v>
      </c>
      <c r="D42" s="91">
        <v>15</v>
      </c>
      <c r="E42" s="91"/>
      <c r="F42" s="91"/>
      <c r="G42" s="91" t="s">
        <v>1079</v>
      </c>
      <c r="H42" s="91">
        <v>2</v>
      </c>
      <c r="I42" s="91" t="s">
        <v>1090</v>
      </c>
      <c r="J42" s="91">
        <v>5</v>
      </c>
      <c r="K42" s="91"/>
      <c r="L42" s="91"/>
      <c r="M42" s="91" t="s">
        <v>1102</v>
      </c>
      <c r="N42" s="91">
        <v>3</v>
      </c>
      <c r="O42" s="91"/>
      <c r="P42" s="91"/>
      <c r="Q42" s="91"/>
      <c r="R42" s="91"/>
      <c r="S42" s="91" t="s">
        <v>1114</v>
      </c>
      <c r="T42" s="91">
        <v>2</v>
      </c>
      <c r="U42" s="91" t="s">
        <v>1064</v>
      </c>
      <c r="V42" s="91">
        <v>2</v>
      </c>
    </row>
    <row r="43" spans="1:22" ht="15">
      <c r="A43" s="91" t="s">
        <v>1067</v>
      </c>
      <c r="B43" s="91">
        <v>15</v>
      </c>
      <c r="C43" s="91" t="s">
        <v>1067</v>
      </c>
      <c r="D43" s="91">
        <v>15</v>
      </c>
      <c r="E43" s="91"/>
      <c r="F43" s="91"/>
      <c r="G43" s="91" t="s">
        <v>1080</v>
      </c>
      <c r="H43" s="91">
        <v>2</v>
      </c>
      <c r="I43" s="91" t="s">
        <v>1091</v>
      </c>
      <c r="J43" s="91">
        <v>5</v>
      </c>
      <c r="K43" s="91"/>
      <c r="L43" s="91"/>
      <c r="M43" s="91" t="s">
        <v>1103</v>
      </c>
      <c r="N43" s="91">
        <v>3</v>
      </c>
      <c r="O43" s="91"/>
      <c r="P43" s="91"/>
      <c r="Q43" s="91"/>
      <c r="R43" s="91"/>
      <c r="S43" s="91" t="s">
        <v>1115</v>
      </c>
      <c r="T43" s="91">
        <v>2</v>
      </c>
      <c r="U43" s="91" t="s">
        <v>1119</v>
      </c>
      <c r="V43" s="91">
        <v>2</v>
      </c>
    </row>
    <row r="44" spans="1:22" ht="15">
      <c r="A44" s="91" t="s">
        <v>1068</v>
      </c>
      <c r="B44" s="91">
        <v>15</v>
      </c>
      <c r="C44" s="91" t="s">
        <v>1068</v>
      </c>
      <c r="D44" s="91">
        <v>15</v>
      </c>
      <c r="E44" s="91"/>
      <c r="F44" s="91"/>
      <c r="G44" s="91" t="s">
        <v>1081</v>
      </c>
      <c r="H44" s="91">
        <v>2</v>
      </c>
      <c r="I44" s="91" t="s">
        <v>1092</v>
      </c>
      <c r="J44" s="91">
        <v>5</v>
      </c>
      <c r="K44" s="91"/>
      <c r="L44" s="91"/>
      <c r="M44" s="91" t="s">
        <v>1104</v>
      </c>
      <c r="N44" s="91">
        <v>3</v>
      </c>
      <c r="O44" s="91"/>
      <c r="P44" s="91"/>
      <c r="Q44" s="91"/>
      <c r="R44" s="91"/>
      <c r="S44" s="91"/>
      <c r="T44" s="91"/>
      <c r="U44" s="91" t="s">
        <v>1120</v>
      </c>
      <c r="V44" s="91">
        <v>2</v>
      </c>
    </row>
    <row r="45" spans="1:22" ht="15">
      <c r="A45" s="91" t="s">
        <v>1069</v>
      </c>
      <c r="B45" s="91">
        <v>15</v>
      </c>
      <c r="C45" s="91" t="s">
        <v>1069</v>
      </c>
      <c r="D45" s="91">
        <v>15</v>
      </c>
      <c r="E45" s="91"/>
      <c r="F45" s="91"/>
      <c r="G45" s="91" t="s">
        <v>1082</v>
      </c>
      <c r="H45" s="91">
        <v>2</v>
      </c>
      <c r="I45" s="91" t="s">
        <v>1093</v>
      </c>
      <c r="J45" s="91">
        <v>5</v>
      </c>
      <c r="K45" s="91"/>
      <c r="L45" s="91"/>
      <c r="M45" s="91" t="s">
        <v>1105</v>
      </c>
      <c r="N45" s="91">
        <v>3</v>
      </c>
      <c r="O45" s="91"/>
      <c r="P45" s="91"/>
      <c r="Q45" s="91"/>
      <c r="R45" s="91"/>
      <c r="S45" s="91"/>
      <c r="T45" s="91"/>
      <c r="U45" s="91" t="s">
        <v>1121</v>
      </c>
      <c r="V45" s="91">
        <v>2</v>
      </c>
    </row>
    <row r="46" spans="1:22" ht="15">
      <c r="A46" s="91" t="s">
        <v>1070</v>
      </c>
      <c r="B46" s="91">
        <v>15</v>
      </c>
      <c r="C46" s="91" t="s">
        <v>1070</v>
      </c>
      <c r="D46" s="91">
        <v>15</v>
      </c>
      <c r="E46" s="91"/>
      <c r="F46" s="91"/>
      <c r="G46" s="91" t="s">
        <v>1083</v>
      </c>
      <c r="H46" s="91">
        <v>2</v>
      </c>
      <c r="I46" s="91" t="s">
        <v>1094</v>
      </c>
      <c r="J46" s="91">
        <v>5</v>
      </c>
      <c r="K46" s="91"/>
      <c r="L46" s="91"/>
      <c r="M46" s="91" t="s">
        <v>1106</v>
      </c>
      <c r="N46" s="91">
        <v>3</v>
      </c>
      <c r="O46" s="91"/>
      <c r="P46" s="91"/>
      <c r="Q46" s="91"/>
      <c r="R46" s="91"/>
      <c r="S46" s="91"/>
      <c r="T46" s="91"/>
      <c r="U46" s="91"/>
      <c r="V46" s="91"/>
    </row>
    <row r="47" spans="1:22" ht="15">
      <c r="A47" s="91" t="s">
        <v>1071</v>
      </c>
      <c r="B47" s="91">
        <v>15</v>
      </c>
      <c r="C47" s="91" t="s">
        <v>1071</v>
      </c>
      <c r="D47" s="91">
        <v>15</v>
      </c>
      <c r="E47" s="91"/>
      <c r="F47" s="91"/>
      <c r="G47" s="91" t="s">
        <v>1084</v>
      </c>
      <c r="H47" s="91">
        <v>2</v>
      </c>
      <c r="I47" s="91" t="s">
        <v>1095</v>
      </c>
      <c r="J47" s="91">
        <v>5</v>
      </c>
      <c r="K47" s="91"/>
      <c r="L47" s="91"/>
      <c r="M47" s="91" t="s">
        <v>1107</v>
      </c>
      <c r="N47" s="91">
        <v>3</v>
      </c>
      <c r="O47" s="91"/>
      <c r="P47" s="91"/>
      <c r="Q47" s="91"/>
      <c r="R47" s="91"/>
      <c r="S47" s="91"/>
      <c r="T47" s="91"/>
      <c r="U47" s="91"/>
      <c r="V47" s="91"/>
    </row>
    <row r="48" spans="1:22" ht="15">
      <c r="A48" s="91" t="s">
        <v>1072</v>
      </c>
      <c r="B48" s="91">
        <v>15</v>
      </c>
      <c r="C48" s="91" t="s">
        <v>1072</v>
      </c>
      <c r="D48" s="91">
        <v>15</v>
      </c>
      <c r="E48" s="91"/>
      <c r="F48" s="91"/>
      <c r="G48" s="91" t="s">
        <v>1085</v>
      </c>
      <c r="H48" s="91">
        <v>2</v>
      </c>
      <c r="I48" s="91" t="s">
        <v>1096</v>
      </c>
      <c r="J48" s="91">
        <v>5</v>
      </c>
      <c r="K48" s="91"/>
      <c r="L48" s="91"/>
      <c r="M48" s="91" t="s">
        <v>1108</v>
      </c>
      <c r="N48" s="91">
        <v>3</v>
      </c>
      <c r="O48" s="91"/>
      <c r="P48" s="91"/>
      <c r="Q48" s="91"/>
      <c r="R48" s="91"/>
      <c r="S48" s="91"/>
      <c r="T48" s="91"/>
      <c r="U48" s="91"/>
      <c r="V48" s="91"/>
    </row>
    <row r="49" spans="1:22" ht="15">
      <c r="A49" s="91" t="s">
        <v>1073</v>
      </c>
      <c r="B49" s="91">
        <v>15</v>
      </c>
      <c r="C49" s="91" t="s">
        <v>1073</v>
      </c>
      <c r="D49" s="91">
        <v>15</v>
      </c>
      <c r="E49" s="91"/>
      <c r="F49" s="91"/>
      <c r="G49" s="91" t="s">
        <v>1086</v>
      </c>
      <c r="H49" s="91">
        <v>2</v>
      </c>
      <c r="I49" s="91" t="s">
        <v>1097</v>
      </c>
      <c r="J49" s="91">
        <v>5</v>
      </c>
      <c r="K49" s="91"/>
      <c r="L49" s="91"/>
      <c r="M49" s="91" t="s">
        <v>1109</v>
      </c>
      <c r="N49" s="91">
        <v>3</v>
      </c>
      <c r="O49" s="91"/>
      <c r="P49" s="91"/>
      <c r="Q49" s="91"/>
      <c r="R49" s="91"/>
      <c r="S49" s="91"/>
      <c r="T49" s="91"/>
      <c r="U49" s="91"/>
      <c r="V49" s="91"/>
    </row>
    <row r="52" spans="1:22" ht="15" customHeight="1">
      <c r="A52" s="13" t="s">
        <v>1130</v>
      </c>
      <c r="B52" s="13" t="s">
        <v>944</v>
      </c>
      <c r="C52" s="85" t="s">
        <v>1132</v>
      </c>
      <c r="D52" s="85" t="s">
        <v>947</v>
      </c>
      <c r="E52" s="85" t="s">
        <v>1133</v>
      </c>
      <c r="F52" s="85" t="s">
        <v>949</v>
      </c>
      <c r="G52" s="13" t="s">
        <v>1136</v>
      </c>
      <c r="H52" s="13" t="s">
        <v>951</v>
      </c>
      <c r="I52" s="85" t="s">
        <v>1138</v>
      </c>
      <c r="J52" s="85" t="s">
        <v>953</v>
      </c>
      <c r="K52" s="13" t="s">
        <v>1140</v>
      </c>
      <c r="L52" s="13" t="s">
        <v>955</v>
      </c>
      <c r="M52" s="85" t="s">
        <v>1142</v>
      </c>
      <c r="N52" s="85" t="s">
        <v>957</v>
      </c>
      <c r="O52" s="13" t="s">
        <v>1144</v>
      </c>
      <c r="P52" s="13" t="s">
        <v>959</v>
      </c>
      <c r="Q52" s="13" t="s">
        <v>1146</v>
      </c>
      <c r="R52" s="13" t="s">
        <v>961</v>
      </c>
      <c r="S52" s="85" t="s">
        <v>1148</v>
      </c>
      <c r="T52" s="85" t="s">
        <v>963</v>
      </c>
      <c r="U52" s="85" t="s">
        <v>1150</v>
      </c>
      <c r="V52" s="85" t="s">
        <v>964</v>
      </c>
    </row>
    <row r="53" spans="1:22" ht="15">
      <c r="A53" s="85" t="s">
        <v>269</v>
      </c>
      <c r="B53" s="85">
        <v>1</v>
      </c>
      <c r="C53" s="85"/>
      <c r="D53" s="85"/>
      <c r="E53" s="85"/>
      <c r="F53" s="85"/>
      <c r="G53" s="85" t="s">
        <v>233</v>
      </c>
      <c r="H53" s="85">
        <v>1</v>
      </c>
      <c r="I53" s="85"/>
      <c r="J53" s="85"/>
      <c r="K53" s="85" t="s">
        <v>268</v>
      </c>
      <c r="L53" s="85">
        <v>1</v>
      </c>
      <c r="M53" s="85"/>
      <c r="N53" s="85"/>
      <c r="O53" s="85" t="s">
        <v>266</v>
      </c>
      <c r="P53" s="85">
        <v>1</v>
      </c>
      <c r="Q53" s="85" t="s">
        <v>269</v>
      </c>
      <c r="R53" s="85">
        <v>1</v>
      </c>
      <c r="S53" s="85"/>
      <c r="T53" s="85"/>
      <c r="U53" s="85"/>
      <c r="V53" s="85"/>
    </row>
    <row r="54" spans="1:22" ht="15">
      <c r="A54" s="85" t="s">
        <v>268</v>
      </c>
      <c r="B54" s="85">
        <v>1</v>
      </c>
      <c r="C54" s="85"/>
      <c r="D54" s="85"/>
      <c r="E54" s="85"/>
      <c r="F54" s="85"/>
      <c r="G54" s="85" t="s">
        <v>263</v>
      </c>
      <c r="H54" s="85">
        <v>1</v>
      </c>
      <c r="I54" s="85"/>
      <c r="J54" s="85"/>
      <c r="K54" s="85"/>
      <c r="L54" s="85"/>
      <c r="M54" s="85"/>
      <c r="N54" s="85"/>
      <c r="O54" s="85"/>
      <c r="P54" s="85"/>
      <c r="Q54" s="85"/>
      <c r="R54" s="85"/>
      <c r="S54" s="85"/>
      <c r="T54" s="85"/>
      <c r="U54" s="85"/>
      <c r="V54" s="85"/>
    </row>
    <row r="55" spans="1:22" ht="15">
      <c r="A55" s="85" t="s">
        <v>266</v>
      </c>
      <c r="B55" s="85">
        <v>1</v>
      </c>
      <c r="C55" s="85"/>
      <c r="D55" s="85"/>
      <c r="E55" s="85"/>
      <c r="F55" s="85"/>
      <c r="G55" s="85"/>
      <c r="H55" s="85"/>
      <c r="I55" s="85"/>
      <c r="J55" s="85"/>
      <c r="K55" s="85"/>
      <c r="L55" s="85"/>
      <c r="M55" s="85"/>
      <c r="N55" s="85"/>
      <c r="O55" s="85"/>
      <c r="P55" s="85"/>
      <c r="Q55" s="85"/>
      <c r="R55" s="85"/>
      <c r="S55" s="85"/>
      <c r="T55" s="85"/>
      <c r="U55" s="85"/>
      <c r="V55" s="85"/>
    </row>
    <row r="56" spans="1:22" ht="15">
      <c r="A56" s="85" t="s">
        <v>264</v>
      </c>
      <c r="B56" s="85">
        <v>1</v>
      </c>
      <c r="C56" s="85"/>
      <c r="D56" s="85"/>
      <c r="E56" s="85"/>
      <c r="F56" s="85"/>
      <c r="G56" s="85"/>
      <c r="H56" s="85"/>
      <c r="I56" s="85"/>
      <c r="J56" s="85"/>
      <c r="K56" s="85"/>
      <c r="L56" s="85"/>
      <c r="M56" s="85"/>
      <c r="N56" s="85"/>
      <c r="O56" s="85"/>
      <c r="P56" s="85"/>
      <c r="Q56" s="85"/>
      <c r="R56" s="85"/>
      <c r="S56" s="85"/>
      <c r="T56" s="85"/>
      <c r="U56" s="85"/>
      <c r="V56" s="85"/>
    </row>
    <row r="57" spans="1:22" ht="15">
      <c r="A57" s="85" t="s">
        <v>233</v>
      </c>
      <c r="B57" s="85">
        <v>1</v>
      </c>
      <c r="C57" s="85"/>
      <c r="D57" s="85"/>
      <c r="E57" s="85"/>
      <c r="F57" s="85"/>
      <c r="G57" s="85"/>
      <c r="H57" s="85"/>
      <c r="I57" s="85"/>
      <c r="J57" s="85"/>
      <c r="K57" s="85"/>
      <c r="L57" s="85"/>
      <c r="M57" s="85"/>
      <c r="N57" s="85"/>
      <c r="O57" s="85"/>
      <c r="P57" s="85"/>
      <c r="Q57" s="85"/>
      <c r="R57" s="85"/>
      <c r="S57" s="85"/>
      <c r="T57" s="85"/>
      <c r="U57" s="85"/>
      <c r="V57" s="85"/>
    </row>
    <row r="58" spans="1:22" ht="15">
      <c r="A58" s="85" t="s">
        <v>263</v>
      </c>
      <c r="B58" s="85">
        <v>1</v>
      </c>
      <c r="C58" s="85"/>
      <c r="D58" s="85"/>
      <c r="E58" s="85"/>
      <c r="F58" s="85"/>
      <c r="G58" s="85"/>
      <c r="H58" s="85"/>
      <c r="I58" s="85"/>
      <c r="J58" s="85"/>
      <c r="K58" s="85"/>
      <c r="L58" s="85"/>
      <c r="M58" s="85"/>
      <c r="N58" s="85"/>
      <c r="O58" s="85"/>
      <c r="P58" s="85"/>
      <c r="Q58" s="85"/>
      <c r="R58" s="85"/>
      <c r="S58" s="85"/>
      <c r="T58" s="85"/>
      <c r="U58" s="85"/>
      <c r="V58" s="85"/>
    </row>
    <row r="59" spans="1:22" ht="15">
      <c r="A59" s="85" t="s">
        <v>260</v>
      </c>
      <c r="B59" s="85">
        <v>1</v>
      </c>
      <c r="C59" s="85"/>
      <c r="D59" s="85"/>
      <c r="E59" s="85"/>
      <c r="F59" s="85"/>
      <c r="G59" s="85"/>
      <c r="H59" s="85"/>
      <c r="I59" s="85"/>
      <c r="J59" s="85"/>
      <c r="K59" s="85"/>
      <c r="L59" s="85"/>
      <c r="M59" s="85"/>
      <c r="N59" s="85"/>
      <c r="O59" s="85"/>
      <c r="P59" s="85"/>
      <c r="Q59" s="85"/>
      <c r="R59" s="85"/>
      <c r="S59" s="85"/>
      <c r="T59" s="85"/>
      <c r="U59" s="85"/>
      <c r="V59" s="85"/>
    </row>
    <row r="62" spans="1:22" ht="15" customHeight="1">
      <c r="A62" s="13" t="s">
        <v>1131</v>
      </c>
      <c r="B62" s="13" t="s">
        <v>944</v>
      </c>
      <c r="C62" s="13" t="s">
        <v>1134</v>
      </c>
      <c r="D62" s="13" t="s">
        <v>947</v>
      </c>
      <c r="E62" s="85" t="s">
        <v>1135</v>
      </c>
      <c r="F62" s="85" t="s">
        <v>949</v>
      </c>
      <c r="G62" s="13" t="s">
        <v>1137</v>
      </c>
      <c r="H62" s="13" t="s">
        <v>951</v>
      </c>
      <c r="I62" s="13" t="s">
        <v>1139</v>
      </c>
      <c r="J62" s="13" t="s">
        <v>953</v>
      </c>
      <c r="K62" s="13" t="s">
        <v>1141</v>
      </c>
      <c r="L62" s="13" t="s">
        <v>955</v>
      </c>
      <c r="M62" s="13" t="s">
        <v>1143</v>
      </c>
      <c r="N62" s="13" t="s">
        <v>957</v>
      </c>
      <c r="O62" s="13" t="s">
        <v>1145</v>
      </c>
      <c r="P62" s="13" t="s">
        <v>959</v>
      </c>
      <c r="Q62" s="85" t="s">
        <v>1147</v>
      </c>
      <c r="R62" s="85" t="s">
        <v>961</v>
      </c>
      <c r="S62" s="13" t="s">
        <v>1149</v>
      </c>
      <c r="T62" s="13" t="s">
        <v>963</v>
      </c>
      <c r="U62" s="13" t="s">
        <v>1151</v>
      </c>
      <c r="V62" s="13" t="s">
        <v>964</v>
      </c>
    </row>
    <row r="63" spans="1:22" ht="15">
      <c r="A63" s="85" t="s">
        <v>247</v>
      </c>
      <c r="B63" s="85">
        <v>15</v>
      </c>
      <c r="C63" s="85" t="s">
        <v>247</v>
      </c>
      <c r="D63" s="85">
        <v>15</v>
      </c>
      <c r="E63" s="85"/>
      <c r="F63" s="85"/>
      <c r="G63" s="85" t="s">
        <v>234</v>
      </c>
      <c r="H63" s="85">
        <v>3</v>
      </c>
      <c r="I63" s="85" t="s">
        <v>250</v>
      </c>
      <c r="J63" s="85">
        <v>4</v>
      </c>
      <c r="K63" s="85" t="s">
        <v>267</v>
      </c>
      <c r="L63" s="85">
        <v>1</v>
      </c>
      <c r="M63" s="85" t="s">
        <v>253</v>
      </c>
      <c r="N63" s="85">
        <v>2</v>
      </c>
      <c r="O63" s="85" t="s">
        <v>265</v>
      </c>
      <c r="P63" s="85">
        <v>1</v>
      </c>
      <c r="Q63" s="85"/>
      <c r="R63" s="85"/>
      <c r="S63" s="85" t="s">
        <v>239</v>
      </c>
      <c r="T63" s="85">
        <v>1</v>
      </c>
      <c r="U63" s="85" t="s">
        <v>237</v>
      </c>
      <c r="V63" s="85">
        <v>1</v>
      </c>
    </row>
    <row r="64" spans="1:22" ht="15">
      <c r="A64" s="85" t="s">
        <v>250</v>
      </c>
      <c r="B64" s="85">
        <v>4</v>
      </c>
      <c r="C64" s="85"/>
      <c r="D64" s="85"/>
      <c r="E64" s="85"/>
      <c r="F64" s="85"/>
      <c r="G64" s="85" t="s">
        <v>262</v>
      </c>
      <c r="H64" s="85">
        <v>3</v>
      </c>
      <c r="I64" s="85"/>
      <c r="J64" s="85"/>
      <c r="K64" s="85"/>
      <c r="L64" s="85"/>
      <c r="M64" s="85"/>
      <c r="N64" s="85"/>
      <c r="O64" s="85"/>
      <c r="P64" s="85"/>
      <c r="Q64" s="85"/>
      <c r="R64" s="85"/>
      <c r="S64" s="85"/>
      <c r="T64" s="85"/>
      <c r="U64" s="85"/>
      <c r="V64" s="85"/>
    </row>
    <row r="65" spans="1:22" ht="15">
      <c r="A65" s="85" t="s">
        <v>234</v>
      </c>
      <c r="B65" s="85">
        <v>3</v>
      </c>
      <c r="C65" s="85"/>
      <c r="D65" s="85"/>
      <c r="E65" s="85"/>
      <c r="F65" s="85"/>
      <c r="G65" s="85" t="s">
        <v>261</v>
      </c>
      <c r="H65" s="85">
        <v>3</v>
      </c>
      <c r="I65" s="85"/>
      <c r="J65" s="85"/>
      <c r="K65" s="85"/>
      <c r="L65" s="85"/>
      <c r="M65" s="85"/>
      <c r="N65" s="85"/>
      <c r="O65" s="85"/>
      <c r="P65" s="85"/>
      <c r="Q65" s="85"/>
      <c r="R65" s="85"/>
      <c r="S65" s="85"/>
      <c r="T65" s="85"/>
      <c r="U65" s="85"/>
      <c r="V65" s="85"/>
    </row>
    <row r="66" spans="1:22" ht="15">
      <c r="A66" s="85" t="s">
        <v>262</v>
      </c>
      <c r="B66" s="85">
        <v>3</v>
      </c>
      <c r="C66" s="85"/>
      <c r="D66" s="85"/>
      <c r="E66" s="85"/>
      <c r="F66" s="85"/>
      <c r="G66" s="85" t="s">
        <v>263</v>
      </c>
      <c r="H66" s="85">
        <v>2</v>
      </c>
      <c r="I66" s="85"/>
      <c r="J66" s="85"/>
      <c r="K66" s="85"/>
      <c r="L66" s="85"/>
      <c r="M66" s="85"/>
      <c r="N66" s="85"/>
      <c r="O66" s="85"/>
      <c r="P66" s="85"/>
      <c r="Q66" s="85"/>
      <c r="R66" s="85"/>
      <c r="S66" s="85"/>
      <c r="T66" s="85"/>
      <c r="U66" s="85"/>
      <c r="V66" s="85"/>
    </row>
    <row r="67" spans="1:22" ht="15">
      <c r="A67" s="85" t="s">
        <v>261</v>
      </c>
      <c r="B67" s="85">
        <v>3</v>
      </c>
      <c r="C67" s="85"/>
      <c r="D67" s="85"/>
      <c r="E67" s="85"/>
      <c r="F67" s="85"/>
      <c r="G67" s="85" t="s">
        <v>235</v>
      </c>
      <c r="H67" s="85">
        <v>2</v>
      </c>
      <c r="I67" s="85"/>
      <c r="J67" s="85"/>
      <c r="K67" s="85"/>
      <c r="L67" s="85"/>
      <c r="M67" s="85"/>
      <c r="N67" s="85"/>
      <c r="O67" s="85"/>
      <c r="P67" s="85"/>
      <c r="Q67" s="85"/>
      <c r="R67" s="85"/>
      <c r="S67" s="85"/>
      <c r="T67" s="85"/>
      <c r="U67" s="85"/>
      <c r="V67" s="85"/>
    </row>
    <row r="68" spans="1:22" ht="15">
      <c r="A68" s="85" t="s">
        <v>253</v>
      </c>
      <c r="B68" s="85">
        <v>2</v>
      </c>
      <c r="C68" s="85"/>
      <c r="D68" s="85"/>
      <c r="E68" s="85"/>
      <c r="F68" s="85"/>
      <c r="G68" s="85" t="s">
        <v>233</v>
      </c>
      <c r="H68" s="85">
        <v>1</v>
      </c>
      <c r="I68" s="85"/>
      <c r="J68" s="85"/>
      <c r="K68" s="85"/>
      <c r="L68" s="85"/>
      <c r="M68" s="85"/>
      <c r="N68" s="85"/>
      <c r="O68" s="85"/>
      <c r="P68" s="85"/>
      <c r="Q68" s="85"/>
      <c r="R68" s="85"/>
      <c r="S68" s="85"/>
      <c r="T68" s="85"/>
      <c r="U68" s="85"/>
      <c r="V68" s="85"/>
    </row>
    <row r="69" spans="1:22" ht="15">
      <c r="A69" s="85" t="s">
        <v>263</v>
      </c>
      <c r="B69" s="85">
        <v>2</v>
      </c>
      <c r="C69" s="85"/>
      <c r="D69" s="85"/>
      <c r="E69" s="85"/>
      <c r="F69" s="85"/>
      <c r="G69" s="85"/>
      <c r="H69" s="85"/>
      <c r="I69" s="85"/>
      <c r="J69" s="85"/>
      <c r="K69" s="85"/>
      <c r="L69" s="85"/>
      <c r="M69" s="85"/>
      <c r="N69" s="85"/>
      <c r="O69" s="85"/>
      <c r="P69" s="85"/>
      <c r="Q69" s="85"/>
      <c r="R69" s="85"/>
      <c r="S69" s="85"/>
      <c r="T69" s="85"/>
      <c r="U69" s="85"/>
      <c r="V69" s="85"/>
    </row>
    <row r="70" spans="1:22" ht="15">
      <c r="A70" s="85" t="s">
        <v>235</v>
      </c>
      <c r="B70" s="85">
        <v>2</v>
      </c>
      <c r="C70" s="85"/>
      <c r="D70" s="85"/>
      <c r="E70" s="85"/>
      <c r="F70" s="85"/>
      <c r="G70" s="85"/>
      <c r="H70" s="85"/>
      <c r="I70" s="85"/>
      <c r="J70" s="85"/>
      <c r="K70" s="85"/>
      <c r="L70" s="85"/>
      <c r="M70" s="85"/>
      <c r="N70" s="85"/>
      <c r="O70" s="85"/>
      <c r="P70" s="85"/>
      <c r="Q70" s="85"/>
      <c r="R70" s="85"/>
      <c r="S70" s="85"/>
      <c r="T70" s="85"/>
      <c r="U70" s="85"/>
      <c r="V70" s="85"/>
    </row>
    <row r="71" spans="1:22" ht="15">
      <c r="A71" s="85" t="s">
        <v>267</v>
      </c>
      <c r="B71" s="85">
        <v>1</v>
      </c>
      <c r="C71" s="85"/>
      <c r="D71" s="85"/>
      <c r="E71" s="85"/>
      <c r="F71" s="85"/>
      <c r="G71" s="85"/>
      <c r="H71" s="85"/>
      <c r="I71" s="85"/>
      <c r="J71" s="85"/>
      <c r="K71" s="85"/>
      <c r="L71" s="85"/>
      <c r="M71" s="85"/>
      <c r="N71" s="85"/>
      <c r="O71" s="85"/>
      <c r="P71" s="85"/>
      <c r="Q71" s="85"/>
      <c r="R71" s="85"/>
      <c r="S71" s="85"/>
      <c r="T71" s="85"/>
      <c r="U71" s="85"/>
      <c r="V71" s="85"/>
    </row>
    <row r="72" spans="1:22" ht="15">
      <c r="A72" s="85" t="s">
        <v>265</v>
      </c>
      <c r="B72" s="85">
        <v>1</v>
      </c>
      <c r="C72" s="85"/>
      <c r="D72" s="85"/>
      <c r="E72" s="85"/>
      <c r="F72" s="85"/>
      <c r="G72" s="85"/>
      <c r="H72" s="85"/>
      <c r="I72" s="85"/>
      <c r="J72" s="85"/>
      <c r="K72" s="85"/>
      <c r="L72" s="85"/>
      <c r="M72" s="85"/>
      <c r="N72" s="85"/>
      <c r="O72" s="85"/>
      <c r="P72" s="85"/>
      <c r="Q72" s="85"/>
      <c r="R72" s="85"/>
      <c r="S72" s="85"/>
      <c r="T72" s="85"/>
      <c r="U72" s="85"/>
      <c r="V72" s="85"/>
    </row>
    <row r="75" spans="1:22" ht="15" customHeight="1">
      <c r="A75" s="13" t="s">
        <v>1156</v>
      </c>
      <c r="B75" s="13" t="s">
        <v>944</v>
      </c>
      <c r="C75" s="13" t="s">
        <v>1157</v>
      </c>
      <c r="D75" s="13" t="s">
        <v>947</v>
      </c>
      <c r="E75" s="13" t="s">
        <v>1158</v>
      </c>
      <c r="F75" s="13" t="s">
        <v>949</v>
      </c>
      <c r="G75" s="13" t="s">
        <v>1159</v>
      </c>
      <c r="H75" s="13" t="s">
        <v>951</v>
      </c>
      <c r="I75" s="13" t="s">
        <v>1160</v>
      </c>
      <c r="J75" s="13" t="s">
        <v>953</v>
      </c>
      <c r="K75" s="13" t="s">
        <v>1161</v>
      </c>
      <c r="L75" s="13" t="s">
        <v>955</v>
      </c>
      <c r="M75" s="13" t="s">
        <v>1162</v>
      </c>
      <c r="N75" s="13" t="s">
        <v>957</v>
      </c>
      <c r="O75" s="13" t="s">
        <v>1163</v>
      </c>
      <c r="P75" s="13" t="s">
        <v>959</v>
      </c>
      <c r="Q75" s="13" t="s">
        <v>1164</v>
      </c>
      <c r="R75" s="13" t="s">
        <v>961</v>
      </c>
      <c r="S75" s="13" t="s">
        <v>1165</v>
      </c>
      <c r="T75" s="13" t="s">
        <v>963</v>
      </c>
      <c r="U75" s="13" t="s">
        <v>1166</v>
      </c>
      <c r="V75" s="13" t="s">
        <v>964</v>
      </c>
    </row>
    <row r="76" spans="1:22" ht="15">
      <c r="A76" s="125" t="s">
        <v>267</v>
      </c>
      <c r="B76" s="85">
        <v>334303</v>
      </c>
      <c r="C76" s="125" t="s">
        <v>215</v>
      </c>
      <c r="D76" s="85">
        <v>103876</v>
      </c>
      <c r="E76" s="125" t="s">
        <v>257</v>
      </c>
      <c r="F76" s="85">
        <v>96757</v>
      </c>
      <c r="G76" s="125" t="s">
        <v>262</v>
      </c>
      <c r="H76" s="85">
        <v>121190</v>
      </c>
      <c r="I76" s="125" t="s">
        <v>241</v>
      </c>
      <c r="J76" s="85">
        <v>47997</v>
      </c>
      <c r="K76" s="125" t="s">
        <v>267</v>
      </c>
      <c r="L76" s="85">
        <v>334303</v>
      </c>
      <c r="M76" s="125" t="s">
        <v>252</v>
      </c>
      <c r="N76" s="85">
        <v>83796</v>
      </c>
      <c r="O76" s="125" t="s">
        <v>245</v>
      </c>
      <c r="P76" s="85">
        <v>33199</v>
      </c>
      <c r="Q76" s="125" t="s">
        <v>269</v>
      </c>
      <c r="R76" s="85">
        <v>70310</v>
      </c>
      <c r="S76" s="125" t="s">
        <v>239</v>
      </c>
      <c r="T76" s="85">
        <v>196779</v>
      </c>
      <c r="U76" s="125" t="s">
        <v>237</v>
      </c>
      <c r="V76" s="85">
        <v>17390</v>
      </c>
    </row>
    <row r="77" spans="1:22" ht="15">
      <c r="A77" s="125" t="s">
        <v>239</v>
      </c>
      <c r="B77" s="85">
        <v>196779</v>
      </c>
      <c r="C77" s="125" t="s">
        <v>247</v>
      </c>
      <c r="D77" s="85">
        <v>81841</v>
      </c>
      <c r="E77" s="125" t="s">
        <v>232</v>
      </c>
      <c r="F77" s="85">
        <v>49418</v>
      </c>
      <c r="G77" s="125" t="s">
        <v>235</v>
      </c>
      <c r="H77" s="85">
        <v>82971</v>
      </c>
      <c r="I77" s="125" t="s">
        <v>250</v>
      </c>
      <c r="J77" s="85">
        <v>18237</v>
      </c>
      <c r="K77" s="125" t="s">
        <v>268</v>
      </c>
      <c r="L77" s="85">
        <v>11187</v>
      </c>
      <c r="M77" s="125" t="s">
        <v>254</v>
      </c>
      <c r="N77" s="85">
        <v>16025</v>
      </c>
      <c r="O77" s="125" t="s">
        <v>266</v>
      </c>
      <c r="P77" s="85">
        <v>10111</v>
      </c>
      <c r="Q77" s="125" t="s">
        <v>258</v>
      </c>
      <c r="R77" s="85">
        <v>5000</v>
      </c>
      <c r="S77" s="125" t="s">
        <v>240</v>
      </c>
      <c r="T77" s="85">
        <v>87599</v>
      </c>
      <c r="U77" s="125" t="s">
        <v>238</v>
      </c>
      <c r="V77" s="85">
        <v>11114</v>
      </c>
    </row>
    <row r="78" spans="1:22" ht="15">
      <c r="A78" s="125" t="s">
        <v>262</v>
      </c>
      <c r="B78" s="85">
        <v>121190</v>
      </c>
      <c r="C78" s="125" t="s">
        <v>216</v>
      </c>
      <c r="D78" s="85">
        <v>64915</v>
      </c>
      <c r="E78" s="125" t="s">
        <v>246</v>
      </c>
      <c r="F78" s="85">
        <v>17623</v>
      </c>
      <c r="G78" s="125" t="s">
        <v>261</v>
      </c>
      <c r="H78" s="85">
        <v>39237</v>
      </c>
      <c r="I78" s="125" t="s">
        <v>249</v>
      </c>
      <c r="J78" s="85">
        <v>10362</v>
      </c>
      <c r="K78" s="125" t="s">
        <v>255</v>
      </c>
      <c r="L78" s="85">
        <v>557</v>
      </c>
      <c r="M78" s="125" t="s">
        <v>253</v>
      </c>
      <c r="N78" s="85">
        <v>1602</v>
      </c>
      <c r="O78" s="125" t="s">
        <v>265</v>
      </c>
      <c r="P78" s="85">
        <v>1069</v>
      </c>
      <c r="Q78" s="125"/>
      <c r="R78" s="85"/>
      <c r="S78" s="125"/>
      <c r="T78" s="85"/>
      <c r="U78" s="125"/>
      <c r="V78" s="85"/>
    </row>
    <row r="79" spans="1:22" ht="15">
      <c r="A79" s="125" t="s">
        <v>215</v>
      </c>
      <c r="B79" s="85">
        <v>103876</v>
      </c>
      <c r="C79" s="125" t="s">
        <v>248</v>
      </c>
      <c r="D79" s="85">
        <v>44809</v>
      </c>
      <c r="E79" s="125" t="s">
        <v>214</v>
      </c>
      <c r="F79" s="85">
        <v>12930</v>
      </c>
      <c r="G79" s="125" t="s">
        <v>234</v>
      </c>
      <c r="H79" s="85">
        <v>19326</v>
      </c>
      <c r="I79" s="125" t="s">
        <v>251</v>
      </c>
      <c r="J79" s="85">
        <v>8504</v>
      </c>
      <c r="K79" s="125"/>
      <c r="L79" s="85"/>
      <c r="M79" s="125"/>
      <c r="N79" s="85"/>
      <c r="O79" s="125"/>
      <c r="P79" s="85"/>
      <c r="Q79" s="125"/>
      <c r="R79" s="85"/>
      <c r="S79" s="125"/>
      <c r="T79" s="85"/>
      <c r="U79" s="125"/>
      <c r="V79" s="85"/>
    </row>
    <row r="80" spans="1:22" ht="15">
      <c r="A80" s="125" t="s">
        <v>257</v>
      </c>
      <c r="B80" s="85">
        <v>96757</v>
      </c>
      <c r="C80" s="125" t="s">
        <v>222</v>
      </c>
      <c r="D80" s="85">
        <v>24477</v>
      </c>
      <c r="E80" s="125" t="s">
        <v>244</v>
      </c>
      <c r="F80" s="85">
        <v>9597</v>
      </c>
      <c r="G80" s="125" t="s">
        <v>263</v>
      </c>
      <c r="H80" s="85">
        <v>7285</v>
      </c>
      <c r="I80" s="125" t="s">
        <v>243</v>
      </c>
      <c r="J80" s="85">
        <v>2630</v>
      </c>
      <c r="K80" s="125"/>
      <c r="L80" s="85"/>
      <c r="M80" s="125"/>
      <c r="N80" s="85"/>
      <c r="O80" s="125"/>
      <c r="P80" s="85"/>
      <c r="Q80" s="125"/>
      <c r="R80" s="85"/>
      <c r="S80" s="125"/>
      <c r="T80" s="85"/>
      <c r="U80" s="125"/>
      <c r="V80" s="85"/>
    </row>
    <row r="81" spans="1:22" ht="15">
      <c r="A81" s="125" t="s">
        <v>240</v>
      </c>
      <c r="B81" s="85">
        <v>87599</v>
      </c>
      <c r="C81" s="125" t="s">
        <v>219</v>
      </c>
      <c r="D81" s="85">
        <v>21438</v>
      </c>
      <c r="E81" s="125" t="s">
        <v>242</v>
      </c>
      <c r="F81" s="85">
        <v>1038</v>
      </c>
      <c r="G81" s="125" t="s">
        <v>233</v>
      </c>
      <c r="H81" s="85">
        <v>2170</v>
      </c>
      <c r="I81" s="125"/>
      <c r="J81" s="85"/>
      <c r="K81" s="125"/>
      <c r="L81" s="85"/>
      <c r="M81" s="125"/>
      <c r="N81" s="85"/>
      <c r="O81" s="125"/>
      <c r="P81" s="85"/>
      <c r="Q81" s="125"/>
      <c r="R81" s="85"/>
      <c r="S81" s="125"/>
      <c r="T81" s="85"/>
      <c r="U81" s="125"/>
      <c r="V81" s="85"/>
    </row>
    <row r="82" spans="1:22" ht="15">
      <c r="A82" s="125" t="s">
        <v>252</v>
      </c>
      <c r="B82" s="85">
        <v>83796</v>
      </c>
      <c r="C82" s="125" t="s">
        <v>217</v>
      </c>
      <c r="D82" s="85">
        <v>8081</v>
      </c>
      <c r="E82" s="125" t="s">
        <v>256</v>
      </c>
      <c r="F82" s="85">
        <v>543</v>
      </c>
      <c r="G82" s="125"/>
      <c r="H82" s="85"/>
      <c r="I82" s="125"/>
      <c r="J82" s="85"/>
      <c r="K82" s="125"/>
      <c r="L82" s="85"/>
      <c r="M82" s="125"/>
      <c r="N82" s="85"/>
      <c r="O82" s="125"/>
      <c r="P82" s="85"/>
      <c r="Q82" s="125"/>
      <c r="R82" s="85"/>
      <c r="S82" s="125"/>
      <c r="T82" s="85"/>
      <c r="U82" s="125"/>
      <c r="V82" s="85"/>
    </row>
    <row r="83" spans="1:22" ht="15">
      <c r="A83" s="125" t="s">
        <v>235</v>
      </c>
      <c r="B83" s="85">
        <v>82971</v>
      </c>
      <c r="C83" s="125" t="s">
        <v>220</v>
      </c>
      <c r="D83" s="85">
        <v>6381</v>
      </c>
      <c r="E83" s="125" t="s">
        <v>230</v>
      </c>
      <c r="F83" s="85">
        <v>141</v>
      </c>
      <c r="G83" s="125"/>
      <c r="H83" s="85"/>
      <c r="I83" s="125"/>
      <c r="J83" s="85"/>
      <c r="K83" s="125"/>
      <c r="L83" s="85"/>
      <c r="M83" s="125"/>
      <c r="N83" s="85"/>
      <c r="O83" s="125"/>
      <c r="P83" s="85"/>
      <c r="Q83" s="125"/>
      <c r="R83" s="85"/>
      <c r="S83" s="125"/>
      <c r="T83" s="85"/>
      <c r="U83" s="125"/>
      <c r="V83" s="85"/>
    </row>
    <row r="84" spans="1:22" ht="15">
      <c r="A84" s="125" t="s">
        <v>247</v>
      </c>
      <c r="B84" s="85">
        <v>81841</v>
      </c>
      <c r="C84" s="125" t="s">
        <v>223</v>
      </c>
      <c r="D84" s="85">
        <v>6137</v>
      </c>
      <c r="E84" s="125"/>
      <c r="F84" s="85"/>
      <c r="G84" s="125"/>
      <c r="H84" s="85"/>
      <c r="I84" s="125"/>
      <c r="J84" s="85"/>
      <c r="K84" s="125"/>
      <c r="L84" s="85"/>
      <c r="M84" s="125"/>
      <c r="N84" s="85"/>
      <c r="O84" s="125"/>
      <c r="P84" s="85"/>
      <c r="Q84" s="125"/>
      <c r="R84" s="85"/>
      <c r="S84" s="125"/>
      <c r="T84" s="85"/>
      <c r="U84" s="125"/>
      <c r="V84" s="85"/>
    </row>
    <row r="85" spans="1:22" ht="15">
      <c r="A85" s="125" t="s">
        <v>269</v>
      </c>
      <c r="B85" s="85">
        <v>70310</v>
      </c>
      <c r="C85" s="125" t="s">
        <v>229</v>
      </c>
      <c r="D85" s="85">
        <v>2151</v>
      </c>
      <c r="E85" s="125"/>
      <c r="F85" s="85"/>
      <c r="G85" s="125"/>
      <c r="H85" s="85"/>
      <c r="I85" s="125"/>
      <c r="J85" s="85"/>
      <c r="K85" s="125"/>
      <c r="L85" s="85"/>
      <c r="M85" s="125"/>
      <c r="N85" s="85"/>
      <c r="O85" s="125"/>
      <c r="P85" s="85"/>
      <c r="Q85" s="125"/>
      <c r="R85" s="85"/>
      <c r="S85" s="125"/>
      <c r="T85" s="85"/>
      <c r="U85" s="125"/>
      <c r="V85" s="85"/>
    </row>
  </sheetData>
  <hyperlinks>
    <hyperlink ref="A2" r:id="rId1" display="https://www.radiosawa.com/a/%D8%B3%D9%8A%D8%AF%D8%A9-%D8%B9%D8%B1%D8%A7%D9%82%D9%8A%D8%A9-%D8%AA%D8%AA%D8%B9%D8%B1%D8%B6-%D9%84%D9%84%D8%B6%D8%B1%D8%A8-%D9%81%D9%8A-%D8%A5%D9%8A%D8%B1%D8%A7%D9%86/509503.html"/>
    <hyperlink ref="A3" r:id="rId2" display="https://twitter.com/i/web/status/1167394784689999874"/>
    <hyperlink ref="A4" r:id="rId3" display="https://twitter.com/i/web/status/1167250430830829568"/>
    <hyperlink ref="A5" r:id="rId4" display="https://twitter.com/i/web/status/1167245875695050752"/>
    <hyperlink ref="A6" r:id="rId5" display="https://twitter.com/i/web/status/1166855322180423682"/>
    <hyperlink ref="A7" r:id="rId6" display="https://twitter.com/i/web/status/1166383825024442369"/>
    <hyperlink ref="A8" r:id="rId7" display="https://twitter.com/i/web/status/1166315399484514305"/>
    <hyperlink ref="A9" r:id="rId8" display="https://twitter.com/i/web/status/1166299003442618368"/>
    <hyperlink ref="A10" r:id="rId9" display="https://twitter.com/tokariad/status/1165234144135327744"/>
    <hyperlink ref="A11" r:id="rId10" display="https://twitter.com/i/web/status/1165199872863215617"/>
    <hyperlink ref="C2" r:id="rId11" display="https://www.radiosawa.com/a/%D8%B3%D9%8A%D8%AF%D8%A9-%D8%B9%D8%B1%D8%A7%D9%82%D9%8A%D8%A9-%D8%AA%D8%AA%D8%B9%D8%B1%D8%B6-%D9%84%D9%84%D8%B6%D8%B1%D8%A8-%D9%81%D9%8A-%D8%A5%D9%8A%D8%B1%D8%A7%D9%86/509503.html"/>
    <hyperlink ref="C3" r:id="rId12" display="https://twitter.com/i/web/status/1159479479800082433"/>
    <hyperlink ref="E2" r:id="rId13" display="https://twitter.com/i/web/status/1164297205827723264"/>
    <hyperlink ref="E3" r:id="rId14" display="https://twitter.com/i/web/status/1164788048531320836"/>
    <hyperlink ref="E4" r:id="rId15" display="https://twitter.com/i/web/status/1165142748611121152"/>
    <hyperlink ref="E5" r:id="rId16" display="https://twitter.com/i/web/status/1166315399484514305"/>
    <hyperlink ref="E6" r:id="rId17" display="https://twitter.com/i/web/status/1166383825024442369"/>
    <hyperlink ref="E7" r:id="rId18" display="https://twitter.com/i/web/status/1167250430830829568"/>
    <hyperlink ref="I2" r:id="rId19" display="https://twitter.com/i/web/status/1166299003442618368"/>
    <hyperlink ref="K2" r:id="rId20" display="https://twitter.com/i/web/status/1167245875695050752"/>
    <hyperlink ref="M2" r:id="rId21" display="https://twitter.com/i/web/status/1166855322180423682"/>
    <hyperlink ref="Q2" r:id="rId22" display="https://twitter.com/i/web/status/1167394784689999874"/>
    <hyperlink ref="U2" r:id="rId23" display="https://twitter.com/tokariad/status/1165234144135327744"/>
  </hyperlinks>
  <printOptions/>
  <pageMargins left="0.7" right="0.7" top="0.75" bottom="0.75" header="0.3" footer="0.3"/>
  <pageSetup orientation="portrait" paperSize="9"/>
  <tableParts>
    <tablePart r:id="rId25"/>
    <tablePart r:id="rId24"/>
    <tablePart r:id="rId30"/>
    <tablePart r:id="rId26"/>
    <tablePart r:id="rId28"/>
    <tablePart r:id="rId31"/>
    <tablePart r:id="rId27"/>
    <tablePart r:id="rId2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1246</v>
      </c>
      <c r="B1" s="13" t="s">
        <v>1310</v>
      </c>
      <c r="C1" s="13" t="s">
        <v>1311</v>
      </c>
      <c r="D1" s="13" t="s">
        <v>144</v>
      </c>
      <c r="E1" s="13" t="s">
        <v>1313</v>
      </c>
      <c r="F1" s="13" t="s">
        <v>1314</v>
      </c>
      <c r="G1" s="13" t="s">
        <v>1315</v>
      </c>
    </row>
    <row r="2" spans="1:7" ht="15">
      <c r="A2" s="85" t="s">
        <v>998</v>
      </c>
      <c r="B2" s="85">
        <v>0</v>
      </c>
      <c r="C2" s="130">
        <v>0</v>
      </c>
      <c r="D2" s="85" t="s">
        <v>1312</v>
      </c>
      <c r="E2" s="85"/>
      <c r="F2" s="85"/>
      <c r="G2" s="85"/>
    </row>
    <row r="3" spans="1:7" ht="15">
      <c r="A3" s="85" t="s">
        <v>999</v>
      </c>
      <c r="B3" s="85">
        <v>0</v>
      </c>
      <c r="C3" s="130">
        <v>0</v>
      </c>
      <c r="D3" s="85" t="s">
        <v>1312</v>
      </c>
      <c r="E3" s="85"/>
      <c r="F3" s="85"/>
      <c r="G3" s="85"/>
    </row>
    <row r="4" spans="1:7" ht="15">
      <c r="A4" s="85" t="s">
        <v>1000</v>
      </c>
      <c r="B4" s="85">
        <v>0</v>
      </c>
      <c r="C4" s="130">
        <v>0</v>
      </c>
      <c r="D4" s="85" t="s">
        <v>1312</v>
      </c>
      <c r="E4" s="85"/>
      <c r="F4" s="85"/>
      <c r="G4" s="85"/>
    </row>
    <row r="5" spans="1:7" ht="15">
      <c r="A5" s="85" t="s">
        <v>1001</v>
      </c>
      <c r="B5" s="85">
        <v>850</v>
      </c>
      <c r="C5" s="130">
        <v>1</v>
      </c>
      <c r="D5" s="85" t="s">
        <v>1312</v>
      </c>
      <c r="E5" s="85"/>
      <c r="F5" s="85"/>
      <c r="G5" s="85"/>
    </row>
    <row r="6" spans="1:7" ht="15">
      <c r="A6" s="85" t="s">
        <v>1002</v>
      </c>
      <c r="B6" s="85">
        <v>850</v>
      </c>
      <c r="C6" s="130">
        <v>1</v>
      </c>
      <c r="D6" s="85" t="s">
        <v>1312</v>
      </c>
      <c r="E6" s="85"/>
      <c r="F6" s="85"/>
      <c r="G6" s="85"/>
    </row>
    <row r="7" spans="1:7" ht="15">
      <c r="A7" s="91" t="s">
        <v>1003</v>
      </c>
      <c r="B7" s="91">
        <v>45</v>
      </c>
      <c r="C7" s="131">
        <v>0.0015288394691041927</v>
      </c>
      <c r="D7" s="91" t="s">
        <v>1312</v>
      </c>
      <c r="E7" s="91" t="b">
        <v>0</v>
      </c>
      <c r="F7" s="91" t="b">
        <v>0</v>
      </c>
      <c r="G7" s="91" t="b">
        <v>0</v>
      </c>
    </row>
    <row r="8" spans="1:7" ht="15">
      <c r="A8" s="91" t="s">
        <v>984</v>
      </c>
      <c r="B8" s="91">
        <v>42</v>
      </c>
      <c r="C8" s="131">
        <v>0.0029523173006822338</v>
      </c>
      <c r="D8" s="91" t="s">
        <v>1312</v>
      </c>
      <c r="E8" s="91" t="b">
        <v>0</v>
      </c>
      <c r="F8" s="91" t="b">
        <v>0</v>
      </c>
      <c r="G8" s="91" t="b">
        <v>0</v>
      </c>
    </row>
    <row r="9" spans="1:7" ht="15">
      <c r="A9" s="91" t="s">
        <v>1004</v>
      </c>
      <c r="B9" s="91">
        <v>37</v>
      </c>
      <c r="C9" s="131">
        <v>0.011941711403607832</v>
      </c>
      <c r="D9" s="91" t="s">
        <v>1312</v>
      </c>
      <c r="E9" s="91" t="b">
        <v>0</v>
      </c>
      <c r="F9" s="91" t="b">
        <v>0</v>
      </c>
      <c r="G9" s="91" t="b">
        <v>0</v>
      </c>
    </row>
    <row r="10" spans="1:7" ht="15">
      <c r="A10" s="91" t="s">
        <v>1005</v>
      </c>
      <c r="B10" s="91">
        <v>20</v>
      </c>
      <c r="C10" s="131">
        <v>0.020270138117850434</v>
      </c>
      <c r="D10" s="91" t="s">
        <v>1312</v>
      </c>
      <c r="E10" s="91" t="b">
        <v>0</v>
      </c>
      <c r="F10" s="91" t="b">
        <v>0</v>
      </c>
      <c r="G10" s="91" t="b">
        <v>0</v>
      </c>
    </row>
    <row r="11" spans="1:7" ht="15">
      <c r="A11" s="91" t="s">
        <v>1006</v>
      </c>
      <c r="B11" s="91">
        <v>19</v>
      </c>
      <c r="C11" s="131">
        <v>0.009269412232766554</v>
      </c>
      <c r="D11" s="91" t="s">
        <v>1312</v>
      </c>
      <c r="E11" s="91" t="b">
        <v>0</v>
      </c>
      <c r="F11" s="91" t="b">
        <v>0</v>
      </c>
      <c r="G11" s="91" t="b">
        <v>0</v>
      </c>
    </row>
    <row r="12" spans="1:7" ht="15">
      <c r="A12" s="91" t="s">
        <v>247</v>
      </c>
      <c r="B12" s="91">
        <v>15</v>
      </c>
      <c r="C12" s="131">
        <v>0.009184545060361928</v>
      </c>
      <c r="D12" s="91" t="s">
        <v>1312</v>
      </c>
      <c r="E12" s="91" t="b">
        <v>0</v>
      </c>
      <c r="F12" s="91" t="b">
        <v>0</v>
      </c>
      <c r="G12" s="91" t="b">
        <v>0</v>
      </c>
    </row>
    <row r="13" spans="1:7" ht="15">
      <c r="A13" s="91" t="s">
        <v>1008</v>
      </c>
      <c r="B13" s="91">
        <v>15</v>
      </c>
      <c r="C13" s="131">
        <v>0.009184545060361928</v>
      </c>
      <c r="D13" s="91" t="s">
        <v>1312</v>
      </c>
      <c r="E13" s="91" t="b">
        <v>0</v>
      </c>
      <c r="F13" s="91" t="b">
        <v>0</v>
      </c>
      <c r="G13" s="91" t="b">
        <v>0</v>
      </c>
    </row>
    <row r="14" spans="1:7" ht="15">
      <c r="A14" s="91" t="s">
        <v>1009</v>
      </c>
      <c r="B14" s="91">
        <v>15</v>
      </c>
      <c r="C14" s="131">
        <v>0.009184545060361928</v>
      </c>
      <c r="D14" s="91" t="s">
        <v>1312</v>
      </c>
      <c r="E14" s="91" t="b">
        <v>0</v>
      </c>
      <c r="F14" s="91" t="b">
        <v>0</v>
      </c>
      <c r="G14" s="91" t="b">
        <v>0</v>
      </c>
    </row>
    <row r="15" spans="1:7" ht="15">
      <c r="A15" s="91" t="s">
        <v>1010</v>
      </c>
      <c r="B15" s="91">
        <v>15</v>
      </c>
      <c r="C15" s="131">
        <v>0.009184545060361928</v>
      </c>
      <c r="D15" s="91" t="s">
        <v>1312</v>
      </c>
      <c r="E15" s="91" t="b">
        <v>0</v>
      </c>
      <c r="F15" s="91" t="b">
        <v>0</v>
      </c>
      <c r="G15" s="91" t="b">
        <v>0</v>
      </c>
    </row>
    <row r="16" spans="1:7" ht="15">
      <c r="A16" s="91" t="s">
        <v>1011</v>
      </c>
      <c r="B16" s="91">
        <v>15</v>
      </c>
      <c r="C16" s="131">
        <v>0.009184545060361928</v>
      </c>
      <c r="D16" s="91" t="s">
        <v>1312</v>
      </c>
      <c r="E16" s="91" t="b">
        <v>0</v>
      </c>
      <c r="F16" s="91" t="b">
        <v>0</v>
      </c>
      <c r="G16" s="91" t="b">
        <v>0</v>
      </c>
    </row>
    <row r="17" spans="1:7" ht="15">
      <c r="A17" s="91" t="s">
        <v>1012</v>
      </c>
      <c r="B17" s="91">
        <v>15</v>
      </c>
      <c r="C17" s="131">
        <v>0.009184545060361928</v>
      </c>
      <c r="D17" s="91" t="s">
        <v>1312</v>
      </c>
      <c r="E17" s="91" t="b">
        <v>0</v>
      </c>
      <c r="F17" s="91" t="b">
        <v>0</v>
      </c>
      <c r="G17" s="91" t="b">
        <v>0</v>
      </c>
    </row>
    <row r="18" spans="1:7" ht="15">
      <c r="A18" s="91" t="s">
        <v>1013</v>
      </c>
      <c r="B18" s="91">
        <v>15</v>
      </c>
      <c r="C18" s="131">
        <v>0.009184545060361928</v>
      </c>
      <c r="D18" s="91" t="s">
        <v>1312</v>
      </c>
      <c r="E18" s="91" t="b">
        <v>0</v>
      </c>
      <c r="F18" s="91" t="b">
        <v>0</v>
      </c>
      <c r="G18" s="91" t="b">
        <v>0</v>
      </c>
    </row>
    <row r="19" spans="1:7" ht="15">
      <c r="A19" s="91" t="s">
        <v>1247</v>
      </c>
      <c r="B19" s="91">
        <v>15</v>
      </c>
      <c r="C19" s="131">
        <v>0.009184545060361928</v>
      </c>
      <c r="D19" s="91" t="s">
        <v>1312</v>
      </c>
      <c r="E19" s="91" t="b">
        <v>0</v>
      </c>
      <c r="F19" s="91" t="b">
        <v>0</v>
      </c>
      <c r="G19" s="91" t="b">
        <v>0</v>
      </c>
    </row>
    <row r="20" spans="1:7" ht="15">
      <c r="A20" s="91" t="s">
        <v>1248</v>
      </c>
      <c r="B20" s="91">
        <v>15</v>
      </c>
      <c r="C20" s="131">
        <v>0.009184545060361928</v>
      </c>
      <c r="D20" s="91" t="s">
        <v>1312</v>
      </c>
      <c r="E20" s="91" t="b">
        <v>0</v>
      </c>
      <c r="F20" s="91" t="b">
        <v>0</v>
      </c>
      <c r="G20" s="91" t="b">
        <v>0</v>
      </c>
    </row>
    <row r="21" spans="1:7" ht="15">
      <c r="A21" s="91" t="s">
        <v>1249</v>
      </c>
      <c r="B21" s="91">
        <v>15</v>
      </c>
      <c r="C21" s="131">
        <v>0.009184545060361928</v>
      </c>
      <c r="D21" s="91" t="s">
        <v>1312</v>
      </c>
      <c r="E21" s="91" t="b">
        <v>0</v>
      </c>
      <c r="F21" s="91" t="b">
        <v>0</v>
      </c>
      <c r="G21" s="91" t="b">
        <v>0</v>
      </c>
    </row>
    <row r="22" spans="1:7" ht="15">
      <c r="A22" s="91" t="s">
        <v>1250</v>
      </c>
      <c r="B22" s="91">
        <v>15</v>
      </c>
      <c r="C22" s="131">
        <v>0.009184545060361928</v>
      </c>
      <c r="D22" s="91" t="s">
        <v>1312</v>
      </c>
      <c r="E22" s="91" t="b">
        <v>0</v>
      </c>
      <c r="F22" s="91" t="b">
        <v>0</v>
      </c>
      <c r="G22" s="91" t="b">
        <v>0</v>
      </c>
    </row>
    <row r="23" spans="1:7" ht="15">
      <c r="A23" s="91" t="s">
        <v>1251</v>
      </c>
      <c r="B23" s="91">
        <v>15</v>
      </c>
      <c r="C23" s="131">
        <v>0.009184545060361928</v>
      </c>
      <c r="D23" s="91" t="s">
        <v>1312</v>
      </c>
      <c r="E23" s="91" t="b">
        <v>0</v>
      </c>
      <c r="F23" s="91" t="b">
        <v>0</v>
      </c>
      <c r="G23" s="91" t="b">
        <v>0</v>
      </c>
    </row>
    <row r="24" spans="1:7" ht="15">
      <c r="A24" s="91" t="s">
        <v>1015</v>
      </c>
      <c r="B24" s="91">
        <v>13</v>
      </c>
      <c r="C24" s="131">
        <v>0.008939239401083342</v>
      </c>
      <c r="D24" s="91" t="s">
        <v>1312</v>
      </c>
      <c r="E24" s="91" t="b">
        <v>0</v>
      </c>
      <c r="F24" s="91" t="b">
        <v>0</v>
      </c>
      <c r="G24" s="91" t="b">
        <v>0</v>
      </c>
    </row>
    <row r="25" spans="1:7" ht="15">
      <c r="A25" s="91" t="s">
        <v>1034</v>
      </c>
      <c r="B25" s="91">
        <v>6</v>
      </c>
      <c r="C25" s="131">
        <v>0.008757236237497634</v>
      </c>
      <c r="D25" s="91" t="s">
        <v>1312</v>
      </c>
      <c r="E25" s="91" t="b">
        <v>0</v>
      </c>
      <c r="F25" s="91" t="b">
        <v>0</v>
      </c>
      <c r="G25" s="91" t="b">
        <v>0</v>
      </c>
    </row>
    <row r="26" spans="1:7" ht="15">
      <c r="A26" s="91" t="s">
        <v>1035</v>
      </c>
      <c r="B26" s="91">
        <v>6</v>
      </c>
      <c r="C26" s="131">
        <v>0.008757236237497634</v>
      </c>
      <c r="D26" s="91" t="s">
        <v>1312</v>
      </c>
      <c r="E26" s="91" t="b">
        <v>0</v>
      </c>
      <c r="F26" s="91" t="b">
        <v>0</v>
      </c>
      <c r="G26" s="91" t="b">
        <v>0</v>
      </c>
    </row>
    <row r="27" spans="1:7" ht="15">
      <c r="A27" s="91" t="s">
        <v>1048</v>
      </c>
      <c r="B27" s="91">
        <v>6</v>
      </c>
      <c r="C27" s="131">
        <v>0.006567927178123226</v>
      </c>
      <c r="D27" s="91" t="s">
        <v>1312</v>
      </c>
      <c r="E27" s="91" t="b">
        <v>0</v>
      </c>
      <c r="F27" s="91" t="b">
        <v>0</v>
      </c>
      <c r="G27" s="91" t="b">
        <v>0</v>
      </c>
    </row>
    <row r="28" spans="1:7" ht="15">
      <c r="A28" s="91" t="s">
        <v>1016</v>
      </c>
      <c r="B28" s="91">
        <v>5</v>
      </c>
      <c r="C28" s="131">
        <v>0.0059531589881185966</v>
      </c>
      <c r="D28" s="91" t="s">
        <v>1312</v>
      </c>
      <c r="E28" s="91" t="b">
        <v>0</v>
      </c>
      <c r="F28" s="91" t="b">
        <v>0</v>
      </c>
      <c r="G28" s="91" t="b">
        <v>0</v>
      </c>
    </row>
    <row r="29" spans="1:7" ht="15">
      <c r="A29" s="91" t="s">
        <v>1024</v>
      </c>
      <c r="B29" s="91">
        <v>5</v>
      </c>
      <c r="C29" s="131">
        <v>0.0059531589881185966</v>
      </c>
      <c r="D29" s="91" t="s">
        <v>1312</v>
      </c>
      <c r="E29" s="91" t="b">
        <v>0</v>
      </c>
      <c r="F29" s="91" t="b">
        <v>0</v>
      </c>
      <c r="G29" s="91" t="b">
        <v>0</v>
      </c>
    </row>
    <row r="30" spans="1:7" ht="15">
      <c r="A30" s="91" t="s">
        <v>1025</v>
      </c>
      <c r="B30" s="91">
        <v>5</v>
      </c>
      <c r="C30" s="131">
        <v>0.0059531589881185966</v>
      </c>
      <c r="D30" s="91" t="s">
        <v>1312</v>
      </c>
      <c r="E30" s="91" t="b">
        <v>0</v>
      </c>
      <c r="F30" s="91" t="b">
        <v>0</v>
      </c>
      <c r="G30" s="91" t="b">
        <v>0</v>
      </c>
    </row>
    <row r="31" spans="1:7" ht="15">
      <c r="A31" s="91" t="s">
        <v>1026</v>
      </c>
      <c r="B31" s="91">
        <v>5</v>
      </c>
      <c r="C31" s="131">
        <v>0.0059531589881185966</v>
      </c>
      <c r="D31" s="91" t="s">
        <v>1312</v>
      </c>
      <c r="E31" s="91" t="b">
        <v>0</v>
      </c>
      <c r="F31" s="91" t="b">
        <v>0</v>
      </c>
      <c r="G31" s="91" t="b">
        <v>0</v>
      </c>
    </row>
    <row r="32" spans="1:7" ht="15">
      <c r="A32" s="91" t="s">
        <v>1027</v>
      </c>
      <c r="B32" s="91">
        <v>5</v>
      </c>
      <c r="C32" s="131">
        <v>0.0059531589881185966</v>
      </c>
      <c r="D32" s="91" t="s">
        <v>1312</v>
      </c>
      <c r="E32" s="91" t="b">
        <v>0</v>
      </c>
      <c r="F32" s="91" t="b">
        <v>0</v>
      </c>
      <c r="G32" s="91" t="b">
        <v>0</v>
      </c>
    </row>
    <row r="33" spans="1:7" ht="15">
      <c r="A33" s="91" t="s">
        <v>1028</v>
      </c>
      <c r="B33" s="91">
        <v>5</v>
      </c>
      <c r="C33" s="131">
        <v>0.0059531589881185966</v>
      </c>
      <c r="D33" s="91" t="s">
        <v>1312</v>
      </c>
      <c r="E33" s="91" t="b">
        <v>0</v>
      </c>
      <c r="F33" s="91" t="b">
        <v>0</v>
      </c>
      <c r="G33" s="91" t="b">
        <v>0</v>
      </c>
    </row>
    <row r="34" spans="1:7" ht="15">
      <c r="A34" s="91" t="s">
        <v>1029</v>
      </c>
      <c r="B34" s="91">
        <v>5</v>
      </c>
      <c r="C34" s="131">
        <v>0.0059531589881185966</v>
      </c>
      <c r="D34" s="91" t="s">
        <v>1312</v>
      </c>
      <c r="E34" s="91" t="b">
        <v>0</v>
      </c>
      <c r="F34" s="91" t="b">
        <v>0</v>
      </c>
      <c r="G34" s="91" t="b">
        <v>0</v>
      </c>
    </row>
    <row r="35" spans="1:7" ht="15">
      <c r="A35" s="91" t="s">
        <v>1030</v>
      </c>
      <c r="B35" s="91">
        <v>5</v>
      </c>
      <c r="C35" s="131">
        <v>0.0059531589881185966</v>
      </c>
      <c r="D35" s="91" t="s">
        <v>1312</v>
      </c>
      <c r="E35" s="91" t="b">
        <v>0</v>
      </c>
      <c r="F35" s="91" t="b">
        <v>0</v>
      </c>
      <c r="G35" s="91" t="b">
        <v>0</v>
      </c>
    </row>
    <row r="36" spans="1:7" ht="15">
      <c r="A36" s="91" t="s">
        <v>1031</v>
      </c>
      <c r="B36" s="91">
        <v>5</v>
      </c>
      <c r="C36" s="131">
        <v>0.0059531589881185966</v>
      </c>
      <c r="D36" s="91" t="s">
        <v>1312</v>
      </c>
      <c r="E36" s="91" t="b">
        <v>0</v>
      </c>
      <c r="F36" s="91" t="b">
        <v>0</v>
      </c>
      <c r="G36" s="91" t="b">
        <v>0</v>
      </c>
    </row>
    <row r="37" spans="1:7" ht="15">
      <c r="A37" s="91" t="s">
        <v>1252</v>
      </c>
      <c r="B37" s="91">
        <v>5</v>
      </c>
      <c r="C37" s="131">
        <v>0.0059531589881185966</v>
      </c>
      <c r="D37" s="91" t="s">
        <v>1312</v>
      </c>
      <c r="E37" s="91" t="b">
        <v>0</v>
      </c>
      <c r="F37" s="91" t="b">
        <v>0</v>
      </c>
      <c r="G37" s="91" t="b">
        <v>0</v>
      </c>
    </row>
    <row r="38" spans="1:7" ht="15">
      <c r="A38" s="91" t="s">
        <v>1253</v>
      </c>
      <c r="B38" s="91">
        <v>5</v>
      </c>
      <c r="C38" s="131">
        <v>0.0059531589881185966</v>
      </c>
      <c r="D38" s="91" t="s">
        <v>1312</v>
      </c>
      <c r="E38" s="91" t="b">
        <v>0</v>
      </c>
      <c r="F38" s="91" t="b">
        <v>0</v>
      </c>
      <c r="G38" s="91" t="b">
        <v>0</v>
      </c>
    </row>
    <row r="39" spans="1:7" ht="15">
      <c r="A39" s="91" t="s">
        <v>1254</v>
      </c>
      <c r="B39" s="91">
        <v>5</v>
      </c>
      <c r="C39" s="131">
        <v>0.0059531589881185966</v>
      </c>
      <c r="D39" s="91" t="s">
        <v>1312</v>
      </c>
      <c r="E39" s="91" t="b">
        <v>0</v>
      </c>
      <c r="F39" s="91" t="b">
        <v>0</v>
      </c>
      <c r="G39" s="91" t="b">
        <v>0</v>
      </c>
    </row>
    <row r="40" spans="1:7" ht="15">
      <c r="A40" s="91" t="s">
        <v>1255</v>
      </c>
      <c r="B40" s="91">
        <v>5</v>
      </c>
      <c r="C40" s="131">
        <v>0.0059531589881185966</v>
      </c>
      <c r="D40" s="91" t="s">
        <v>1312</v>
      </c>
      <c r="E40" s="91" t="b">
        <v>0</v>
      </c>
      <c r="F40" s="91" t="b">
        <v>0</v>
      </c>
      <c r="G40" s="91" t="b">
        <v>0</v>
      </c>
    </row>
    <row r="41" spans="1:7" ht="15">
      <c r="A41" s="91" t="s">
        <v>1256</v>
      </c>
      <c r="B41" s="91">
        <v>5</v>
      </c>
      <c r="C41" s="131">
        <v>0.0059531589881185966</v>
      </c>
      <c r="D41" s="91" t="s">
        <v>1312</v>
      </c>
      <c r="E41" s="91" t="b">
        <v>0</v>
      </c>
      <c r="F41" s="91" t="b">
        <v>0</v>
      </c>
      <c r="G41" s="91" t="b">
        <v>0</v>
      </c>
    </row>
    <row r="42" spans="1:7" ht="15">
      <c r="A42" s="91" t="s">
        <v>1257</v>
      </c>
      <c r="B42" s="91">
        <v>5</v>
      </c>
      <c r="C42" s="131">
        <v>0.0059531589881185966</v>
      </c>
      <c r="D42" s="91" t="s">
        <v>1312</v>
      </c>
      <c r="E42" s="91" t="b">
        <v>0</v>
      </c>
      <c r="F42" s="91" t="b">
        <v>0</v>
      </c>
      <c r="G42" s="91" t="b">
        <v>0</v>
      </c>
    </row>
    <row r="43" spans="1:7" ht="15">
      <c r="A43" s="91" t="s">
        <v>1258</v>
      </c>
      <c r="B43" s="91">
        <v>5</v>
      </c>
      <c r="C43" s="131">
        <v>0.0059531589881185966</v>
      </c>
      <c r="D43" s="91" t="s">
        <v>1312</v>
      </c>
      <c r="E43" s="91" t="b">
        <v>0</v>
      </c>
      <c r="F43" s="91" t="b">
        <v>0</v>
      </c>
      <c r="G43" s="91" t="b">
        <v>0</v>
      </c>
    </row>
    <row r="44" spans="1:7" ht="15">
      <c r="A44" s="91" t="s">
        <v>1259</v>
      </c>
      <c r="B44" s="91">
        <v>4</v>
      </c>
      <c r="C44" s="131">
        <v>0.005232393920230909</v>
      </c>
      <c r="D44" s="91" t="s">
        <v>1312</v>
      </c>
      <c r="E44" s="91" t="b">
        <v>0</v>
      </c>
      <c r="F44" s="91" t="b">
        <v>0</v>
      </c>
      <c r="G44" s="91" t="b">
        <v>0</v>
      </c>
    </row>
    <row r="45" spans="1:7" ht="15">
      <c r="A45" s="91" t="s">
        <v>1260</v>
      </c>
      <c r="B45" s="91">
        <v>4</v>
      </c>
      <c r="C45" s="131">
        <v>0.005232393920230909</v>
      </c>
      <c r="D45" s="91" t="s">
        <v>1312</v>
      </c>
      <c r="E45" s="91" t="b">
        <v>0</v>
      </c>
      <c r="F45" s="91" t="b">
        <v>0</v>
      </c>
      <c r="G45" s="91" t="b">
        <v>0</v>
      </c>
    </row>
    <row r="46" spans="1:7" ht="15">
      <c r="A46" s="91" t="s">
        <v>1261</v>
      </c>
      <c r="B46" s="91">
        <v>4</v>
      </c>
      <c r="C46" s="131">
        <v>0.005232393920230909</v>
      </c>
      <c r="D46" s="91" t="s">
        <v>1312</v>
      </c>
      <c r="E46" s="91" t="b">
        <v>0</v>
      </c>
      <c r="F46" s="91" t="b">
        <v>0</v>
      </c>
      <c r="G46" s="91" t="b">
        <v>0</v>
      </c>
    </row>
    <row r="47" spans="1:7" ht="15">
      <c r="A47" s="91" t="s">
        <v>250</v>
      </c>
      <c r="B47" s="91">
        <v>4</v>
      </c>
      <c r="C47" s="131">
        <v>0.005232393920230909</v>
      </c>
      <c r="D47" s="91" t="s">
        <v>1312</v>
      </c>
      <c r="E47" s="91" t="b">
        <v>0</v>
      </c>
      <c r="F47" s="91" t="b">
        <v>0</v>
      </c>
      <c r="G47" s="91" t="b">
        <v>0</v>
      </c>
    </row>
    <row r="48" spans="1:7" ht="15">
      <c r="A48" s="91" t="s">
        <v>1262</v>
      </c>
      <c r="B48" s="91">
        <v>4</v>
      </c>
      <c r="C48" s="131">
        <v>0.005232393920230909</v>
      </c>
      <c r="D48" s="91" t="s">
        <v>1312</v>
      </c>
      <c r="E48" s="91" t="b">
        <v>0</v>
      </c>
      <c r="F48" s="91" t="b">
        <v>0</v>
      </c>
      <c r="G48" s="91" t="b">
        <v>0</v>
      </c>
    </row>
    <row r="49" spans="1:7" ht="15">
      <c r="A49" s="91" t="s">
        <v>1263</v>
      </c>
      <c r="B49" s="91">
        <v>4</v>
      </c>
      <c r="C49" s="131">
        <v>0.005232393920230909</v>
      </c>
      <c r="D49" s="91" t="s">
        <v>1312</v>
      </c>
      <c r="E49" s="91" t="b">
        <v>0</v>
      </c>
      <c r="F49" s="91" t="b">
        <v>0</v>
      </c>
      <c r="G49" s="91" t="b">
        <v>0</v>
      </c>
    </row>
    <row r="50" spans="1:7" ht="15">
      <c r="A50" s="91" t="s">
        <v>1264</v>
      </c>
      <c r="B50" s="91">
        <v>3</v>
      </c>
      <c r="C50" s="131">
        <v>0.004378618118748817</v>
      </c>
      <c r="D50" s="91" t="s">
        <v>1312</v>
      </c>
      <c r="E50" s="91" t="b">
        <v>0</v>
      </c>
      <c r="F50" s="91" t="b">
        <v>0</v>
      </c>
      <c r="G50" s="91" t="b">
        <v>0</v>
      </c>
    </row>
    <row r="51" spans="1:7" ht="15">
      <c r="A51" s="91" t="s">
        <v>1265</v>
      </c>
      <c r="B51" s="91">
        <v>3</v>
      </c>
      <c r="C51" s="131">
        <v>0.004378618118748817</v>
      </c>
      <c r="D51" s="91" t="s">
        <v>1312</v>
      </c>
      <c r="E51" s="91" t="b">
        <v>0</v>
      </c>
      <c r="F51" s="91" t="b">
        <v>0</v>
      </c>
      <c r="G51" s="91" t="b">
        <v>0</v>
      </c>
    </row>
    <row r="52" spans="1:7" ht="15">
      <c r="A52" s="91" t="s">
        <v>1036</v>
      </c>
      <c r="B52" s="91">
        <v>3</v>
      </c>
      <c r="C52" s="131">
        <v>0.004378618118748817</v>
      </c>
      <c r="D52" s="91" t="s">
        <v>1312</v>
      </c>
      <c r="E52" s="91" t="b">
        <v>0</v>
      </c>
      <c r="F52" s="91" t="b">
        <v>0</v>
      </c>
      <c r="G52" s="91" t="b">
        <v>0</v>
      </c>
    </row>
    <row r="53" spans="1:7" ht="15">
      <c r="A53" s="91" t="s">
        <v>1037</v>
      </c>
      <c r="B53" s="91">
        <v>3</v>
      </c>
      <c r="C53" s="131">
        <v>0.004378618118748817</v>
      </c>
      <c r="D53" s="91" t="s">
        <v>1312</v>
      </c>
      <c r="E53" s="91" t="b">
        <v>0</v>
      </c>
      <c r="F53" s="91" t="b">
        <v>0</v>
      </c>
      <c r="G53" s="91" t="b">
        <v>0</v>
      </c>
    </row>
    <row r="54" spans="1:7" ht="15">
      <c r="A54" s="91" t="s">
        <v>1038</v>
      </c>
      <c r="B54" s="91">
        <v>3</v>
      </c>
      <c r="C54" s="131">
        <v>0.004378618118748817</v>
      </c>
      <c r="D54" s="91" t="s">
        <v>1312</v>
      </c>
      <c r="E54" s="91" t="b">
        <v>0</v>
      </c>
      <c r="F54" s="91" t="b">
        <v>0</v>
      </c>
      <c r="G54" s="91" t="b">
        <v>0</v>
      </c>
    </row>
    <row r="55" spans="1:7" ht="15">
      <c r="A55" s="91" t="s">
        <v>1039</v>
      </c>
      <c r="B55" s="91">
        <v>3</v>
      </c>
      <c r="C55" s="131">
        <v>0.004378618118748817</v>
      </c>
      <c r="D55" s="91" t="s">
        <v>1312</v>
      </c>
      <c r="E55" s="91" t="b">
        <v>0</v>
      </c>
      <c r="F55" s="91" t="b">
        <v>0</v>
      </c>
      <c r="G55" s="91" t="b">
        <v>0</v>
      </c>
    </row>
    <row r="56" spans="1:7" ht="15">
      <c r="A56" s="91" t="s">
        <v>1266</v>
      </c>
      <c r="B56" s="91">
        <v>3</v>
      </c>
      <c r="C56" s="131">
        <v>0.004378618118748817</v>
      </c>
      <c r="D56" s="91" t="s">
        <v>1312</v>
      </c>
      <c r="E56" s="91" t="b">
        <v>0</v>
      </c>
      <c r="F56" s="91" t="b">
        <v>0</v>
      </c>
      <c r="G56" s="91" t="b">
        <v>0</v>
      </c>
    </row>
    <row r="57" spans="1:7" ht="15">
      <c r="A57" s="91" t="s">
        <v>1267</v>
      </c>
      <c r="B57" s="91">
        <v>3</v>
      </c>
      <c r="C57" s="131">
        <v>0.004378618118748817</v>
      </c>
      <c r="D57" s="91" t="s">
        <v>1312</v>
      </c>
      <c r="E57" s="91" t="b">
        <v>0</v>
      </c>
      <c r="F57" s="91" t="b">
        <v>0</v>
      </c>
      <c r="G57" s="91" t="b">
        <v>0</v>
      </c>
    </row>
    <row r="58" spans="1:7" ht="15">
      <c r="A58" s="91" t="s">
        <v>1268</v>
      </c>
      <c r="B58" s="91">
        <v>3</v>
      </c>
      <c r="C58" s="131">
        <v>0.004378618118748817</v>
      </c>
      <c r="D58" s="91" t="s">
        <v>1312</v>
      </c>
      <c r="E58" s="91" t="b">
        <v>0</v>
      </c>
      <c r="F58" s="91" t="b">
        <v>0</v>
      </c>
      <c r="G58" s="91" t="b">
        <v>0</v>
      </c>
    </row>
    <row r="59" spans="1:7" ht="15">
      <c r="A59" s="91" t="s">
        <v>1269</v>
      </c>
      <c r="B59" s="91">
        <v>3</v>
      </c>
      <c r="C59" s="131">
        <v>0.004378618118748817</v>
      </c>
      <c r="D59" s="91" t="s">
        <v>1312</v>
      </c>
      <c r="E59" s="91" t="b">
        <v>0</v>
      </c>
      <c r="F59" s="91" t="b">
        <v>0</v>
      </c>
      <c r="G59" s="91" t="b">
        <v>0</v>
      </c>
    </row>
    <row r="60" spans="1:7" ht="15">
      <c r="A60" s="91" t="s">
        <v>1270</v>
      </c>
      <c r="B60" s="91">
        <v>3</v>
      </c>
      <c r="C60" s="131">
        <v>0.004378618118748817</v>
      </c>
      <c r="D60" s="91" t="s">
        <v>1312</v>
      </c>
      <c r="E60" s="91" t="b">
        <v>0</v>
      </c>
      <c r="F60" s="91" t="b">
        <v>0</v>
      </c>
      <c r="G60" s="91" t="b">
        <v>0</v>
      </c>
    </row>
    <row r="61" spans="1:7" ht="15">
      <c r="A61" s="91" t="s">
        <v>1043</v>
      </c>
      <c r="B61" s="91">
        <v>3</v>
      </c>
      <c r="C61" s="131">
        <v>0.004378618118748817</v>
      </c>
      <c r="D61" s="91" t="s">
        <v>1312</v>
      </c>
      <c r="E61" s="91" t="b">
        <v>0</v>
      </c>
      <c r="F61" s="91" t="b">
        <v>0</v>
      </c>
      <c r="G61" s="91" t="b">
        <v>0</v>
      </c>
    </row>
    <row r="62" spans="1:7" ht="15">
      <c r="A62" s="91" t="s">
        <v>263</v>
      </c>
      <c r="B62" s="91">
        <v>3</v>
      </c>
      <c r="C62" s="131">
        <v>0.004378618118748817</v>
      </c>
      <c r="D62" s="91" t="s">
        <v>1312</v>
      </c>
      <c r="E62" s="91" t="b">
        <v>0</v>
      </c>
      <c r="F62" s="91" t="b">
        <v>0</v>
      </c>
      <c r="G62" s="91" t="b">
        <v>0</v>
      </c>
    </row>
    <row r="63" spans="1:7" ht="15">
      <c r="A63" s="91" t="s">
        <v>234</v>
      </c>
      <c r="B63" s="91">
        <v>3</v>
      </c>
      <c r="C63" s="131">
        <v>0.004378618118748817</v>
      </c>
      <c r="D63" s="91" t="s">
        <v>1312</v>
      </c>
      <c r="E63" s="91" t="b">
        <v>0</v>
      </c>
      <c r="F63" s="91" t="b">
        <v>0</v>
      </c>
      <c r="G63" s="91" t="b">
        <v>0</v>
      </c>
    </row>
    <row r="64" spans="1:7" ht="15">
      <c r="A64" s="91" t="s">
        <v>262</v>
      </c>
      <c r="B64" s="91">
        <v>3</v>
      </c>
      <c r="C64" s="131">
        <v>0.004378618118748817</v>
      </c>
      <c r="D64" s="91" t="s">
        <v>1312</v>
      </c>
      <c r="E64" s="91" t="b">
        <v>0</v>
      </c>
      <c r="F64" s="91" t="b">
        <v>0</v>
      </c>
      <c r="G64" s="91" t="b">
        <v>0</v>
      </c>
    </row>
    <row r="65" spans="1:7" ht="15">
      <c r="A65" s="91" t="s">
        <v>261</v>
      </c>
      <c r="B65" s="91">
        <v>3</v>
      </c>
      <c r="C65" s="131">
        <v>0.004378618118748817</v>
      </c>
      <c r="D65" s="91" t="s">
        <v>1312</v>
      </c>
      <c r="E65" s="91" t="b">
        <v>0</v>
      </c>
      <c r="F65" s="91" t="b">
        <v>0</v>
      </c>
      <c r="G65" s="91" t="b">
        <v>0</v>
      </c>
    </row>
    <row r="66" spans="1:7" ht="15">
      <c r="A66" s="91" t="s">
        <v>1061</v>
      </c>
      <c r="B66" s="91">
        <v>3</v>
      </c>
      <c r="C66" s="131">
        <v>0.00611360449954759</v>
      </c>
      <c r="D66" s="91" t="s">
        <v>1312</v>
      </c>
      <c r="E66" s="91" t="b">
        <v>0</v>
      </c>
      <c r="F66" s="91" t="b">
        <v>0</v>
      </c>
      <c r="G66" s="91" t="b">
        <v>0</v>
      </c>
    </row>
    <row r="67" spans="1:7" ht="15">
      <c r="A67" s="91" t="s">
        <v>1271</v>
      </c>
      <c r="B67" s="91">
        <v>2</v>
      </c>
      <c r="C67" s="131">
        <v>0.00334596664657359</v>
      </c>
      <c r="D67" s="91" t="s">
        <v>1312</v>
      </c>
      <c r="E67" s="91" t="b">
        <v>0</v>
      </c>
      <c r="F67" s="91" t="b">
        <v>0</v>
      </c>
      <c r="G67" s="91" t="b">
        <v>0</v>
      </c>
    </row>
    <row r="68" spans="1:7" ht="15">
      <c r="A68" s="91" t="s">
        <v>1272</v>
      </c>
      <c r="B68" s="91">
        <v>2</v>
      </c>
      <c r="C68" s="131">
        <v>0.00334596664657359</v>
      </c>
      <c r="D68" s="91" t="s">
        <v>1312</v>
      </c>
      <c r="E68" s="91" t="b">
        <v>0</v>
      </c>
      <c r="F68" s="91" t="b">
        <v>0</v>
      </c>
      <c r="G68" s="91" t="b">
        <v>0</v>
      </c>
    </row>
    <row r="69" spans="1:7" ht="15">
      <c r="A69" s="91" t="s">
        <v>253</v>
      </c>
      <c r="B69" s="91">
        <v>2</v>
      </c>
      <c r="C69" s="131">
        <v>0.00334596664657359</v>
      </c>
      <c r="D69" s="91" t="s">
        <v>1312</v>
      </c>
      <c r="E69" s="91" t="b">
        <v>0</v>
      </c>
      <c r="F69" s="91" t="b">
        <v>0</v>
      </c>
      <c r="G69" s="91" t="b">
        <v>0</v>
      </c>
    </row>
    <row r="70" spans="1:7" ht="15">
      <c r="A70" s="91" t="s">
        <v>1273</v>
      </c>
      <c r="B70" s="91">
        <v>2</v>
      </c>
      <c r="C70" s="131">
        <v>0.00334596664657359</v>
      </c>
      <c r="D70" s="91" t="s">
        <v>1312</v>
      </c>
      <c r="E70" s="91" t="b">
        <v>0</v>
      </c>
      <c r="F70" s="91" t="b">
        <v>0</v>
      </c>
      <c r="G70" s="91" t="b">
        <v>0</v>
      </c>
    </row>
    <row r="71" spans="1:7" ht="15">
      <c r="A71" s="91" t="s">
        <v>1274</v>
      </c>
      <c r="B71" s="91">
        <v>2</v>
      </c>
      <c r="C71" s="131">
        <v>0.00334596664657359</v>
      </c>
      <c r="D71" s="91" t="s">
        <v>1312</v>
      </c>
      <c r="E71" s="91" t="b">
        <v>0</v>
      </c>
      <c r="F71" s="91" t="b">
        <v>0</v>
      </c>
      <c r="G71" s="91" t="b">
        <v>0</v>
      </c>
    </row>
    <row r="72" spans="1:7" ht="15">
      <c r="A72" s="91" t="s">
        <v>1275</v>
      </c>
      <c r="B72" s="91">
        <v>2</v>
      </c>
      <c r="C72" s="131">
        <v>0.00334596664657359</v>
      </c>
      <c r="D72" s="91" t="s">
        <v>1312</v>
      </c>
      <c r="E72" s="91" t="b">
        <v>0</v>
      </c>
      <c r="F72" s="91" t="b">
        <v>0</v>
      </c>
      <c r="G72" s="91" t="b">
        <v>0</v>
      </c>
    </row>
    <row r="73" spans="1:7" ht="15">
      <c r="A73" s="91" t="s">
        <v>1276</v>
      </c>
      <c r="B73" s="91">
        <v>2</v>
      </c>
      <c r="C73" s="131">
        <v>0.00334596664657359</v>
      </c>
      <c r="D73" s="91" t="s">
        <v>1312</v>
      </c>
      <c r="E73" s="91" t="b">
        <v>0</v>
      </c>
      <c r="F73" s="91" t="b">
        <v>0</v>
      </c>
      <c r="G73" s="91" t="b">
        <v>0</v>
      </c>
    </row>
    <row r="74" spans="1:7" ht="15">
      <c r="A74" s="91" t="s">
        <v>1277</v>
      </c>
      <c r="B74" s="91">
        <v>2</v>
      </c>
      <c r="C74" s="131">
        <v>0.00334596664657359</v>
      </c>
      <c r="D74" s="91" t="s">
        <v>1312</v>
      </c>
      <c r="E74" s="91" t="b">
        <v>0</v>
      </c>
      <c r="F74" s="91" t="b">
        <v>0</v>
      </c>
      <c r="G74" s="91" t="b">
        <v>0</v>
      </c>
    </row>
    <row r="75" spans="1:7" ht="15">
      <c r="A75" s="91" t="s">
        <v>1278</v>
      </c>
      <c r="B75" s="91">
        <v>2</v>
      </c>
      <c r="C75" s="131">
        <v>0.00334596664657359</v>
      </c>
      <c r="D75" s="91" t="s">
        <v>1312</v>
      </c>
      <c r="E75" s="91" t="b">
        <v>0</v>
      </c>
      <c r="F75" s="91" t="b">
        <v>0</v>
      </c>
      <c r="G75" s="91" t="b">
        <v>0</v>
      </c>
    </row>
    <row r="76" spans="1:7" ht="15">
      <c r="A76" s="91" t="s">
        <v>1279</v>
      </c>
      <c r="B76" s="91">
        <v>2</v>
      </c>
      <c r="C76" s="131">
        <v>0.00334596664657359</v>
      </c>
      <c r="D76" s="91" t="s">
        <v>1312</v>
      </c>
      <c r="E76" s="91" t="b">
        <v>0</v>
      </c>
      <c r="F76" s="91" t="b">
        <v>0</v>
      </c>
      <c r="G76" s="91" t="b">
        <v>0</v>
      </c>
    </row>
    <row r="77" spans="1:7" ht="15">
      <c r="A77" s="91" t="s">
        <v>1280</v>
      </c>
      <c r="B77" s="91">
        <v>2</v>
      </c>
      <c r="C77" s="131">
        <v>0.00334596664657359</v>
      </c>
      <c r="D77" s="91" t="s">
        <v>1312</v>
      </c>
      <c r="E77" s="91" t="b">
        <v>0</v>
      </c>
      <c r="F77" s="91" t="b">
        <v>0</v>
      </c>
      <c r="G77" s="91" t="b">
        <v>0</v>
      </c>
    </row>
    <row r="78" spans="1:7" ht="15">
      <c r="A78" s="91" t="s">
        <v>1281</v>
      </c>
      <c r="B78" s="91">
        <v>2</v>
      </c>
      <c r="C78" s="131">
        <v>0.00334596664657359</v>
      </c>
      <c r="D78" s="91" t="s">
        <v>1312</v>
      </c>
      <c r="E78" s="91" t="b">
        <v>0</v>
      </c>
      <c r="F78" s="91" t="b">
        <v>0</v>
      </c>
      <c r="G78" s="91" t="b">
        <v>0</v>
      </c>
    </row>
    <row r="79" spans="1:7" ht="15">
      <c r="A79" s="91" t="s">
        <v>1282</v>
      </c>
      <c r="B79" s="91">
        <v>2</v>
      </c>
      <c r="C79" s="131">
        <v>0.00334596664657359</v>
      </c>
      <c r="D79" s="91" t="s">
        <v>1312</v>
      </c>
      <c r="E79" s="91" t="b">
        <v>0</v>
      </c>
      <c r="F79" s="91" t="b">
        <v>0</v>
      </c>
      <c r="G79" s="91" t="b">
        <v>0</v>
      </c>
    </row>
    <row r="80" spans="1:7" ht="15">
      <c r="A80" s="91" t="s">
        <v>1283</v>
      </c>
      <c r="B80" s="91">
        <v>2</v>
      </c>
      <c r="C80" s="131">
        <v>0.00334596664657359</v>
      </c>
      <c r="D80" s="91" t="s">
        <v>1312</v>
      </c>
      <c r="E80" s="91" t="b">
        <v>0</v>
      </c>
      <c r="F80" s="91" t="b">
        <v>0</v>
      </c>
      <c r="G80" s="91" t="b">
        <v>0</v>
      </c>
    </row>
    <row r="81" spans="1:7" ht="15">
      <c r="A81" s="91" t="s">
        <v>1284</v>
      </c>
      <c r="B81" s="91">
        <v>2</v>
      </c>
      <c r="C81" s="131">
        <v>0.00334596664657359</v>
      </c>
      <c r="D81" s="91" t="s">
        <v>1312</v>
      </c>
      <c r="E81" s="91" t="b">
        <v>0</v>
      </c>
      <c r="F81" s="91" t="b">
        <v>0</v>
      </c>
      <c r="G81" s="91" t="b">
        <v>0</v>
      </c>
    </row>
    <row r="82" spans="1:7" ht="15">
      <c r="A82" s="91" t="s">
        <v>1285</v>
      </c>
      <c r="B82" s="91">
        <v>2</v>
      </c>
      <c r="C82" s="131">
        <v>0.00334596664657359</v>
      </c>
      <c r="D82" s="91" t="s">
        <v>1312</v>
      </c>
      <c r="E82" s="91" t="b">
        <v>0</v>
      </c>
      <c r="F82" s="91" t="b">
        <v>0</v>
      </c>
      <c r="G82" s="91" t="b">
        <v>0</v>
      </c>
    </row>
    <row r="83" spans="1:7" ht="15">
      <c r="A83" s="91" t="s">
        <v>1286</v>
      </c>
      <c r="B83" s="91">
        <v>2</v>
      </c>
      <c r="C83" s="131">
        <v>0.00334596664657359</v>
      </c>
      <c r="D83" s="91" t="s">
        <v>1312</v>
      </c>
      <c r="E83" s="91" t="b">
        <v>0</v>
      </c>
      <c r="F83" s="91" t="b">
        <v>0</v>
      </c>
      <c r="G83" s="91" t="b">
        <v>0</v>
      </c>
    </row>
    <row r="84" spans="1:7" ht="15">
      <c r="A84" s="91" t="s">
        <v>1287</v>
      </c>
      <c r="B84" s="91">
        <v>2</v>
      </c>
      <c r="C84" s="131">
        <v>0.00334596664657359</v>
      </c>
      <c r="D84" s="91" t="s">
        <v>1312</v>
      </c>
      <c r="E84" s="91" t="b">
        <v>0</v>
      </c>
      <c r="F84" s="91" t="b">
        <v>0</v>
      </c>
      <c r="G84" s="91" t="b">
        <v>0</v>
      </c>
    </row>
    <row r="85" spans="1:7" ht="15">
      <c r="A85" s="91" t="s">
        <v>1288</v>
      </c>
      <c r="B85" s="91">
        <v>2</v>
      </c>
      <c r="C85" s="131">
        <v>0.00334596664657359</v>
      </c>
      <c r="D85" s="91" t="s">
        <v>1312</v>
      </c>
      <c r="E85" s="91" t="b">
        <v>0</v>
      </c>
      <c r="F85" s="91" t="b">
        <v>0</v>
      </c>
      <c r="G85" s="91" t="b">
        <v>0</v>
      </c>
    </row>
    <row r="86" spans="1:7" ht="15">
      <c r="A86" s="91" t="s">
        <v>1289</v>
      </c>
      <c r="B86" s="91">
        <v>2</v>
      </c>
      <c r="C86" s="131">
        <v>0.004075736333031726</v>
      </c>
      <c r="D86" s="91" t="s">
        <v>1312</v>
      </c>
      <c r="E86" s="91" t="b">
        <v>0</v>
      </c>
      <c r="F86" s="91" t="b">
        <v>0</v>
      </c>
      <c r="G86" s="91" t="b">
        <v>0</v>
      </c>
    </row>
    <row r="87" spans="1:7" ht="15">
      <c r="A87" s="91" t="s">
        <v>1290</v>
      </c>
      <c r="B87" s="91">
        <v>2</v>
      </c>
      <c r="C87" s="131">
        <v>0.00334596664657359</v>
      </c>
      <c r="D87" s="91" t="s">
        <v>1312</v>
      </c>
      <c r="E87" s="91" t="b">
        <v>0</v>
      </c>
      <c r="F87" s="91" t="b">
        <v>0</v>
      </c>
      <c r="G87" s="91" t="b">
        <v>0</v>
      </c>
    </row>
    <row r="88" spans="1:7" ht="15">
      <c r="A88" s="91" t="s">
        <v>1291</v>
      </c>
      <c r="B88" s="91">
        <v>2</v>
      </c>
      <c r="C88" s="131">
        <v>0.00334596664657359</v>
      </c>
      <c r="D88" s="91" t="s">
        <v>1312</v>
      </c>
      <c r="E88" s="91" t="b">
        <v>0</v>
      </c>
      <c r="F88" s="91" t="b">
        <v>0</v>
      </c>
      <c r="G88" s="91" t="b">
        <v>0</v>
      </c>
    </row>
    <row r="89" spans="1:7" ht="15">
      <c r="A89" s="91" t="s">
        <v>1044</v>
      </c>
      <c r="B89" s="91">
        <v>2</v>
      </c>
      <c r="C89" s="131">
        <v>0.00334596664657359</v>
      </c>
      <c r="D89" s="91" t="s">
        <v>1312</v>
      </c>
      <c r="E89" s="91" t="b">
        <v>0</v>
      </c>
      <c r="F89" s="91" t="b">
        <v>0</v>
      </c>
      <c r="G89" s="91" t="b">
        <v>0</v>
      </c>
    </row>
    <row r="90" spans="1:7" ht="15">
      <c r="A90" s="91" t="s">
        <v>1045</v>
      </c>
      <c r="B90" s="91">
        <v>2</v>
      </c>
      <c r="C90" s="131">
        <v>0.00334596664657359</v>
      </c>
      <c r="D90" s="91" t="s">
        <v>1312</v>
      </c>
      <c r="E90" s="91" t="b">
        <v>0</v>
      </c>
      <c r="F90" s="91" t="b">
        <v>0</v>
      </c>
      <c r="G90" s="91" t="b">
        <v>0</v>
      </c>
    </row>
    <row r="91" spans="1:7" ht="15">
      <c r="A91" s="91" t="s">
        <v>1047</v>
      </c>
      <c r="B91" s="91">
        <v>2</v>
      </c>
      <c r="C91" s="131">
        <v>0.00334596664657359</v>
      </c>
      <c r="D91" s="91" t="s">
        <v>1312</v>
      </c>
      <c r="E91" s="91" t="b">
        <v>0</v>
      </c>
      <c r="F91" s="91" t="b">
        <v>0</v>
      </c>
      <c r="G91" s="91" t="b">
        <v>0</v>
      </c>
    </row>
    <row r="92" spans="1:7" ht="15">
      <c r="A92" s="91" t="s">
        <v>1049</v>
      </c>
      <c r="B92" s="91">
        <v>2</v>
      </c>
      <c r="C92" s="131">
        <v>0.00334596664657359</v>
      </c>
      <c r="D92" s="91" t="s">
        <v>1312</v>
      </c>
      <c r="E92" s="91" t="b">
        <v>0</v>
      </c>
      <c r="F92" s="91" t="b">
        <v>0</v>
      </c>
      <c r="G92" s="91" t="b">
        <v>0</v>
      </c>
    </row>
    <row r="93" spans="1:7" ht="15">
      <c r="A93" s="91" t="s">
        <v>1050</v>
      </c>
      <c r="B93" s="91">
        <v>2</v>
      </c>
      <c r="C93" s="131">
        <v>0.00334596664657359</v>
      </c>
      <c r="D93" s="91" t="s">
        <v>1312</v>
      </c>
      <c r="E93" s="91" t="b">
        <v>0</v>
      </c>
      <c r="F93" s="91" t="b">
        <v>0</v>
      </c>
      <c r="G93" s="91" t="b">
        <v>0</v>
      </c>
    </row>
    <row r="94" spans="1:7" ht="15">
      <c r="A94" s="91" t="s">
        <v>1051</v>
      </c>
      <c r="B94" s="91">
        <v>2</v>
      </c>
      <c r="C94" s="131">
        <v>0.00334596664657359</v>
      </c>
      <c r="D94" s="91" t="s">
        <v>1312</v>
      </c>
      <c r="E94" s="91" t="b">
        <v>0</v>
      </c>
      <c r="F94" s="91" t="b">
        <v>0</v>
      </c>
      <c r="G94" s="91" t="b">
        <v>0</v>
      </c>
    </row>
    <row r="95" spans="1:7" ht="15">
      <c r="A95" s="91" t="s">
        <v>1292</v>
      </c>
      <c r="B95" s="91">
        <v>2</v>
      </c>
      <c r="C95" s="131">
        <v>0.00334596664657359</v>
      </c>
      <c r="D95" s="91" t="s">
        <v>1312</v>
      </c>
      <c r="E95" s="91" t="b">
        <v>0</v>
      </c>
      <c r="F95" s="91" t="b">
        <v>0</v>
      </c>
      <c r="G95" s="91" t="b">
        <v>0</v>
      </c>
    </row>
    <row r="96" spans="1:7" ht="15">
      <c r="A96" s="91" t="s">
        <v>1060</v>
      </c>
      <c r="B96" s="91">
        <v>2</v>
      </c>
      <c r="C96" s="131">
        <v>0.004075736333031726</v>
      </c>
      <c r="D96" s="91" t="s">
        <v>1312</v>
      </c>
      <c r="E96" s="91" t="b">
        <v>0</v>
      </c>
      <c r="F96" s="91" t="b">
        <v>0</v>
      </c>
      <c r="G96" s="91" t="b">
        <v>0</v>
      </c>
    </row>
    <row r="97" spans="1:7" ht="15">
      <c r="A97" s="91" t="s">
        <v>233</v>
      </c>
      <c r="B97" s="91">
        <v>2</v>
      </c>
      <c r="C97" s="131">
        <v>0.00334596664657359</v>
      </c>
      <c r="D97" s="91" t="s">
        <v>1312</v>
      </c>
      <c r="E97" s="91" t="b">
        <v>0</v>
      </c>
      <c r="F97" s="91" t="b">
        <v>0</v>
      </c>
      <c r="G97" s="91" t="b">
        <v>0</v>
      </c>
    </row>
    <row r="98" spans="1:7" ht="15">
      <c r="A98" s="91" t="s">
        <v>235</v>
      </c>
      <c r="B98" s="91">
        <v>2</v>
      </c>
      <c r="C98" s="131">
        <v>0.00334596664657359</v>
      </c>
      <c r="D98" s="91" t="s">
        <v>1312</v>
      </c>
      <c r="E98" s="91" t="b">
        <v>0</v>
      </c>
      <c r="F98" s="91" t="b">
        <v>0</v>
      </c>
      <c r="G98" s="91" t="b">
        <v>0</v>
      </c>
    </row>
    <row r="99" spans="1:7" ht="15">
      <c r="A99" s="91" t="s">
        <v>1021</v>
      </c>
      <c r="B99" s="91">
        <v>2</v>
      </c>
      <c r="C99" s="131">
        <v>0.00334596664657359</v>
      </c>
      <c r="D99" s="91" t="s">
        <v>1312</v>
      </c>
      <c r="E99" s="91" t="b">
        <v>0</v>
      </c>
      <c r="F99" s="91" t="b">
        <v>0</v>
      </c>
      <c r="G99" s="91" t="b">
        <v>0</v>
      </c>
    </row>
    <row r="100" spans="1:7" ht="15">
      <c r="A100" s="91" t="s">
        <v>1022</v>
      </c>
      <c r="B100" s="91">
        <v>2</v>
      </c>
      <c r="C100" s="131">
        <v>0.00334596664657359</v>
      </c>
      <c r="D100" s="91" t="s">
        <v>1312</v>
      </c>
      <c r="E100" s="91" t="b">
        <v>0</v>
      </c>
      <c r="F100" s="91" t="b">
        <v>0</v>
      </c>
      <c r="G100" s="91" t="b">
        <v>0</v>
      </c>
    </row>
    <row r="101" spans="1:7" ht="15">
      <c r="A101" s="91" t="s">
        <v>1293</v>
      </c>
      <c r="B101" s="91">
        <v>2</v>
      </c>
      <c r="C101" s="131">
        <v>0.00334596664657359</v>
      </c>
      <c r="D101" s="91" t="s">
        <v>1312</v>
      </c>
      <c r="E101" s="91" t="b">
        <v>0</v>
      </c>
      <c r="F101" s="91" t="b">
        <v>0</v>
      </c>
      <c r="G101" s="91" t="b">
        <v>0</v>
      </c>
    </row>
    <row r="102" spans="1:7" ht="15">
      <c r="A102" s="91" t="s">
        <v>1294</v>
      </c>
      <c r="B102" s="91">
        <v>2</v>
      </c>
      <c r="C102" s="131">
        <v>0.00334596664657359</v>
      </c>
      <c r="D102" s="91" t="s">
        <v>1312</v>
      </c>
      <c r="E102" s="91" t="b">
        <v>0</v>
      </c>
      <c r="F102" s="91" t="b">
        <v>0</v>
      </c>
      <c r="G102" s="91" t="b">
        <v>0</v>
      </c>
    </row>
    <row r="103" spans="1:7" ht="15">
      <c r="A103" s="91" t="s">
        <v>1295</v>
      </c>
      <c r="B103" s="91">
        <v>2</v>
      </c>
      <c r="C103" s="131">
        <v>0.00334596664657359</v>
      </c>
      <c r="D103" s="91" t="s">
        <v>1312</v>
      </c>
      <c r="E103" s="91" t="b">
        <v>0</v>
      </c>
      <c r="F103" s="91" t="b">
        <v>0</v>
      </c>
      <c r="G103" s="91" t="b">
        <v>0</v>
      </c>
    </row>
    <row r="104" spans="1:7" ht="15">
      <c r="A104" s="91" t="s">
        <v>1296</v>
      </c>
      <c r="B104" s="91">
        <v>2</v>
      </c>
      <c r="C104" s="131">
        <v>0.00334596664657359</v>
      </c>
      <c r="D104" s="91" t="s">
        <v>1312</v>
      </c>
      <c r="E104" s="91" t="b">
        <v>0</v>
      </c>
      <c r="F104" s="91" t="b">
        <v>0</v>
      </c>
      <c r="G104" s="91" t="b">
        <v>0</v>
      </c>
    </row>
    <row r="105" spans="1:7" ht="15">
      <c r="A105" s="91" t="s">
        <v>1297</v>
      </c>
      <c r="B105" s="91">
        <v>2</v>
      </c>
      <c r="C105" s="131">
        <v>0.00334596664657359</v>
      </c>
      <c r="D105" s="91" t="s">
        <v>1312</v>
      </c>
      <c r="E105" s="91" t="b">
        <v>0</v>
      </c>
      <c r="F105" s="91" t="b">
        <v>0</v>
      </c>
      <c r="G105" s="91" t="b">
        <v>0</v>
      </c>
    </row>
    <row r="106" spans="1:7" ht="15">
      <c r="A106" s="91" t="s">
        <v>1298</v>
      </c>
      <c r="B106" s="91">
        <v>2</v>
      </c>
      <c r="C106" s="131">
        <v>0.00334596664657359</v>
      </c>
      <c r="D106" s="91" t="s">
        <v>1312</v>
      </c>
      <c r="E106" s="91" t="b">
        <v>0</v>
      </c>
      <c r="F106" s="91" t="b">
        <v>0</v>
      </c>
      <c r="G106" s="91" t="b">
        <v>0</v>
      </c>
    </row>
    <row r="107" spans="1:7" ht="15">
      <c r="A107" s="91" t="s">
        <v>1299</v>
      </c>
      <c r="B107" s="91">
        <v>2</v>
      </c>
      <c r="C107" s="131">
        <v>0.00334596664657359</v>
      </c>
      <c r="D107" s="91" t="s">
        <v>1312</v>
      </c>
      <c r="E107" s="91" t="b">
        <v>0</v>
      </c>
      <c r="F107" s="91" t="b">
        <v>0</v>
      </c>
      <c r="G107" s="91" t="b">
        <v>0</v>
      </c>
    </row>
    <row r="108" spans="1:7" ht="15">
      <c r="A108" s="91" t="s">
        <v>1300</v>
      </c>
      <c r="B108" s="91">
        <v>2</v>
      </c>
      <c r="C108" s="131">
        <v>0.00334596664657359</v>
      </c>
      <c r="D108" s="91" t="s">
        <v>1312</v>
      </c>
      <c r="E108" s="91" t="b">
        <v>0</v>
      </c>
      <c r="F108" s="91" t="b">
        <v>0</v>
      </c>
      <c r="G108" s="91" t="b">
        <v>0</v>
      </c>
    </row>
    <row r="109" spans="1:7" ht="15">
      <c r="A109" s="91" t="s">
        <v>1301</v>
      </c>
      <c r="B109" s="91">
        <v>2</v>
      </c>
      <c r="C109" s="131">
        <v>0.00334596664657359</v>
      </c>
      <c r="D109" s="91" t="s">
        <v>1312</v>
      </c>
      <c r="E109" s="91" t="b">
        <v>0</v>
      </c>
      <c r="F109" s="91" t="b">
        <v>0</v>
      </c>
      <c r="G109" s="91" t="b">
        <v>0</v>
      </c>
    </row>
    <row r="110" spans="1:7" ht="15">
      <c r="A110" s="91" t="s">
        <v>1302</v>
      </c>
      <c r="B110" s="91">
        <v>2</v>
      </c>
      <c r="C110" s="131">
        <v>0.004075736333031726</v>
      </c>
      <c r="D110" s="91" t="s">
        <v>1312</v>
      </c>
      <c r="E110" s="91" t="b">
        <v>0</v>
      </c>
      <c r="F110" s="91" t="b">
        <v>0</v>
      </c>
      <c r="G110" s="91" t="b">
        <v>0</v>
      </c>
    </row>
    <row r="111" spans="1:7" ht="15">
      <c r="A111" s="91" t="s">
        <v>1017</v>
      </c>
      <c r="B111" s="91">
        <v>2</v>
      </c>
      <c r="C111" s="131">
        <v>0.00334596664657359</v>
      </c>
      <c r="D111" s="91" t="s">
        <v>1312</v>
      </c>
      <c r="E111" s="91" t="b">
        <v>0</v>
      </c>
      <c r="F111" s="91" t="b">
        <v>0</v>
      </c>
      <c r="G111" s="91" t="b">
        <v>0</v>
      </c>
    </row>
    <row r="112" spans="1:7" ht="15">
      <c r="A112" s="91" t="s">
        <v>1303</v>
      </c>
      <c r="B112" s="91">
        <v>2</v>
      </c>
      <c r="C112" s="131">
        <v>0.00334596664657359</v>
      </c>
      <c r="D112" s="91" t="s">
        <v>1312</v>
      </c>
      <c r="E112" s="91" t="b">
        <v>0</v>
      </c>
      <c r="F112" s="91" t="b">
        <v>0</v>
      </c>
      <c r="G112" s="91" t="b">
        <v>0</v>
      </c>
    </row>
    <row r="113" spans="1:7" ht="15">
      <c r="A113" s="91" t="s">
        <v>1018</v>
      </c>
      <c r="B113" s="91">
        <v>2</v>
      </c>
      <c r="C113" s="131">
        <v>0.00334596664657359</v>
      </c>
      <c r="D113" s="91" t="s">
        <v>1312</v>
      </c>
      <c r="E113" s="91" t="b">
        <v>0</v>
      </c>
      <c r="F113" s="91" t="b">
        <v>0</v>
      </c>
      <c r="G113" s="91" t="b">
        <v>0</v>
      </c>
    </row>
    <row r="114" spans="1:7" ht="15">
      <c r="A114" s="91" t="s">
        <v>1019</v>
      </c>
      <c r="B114" s="91">
        <v>2</v>
      </c>
      <c r="C114" s="131">
        <v>0.004075736333031726</v>
      </c>
      <c r="D114" s="91" t="s">
        <v>1312</v>
      </c>
      <c r="E114" s="91" t="b">
        <v>0</v>
      </c>
      <c r="F114" s="91" t="b">
        <v>0</v>
      </c>
      <c r="G114" s="91" t="b">
        <v>0</v>
      </c>
    </row>
    <row r="115" spans="1:7" ht="15">
      <c r="A115" s="91" t="s">
        <v>1304</v>
      </c>
      <c r="B115" s="91">
        <v>2</v>
      </c>
      <c r="C115" s="131">
        <v>0.00334596664657359</v>
      </c>
      <c r="D115" s="91" t="s">
        <v>1312</v>
      </c>
      <c r="E115" s="91" t="b">
        <v>0</v>
      </c>
      <c r="F115" s="91" t="b">
        <v>0</v>
      </c>
      <c r="G115" s="91" t="b">
        <v>0</v>
      </c>
    </row>
    <row r="116" spans="1:7" ht="15">
      <c r="A116" s="91" t="s">
        <v>1305</v>
      </c>
      <c r="B116" s="91">
        <v>2</v>
      </c>
      <c r="C116" s="131">
        <v>0.00334596664657359</v>
      </c>
      <c r="D116" s="91" t="s">
        <v>1312</v>
      </c>
      <c r="E116" s="91" t="b">
        <v>0</v>
      </c>
      <c r="F116" s="91" t="b">
        <v>0</v>
      </c>
      <c r="G116" s="91" t="b">
        <v>0</v>
      </c>
    </row>
    <row r="117" spans="1:7" ht="15">
      <c r="A117" s="91" t="s">
        <v>1306</v>
      </c>
      <c r="B117" s="91">
        <v>2</v>
      </c>
      <c r="C117" s="131">
        <v>0.00334596664657359</v>
      </c>
      <c r="D117" s="91" t="s">
        <v>1312</v>
      </c>
      <c r="E117" s="91" t="b">
        <v>0</v>
      </c>
      <c r="F117" s="91" t="b">
        <v>0</v>
      </c>
      <c r="G117" s="91" t="b">
        <v>0</v>
      </c>
    </row>
    <row r="118" spans="1:7" ht="15">
      <c r="A118" s="91" t="s">
        <v>1307</v>
      </c>
      <c r="B118" s="91">
        <v>2</v>
      </c>
      <c r="C118" s="131">
        <v>0.00334596664657359</v>
      </c>
      <c r="D118" s="91" t="s">
        <v>1312</v>
      </c>
      <c r="E118" s="91" t="b">
        <v>0</v>
      </c>
      <c r="F118" s="91" t="b">
        <v>0</v>
      </c>
      <c r="G118" s="91" t="b">
        <v>0</v>
      </c>
    </row>
    <row r="119" spans="1:7" ht="15">
      <c r="A119" s="91" t="s">
        <v>1308</v>
      </c>
      <c r="B119" s="91">
        <v>2</v>
      </c>
      <c r="C119" s="131">
        <v>0.00334596664657359</v>
      </c>
      <c r="D119" s="91" t="s">
        <v>1312</v>
      </c>
      <c r="E119" s="91" t="b">
        <v>0</v>
      </c>
      <c r="F119" s="91" t="b">
        <v>0</v>
      </c>
      <c r="G119" s="91" t="b">
        <v>0</v>
      </c>
    </row>
    <row r="120" spans="1:7" ht="15">
      <c r="A120" s="91" t="s">
        <v>1309</v>
      </c>
      <c r="B120" s="91">
        <v>2</v>
      </c>
      <c r="C120" s="131">
        <v>0.00334596664657359</v>
      </c>
      <c r="D120" s="91" t="s">
        <v>1312</v>
      </c>
      <c r="E120" s="91" t="b">
        <v>0</v>
      </c>
      <c r="F120" s="91" t="b">
        <v>0</v>
      </c>
      <c r="G120" s="91" t="b">
        <v>0</v>
      </c>
    </row>
    <row r="121" spans="1:7" ht="15">
      <c r="A121" s="91" t="s">
        <v>1003</v>
      </c>
      <c r="B121" s="91">
        <v>17</v>
      </c>
      <c r="C121" s="131">
        <v>0</v>
      </c>
      <c r="D121" s="91" t="s">
        <v>913</v>
      </c>
      <c r="E121" s="91" t="b">
        <v>0</v>
      </c>
      <c r="F121" s="91" t="b">
        <v>0</v>
      </c>
      <c r="G121" s="91" t="b">
        <v>0</v>
      </c>
    </row>
    <row r="122" spans="1:7" ht="15">
      <c r="A122" s="91" t="s">
        <v>984</v>
      </c>
      <c r="B122" s="91">
        <v>17</v>
      </c>
      <c r="C122" s="131">
        <v>0</v>
      </c>
      <c r="D122" s="91" t="s">
        <v>913</v>
      </c>
      <c r="E122" s="91" t="b">
        <v>0</v>
      </c>
      <c r="F122" s="91" t="b">
        <v>0</v>
      </c>
      <c r="G122" s="91" t="b">
        <v>0</v>
      </c>
    </row>
    <row r="123" spans="1:7" ht="15">
      <c r="A123" s="91" t="s">
        <v>247</v>
      </c>
      <c r="B123" s="91">
        <v>15</v>
      </c>
      <c r="C123" s="131">
        <v>0.002932967391506799</v>
      </c>
      <c r="D123" s="91" t="s">
        <v>913</v>
      </c>
      <c r="E123" s="91" t="b">
        <v>0</v>
      </c>
      <c r="F123" s="91" t="b">
        <v>0</v>
      </c>
      <c r="G123" s="91" t="b">
        <v>0</v>
      </c>
    </row>
    <row r="124" spans="1:7" ht="15">
      <c r="A124" s="91" t="s">
        <v>1008</v>
      </c>
      <c r="B124" s="91">
        <v>15</v>
      </c>
      <c r="C124" s="131">
        <v>0.002932967391506799</v>
      </c>
      <c r="D124" s="91" t="s">
        <v>913</v>
      </c>
      <c r="E124" s="91" t="b">
        <v>0</v>
      </c>
      <c r="F124" s="91" t="b">
        <v>0</v>
      </c>
      <c r="G124" s="91" t="b">
        <v>0</v>
      </c>
    </row>
    <row r="125" spans="1:7" ht="15">
      <c r="A125" s="91" t="s">
        <v>1009</v>
      </c>
      <c r="B125" s="91">
        <v>15</v>
      </c>
      <c r="C125" s="131">
        <v>0.002932967391506799</v>
      </c>
      <c r="D125" s="91" t="s">
        <v>913</v>
      </c>
      <c r="E125" s="91" t="b">
        <v>0</v>
      </c>
      <c r="F125" s="91" t="b">
        <v>0</v>
      </c>
      <c r="G125" s="91" t="b">
        <v>0</v>
      </c>
    </row>
    <row r="126" spans="1:7" ht="15">
      <c r="A126" s="91" t="s">
        <v>1010</v>
      </c>
      <c r="B126" s="91">
        <v>15</v>
      </c>
      <c r="C126" s="131">
        <v>0.002932967391506799</v>
      </c>
      <c r="D126" s="91" t="s">
        <v>913</v>
      </c>
      <c r="E126" s="91" t="b">
        <v>0</v>
      </c>
      <c r="F126" s="91" t="b">
        <v>0</v>
      </c>
      <c r="G126" s="91" t="b">
        <v>0</v>
      </c>
    </row>
    <row r="127" spans="1:7" ht="15">
      <c r="A127" s="91" t="s">
        <v>1011</v>
      </c>
      <c r="B127" s="91">
        <v>15</v>
      </c>
      <c r="C127" s="131">
        <v>0.002932967391506799</v>
      </c>
      <c r="D127" s="91" t="s">
        <v>913</v>
      </c>
      <c r="E127" s="91" t="b">
        <v>0</v>
      </c>
      <c r="F127" s="91" t="b">
        <v>0</v>
      </c>
      <c r="G127" s="91" t="b">
        <v>0</v>
      </c>
    </row>
    <row r="128" spans="1:7" ht="15">
      <c r="A128" s="91" t="s">
        <v>1006</v>
      </c>
      <c r="B128" s="91">
        <v>15</v>
      </c>
      <c r="C128" s="131">
        <v>0.002932967391506799</v>
      </c>
      <c r="D128" s="91" t="s">
        <v>913</v>
      </c>
      <c r="E128" s="91" t="b">
        <v>0</v>
      </c>
      <c r="F128" s="91" t="b">
        <v>0</v>
      </c>
      <c r="G128" s="91" t="b">
        <v>0</v>
      </c>
    </row>
    <row r="129" spans="1:7" ht="15">
      <c r="A129" s="91" t="s">
        <v>1012</v>
      </c>
      <c r="B129" s="91">
        <v>15</v>
      </c>
      <c r="C129" s="131">
        <v>0.002932967391506799</v>
      </c>
      <c r="D129" s="91" t="s">
        <v>913</v>
      </c>
      <c r="E129" s="91" t="b">
        <v>0</v>
      </c>
      <c r="F129" s="91" t="b">
        <v>0</v>
      </c>
      <c r="G129" s="91" t="b">
        <v>0</v>
      </c>
    </row>
    <row r="130" spans="1:7" ht="15">
      <c r="A130" s="91" t="s">
        <v>1013</v>
      </c>
      <c r="B130" s="91">
        <v>15</v>
      </c>
      <c r="C130" s="131">
        <v>0.002932967391506799</v>
      </c>
      <c r="D130" s="91" t="s">
        <v>913</v>
      </c>
      <c r="E130" s="91" t="b">
        <v>0</v>
      </c>
      <c r="F130" s="91" t="b">
        <v>0</v>
      </c>
      <c r="G130" s="91" t="b">
        <v>0</v>
      </c>
    </row>
    <row r="131" spans="1:7" ht="15">
      <c r="A131" s="91" t="s">
        <v>1247</v>
      </c>
      <c r="B131" s="91">
        <v>15</v>
      </c>
      <c r="C131" s="131">
        <v>0.002932967391506799</v>
      </c>
      <c r="D131" s="91" t="s">
        <v>913</v>
      </c>
      <c r="E131" s="91" t="b">
        <v>0</v>
      </c>
      <c r="F131" s="91" t="b">
        <v>0</v>
      </c>
      <c r="G131" s="91" t="b">
        <v>0</v>
      </c>
    </row>
    <row r="132" spans="1:7" ht="15">
      <c r="A132" s="91" t="s">
        <v>1004</v>
      </c>
      <c r="B132" s="91">
        <v>15</v>
      </c>
      <c r="C132" s="131">
        <v>0.002932967391506799</v>
      </c>
      <c r="D132" s="91" t="s">
        <v>913</v>
      </c>
      <c r="E132" s="91" t="b">
        <v>0</v>
      </c>
      <c r="F132" s="91" t="b">
        <v>0</v>
      </c>
      <c r="G132" s="91" t="b">
        <v>0</v>
      </c>
    </row>
    <row r="133" spans="1:7" ht="15">
      <c r="A133" s="91" t="s">
        <v>1248</v>
      </c>
      <c r="B133" s="91">
        <v>15</v>
      </c>
      <c r="C133" s="131">
        <v>0.002932967391506799</v>
      </c>
      <c r="D133" s="91" t="s">
        <v>913</v>
      </c>
      <c r="E133" s="91" t="b">
        <v>0</v>
      </c>
      <c r="F133" s="91" t="b">
        <v>0</v>
      </c>
      <c r="G133" s="91" t="b">
        <v>0</v>
      </c>
    </row>
    <row r="134" spans="1:7" ht="15">
      <c r="A134" s="91" t="s">
        <v>1249</v>
      </c>
      <c r="B134" s="91">
        <v>15</v>
      </c>
      <c r="C134" s="131">
        <v>0.002932967391506799</v>
      </c>
      <c r="D134" s="91" t="s">
        <v>913</v>
      </c>
      <c r="E134" s="91" t="b">
        <v>0</v>
      </c>
      <c r="F134" s="91" t="b">
        <v>0</v>
      </c>
      <c r="G134" s="91" t="b">
        <v>0</v>
      </c>
    </row>
    <row r="135" spans="1:7" ht="15">
      <c r="A135" s="91" t="s">
        <v>1250</v>
      </c>
      <c r="B135" s="91">
        <v>15</v>
      </c>
      <c r="C135" s="131">
        <v>0.002932967391506799</v>
      </c>
      <c r="D135" s="91" t="s">
        <v>913</v>
      </c>
      <c r="E135" s="91" t="b">
        <v>0</v>
      </c>
      <c r="F135" s="91" t="b">
        <v>0</v>
      </c>
      <c r="G135" s="91" t="b">
        <v>0</v>
      </c>
    </row>
    <row r="136" spans="1:7" ht="15">
      <c r="A136" s="91" t="s">
        <v>1251</v>
      </c>
      <c r="B136" s="91">
        <v>15</v>
      </c>
      <c r="C136" s="131">
        <v>0.002932967391506799</v>
      </c>
      <c r="D136" s="91" t="s">
        <v>913</v>
      </c>
      <c r="E136" s="91" t="b">
        <v>0</v>
      </c>
      <c r="F136" s="91" t="b">
        <v>0</v>
      </c>
      <c r="G136" s="91" t="b">
        <v>0</v>
      </c>
    </row>
    <row r="137" spans="1:7" ht="15">
      <c r="A137" s="91" t="s">
        <v>1274</v>
      </c>
      <c r="B137" s="91">
        <v>2</v>
      </c>
      <c r="C137" s="131">
        <v>0.006686467091469733</v>
      </c>
      <c r="D137" s="91" t="s">
        <v>913</v>
      </c>
      <c r="E137" s="91" t="b">
        <v>0</v>
      </c>
      <c r="F137" s="91" t="b">
        <v>0</v>
      </c>
      <c r="G137" s="91" t="b">
        <v>0</v>
      </c>
    </row>
    <row r="138" spans="1:7" ht="15">
      <c r="A138" s="91" t="s">
        <v>1275</v>
      </c>
      <c r="B138" s="91">
        <v>2</v>
      </c>
      <c r="C138" s="131">
        <v>0.006686467091469733</v>
      </c>
      <c r="D138" s="91" t="s">
        <v>913</v>
      </c>
      <c r="E138" s="91" t="b">
        <v>0</v>
      </c>
      <c r="F138" s="91" t="b">
        <v>0</v>
      </c>
      <c r="G138" s="91" t="b">
        <v>0</v>
      </c>
    </row>
    <row r="139" spans="1:7" ht="15">
      <c r="A139" s="91" t="s">
        <v>1276</v>
      </c>
      <c r="B139" s="91">
        <v>2</v>
      </c>
      <c r="C139" s="131">
        <v>0.006686467091469733</v>
      </c>
      <c r="D139" s="91" t="s">
        <v>913</v>
      </c>
      <c r="E139" s="91" t="b">
        <v>0</v>
      </c>
      <c r="F139" s="91" t="b">
        <v>0</v>
      </c>
      <c r="G139" s="91" t="b">
        <v>0</v>
      </c>
    </row>
    <row r="140" spans="1:7" ht="15">
      <c r="A140" s="91" t="s">
        <v>1277</v>
      </c>
      <c r="B140" s="91">
        <v>2</v>
      </c>
      <c r="C140" s="131">
        <v>0.006686467091469733</v>
      </c>
      <c r="D140" s="91" t="s">
        <v>913</v>
      </c>
      <c r="E140" s="91" t="b">
        <v>0</v>
      </c>
      <c r="F140" s="91" t="b">
        <v>0</v>
      </c>
      <c r="G140" s="91" t="b">
        <v>0</v>
      </c>
    </row>
    <row r="141" spans="1:7" ht="15">
      <c r="A141" s="91" t="s">
        <v>1278</v>
      </c>
      <c r="B141" s="91">
        <v>2</v>
      </c>
      <c r="C141" s="131">
        <v>0.006686467091469733</v>
      </c>
      <c r="D141" s="91" t="s">
        <v>913</v>
      </c>
      <c r="E141" s="91" t="b">
        <v>0</v>
      </c>
      <c r="F141" s="91" t="b">
        <v>0</v>
      </c>
      <c r="G141" s="91" t="b">
        <v>0</v>
      </c>
    </row>
    <row r="142" spans="1:7" ht="15">
      <c r="A142" s="91" t="s">
        <v>1264</v>
      </c>
      <c r="B142" s="91">
        <v>2</v>
      </c>
      <c r="C142" s="131">
        <v>0.006686467091469733</v>
      </c>
      <c r="D142" s="91" t="s">
        <v>913</v>
      </c>
      <c r="E142" s="91" t="b">
        <v>0</v>
      </c>
      <c r="F142" s="91" t="b">
        <v>0</v>
      </c>
      <c r="G142" s="91" t="b">
        <v>0</v>
      </c>
    </row>
    <row r="143" spans="1:7" ht="15">
      <c r="A143" s="91" t="s">
        <v>1279</v>
      </c>
      <c r="B143" s="91">
        <v>2</v>
      </c>
      <c r="C143" s="131">
        <v>0.006686467091469733</v>
      </c>
      <c r="D143" s="91" t="s">
        <v>913</v>
      </c>
      <c r="E143" s="91" t="b">
        <v>0</v>
      </c>
      <c r="F143" s="91" t="b">
        <v>0</v>
      </c>
      <c r="G143" s="91" t="b">
        <v>0</v>
      </c>
    </row>
    <row r="144" spans="1:7" ht="15">
      <c r="A144" s="91" t="s">
        <v>1280</v>
      </c>
      <c r="B144" s="91">
        <v>2</v>
      </c>
      <c r="C144" s="131">
        <v>0.006686467091469733</v>
      </c>
      <c r="D144" s="91" t="s">
        <v>913</v>
      </c>
      <c r="E144" s="91" t="b">
        <v>0</v>
      </c>
      <c r="F144" s="91" t="b">
        <v>0</v>
      </c>
      <c r="G144" s="91" t="b">
        <v>0</v>
      </c>
    </row>
    <row r="145" spans="1:7" ht="15">
      <c r="A145" s="91" t="s">
        <v>1281</v>
      </c>
      <c r="B145" s="91">
        <v>2</v>
      </c>
      <c r="C145" s="131">
        <v>0.006686467091469733</v>
      </c>
      <c r="D145" s="91" t="s">
        <v>913</v>
      </c>
      <c r="E145" s="91" t="b">
        <v>0</v>
      </c>
      <c r="F145" s="91" t="b">
        <v>0</v>
      </c>
      <c r="G145" s="91" t="b">
        <v>0</v>
      </c>
    </row>
    <row r="146" spans="1:7" ht="15">
      <c r="A146" s="91" t="s">
        <v>1282</v>
      </c>
      <c r="B146" s="91">
        <v>2</v>
      </c>
      <c r="C146" s="131">
        <v>0.006686467091469733</v>
      </c>
      <c r="D146" s="91" t="s">
        <v>913</v>
      </c>
      <c r="E146" s="91" t="b">
        <v>0</v>
      </c>
      <c r="F146" s="91" t="b">
        <v>0</v>
      </c>
      <c r="G146" s="91" t="b">
        <v>0</v>
      </c>
    </row>
    <row r="147" spans="1:7" ht="15">
      <c r="A147" s="91" t="s">
        <v>1283</v>
      </c>
      <c r="B147" s="91">
        <v>2</v>
      </c>
      <c r="C147" s="131">
        <v>0.006686467091469733</v>
      </c>
      <c r="D147" s="91" t="s">
        <v>913</v>
      </c>
      <c r="E147" s="91" t="b">
        <v>0</v>
      </c>
      <c r="F147" s="91" t="b">
        <v>0</v>
      </c>
      <c r="G147" s="91" t="b">
        <v>0</v>
      </c>
    </row>
    <row r="148" spans="1:7" ht="15">
      <c r="A148" s="91" t="s">
        <v>1284</v>
      </c>
      <c r="B148" s="91">
        <v>2</v>
      </c>
      <c r="C148" s="131">
        <v>0.006686467091469733</v>
      </c>
      <c r="D148" s="91" t="s">
        <v>913</v>
      </c>
      <c r="E148" s="91" t="b">
        <v>0</v>
      </c>
      <c r="F148" s="91" t="b">
        <v>0</v>
      </c>
      <c r="G148" s="91" t="b">
        <v>0</v>
      </c>
    </row>
    <row r="149" spans="1:7" ht="15">
      <c r="A149" s="91" t="s">
        <v>1285</v>
      </c>
      <c r="B149" s="91">
        <v>2</v>
      </c>
      <c r="C149" s="131">
        <v>0.006686467091469733</v>
      </c>
      <c r="D149" s="91" t="s">
        <v>913</v>
      </c>
      <c r="E149" s="91" t="b">
        <v>0</v>
      </c>
      <c r="F149" s="91" t="b">
        <v>0</v>
      </c>
      <c r="G149" s="91" t="b">
        <v>0</v>
      </c>
    </row>
    <row r="150" spans="1:7" ht="15">
      <c r="A150" s="91" t="s">
        <v>1286</v>
      </c>
      <c r="B150" s="91">
        <v>2</v>
      </c>
      <c r="C150" s="131">
        <v>0.006686467091469733</v>
      </c>
      <c r="D150" s="91" t="s">
        <v>913</v>
      </c>
      <c r="E150" s="91" t="b">
        <v>0</v>
      </c>
      <c r="F150" s="91" t="b">
        <v>0</v>
      </c>
      <c r="G150" s="91" t="b">
        <v>0</v>
      </c>
    </row>
    <row r="151" spans="1:7" ht="15">
      <c r="A151" s="91" t="s">
        <v>1287</v>
      </c>
      <c r="B151" s="91">
        <v>2</v>
      </c>
      <c r="C151" s="131">
        <v>0.006686467091469733</v>
      </c>
      <c r="D151" s="91" t="s">
        <v>913</v>
      </c>
      <c r="E151" s="91" t="b">
        <v>0</v>
      </c>
      <c r="F151" s="91" t="b">
        <v>0</v>
      </c>
      <c r="G151" s="91" t="b">
        <v>0</v>
      </c>
    </row>
    <row r="152" spans="1:7" ht="15">
      <c r="A152" s="91" t="s">
        <v>1288</v>
      </c>
      <c r="B152" s="91">
        <v>2</v>
      </c>
      <c r="C152" s="131">
        <v>0.006686467091469733</v>
      </c>
      <c r="D152" s="91" t="s">
        <v>913</v>
      </c>
      <c r="E152" s="91" t="b">
        <v>0</v>
      </c>
      <c r="F152" s="91" t="b">
        <v>0</v>
      </c>
      <c r="G152" s="91" t="b">
        <v>0</v>
      </c>
    </row>
    <row r="153" spans="1:7" ht="15">
      <c r="A153" s="91" t="s">
        <v>1003</v>
      </c>
      <c r="B153" s="91">
        <v>7</v>
      </c>
      <c r="C153" s="131">
        <v>0.0025692634736949817</v>
      </c>
      <c r="D153" s="91" t="s">
        <v>914</v>
      </c>
      <c r="E153" s="91" t="b">
        <v>0</v>
      </c>
      <c r="F153" s="91" t="b">
        <v>0</v>
      </c>
      <c r="G153" s="91" t="b">
        <v>0</v>
      </c>
    </row>
    <row r="154" spans="1:7" ht="15">
      <c r="A154" s="91" t="s">
        <v>1015</v>
      </c>
      <c r="B154" s="91">
        <v>5</v>
      </c>
      <c r="C154" s="131">
        <v>0.006459493122022937</v>
      </c>
      <c r="D154" s="91" t="s">
        <v>914</v>
      </c>
      <c r="E154" s="91" t="b">
        <v>0</v>
      </c>
      <c r="F154" s="91" t="b">
        <v>0</v>
      </c>
      <c r="G154" s="91" t="b">
        <v>0</v>
      </c>
    </row>
    <row r="155" spans="1:7" ht="15">
      <c r="A155" s="91" t="s">
        <v>984</v>
      </c>
      <c r="B155" s="91">
        <v>4</v>
      </c>
      <c r="C155" s="131">
        <v>0.00762101254845522</v>
      </c>
      <c r="D155" s="91" t="s">
        <v>914</v>
      </c>
      <c r="E155" s="91" t="b">
        <v>0</v>
      </c>
      <c r="F155" s="91" t="b">
        <v>0</v>
      </c>
      <c r="G155" s="91" t="b">
        <v>0</v>
      </c>
    </row>
    <row r="156" spans="1:7" ht="15">
      <c r="A156" s="91" t="s">
        <v>1016</v>
      </c>
      <c r="B156" s="91">
        <v>3</v>
      </c>
      <c r="C156" s="131">
        <v>0.008088013903904071</v>
      </c>
      <c r="D156" s="91" t="s">
        <v>914</v>
      </c>
      <c r="E156" s="91" t="b">
        <v>0</v>
      </c>
      <c r="F156" s="91" t="b">
        <v>0</v>
      </c>
      <c r="G156" s="91" t="b">
        <v>0</v>
      </c>
    </row>
    <row r="157" spans="1:7" ht="15">
      <c r="A157" s="91" t="s">
        <v>1005</v>
      </c>
      <c r="B157" s="91">
        <v>3</v>
      </c>
      <c r="C157" s="131">
        <v>0.011431518822682831</v>
      </c>
      <c r="D157" s="91" t="s">
        <v>914</v>
      </c>
      <c r="E157" s="91" t="b">
        <v>0</v>
      </c>
      <c r="F157" s="91" t="b">
        <v>0</v>
      </c>
      <c r="G157" s="91" t="b">
        <v>0</v>
      </c>
    </row>
    <row r="158" spans="1:7" ht="15">
      <c r="A158" s="91" t="s">
        <v>1017</v>
      </c>
      <c r="B158" s="91">
        <v>2</v>
      </c>
      <c r="C158" s="131">
        <v>0.00762101254845522</v>
      </c>
      <c r="D158" s="91" t="s">
        <v>914</v>
      </c>
      <c r="E158" s="91" t="b">
        <v>0</v>
      </c>
      <c r="F158" s="91" t="b">
        <v>0</v>
      </c>
      <c r="G158" s="91" t="b">
        <v>0</v>
      </c>
    </row>
    <row r="159" spans="1:7" ht="15">
      <c r="A159" s="91" t="s">
        <v>1018</v>
      </c>
      <c r="B159" s="91">
        <v>2</v>
      </c>
      <c r="C159" s="131">
        <v>0.00762101254845522</v>
      </c>
      <c r="D159" s="91" t="s">
        <v>914</v>
      </c>
      <c r="E159" s="91" t="b">
        <v>0</v>
      </c>
      <c r="F159" s="91" t="b">
        <v>0</v>
      </c>
      <c r="G159" s="91" t="b">
        <v>0</v>
      </c>
    </row>
    <row r="160" spans="1:7" ht="15">
      <c r="A160" s="91" t="s">
        <v>1019</v>
      </c>
      <c r="B160" s="91">
        <v>2</v>
      </c>
      <c r="C160" s="131">
        <v>0.01143151882268283</v>
      </c>
      <c r="D160" s="91" t="s">
        <v>914</v>
      </c>
      <c r="E160" s="91" t="b">
        <v>0</v>
      </c>
      <c r="F160" s="91" t="b">
        <v>0</v>
      </c>
      <c r="G160" s="91" t="b">
        <v>0</v>
      </c>
    </row>
    <row r="161" spans="1:7" ht="15">
      <c r="A161" s="91" t="s">
        <v>1006</v>
      </c>
      <c r="B161" s="91">
        <v>2</v>
      </c>
      <c r="C161" s="131">
        <v>0.00762101254845522</v>
      </c>
      <c r="D161" s="91" t="s">
        <v>914</v>
      </c>
      <c r="E161" s="91" t="b">
        <v>0</v>
      </c>
      <c r="F161" s="91" t="b">
        <v>0</v>
      </c>
      <c r="G161" s="91" t="b">
        <v>0</v>
      </c>
    </row>
    <row r="162" spans="1:7" ht="15">
      <c r="A162" s="91" t="s">
        <v>1004</v>
      </c>
      <c r="B162" s="91">
        <v>2</v>
      </c>
      <c r="C162" s="131">
        <v>0.00762101254845522</v>
      </c>
      <c r="D162" s="91" t="s">
        <v>914</v>
      </c>
      <c r="E162" s="91" t="b">
        <v>0</v>
      </c>
      <c r="F162" s="91" t="b">
        <v>0</v>
      </c>
      <c r="G162" s="91" t="b">
        <v>0</v>
      </c>
    </row>
    <row r="163" spans="1:7" ht="15">
      <c r="A163" s="91" t="s">
        <v>1302</v>
      </c>
      <c r="B163" s="91">
        <v>2</v>
      </c>
      <c r="C163" s="131">
        <v>0.01143151882268283</v>
      </c>
      <c r="D163" s="91" t="s">
        <v>914</v>
      </c>
      <c r="E163" s="91" t="b">
        <v>0</v>
      </c>
      <c r="F163" s="91" t="b">
        <v>0</v>
      </c>
      <c r="G163" s="91" t="b">
        <v>0</v>
      </c>
    </row>
    <row r="164" spans="1:7" ht="15">
      <c r="A164" s="91" t="s">
        <v>1290</v>
      </c>
      <c r="B164" s="91">
        <v>2</v>
      </c>
      <c r="C164" s="131">
        <v>0.00762101254845522</v>
      </c>
      <c r="D164" s="91" t="s">
        <v>914</v>
      </c>
      <c r="E164" s="91" t="b">
        <v>0</v>
      </c>
      <c r="F164" s="91" t="b">
        <v>0</v>
      </c>
      <c r="G164" s="91" t="b">
        <v>0</v>
      </c>
    </row>
    <row r="165" spans="1:7" ht="15">
      <c r="A165" s="91" t="s">
        <v>1289</v>
      </c>
      <c r="B165" s="91">
        <v>2</v>
      </c>
      <c r="C165" s="131">
        <v>0.01143151882268283</v>
      </c>
      <c r="D165" s="91" t="s">
        <v>914</v>
      </c>
      <c r="E165" s="91" t="b">
        <v>0</v>
      </c>
      <c r="F165" s="91" t="b">
        <v>0</v>
      </c>
      <c r="G165" s="91" t="b">
        <v>0</v>
      </c>
    </row>
    <row r="166" spans="1:7" ht="15">
      <c r="A166" s="91" t="s">
        <v>263</v>
      </c>
      <c r="B166" s="91">
        <v>3</v>
      </c>
      <c r="C166" s="131">
        <v>0</v>
      </c>
      <c r="D166" s="91" t="s">
        <v>915</v>
      </c>
      <c r="E166" s="91" t="b">
        <v>0</v>
      </c>
      <c r="F166" s="91" t="b">
        <v>0</v>
      </c>
      <c r="G166" s="91" t="b">
        <v>0</v>
      </c>
    </row>
    <row r="167" spans="1:7" ht="15">
      <c r="A167" s="91" t="s">
        <v>234</v>
      </c>
      <c r="B167" s="91">
        <v>3</v>
      </c>
      <c r="C167" s="131">
        <v>0</v>
      </c>
      <c r="D167" s="91" t="s">
        <v>915</v>
      </c>
      <c r="E167" s="91" t="b">
        <v>0</v>
      </c>
      <c r="F167" s="91" t="b">
        <v>0</v>
      </c>
      <c r="G167" s="91" t="b">
        <v>0</v>
      </c>
    </row>
    <row r="168" spans="1:7" ht="15">
      <c r="A168" s="91" t="s">
        <v>262</v>
      </c>
      <c r="B168" s="91">
        <v>3</v>
      </c>
      <c r="C168" s="131">
        <v>0</v>
      </c>
      <c r="D168" s="91" t="s">
        <v>915</v>
      </c>
      <c r="E168" s="91" t="b">
        <v>0</v>
      </c>
      <c r="F168" s="91" t="b">
        <v>0</v>
      </c>
      <c r="G168" s="91" t="b">
        <v>0</v>
      </c>
    </row>
    <row r="169" spans="1:7" ht="15">
      <c r="A169" s="91" t="s">
        <v>261</v>
      </c>
      <c r="B169" s="91">
        <v>3</v>
      </c>
      <c r="C169" s="131">
        <v>0</v>
      </c>
      <c r="D169" s="91" t="s">
        <v>915</v>
      </c>
      <c r="E169" s="91" t="b">
        <v>0</v>
      </c>
      <c r="F169" s="91" t="b">
        <v>0</v>
      </c>
      <c r="G169" s="91" t="b">
        <v>0</v>
      </c>
    </row>
    <row r="170" spans="1:7" ht="15">
      <c r="A170" s="91" t="s">
        <v>1003</v>
      </c>
      <c r="B170" s="91">
        <v>3</v>
      </c>
      <c r="C170" s="131">
        <v>0</v>
      </c>
      <c r="D170" s="91" t="s">
        <v>915</v>
      </c>
      <c r="E170" s="91" t="b">
        <v>0</v>
      </c>
      <c r="F170" s="91" t="b">
        <v>0</v>
      </c>
      <c r="G170" s="91" t="b">
        <v>0</v>
      </c>
    </row>
    <row r="171" spans="1:7" ht="15">
      <c r="A171" s="91" t="s">
        <v>984</v>
      </c>
      <c r="B171" s="91">
        <v>3</v>
      </c>
      <c r="C171" s="131">
        <v>0</v>
      </c>
      <c r="D171" s="91" t="s">
        <v>915</v>
      </c>
      <c r="E171" s="91" t="b">
        <v>0</v>
      </c>
      <c r="F171" s="91" t="b">
        <v>0</v>
      </c>
      <c r="G171" s="91" t="b">
        <v>0</v>
      </c>
    </row>
    <row r="172" spans="1:7" ht="15">
      <c r="A172" s="91" t="s">
        <v>233</v>
      </c>
      <c r="B172" s="91">
        <v>2</v>
      </c>
      <c r="C172" s="131">
        <v>0.0071873983288033155</v>
      </c>
      <c r="D172" s="91" t="s">
        <v>915</v>
      </c>
      <c r="E172" s="91" t="b">
        <v>0</v>
      </c>
      <c r="F172" s="91" t="b">
        <v>0</v>
      </c>
      <c r="G172" s="91" t="b">
        <v>0</v>
      </c>
    </row>
    <row r="173" spans="1:7" ht="15">
      <c r="A173" s="91" t="s">
        <v>235</v>
      </c>
      <c r="B173" s="91">
        <v>2</v>
      </c>
      <c r="C173" s="131">
        <v>0.0071873983288033155</v>
      </c>
      <c r="D173" s="91" t="s">
        <v>915</v>
      </c>
      <c r="E173" s="91" t="b">
        <v>0</v>
      </c>
      <c r="F173" s="91" t="b">
        <v>0</v>
      </c>
      <c r="G173" s="91" t="b">
        <v>0</v>
      </c>
    </row>
    <row r="174" spans="1:7" ht="15">
      <c r="A174" s="91" t="s">
        <v>1021</v>
      </c>
      <c r="B174" s="91">
        <v>2</v>
      </c>
      <c r="C174" s="131">
        <v>0.0071873983288033155</v>
      </c>
      <c r="D174" s="91" t="s">
        <v>915</v>
      </c>
      <c r="E174" s="91" t="b">
        <v>0</v>
      </c>
      <c r="F174" s="91" t="b">
        <v>0</v>
      </c>
      <c r="G174" s="91" t="b">
        <v>0</v>
      </c>
    </row>
    <row r="175" spans="1:7" ht="15">
      <c r="A175" s="91" t="s">
        <v>1022</v>
      </c>
      <c r="B175" s="91">
        <v>2</v>
      </c>
      <c r="C175" s="131">
        <v>0.0071873983288033155</v>
      </c>
      <c r="D175" s="91" t="s">
        <v>915</v>
      </c>
      <c r="E175" s="91" t="b">
        <v>0</v>
      </c>
      <c r="F175" s="91" t="b">
        <v>0</v>
      </c>
      <c r="G175" s="91" t="b">
        <v>0</v>
      </c>
    </row>
    <row r="176" spans="1:7" ht="15">
      <c r="A176" s="91" t="s">
        <v>1293</v>
      </c>
      <c r="B176" s="91">
        <v>2</v>
      </c>
      <c r="C176" s="131">
        <v>0.0071873983288033155</v>
      </c>
      <c r="D176" s="91" t="s">
        <v>915</v>
      </c>
      <c r="E176" s="91" t="b">
        <v>0</v>
      </c>
      <c r="F176" s="91" t="b">
        <v>0</v>
      </c>
      <c r="G176" s="91" t="b">
        <v>0</v>
      </c>
    </row>
    <row r="177" spans="1:7" ht="15">
      <c r="A177" s="91" t="s">
        <v>1048</v>
      </c>
      <c r="B177" s="91">
        <v>2</v>
      </c>
      <c r="C177" s="131">
        <v>0.0071873983288033155</v>
      </c>
      <c r="D177" s="91" t="s">
        <v>915</v>
      </c>
      <c r="E177" s="91" t="b">
        <v>0</v>
      </c>
      <c r="F177" s="91" t="b">
        <v>0</v>
      </c>
      <c r="G177" s="91" t="b">
        <v>0</v>
      </c>
    </row>
    <row r="178" spans="1:7" ht="15">
      <c r="A178" s="91" t="s">
        <v>1294</v>
      </c>
      <c r="B178" s="91">
        <v>2</v>
      </c>
      <c r="C178" s="131">
        <v>0.0071873983288033155</v>
      </c>
      <c r="D178" s="91" t="s">
        <v>915</v>
      </c>
      <c r="E178" s="91" t="b">
        <v>0</v>
      </c>
      <c r="F178" s="91" t="b">
        <v>0</v>
      </c>
      <c r="G178" s="91" t="b">
        <v>0</v>
      </c>
    </row>
    <row r="179" spans="1:7" ht="15">
      <c r="A179" s="91" t="s">
        <v>1295</v>
      </c>
      <c r="B179" s="91">
        <v>2</v>
      </c>
      <c r="C179" s="131">
        <v>0.0071873983288033155</v>
      </c>
      <c r="D179" s="91" t="s">
        <v>915</v>
      </c>
      <c r="E179" s="91" t="b">
        <v>0</v>
      </c>
      <c r="F179" s="91" t="b">
        <v>0</v>
      </c>
      <c r="G179" s="91" t="b">
        <v>0</v>
      </c>
    </row>
    <row r="180" spans="1:7" ht="15">
      <c r="A180" s="91" t="s">
        <v>1296</v>
      </c>
      <c r="B180" s="91">
        <v>2</v>
      </c>
      <c r="C180" s="131">
        <v>0.0071873983288033155</v>
      </c>
      <c r="D180" s="91" t="s">
        <v>915</v>
      </c>
      <c r="E180" s="91" t="b">
        <v>0</v>
      </c>
      <c r="F180" s="91" t="b">
        <v>0</v>
      </c>
      <c r="G180" s="91" t="b">
        <v>0</v>
      </c>
    </row>
    <row r="181" spans="1:7" ht="15">
      <c r="A181" s="91" t="s">
        <v>1297</v>
      </c>
      <c r="B181" s="91">
        <v>2</v>
      </c>
      <c r="C181" s="131">
        <v>0.0071873983288033155</v>
      </c>
      <c r="D181" s="91" t="s">
        <v>915</v>
      </c>
      <c r="E181" s="91" t="b">
        <v>0</v>
      </c>
      <c r="F181" s="91" t="b">
        <v>0</v>
      </c>
      <c r="G181" s="91" t="b">
        <v>0</v>
      </c>
    </row>
    <row r="182" spans="1:7" ht="15">
      <c r="A182" s="91" t="s">
        <v>1016</v>
      </c>
      <c r="B182" s="91">
        <v>2</v>
      </c>
      <c r="C182" s="131">
        <v>0.0071873983288033155</v>
      </c>
      <c r="D182" s="91" t="s">
        <v>915</v>
      </c>
      <c r="E182" s="91" t="b">
        <v>0</v>
      </c>
      <c r="F182" s="91" t="b">
        <v>0</v>
      </c>
      <c r="G182" s="91" t="b">
        <v>0</v>
      </c>
    </row>
    <row r="183" spans="1:7" ht="15">
      <c r="A183" s="91" t="s">
        <v>1298</v>
      </c>
      <c r="B183" s="91">
        <v>2</v>
      </c>
      <c r="C183" s="131">
        <v>0.0071873983288033155</v>
      </c>
      <c r="D183" s="91" t="s">
        <v>915</v>
      </c>
      <c r="E183" s="91" t="b">
        <v>0</v>
      </c>
      <c r="F183" s="91" t="b">
        <v>0</v>
      </c>
      <c r="G183" s="91" t="b">
        <v>0</v>
      </c>
    </row>
    <row r="184" spans="1:7" ht="15">
      <c r="A184" s="91" t="s">
        <v>1299</v>
      </c>
      <c r="B184" s="91">
        <v>2</v>
      </c>
      <c r="C184" s="131">
        <v>0.0071873983288033155</v>
      </c>
      <c r="D184" s="91" t="s">
        <v>915</v>
      </c>
      <c r="E184" s="91" t="b">
        <v>0</v>
      </c>
      <c r="F184" s="91" t="b">
        <v>0</v>
      </c>
      <c r="G184" s="91" t="b">
        <v>0</v>
      </c>
    </row>
    <row r="185" spans="1:7" ht="15">
      <c r="A185" s="91" t="s">
        <v>1300</v>
      </c>
      <c r="B185" s="91">
        <v>2</v>
      </c>
      <c r="C185" s="131">
        <v>0.0071873983288033155</v>
      </c>
      <c r="D185" s="91" t="s">
        <v>915</v>
      </c>
      <c r="E185" s="91" t="b">
        <v>0</v>
      </c>
      <c r="F185" s="91" t="b">
        <v>0</v>
      </c>
      <c r="G185" s="91" t="b">
        <v>0</v>
      </c>
    </row>
    <row r="186" spans="1:7" ht="15">
      <c r="A186" s="91" t="s">
        <v>1004</v>
      </c>
      <c r="B186" s="91">
        <v>10</v>
      </c>
      <c r="C186" s="131">
        <v>0</v>
      </c>
      <c r="D186" s="91" t="s">
        <v>916</v>
      </c>
      <c r="E186" s="91" t="b">
        <v>0</v>
      </c>
      <c r="F186" s="91" t="b">
        <v>0</v>
      </c>
      <c r="G186" s="91" t="b">
        <v>0</v>
      </c>
    </row>
    <row r="187" spans="1:7" ht="15">
      <c r="A187" s="91" t="s">
        <v>1024</v>
      </c>
      <c r="B187" s="91">
        <v>5</v>
      </c>
      <c r="C187" s="131">
        <v>0</v>
      </c>
      <c r="D187" s="91" t="s">
        <v>916</v>
      </c>
      <c r="E187" s="91" t="b">
        <v>0</v>
      </c>
      <c r="F187" s="91" t="b">
        <v>0</v>
      </c>
      <c r="G187" s="91" t="b">
        <v>0</v>
      </c>
    </row>
    <row r="188" spans="1:7" ht="15">
      <c r="A188" s="91" t="s">
        <v>1015</v>
      </c>
      <c r="B188" s="91">
        <v>5</v>
      </c>
      <c r="C188" s="131">
        <v>0</v>
      </c>
      <c r="D188" s="91" t="s">
        <v>916</v>
      </c>
      <c r="E188" s="91" t="b">
        <v>0</v>
      </c>
      <c r="F188" s="91" t="b">
        <v>0</v>
      </c>
      <c r="G188" s="91" t="b">
        <v>0</v>
      </c>
    </row>
    <row r="189" spans="1:7" ht="15">
      <c r="A189" s="91" t="s">
        <v>1025</v>
      </c>
      <c r="B189" s="91">
        <v>5</v>
      </c>
      <c r="C189" s="131">
        <v>0</v>
      </c>
      <c r="D189" s="91" t="s">
        <v>916</v>
      </c>
      <c r="E189" s="91" t="b">
        <v>0</v>
      </c>
      <c r="F189" s="91" t="b">
        <v>0</v>
      </c>
      <c r="G189" s="91" t="b">
        <v>0</v>
      </c>
    </row>
    <row r="190" spans="1:7" ht="15">
      <c r="A190" s="91" t="s">
        <v>1026</v>
      </c>
      <c r="B190" s="91">
        <v>5</v>
      </c>
      <c r="C190" s="131">
        <v>0</v>
      </c>
      <c r="D190" s="91" t="s">
        <v>916</v>
      </c>
      <c r="E190" s="91" t="b">
        <v>0</v>
      </c>
      <c r="F190" s="91" t="b">
        <v>0</v>
      </c>
      <c r="G190" s="91" t="b">
        <v>0</v>
      </c>
    </row>
    <row r="191" spans="1:7" ht="15">
      <c r="A191" s="91" t="s">
        <v>1027</v>
      </c>
      <c r="B191" s="91">
        <v>5</v>
      </c>
      <c r="C191" s="131">
        <v>0</v>
      </c>
      <c r="D191" s="91" t="s">
        <v>916</v>
      </c>
      <c r="E191" s="91" t="b">
        <v>0</v>
      </c>
      <c r="F191" s="91" t="b">
        <v>0</v>
      </c>
      <c r="G191" s="91" t="b">
        <v>0</v>
      </c>
    </row>
    <row r="192" spans="1:7" ht="15">
      <c r="A192" s="91" t="s">
        <v>1028</v>
      </c>
      <c r="B192" s="91">
        <v>5</v>
      </c>
      <c r="C192" s="131">
        <v>0</v>
      </c>
      <c r="D192" s="91" t="s">
        <v>916</v>
      </c>
      <c r="E192" s="91" t="b">
        <v>0</v>
      </c>
      <c r="F192" s="91" t="b">
        <v>0</v>
      </c>
      <c r="G192" s="91" t="b">
        <v>0</v>
      </c>
    </row>
    <row r="193" spans="1:7" ht="15">
      <c r="A193" s="91" t="s">
        <v>1029</v>
      </c>
      <c r="B193" s="91">
        <v>5</v>
      </c>
      <c r="C193" s="131">
        <v>0</v>
      </c>
      <c r="D193" s="91" t="s">
        <v>916</v>
      </c>
      <c r="E193" s="91" t="b">
        <v>0</v>
      </c>
      <c r="F193" s="91" t="b">
        <v>0</v>
      </c>
      <c r="G193" s="91" t="b">
        <v>0</v>
      </c>
    </row>
    <row r="194" spans="1:7" ht="15">
      <c r="A194" s="91" t="s">
        <v>1030</v>
      </c>
      <c r="B194" s="91">
        <v>5</v>
      </c>
      <c r="C194" s="131">
        <v>0</v>
      </c>
      <c r="D194" s="91" t="s">
        <v>916</v>
      </c>
      <c r="E194" s="91" t="b">
        <v>0</v>
      </c>
      <c r="F194" s="91" t="b">
        <v>0</v>
      </c>
      <c r="G194" s="91" t="b">
        <v>0</v>
      </c>
    </row>
    <row r="195" spans="1:7" ht="15">
      <c r="A195" s="91" t="s">
        <v>1031</v>
      </c>
      <c r="B195" s="91">
        <v>5</v>
      </c>
      <c r="C195" s="131">
        <v>0</v>
      </c>
      <c r="D195" s="91" t="s">
        <v>916</v>
      </c>
      <c r="E195" s="91" t="b">
        <v>0</v>
      </c>
      <c r="F195" s="91" t="b">
        <v>0</v>
      </c>
      <c r="G195" s="91" t="b">
        <v>0</v>
      </c>
    </row>
    <row r="196" spans="1:7" ht="15">
      <c r="A196" s="91" t="s">
        <v>1252</v>
      </c>
      <c r="B196" s="91">
        <v>5</v>
      </c>
      <c r="C196" s="131">
        <v>0</v>
      </c>
      <c r="D196" s="91" t="s">
        <v>916</v>
      </c>
      <c r="E196" s="91" t="b">
        <v>0</v>
      </c>
      <c r="F196" s="91" t="b">
        <v>0</v>
      </c>
      <c r="G196" s="91" t="b">
        <v>0</v>
      </c>
    </row>
    <row r="197" spans="1:7" ht="15">
      <c r="A197" s="91" t="s">
        <v>1253</v>
      </c>
      <c r="B197" s="91">
        <v>5</v>
      </c>
      <c r="C197" s="131">
        <v>0</v>
      </c>
      <c r="D197" s="91" t="s">
        <v>916</v>
      </c>
      <c r="E197" s="91" t="b">
        <v>0</v>
      </c>
      <c r="F197" s="91" t="b">
        <v>0</v>
      </c>
      <c r="G197" s="91" t="b">
        <v>0</v>
      </c>
    </row>
    <row r="198" spans="1:7" ht="15">
      <c r="A198" s="91" t="s">
        <v>1254</v>
      </c>
      <c r="B198" s="91">
        <v>5</v>
      </c>
      <c r="C198" s="131">
        <v>0</v>
      </c>
      <c r="D198" s="91" t="s">
        <v>916</v>
      </c>
      <c r="E198" s="91" t="b">
        <v>0</v>
      </c>
      <c r="F198" s="91" t="b">
        <v>0</v>
      </c>
      <c r="G198" s="91" t="b">
        <v>0</v>
      </c>
    </row>
    <row r="199" spans="1:7" ht="15">
      <c r="A199" s="91" t="s">
        <v>1255</v>
      </c>
      <c r="B199" s="91">
        <v>5</v>
      </c>
      <c r="C199" s="131">
        <v>0</v>
      </c>
      <c r="D199" s="91" t="s">
        <v>916</v>
      </c>
      <c r="E199" s="91" t="b">
        <v>0</v>
      </c>
      <c r="F199" s="91" t="b">
        <v>0</v>
      </c>
      <c r="G199" s="91" t="b">
        <v>0</v>
      </c>
    </row>
    <row r="200" spans="1:7" ht="15">
      <c r="A200" s="91" t="s">
        <v>1256</v>
      </c>
      <c r="B200" s="91">
        <v>5</v>
      </c>
      <c r="C200" s="131">
        <v>0</v>
      </c>
      <c r="D200" s="91" t="s">
        <v>916</v>
      </c>
      <c r="E200" s="91" t="b">
        <v>0</v>
      </c>
      <c r="F200" s="91" t="b">
        <v>0</v>
      </c>
      <c r="G200" s="91" t="b">
        <v>0</v>
      </c>
    </row>
    <row r="201" spans="1:7" ht="15">
      <c r="A201" s="91" t="s">
        <v>1257</v>
      </c>
      <c r="B201" s="91">
        <v>5</v>
      </c>
      <c r="C201" s="131">
        <v>0</v>
      </c>
      <c r="D201" s="91" t="s">
        <v>916</v>
      </c>
      <c r="E201" s="91" t="b">
        <v>0</v>
      </c>
      <c r="F201" s="91" t="b">
        <v>0</v>
      </c>
      <c r="G201" s="91" t="b">
        <v>0</v>
      </c>
    </row>
    <row r="202" spans="1:7" ht="15">
      <c r="A202" s="91" t="s">
        <v>1003</v>
      </c>
      <c r="B202" s="91">
        <v>5</v>
      </c>
      <c r="C202" s="131">
        <v>0</v>
      </c>
      <c r="D202" s="91" t="s">
        <v>916</v>
      </c>
      <c r="E202" s="91" t="b">
        <v>0</v>
      </c>
      <c r="F202" s="91" t="b">
        <v>0</v>
      </c>
      <c r="G202" s="91" t="b">
        <v>0</v>
      </c>
    </row>
    <row r="203" spans="1:7" ht="15">
      <c r="A203" s="91" t="s">
        <v>984</v>
      </c>
      <c r="B203" s="91">
        <v>5</v>
      </c>
      <c r="C203" s="131">
        <v>0</v>
      </c>
      <c r="D203" s="91" t="s">
        <v>916</v>
      </c>
      <c r="E203" s="91" t="b">
        <v>0</v>
      </c>
      <c r="F203" s="91" t="b">
        <v>0</v>
      </c>
      <c r="G203" s="91" t="b">
        <v>0</v>
      </c>
    </row>
    <row r="204" spans="1:7" ht="15">
      <c r="A204" s="91" t="s">
        <v>1258</v>
      </c>
      <c r="B204" s="91">
        <v>5</v>
      </c>
      <c r="C204" s="131">
        <v>0</v>
      </c>
      <c r="D204" s="91" t="s">
        <v>916</v>
      </c>
      <c r="E204" s="91" t="b">
        <v>0</v>
      </c>
      <c r="F204" s="91" t="b">
        <v>0</v>
      </c>
      <c r="G204" s="91" t="b">
        <v>0</v>
      </c>
    </row>
    <row r="205" spans="1:7" ht="15">
      <c r="A205" s="91" t="s">
        <v>250</v>
      </c>
      <c r="B205" s="91">
        <v>4</v>
      </c>
      <c r="C205" s="131">
        <v>0.0034304429383382805</v>
      </c>
      <c r="D205" s="91" t="s">
        <v>916</v>
      </c>
      <c r="E205" s="91" t="b">
        <v>0</v>
      </c>
      <c r="F205" s="91" t="b">
        <v>0</v>
      </c>
      <c r="G205" s="91" t="b">
        <v>0</v>
      </c>
    </row>
    <row r="206" spans="1:7" ht="15">
      <c r="A206" s="91" t="s">
        <v>1262</v>
      </c>
      <c r="B206" s="91">
        <v>4</v>
      </c>
      <c r="C206" s="131">
        <v>0.0034304429383382805</v>
      </c>
      <c r="D206" s="91" t="s">
        <v>916</v>
      </c>
      <c r="E206" s="91" t="b">
        <v>0</v>
      </c>
      <c r="F206" s="91" t="b">
        <v>0</v>
      </c>
      <c r="G206" s="91" t="b">
        <v>0</v>
      </c>
    </row>
    <row r="207" spans="1:7" ht="15">
      <c r="A207" s="91" t="s">
        <v>1263</v>
      </c>
      <c r="B207" s="91">
        <v>4</v>
      </c>
      <c r="C207" s="131">
        <v>0.0034304429383382805</v>
      </c>
      <c r="D207" s="91" t="s">
        <v>916</v>
      </c>
      <c r="E207" s="91" t="b">
        <v>0</v>
      </c>
      <c r="F207" s="91" t="b">
        <v>0</v>
      </c>
      <c r="G207" s="91" t="b">
        <v>0</v>
      </c>
    </row>
    <row r="208" spans="1:7" ht="15">
      <c r="A208" s="91" t="s">
        <v>1005</v>
      </c>
      <c r="B208" s="91">
        <v>15</v>
      </c>
      <c r="C208" s="131">
        <v>0</v>
      </c>
      <c r="D208" s="91" t="s">
        <v>918</v>
      </c>
      <c r="E208" s="91" t="b">
        <v>0</v>
      </c>
      <c r="F208" s="91" t="b">
        <v>0</v>
      </c>
      <c r="G208" s="91" t="b">
        <v>0</v>
      </c>
    </row>
    <row r="209" spans="1:7" ht="15">
      <c r="A209" s="91" t="s">
        <v>1004</v>
      </c>
      <c r="B209" s="91">
        <v>8</v>
      </c>
      <c r="C209" s="131">
        <v>0</v>
      </c>
      <c r="D209" s="91" t="s">
        <v>918</v>
      </c>
      <c r="E209" s="91" t="b">
        <v>0</v>
      </c>
      <c r="F209" s="91" t="b">
        <v>0</v>
      </c>
      <c r="G209" s="91" t="b">
        <v>0</v>
      </c>
    </row>
    <row r="210" spans="1:7" ht="15">
      <c r="A210" s="91" t="s">
        <v>1034</v>
      </c>
      <c r="B210" s="91">
        <v>6</v>
      </c>
      <c r="C210" s="131">
        <v>0</v>
      </c>
      <c r="D210" s="91" t="s">
        <v>918</v>
      </c>
      <c r="E210" s="91" t="b">
        <v>0</v>
      </c>
      <c r="F210" s="91" t="b">
        <v>0</v>
      </c>
      <c r="G210" s="91" t="b">
        <v>0</v>
      </c>
    </row>
    <row r="211" spans="1:7" ht="15">
      <c r="A211" s="91" t="s">
        <v>1035</v>
      </c>
      <c r="B211" s="91">
        <v>6</v>
      </c>
      <c r="C211" s="131">
        <v>0</v>
      </c>
      <c r="D211" s="91" t="s">
        <v>918</v>
      </c>
      <c r="E211" s="91" t="b">
        <v>0</v>
      </c>
      <c r="F211" s="91" t="b">
        <v>0</v>
      </c>
      <c r="G211" s="91" t="b">
        <v>0</v>
      </c>
    </row>
    <row r="212" spans="1:7" ht="15">
      <c r="A212" s="91" t="s">
        <v>1036</v>
      </c>
      <c r="B212" s="91">
        <v>3</v>
      </c>
      <c r="C212" s="131">
        <v>0</v>
      </c>
      <c r="D212" s="91" t="s">
        <v>918</v>
      </c>
      <c r="E212" s="91" t="b">
        <v>0</v>
      </c>
      <c r="F212" s="91" t="b">
        <v>0</v>
      </c>
      <c r="G212" s="91" t="b">
        <v>0</v>
      </c>
    </row>
    <row r="213" spans="1:7" ht="15">
      <c r="A213" s="91" t="s">
        <v>1037</v>
      </c>
      <c r="B213" s="91">
        <v>3</v>
      </c>
      <c r="C213" s="131">
        <v>0</v>
      </c>
      <c r="D213" s="91" t="s">
        <v>918</v>
      </c>
      <c r="E213" s="91" t="b">
        <v>0</v>
      </c>
      <c r="F213" s="91" t="b">
        <v>0</v>
      </c>
      <c r="G213" s="91" t="b">
        <v>0</v>
      </c>
    </row>
    <row r="214" spans="1:7" ht="15">
      <c r="A214" s="91" t="s">
        <v>984</v>
      </c>
      <c r="B214" s="91">
        <v>3</v>
      </c>
      <c r="C214" s="131">
        <v>0</v>
      </c>
      <c r="D214" s="91" t="s">
        <v>918</v>
      </c>
      <c r="E214" s="91" t="b">
        <v>0</v>
      </c>
      <c r="F214" s="91" t="b">
        <v>0</v>
      </c>
      <c r="G214" s="91" t="b">
        <v>0</v>
      </c>
    </row>
    <row r="215" spans="1:7" ht="15">
      <c r="A215" s="91" t="s">
        <v>1038</v>
      </c>
      <c r="B215" s="91">
        <v>3</v>
      </c>
      <c r="C215" s="131">
        <v>0</v>
      </c>
      <c r="D215" s="91" t="s">
        <v>918</v>
      </c>
      <c r="E215" s="91" t="b">
        <v>0</v>
      </c>
      <c r="F215" s="91" t="b">
        <v>0</v>
      </c>
      <c r="G215" s="91" t="b">
        <v>0</v>
      </c>
    </row>
    <row r="216" spans="1:7" ht="15">
      <c r="A216" s="91" t="s">
        <v>1003</v>
      </c>
      <c r="B216" s="91">
        <v>3</v>
      </c>
      <c r="C216" s="131">
        <v>0</v>
      </c>
      <c r="D216" s="91" t="s">
        <v>918</v>
      </c>
      <c r="E216" s="91" t="b">
        <v>0</v>
      </c>
      <c r="F216" s="91" t="b">
        <v>0</v>
      </c>
      <c r="G216" s="91" t="b">
        <v>0</v>
      </c>
    </row>
    <row r="217" spans="1:7" ht="15">
      <c r="A217" s="91" t="s">
        <v>1039</v>
      </c>
      <c r="B217" s="91">
        <v>3</v>
      </c>
      <c r="C217" s="131">
        <v>0</v>
      </c>
      <c r="D217" s="91" t="s">
        <v>918</v>
      </c>
      <c r="E217" s="91" t="b">
        <v>0</v>
      </c>
      <c r="F217" s="91" t="b">
        <v>0</v>
      </c>
      <c r="G217" s="91" t="b">
        <v>0</v>
      </c>
    </row>
    <row r="218" spans="1:7" ht="15">
      <c r="A218" s="91" t="s">
        <v>1266</v>
      </c>
      <c r="B218" s="91">
        <v>3</v>
      </c>
      <c r="C218" s="131">
        <v>0</v>
      </c>
      <c r="D218" s="91" t="s">
        <v>918</v>
      </c>
      <c r="E218" s="91" t="b">
        <v>0</v>
      </c>
      <c r="F218" s="91" t="b">
        <v>0</v>
      </c>
      <c r="G218" s="91" t="b">
        <v>0</v>
      </c>
    </row>
    <row r="219" spans="1:7" ht="15">
      <c r="A219" s="91" t="s">
        <v>1015</v>
      </c>
      <c r="B219" s="91">
        <v>3</v>
      </c>
      <c r="C219" s="131">
        <v>0</v>
      </c>
      <c r="D219" s="91" t="s">
        <v>918</v>
      </c>
      <c r="E219" s="91" t="b">
        <v>0</v>
      </c>
      <c r="F219" s="91" t="b">
        <v>0</v>
      </c>
      <c r="G219" s="91" t="b">
        <v>0</v>
      </c>
    </row>
    <row r="220" spans="1:7" ht="15">
      <c r="A220" s="91" t="s">
        <v>1260</v>
      </c>
      <c r="B220" s="91">
        <v>3</v>
      </c>
      <c r="C220" s="131">
        <v>0</v>
      </c>
      <c r="D220" s="91" t="s">
        <v>918</v>
      </c>
      <c r="E220" s="91" t="b">
        <v>0</v>
      </c>
      <c r="F220" s="91" t="b">
        <v>0</v>
      </c>
      <c r="G220" s="91" t="b">
        <v>0</v>
      </c>
    </row>
    <row r="221" spans="1:7" ht="15">
      <c r="A221" s="91" t="s">
        <v>1267</v>
      </c>
      <c r="B221" s="91">
        <v>3</v>
      </c>
      <c r="C221" s="131">
        <v>0</v>
      </c>
      <c r="D221" s="91" t="s">
        <v>918</v>
      </c>
      <c r="E221" s="91" t="b">
        <v>0</v>
      </c>
      <c r="F221" s="91" t="b">
        <v>0</v>
      </c>
      <c r="G221" s="91" t="b">
        <v>0</v>
      </c>
    </row>
    <row r="222" spans="1:7" ht="15">
      <c r="A222" s="91" t="s">
        <v>1268</v>
      </c>
      <c r="B222" s="91">
        <v>3</v>
      </c>
      <c r="C222" s="131">
        <v>0</v>
      </c>
      <c r="D222" s="91" t="s">
        <v>918</v>
      </c>
      <c r="E222" s="91" t="b">
        <v>0</v>
      </c>
      <c r="F222" s="91" t="b">
        <v>0</v>
      </c>
      <c r="G222" s="91" t="b">
        <v>0</v>
      </c>
    </row>
    <row r="223" spans="1:7" ht="15">
      <c r="A223" s="91" t="s">
        <v>1269</v>
      </c>
      <c r="B223" s="91">
        <v>3</v>
      </c>
      <c r="C223" s="131">
        <v>0</v>
      </c>
      <c r="D223" s="91" t="s">
        <v>918</v>
      </c>
      <c r="E223" s="91" t="b">
        <v>0</v>
      </c>
      <c r="F223" s="91" t="b">
        <v>0</v>
      </c>
      <c r="G223" s="91" t="b">
        <v>0</v>
      </c>
    </row>
    <row r="224" spans="1:7" ht="15">
      <c r="A224" s="91" t="s">
        <v>1261</v>
      </c>
      <c r="B224" s="91">
        <v>3</v>
      </c>
      <c r="C224" s="131">
        <v>0</v>
      </c>
      <c r="D224" s="91" t="s">
        <v>918</v>
      </c>
      <c r="E224" s="91" t="b">
        <v>0</v>
      </c>
      <c r="F224" s="91" t="b">
        <v>0</v>
      </c>
      <c r="G224" s="91" t="b">
        <v>0</v>
      </c>
    </row>
    <row r="225" spans="1:7" ht="15">
      <c r="A225" s="91" t="s">
        <v>1270</v>
      </c>
      <c r="B225" s="91">
        <v>3</v>
      </c>
      <c r="C225" s="131">
        <v>0</v>
      </c>
      <c r="D225" s="91" t="s">
        <v>918</v>
      </c>
      <c r="E225" s="91" t="b">
        <v>0</v>
      </c>
      <c r="F225" s="91" t="b">
        <v>0</v>
      </c>
      <c r="G225" s="91" t="b">
        <v>0</v>
      </c>
    </row>
    <row r="226" spans="1:7" ht="15">
      <c r="A226" s="91" t="s">
        <v>253</v>
      </c>
      <c r="B226" s="91">
        <v>2</v>
      </c>
      <c r="C226" s="131">
        <v>0.00429490875745564</v>
      </c>
      <c r="D226" s="91" t="s">
        <v>918</v>
      </c>
      <c r="E226" s="91" t="b">
        <v>0</v>
      </c>
      <c r="F226" s="91" t="b">
        <v>0</v>
      </c>
      <c r="G226" s="91" t="b">
        <v>0</v>
      </c>
    </row>
    <row r="227" spans="1:7" ht="15">
      <c r="A227" s="91" t="s">
        <v>1273</v>
      </c>
      <c r="B227" s="91">
        <v>2</v>
      </c>
      <c r="C227" s="131">
        <v>0.00429490875745564</v>
      </c>
      <c r="D227" s="91" t="s">
        <v>918</v>
      </c>
      <c r="E227" s="91" t="b">
        <v>0</v>
      </c>
      <c r="F227" s="91" t="b">
        <v>0</v>
      </c>
      <c r="G227" s="91" t="b">
        <v>0</v>
      </c>
    </row>
    <row r="228" spans="1:7" ht="15">
      <c r="A228" s="91" t="s">
        <v>1043</v>
      </c>
      <c r="B228" s="91">
        <v>2</v>
      </c>
      <c r="C228" s="131">
        <v>0</v>
      </c>
      <c r="D228" s="91" t="s">
        <v>921</v>
      </c>
      <c r="E228" s="91" t="b">
        <v>0</v>
      </c>
      <c r="F228" s="91" t="b">
        <v>0</v>
      </c>
      <c r="G228" s="91" t="b">
        <v>0</v>
      </c>
    </row>
    <row r="229" spans="1:7" ht="15">
      <c r="A229" s="91" t="s">
        <v>1003</v>
      </c>
      <c r="B229" s="91">
        <v>2</v>
      </c>
      <c r="C229" s="131">
        <v>0</v>
      </c>
      <c r="D229" s="91" t="s">
        <v>921</v>
      </c>
      <c r="E229" s="91" t="b">
        <v>0</v>
      </c>
      <c r="F229" s="91" t="b">
        <v>0</v>
      </c>
      <c r="G229" s="91" t="b">
        <v>0</v>
      </c>
    </row>
    <row r="230" spans="1:7" ht="15">
      <c r="A230" s="91" t="s">
        <v>984</v>
      </c>
      <c r="B230" s="91">
        <v>2</v>
      </c>
      <c r="C230" s="131">
        <v>0</v>
      </c>
      <c r="D230" s="91" t="s">
        <v>921</v>
      </c>
      <c r="E230" s="91" t="b">
        <v>0</v>
      </c>
      <c r="F230" s="91" t="b">
        <v>0</v>
      </c>
      <c r="G230" s="91" t="b">
        <v>0</v>
      </c>
    </row>
    <row r="231" spans="1:7" ht="15">
      <c r="A231" s="91" t="s">
        <v>1044</v>
      </c>
      <c r="B231" s="91">
        <v>2</v>
      </c>
      <c r="C231" s="131">
        <v>0</v>
      </c>
      <c r="D231" s="91" t="s">
        <v>921</v>
      </c>
      <c r="E231" s="91" t="b">
        <v>0</v>
      </c>
      <c r="F231" s="91" t="b">
        <v>0</v>
      </c>
      <c r="G231" s="91" t="b">
        <v>0</v>
      </c>
    </row>
    <row r="232" spans="1:7" ht="15">
      <c r="A232" s="91" t="s">
        <v>1045</v>
      </c>
      <c r="B232" s="91">
        <v>2</v>
      </c>
      <c r="C232" s="131">
        <v>0</v>
      </c>
      <c r="D232" s="91" t="s">
        <v>921</v>
      </c>
      <c r="E232" s="91" t="b">
        <v>0</v>
      </c>
      <c r="F232" s="91" t="b">
        <v>0</v>
      </c>
      <c r="G232" s="91" t="b">
        <v>0</v>
      </c>
    </row>
    <row r="233" spans="1:7" ht="15">
      <c r="A233" s="91" t="s">
        <v>1047</v>
      </c>
      <c r="B233" s="91">
        <v>2</v>
      </c>
      <c r="C233" s="131">
        <v>0</v>
      </c>
      <c r="D233" s="91" t="s">
        <v>922</v>
      </c>
      <c r="E233" s="91" t="b">
        <v>0</v>
      </c>
      <c r="F233" s="91" t="b">
        <v>0</v>
      </c>
      <c r="G233" s="91" t="b">
        <v>0</v>
      </c>
    </row>
    <row r="234" spans="1:7" ht="15">
      <c r="A234" s="91" t="s">
        <v>1048</v>
      </c>
      <c r="B234" s="91">
        <v>2</v>
      </c>
      <c r="C234" s="131">
        <v>0</v>
      </c>
      <c r="D234" s="91" t="s">
        <v>922</v>
      </c>
      <c r="E234" s="91" t="b">
        <v>0</v>
      </c>
      <c r="F234" s="91" t="b">
        <v>0</v>
      </c>
      <c r="G234" s="91" t="b">
        <v>0</v>
      </c>
    </row>
    <row r="235" spans="1:7" ht="15">
      <c r="A235" s="91" t="s">
        <v>1003</v>
      </c>
      <c r="B235" s="91">
        <v>2</v>
      </c>
      <c r="C235" s="131">
        <v>0</v>
      </c>
      <c r="D235" s="91" t="s">
        <v>922</v>
      </c>
      <c r="E235" s="91" t="b">
        <v>0</v>
      </c>
      <c r="F235" s="91" t="b">
        <v>0</v>
      </c>
      <c r="G235" s="91" t="b">
        <v>0</v>
      </c>
    </row>
    <row r="236" spans="1:7" ht="15">
      <c r="A236" s="91" t="s">
        <v>984</v>
      </c>
      <c r="B236" s="91">
        <v>2</v>
      </c>
      <c r="C236" s="131">
        <v>0</v>
      </c>
      <c r="D236" s="91" t="s">
        <v>922</v>
      </c>
      <c r="E236" s="91" t="b">
        <v>0</v>
      </c>
      <c r="F236" s="91" t="b">
        <v>0</v>
      </c>
      <c r="G236" s="91" t="b">
        <v>0</v>
      </c>
    </row>
    <row r="237" spans="1:7" ht="15">
      <c r="A237" s="91" t="s">
        <v>1049</v>
      </c>
      <c r="B237" s="91">
        <v>2</v>
      </c>
      <c r="C237" s="131">
        <v>0</v>
      </c>
      <c r="D237" s="91" t="s">
        <v>922</v>
      </c>
      <c r="E237" s="91" t="b">
        <v>0</v>
      </c>
      <c r="F237" s="91" t="b">
        <v>0</v>
      </c>
      <c r="G237" s="91" t="b">
        <v>0</v>
      </c>
    </row>
    <row r="238" spans="1:7" ht="15">
      <c r="A238" s="91" t="s">
        <v>1050</v>
      </c>
      <c r="B238" s="91">
        <v>2</v>
      </c>
      <c r="C238" s="131">
        <v>0</v>
      </c>
      <c r="D238" s="91" t="s">
        <v>922</v>
      </c>
      <c r="E238" s="91" t="b">
        <v>0</v>
      </c>
      <c r="F238" s="91" t="b">
        <v>0</v>
      </c>
      <c r="G238" s="91" t="b">
        <v>0</v>
      </c>
    </row>
    <row r="239" spans="1:7" ht="15">
      <c r="A239" s="91" t="s">
        <v>1051</v>
      </c>
      <c r="B239" s="91">
        <v>2</v>
      </c>
      <c r="C239" s="131">
        <v>0</v>
      </c>
      <c r="D239" s="91" t="s">
        <v>922</v>
      </c>
      <c r="E239" s="91" t="b">
        <v>0</v>
      </c>
      <c r="F239" s="91" t="b">
        <v>0</v>
      </c>
      <c r="G239" s="91" t="b">
        <v>0</v>
      </c>
    </row>
    <row r="240" spans="1:7" ht="15">
      <c r="A240" s="91" t="s">
        <v>1060</v>
      </c>
      <c r="B240" s="91">
        <v>2</v>
      </c>
      <c r="C240" s="131">
        <v>0</v>
      </c>
      <c r="D240" s="91" t="s">
        <v>923</v>
      </c>
      <c r="E240" s="91" t="b">
        <v>0</v>
      </c>
      <c r="F240" s="91" t="b">
        <v>0</v>
      </c>
      <c r="G240" s="91" t="b">
        <v>0</v>
      </c>
    </row>
    <row r="241" spans="1:7" ht="15">
      <c r="A241" s="91" t="s">
        <v>1004</v>
      </c>
      <c r="B241" s="91">
        <v>2</v>
      </c>
      <c r="C241" s="131">
        <v>0</v>
      </c>
      <c r="D241" s="91" t="s">
        <v>924</v>
      </c>
      <c r="E241" s="91" t="b">
        <v>0</v>
      </c>
      <c r="F241" s="91" t="b">
        <v>0</v>
      </c>
      <c r="G241" s="91" t="b">
        <v>0</v>
      </c>
    </row>
    <row r="242" spans="1:7" ht="15">
      <c r="A242" s="91" t="s">
        <v>1061</v>
      </c>
      <c r="B242" s="91">
        <v>3</v>
      </c>
      <c r="C242" s="131">
        <v>0</v>
      </c>
      <c r="D242" s="91" t="s">
        <v>925</v>
      </c>
      <c r="E242" s="91" t="b">
        <v>0</v>
      </c>
      <c r="F242" s="91" t="b">
        <v>0</v>
      </c>
      <c r="G242" s="91" t="b">
        <v>0</v>
      </c>
    </row>
    <row r="243" spans="1:7" ht="15">
      <c r="A243" s="91" t="s">
        <v>1304</v>
      </c>
      <c r="B243" s="91">
        <v>2</v>
      </c>
      <c r="C243" s="131">
        <v>0</v>
      </c>
      <c r="D243" s="91" t="s">
        <v>926</v>
      </c>
      <c r="E243" s="91" t="b">
        <v>0</v>
      </c>
      <c r="F243" s="91" t="b">
        <v>0</v>
      </c>
      <c r="G243" s="91" t="b">
        <v>0</v>
      </c>
    </row>
    <row r="244" spans="1:7" ht="15">
      <c r="A244" s="91" t="s">
        <v>1006</v>
      </c>
      <c r="B244" s="91">
        <v>2</v>
      </c>
      <c r="C244" s="131">
        <v>0</v>
      </c>
      <c r="D244" s="91" t="s">
        <v>926</v>
      </c>
      <c r="E244" s="91" t="b">
        <v>0</v>
      </c>
      <c r="F244" s="91" t="b">
        <v>0</v>
      </c>
      <c r="G244" s="91" t="b">
        <v>0</v>
      </c>
    </row>
    <row r="245" spans="1:7" ht="15">
      <c r="A245" s="91" t="s">
        <v>1305</v>
      </c>
      <c r="B245" s="91">
        <v>2</v>
      </c>
      <c r="C245" s="131">
        <v>0</v>
      </c>
      <c r="D245" s="91" t="s">
        <v>926</v>
      </c>
      <c r="E245" s="91" t="b">
        <v>0</v>
      </c>
      <c r="F245" s="91" t="b">
        <v>0</v>
      </c>
      <c r="G245" s="91" t="b">
        <v>0</v>
      </c>
    </row>
    <row r="246" spans="1:7" ht="15">
      <c r="A246" s="91" t="s">
        <v>1306</v>
      </c>
      <c r="B246" s="91">
        <v>2</v>
      </c>
      <c r="C246" s="131">
        <v>0</v>
      </c>
      <c r="D246" s="91" t="s">
        <v>926</v>
      </c>
      <c r="E246" s="91" t="b">
        <v>0</v>
      </c>
      <c r="F246" s="91" t="b">
        <v>0</v>
      </c>
      <c r="G246" s="91" t="b">
        <v>0</v>
      </c>
    </row>
    <row r="247" spans="1:7" ht="15">
      <c r="A247" s="91" t="s">
        <v>1003</v>
      </c>
      <c r="B247" s="91">
        <v>2</v>
      </c>
      <c r="C247" s="131">
        <v>0</v>
      </c>
      <c r="D247" s="91" t="s">
        <v>926</v>
      </c>
      <c r="E247" s="91" t="b">
        <v>0</v>
      </c>
      <c r="F247" s="91" t="b">
        <v>0</v>
      </c>
      <c r="G247" s="91" t="b">
        <v>0</v>
      </c>
    </row>
    <row r="248" spans="1:7" ht="15">
      <c r="A248" s="91" t="s">
        <v>984</v>
      </c>
      <c r="B248" s="91">
        <v>2</v>
      </c>
      <c r="C248" s="131">
        <v>0</v>
      </c>
      <c r="D248" s="91" t="s">
        <v>926</v>
      </c>
      <c r="E248" s="91" t="b">
        <v>0</v>
      </c>
      <c r="F248" s="91" t="b">
        <v>0</v>
      </c>
      <c r="G248" s="91" t="b">
        <v>0</v>
      </c>
    </row>
    <row r="249" spans="1:7" ht="15">
      <c r="A249" s="91" t="s">
        <v>1005</v>
      </c>
      <c r="B249" s="91">
        <v>2</v>
      </c>
      <c r="C249" s="131">
        <v>0</v>
      </c>
      <c r="D249" s="91" t="s">
        <v>926</v>
      </c>
      <c r="E249" s="91" t="b">
        <v>0</v>
      </c>
      <c r="F249" s="91" t="b">
        <v>0</v>
      </c>
      <c r="G249" s="91" t="b">
        <v>0</v>
      </c>
    </row>
    <row r="250" spans="1:7" ht="15">
      <c r="A250" s="91" t="s">
        <v>1307</v>
      </c>
      <c r="B250" s="91">
        <v>2</v>
      </c>
      <c r="C250" s="131">
        <v>0</v>
      </c>
      <c r="D250" s="91" t="s">
        <v>926</v>
      </c>
      <c r="E250" s="91" t="b">
        <v>0</v>
      </c>
      <c r="F250" s="91" t="b">
        <v>0</v>
      </c>
      <c r="G250" s="91" t="b">
        <v>0</v>
      </c>
    </row>
    <row r="251" spans="1:7" ht="15">
      <c r="A251" s="91" t="s">
        <v>1308</v>
      </c>
      <c r="B251" s="91">
        <v>2</v>
      </c>
      <c r="C251" s="131">
        <v>0</v>
      </c>
      <c r="D251" s="91" t="s">
        <v>926</v>
      </c>
      <c r="E251" s="91" t="b">
        <v>0</v>
      </c>
      <c r="F251" s="91" t="b">
        <v>0</v>
      </c>
      <c r="G251" s="91" t="b">
        <v>0</v>
      </c>
    </row>
    <row r="252" spans="1:7" ht="15">
      <c r="A252" s="91" t="s">
        <v>1309</v>
      </c>
      <c r="B252" s="91">
        <v>2</v>
      </c>
      <c r="C252" s="131">
        <v>0</v>
      </c>
      <c r="D252" s="91" t="s">
        <v>926</v>
      </c>
      <c r="E252" s="91" t="b">
        <v>0</v>
      </c>
      <c r="F252" s="91" t="b">
        <v>0</v>
      </c>
      <c r="G25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2019-09-02T14:17:45Z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