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<sst xmlns="http://schemas.openxmlformats.org/spreadsheetml/2006/main" count="1832" uniqueCount="553">
  <si>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</si>
  <si>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</si>
  <si>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</si>
  <si>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</si>
  <si>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</si>
  <si>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</si>
  <si>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</si>
  <si>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</si>
  <si>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</si>
  <si>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</si>
  <si>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</si>
  <si>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</si>
  <si>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</si>
  <si>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</si>
  <si>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</si>
  <si>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</si>
  <si>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</si>
  <si>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</si>
  <si>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</si>
  <si>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</si>
  <si>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</si>
  <si>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</si>
  <si>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</si>
  <si>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</si>
  <si>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</si>
  <si>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</si>
  <si>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</si>
  <si>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</si>
  <si>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</si>
  <si>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</si>
  <si>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</si>
  <si>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</si>
  <si>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</si>
  <si>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</si>
  <si>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</si>
  <si>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</si>
  <si>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</si>
  <si>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</si>
  <si>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</si>
  <si>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</si>
  <si>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</si>
  <si>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</si>
  <si>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</si>
  <si>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</si>
  <si>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</si>
  <si>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</si>
  <si>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</si>
  <si>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</si>
  <si>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</si>
  <si>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</si>
  <si>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</si>
  <si>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</si>
  <si>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</si>
  <si>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</si>
  <si>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</si>
  <si>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</si>
  <si>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</si>
  <si>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</si>
  <si>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</si>
  <si>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</si>
  <si>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</si>
  <si>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</si>
  <si>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</si>
  <si>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</si>
  <si>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</si>
  <si>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</si>
  <si>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</si>
  <si>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</si>
  <si>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</si>
  <si>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</si>
  <si>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</si>
  <si>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</si>
  <si>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</si>
  <si>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</si>
  <si>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</si>
  <si>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</si>
  <si>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</si>
  <si>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</si>
  <si>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</si>
  <si>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</si>
  <si>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</si>
  <si>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</si>
  <si>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</si>
  <si>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</si>
  <si>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</si>
  <si>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</si>
  <si>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</si>
  <si>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</si>
  <si>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</si>
  <si>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</si>
  <si>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</si>
  <si>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</si>
  <si>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</si>
  <si>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</si>
  <si>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</si>
  <si>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</si>
  <si>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</si>
  <si>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</si>
  <si>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</si>
  <si>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</si>
  <si>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</si>
  <si>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</si>
  <si>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</si>
  <si>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</si>
  <si>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</si>
  <si>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</si>
  <si>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</si>
  <si>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</si>
  <si>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</si>
  <si>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</si>
  <si>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</si>
  <si>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</si>
  <si>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</si>
  <si>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</si>
  <si>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</si>
  <si>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</si>
  <si>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</si>
  <si>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</si>
  <si>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</si>
  <si>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</si>
  <si>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</si>
  <si>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</si>
  <si>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</si>
  <si>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</si>
  <si>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</si>
  <si>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</si>
  <si>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</si>
  <si>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</si>
  <si>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</si>
  <si>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</si>
  <si>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</si>
  <si>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</si>
  <si>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</si>
  <si>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</si>
  <si>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</si>
  <si>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</si>
  <si>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</si>
  <si>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</si>
  <si>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</si>
  <si>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</si>
  <si>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</si>
  <si>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</si>
  <si>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</si>
  <si>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</si>
  <si>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</si>
  <si>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</si>
  <si>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</si>
  <si>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</si>
  <si>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</si>
  <si>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</si>
  <si>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</si>
  <si>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</si>
  <si>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</si>
  <si>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</si>
  <si>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</si>
  <si>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</si>
  <si>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</si>
  <si>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</si>
  <si>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</si>
  <si>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</si>
  <si>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</si>
  <si>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</si>
  <si>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</si>
  <si>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</si>
  <si>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</si>
  <si>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</si>
  <si>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</si>
  <si>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</si>
  <si>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</si>
  <si>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</si>
  <si>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</si>
  <si>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</si>
  <si>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</si>
  <si>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</si>
  <si>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</si>
  <si>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</si>
  <si>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</si>
  <si>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</si>
  <si>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</si>
  <si>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</si>
  <si>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</si>
  <si>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</si>
  <si>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</si>
  <si>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</si>
  <si>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</si>
  <si>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</si>
  <si>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</si>
  <si>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</si>
  <si>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</si>
  <si>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</si>
  <si>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</si>
  <si>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</si>
  <si>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</si>
  <si>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</si>
  <si>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</si>
  <si>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</si>
  <si>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</si>
  <si>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</si>
  <si>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</si>
  <si>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</si>
  <si>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</si>
  <si>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</si>
  <si>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</si>
  <si>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</si>
  <si>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</si>
  <si>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</si>
  <si>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</si>
  <si>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</si>
  <si>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</si>
  <si>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</si>
  <si>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</si>
  <si>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</si>
  <si>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jxrnuonopxoh8vt</t>
  </si>
  <si>
    <t>ftijr</t>
  </si>
  <si>
    <t>alhurranews</t>
  </si>
  <si>
    <t>jkhawlyah</t>
  </si>
  <si>
    <t>Mentions</t>
  </si>
  <si>
    <t>RT @alhurranews: ما هي الرؤية الأميركية الجديدة لتحديات الشرق الأوسط؟ وهل تواجه أميركا ركودا اقتصاديا؟
#من_العاصمة: نقاش وتحليل لأخبار امير…</t>
  </si>
  <si>
    <t>RT @alhurranews: #من_العاصمة: ما هي رسالة واشنطن لبيروت بشأن حزب الله؟ وما هو الموقف الأميركي من شروط إيران الأخيرة؟
تحليلات مع خبراء يحاور…</t>
  </si>
  <si>
    <t>#من_العاصمة: نناقش تظاهرات هونغ كونغ.. وإذا تورط #تويتر في "حرب دعائية" لصالح #الصين.
كما نحلل دعوة #واشنطن لـ… https://t.co/Aj05ZhMk6A</t>
  </si>
  <si>
    <t>#من_العاصمة: نناقش تظاهرات هونغ كونغ.. وإذا تورط #تويتر في "حرب دعائية" لصالح #الصين.
كما نحلل دعوة #واشنطن لـ… https://t.co/Zzsvk2tjc8</t>
  </si>
  <si>
    <t>ما هي الرؤية الأميركية الجديدة لتحديات الشرق الأوسط؟ وهل تواجه أميركا ركودا اقتصاديا؟
#من_العاصمة: نقاش وتحليل لأخب… https://t.co/2Rrt5kJdu4</t>
  </si>
  <si>
    <t>#من_العاصمة: ما هي رسالة واشنطن لبيروت بشأن حزب الله؟ وما هو الموقف الأميركي من شروط إيران الأخيرة؟
تحليلات مع خبرا… https://t.co/UfLd3ZUcdG</t>
  </si>
  <si>
    <t>#من_العاصمة: ما هي رسالة واشنطن لبيروت بشأن حزب الله؟ وما هو الموقف الأميركي من شروط إيران الأخيرة؟
تحليلات مع خبرا… https://t.co/KV2DrvbSMo</t>
  </si>
  <si>
    <t>#من_العاصمة: 
ما هي تداعيات سرقة الصين للتكنولوجيا العسكرية الأميركية؟ وهل توافق إيران على الحوار؟
تقديم الزميل جو… https://t.co/DcxZkvRogz</t>
  </si>
  <si>
    <t>RT @alhurranews: #من_العاصمة: نناقش تظاهرات هونغ كونغ.. وإذا تورط #تويتر في "حرب دعائية" لصالح #الصين.
كما نحلل دعوة #واشنطن لـ #موسكو و #د…</t>
  </si>
  <si>
    <t>RT @alhurranews: #من_العاصمة: 
ما هي تداعيات سرقة الصين للتكنولوجيا العسكرية الأميركية؟ وهل توافق إيران على الحوار؟
تقديم الزميل جو الخولي…</t>
  </si>
  <si>
    <t>https://twitter.com/i/web/status/1163996411438018561</t>
  </si>
  <si>
    <t>https://twitter.com/i/web/status/1163996787855765504</t>
  </si>
  <si>
    <t>https://twitter.com/i/web/status/1164374772383440896</t>
  </si>
  <si>
    <t>https://twitter.com/i/web/status/1166552336342421505</t>
  </si>
  <si>
    <t>https://twitter.com/i/web/status/1166552951873331203</t>
  </si>
  <si>
    <t>https://twitter.com/i/web/status/1166941999456563200</t>
  </si>
  <si>
    <t>twitter.com</t>
  </si>
  <si>
    <t>من_العاصمة</t>
  </si>
  <si>
    <t>من_العاصمة تويتر الصين واشنطن</t>
  </si>
  <si>
    <t>من_العاصمة تويتر الصين واشنطن موسكو</t>
  </si>
  <si>
    <t>http://pbs.twimg.com/profile_images/1153215130194337792/cbQv0YZs_normal.jpg</t>
  </si>
  <si>
    <t>http://pbs.twimg.com/profile_images/1167553439758475265/JioePmaS_normal.jpg</t>
  </si>
  <si>
    <t>http://pbs.twimg.com/profile_images/1058739839384907776/WllDCirw_normal.jpg</t>
  </si>
  <si>
    <t>http://pbs.twimg.com/profile_images/1148806029980950529/ByTff88k_normal.jpg</t>
  </si>
  <si>
    <t>https://twitter.com/#!/jxrnuonopxoh8vt/status/1164375287196463110</t>
  </si>
  <si>
    <t>https://twitter.com/#!/ftijr/status/1166568775312953346</t>
  </si>
  <si>
    <t>https://twitter.com/#!/alhurranews/status/1163996411438018561</t>
  </si>
  <si>
    <t>https://twitter.com/#!/alhurranews/status/1163996787855765504</t>
  </si>
  <si>
    <t>https://twitter.com/#!/alhurranews/status/1164374772383440896</t>
  </si>
  <si>
    <t>https://twitter.com/#!/alhurranews/status/1166552336342421505</t>
  </si>
  <si>
    <t>https://twitter.com/#!/alhurranews/status/1166552951873331203</t>
  </si>
  <si>
    <t>https://twitter.com/#!/alhurranews/status/1166941999456563200</t>
  </si>
  <si>
    <t>https://twitter.com/#!/jkhawlyah/status/1163996934094446592</t>
  </si>
  <si>
    <t>https://twitter.com/#!/jkhawlyah/status/1164376196869775360</t>
  </si>
  <si>
    <t>https://twitter.com/#!/jkhawlyah/status/1166553419315855361</t>
  </si>
  <si>
    <t>https://twitter.com/#!/jkhawlyah/status/1166942972061134848</t>
  </si>
  <si>
    <t>1164375287196463110</t>
  </si>
  <si>
    <t>1166568775312953346</t>
  </si>
  <si>
    <t>1163996411438018561</t>
  </si>
  <si>
    <t>1163996787855765504</t>
  </si>
  <si>
    <t>1164374772383440896</t>
  </si>
  <si>
    <t>1166552336342421505</t>
  </si>
  <si>
    <t>1166552951873331203</t>
  </si>
  <si>
    <t>1166941999456563200</t>
  </si>
  <si>
    <t>1163996934094446592</t>
  </si>
  <si>
    <t>1164376196869775360</t>
  </si>
  <si>
    <t>1166553419315855361</t>
  </si>
  <si>
    <t>1166942972061134848</t>
  </si>
  <si>
    <t/>
  </si>
  <si>
    <t>ar</t>
  </si>
  <si>
    <t>Twitter for Android</t>
  </si>
  <si>
    <t>Twitter Web App</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</si>
  <si>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</si>
  <si>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</si>
  <si>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</si>
  <si>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</si>
  <si>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</si>
  <si>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</si>
  <si>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</si>
  <si>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</si>
  <si>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</si>
  <si>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</si>
  <si>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</si>
  <si>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</si>
  <si>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</si>
  <si>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</si>
  <si>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</si>
  <si>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</si>
  <si>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</si>
  <si>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</si>
  <si>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</si>
  <si>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</si>
  <si>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</si>
  <si>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</si>
  <si>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احمد القميشي</t>
  </si>
  <si>
    <t>قناة الحرة</t>
  </si>
  <si>
    <t>فاطمي سالم</t>
  </si>
  <si>
    <t>Joe Khawly - جو الخولي</t>
  </si>
  <si>
    <t>جنوب اليمن عدن</t>
  </si>
  <si>
    <t>آخر الأخبار من الشرق الأوسط، شمال إفريقيا، الولايات المتحدة والعالم.</t>
  </si>
  <si>
    <t>مذيع أخبار في قناة الحرة News Anchor @alhurranews | Journalist | Covered war zones in Syria, Lebanon, and Libya | Painter | @Georgetown University alum</t>
  </si>
  <si>
    <t>Washington, DC</t>
  </si>
  <si>
    <t>Washington, D.C.</t>
  </si>
  <si>
    <t>https://t.co/RHqu897puc</t>
  </si>
  <si>
    <t>https://www.alhurra.com/</t>
  </si>
  <si>
    <t>https://pbs.twimg.com/profile_banners/60598920/1541352971</t>
  </si>
  <si>
    <t>https://pbs.twimg.com/profile_banners/97082594/1541379875</t>
  </si>
  <si>
    <t>http://abs.twimg.com/images/themes/theme1/bg.png</t>
  </si>
  <si>
    <t>http://abs.twimg.com/images/themes/theme16/bg.gif</t>
  </si>
  <si>
    <t>Open Twitter Page for This Person</t>
  </si>
  <si>
    <t>https://twitter.com/jxrnuonopxoh8vt</t>
  </si>
  <si>
    <t>https://twitter.com/alhurranews</t>
  </si>
  <si>
    <t>https://twitter.com/ftijr</t>
  </si>
  <si>
    <t>https://twitter.com/jkhawlyah</t>
  </si>
  <si>
    <t>jxrnuonopxoh8vt
RT @alhurranews: ما هي الرؤية الأميركية
الجديدة لتحديات الشرق الأوسط؟ وهل
تواجه أميركا ركودا اقتصاديا؟ #من_العاصمة:
نقاش وتحليل لأخبار امير…</t>
  </si>
  <si>
    <t>alhurranews
#من_العاصمة: ما هي تداعيات سرقة
الصين للتكنولوجيا العسكرية الأميركية؟
وهل توافق إيران على الحوار؟ تقديم
الزميل جو… https://t.co/DcxZkvRogz</t>
  </si>
  <si>
    <t>ftijr
RT @alhurranews: #من_العاصمة: ما
هي رسالة واشنطن لبيروت بشأن حزب
الله؟ وما هو الموقف الأميركي من
شروط إيران الأخيرة؟ تحليلات مع
خبراء يحاور…</t>
  </si>
  <si>
    <t>jkhawlyah
RT @alhurranews: #من_العاصمة: ما
هي تداعيات سرقة الصين للتكنولوجيا
العسكرية الأميركية؟ وهل توافق إيران
على الحوار؟ تقديم الزميل جو الخولي…</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</si>
  <si>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</si>
  <si>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</si>
  <si>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</si>
  <si>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</si>
  <si>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</si>
  <si>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</si>
  <si>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</si>
  <si>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</si>
  <si>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</si>
  <si>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</si>
  <si>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</si>
  <si>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</si>
  <si>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</si>
  <si>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</si>
  <si>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</si>
  <si>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</si>
  <si>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</si>
  <si>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</si>
  <si>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</si>
  <si>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</si>
  <si>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</si>
  <si>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</si>
  <si>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</si>
  <si>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</si>
  <si>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</si>
  <si>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</si>
  <si>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</si>
  <si>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</si>
  <si>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</si>
  <si>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</si>
  <si>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</si>
  <si>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</si>
  <si>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</si>
  <si>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</si>
  <si>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</si>
  <si>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</si>
  <si>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</si>
  <si>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</si>
  <si>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</si>
  <si>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</si>
  <si>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</si>
  <si>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</si>
  <si>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</si>
  <si>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</si>
  <si>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</si>
  <si>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</si>
  <si>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</si>
  <si>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</si>
  <si>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</si>
  <si>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https://twitter.com/i/web/status/1166941999456563200 https://twitter.com/i/web/status/1163996411438018561 https://twitter.com/i/web/status/1163996787855765504 https://twitter.com/i/web/status/1164374772383440896 https://twitter.com/i/web/status/1166552336342421505 https://twitter.com/i/web/status/1166552951873331203</t>
  </si>
  <si>
    <t>Top Domains in Tweet in Entire Graph</t>
  </si>
  <si>
    <t>Top Domains in Tweet in G1</t>
  </si>
  <si>
    <t>Top Domains in Tweet</t>
  </si>
  <si>
    <t>Top Hashtags in Tweet in Entire Graph</t>
  </si>
  <si>
    <t>تويتر</t>
  </si>
  <si>
    <t>الصين</t>
  </si>
  <si>
    <t>واشنطن</t>
  </si>
  <si>
    <t>موسكو</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</si>
  <si>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</si>
  <si>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</si>
  <si>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</si>
  <si>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</si>
  <si>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</si>
  <si>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</si>
  <si>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</si>
  <si>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</si>
  <si>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#من_العاصمة</t>
  </si>
  <si>
    <t>ما</t>
  </si>
  <si>
    <t>هي</t>
  </si>
  <si>
    <t>إيران</t>
  </si>
  <si>
    <t>Top Words in Tweet in G1</t>
  </si>
  <si>
    <t>الأميركية</t>
  </si>
  <si>
    <t>وهل</t>
  </si>
  <si>
    <t>رسالة</t>
  </si>
  <si>
    <t>لبيروت</t>
  </si>
  <si>
    <t>Top Words in Tweet</t>
  </si>
  <si>
    <t>#من_العاصمة ما هي alhurranews إيران الأميركية وهل رسالة واشنطن لبيروت</t>
  </si>
  <si>
    <t>Top Word Pairs in Tweet in Entire Graph</t>
  </si>
  <si>
    <t>ما,هي</t>
  </si>
  <si>
    <t>#من_العاصمة,ما</t>
  </si>
  <si>
    <t>alhurranews,#من_العاصمة</t>
  </si>
  <si>
    <t>هي,رسالة</t>
  </si>
  <si>
    <t>رسالة,واشنطن</t>
  </si>
  <si>
    <t>واشنطن,لبيروت</t>
  </si>
  <si>
    <t>لبيروت,بشأن</t>
  </si>
  <si>
    <t>بشأن,حزب</t>
  </si>
  <si>
    <t>حزب,الله</t>
  </si>
  <si>
    <t>الله,وما</t>
  </si>
  <si>
    <t>Top Word Pairs in Tweet in G1</t>
  </si>
  <si>
    <t>Top Word Pairs in Tweet</t>
  </si>
  <si>
    <t>ما,هي  #من_العاصمة,ما  alhurranews,#من_العاصمة  هي,رسالة  رسالة,واشنطن  واشنطن,لبيروت  لبيروت,بشأن  بشأن,حزب  حزب,الله  الله,وما</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</si>
  <si>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</si>
  <si>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</si>
  <si>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</si>
  <si>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</si>
  <si>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</si>
  <si>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</si>
  <si>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</si>
  <si>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</si>
  <si>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</si>
  <si>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jkhawlyah ftijr jxrnuonopxoh8vt</t>
  </si>
  <si>
    <t>Top URLs in Tweet by Count</t>
  </si>
  <si>
    <t>https://twitter.com/i/web/status/1166941999456563200 https://twitter.com/i/web/status/1166552951873331203 https://twitter.com/i/web/status/1166552336342421505 https://twitter.com/i/web/status/1164374772383440896 https://twitter.com/i/web/status/1163996787855765504 https://twitter.com/i/web/status/1163996411438018561</t>
  </si>
  <si>
    <t>Top URLs in Tweet by Salience</t>
  </si>
  <si>
    <t>Top Domains in Tweet by Count</t>
  </si>
  <si>
    <t>Top Domains in Tweet by Salience</t>
  </si>
  <si>
    <t>Top Hashtags in Tweet by Count</t>
  </si>
  <si>
    <t>Top Hashtags in Tweet by Salience</t>
  </si>
  <si>
    <t>تويتر الصين واشنطن من_العاصمة</t>
  </si>
  <si>
    <t>تويتر الصين واشنطن موسكو من_العاصمة</t>
  </si>
  <si>
    <t>Top Words in Tweet by Count</t>
  </si>
  <si>
    <t>alhurranews ما هي الرؤية الأميركية الجديدة لتحديات الشرق الأوسط وهل</t>
  </si>
  <si>
    <t>#من_العاصمة ما هي إيران الأميركية وهل رسالة واشنطن لبيروت بشأن</t>
  </si>
  <si>
    <t>alhurranews #من_العاصمة ما هي رسالة واشنطن لبيروت بشأن حزب الله</t>
  </si>
  <si>
    <t>alhurranews #من_العاصمة ما هي الأميركية وهل إيران تداعيات سرقة الصين</t>
  </si>
  <si>
    <t>Top Words in Tweet by Salience</t>
  </si>
  <si>
    <t>الأميركية وهل رسالة واشنطن لبيروت بشأن حزب الله وما هو</t>
  </si>
  <si>
    <t>الأميركية وهل إيران تداعيات سرقة الصين للتكنولوجيا العسكرية توافق على</t>
  </si>
  <si>
    <t>Top Word Pairs in Tweet by Count</t>
  </si>
  <si>
    <t>alhurranews,ما  ما,هي  هي,الرؤية  الرؤية,الأميركية  الأميركية,الجديدة  الجديدة,لتحديات  لتحديات,الشرق  الشرق,الأوسط  الأوسط,وهل  وهل,تواجه</t>
  </si>
  <si>
    <t>ما,هي  #من_العاصمة,ما  هي,رسالة  رسالة,واشنطن  واشنطن,لبيروت  لبيروت,بشأن  بشأن,حزب  حزب,الله  الله,وما  وما,هو</t>
  </si>
  <si>
    <t>alhurranews,#من_العاصمة  #من_العاصمة,ما  ما,هي  هي,رسالة  رسالة,واشنطن  واشنطن,لبيروت  لبيروت,بشأن  بشأن,حزب  حزب,الله  الله,وما</t>
  </si>
  <si>
    <t>alhurranews,#من_العاصمة  ما,هي  #من_العاصمة,ما  هي,تداعيات  تداعيات,سرقة  سرقة,الصين  الصين,للتكنولوجيا  للتكنولوجيا,العسكرية  العسكرية,الأميركية  الأميركية,وهل</t>
  </si>
  <si>
    <t>Top Word Pairs in Tweet by Salience</t>
  </si>
  <si>
    <t>هي,رسالة  رسالة,واشنطن  واشنطن,لبيروت  لبيروت,بشأن  بشأن,حزب  حزب,الله  الله,وما  وما,هو  هو,الموقف  الموقف,الأميركي</t>
  </si>
  <si>
    <t>#من_العاصمة,ما  هي,تداعيات  تداعيات,سرقة  سرقة,الصين  الصين,للتكنولوجيا  للتكنولوجيا,العسكرية  العسكرية,الأميركية  الأميركية,وهل  وهل,توافق  توافق,إيران</t>
  </si>
  <si>
    <t>Word</t>
  </si>
  <si>
    <t>بشأن</t>
  </si>
  <si>
    <t>حزب</t>
  </si>
  <si>
    <t>الله</t>
  </si>
  <si>
    <t>وما</t>
  </si>
  <si>
    <t>هو</t>
  </si>
  <si>
    <t>الموقف</t>
  </si>
  <si>
    <t>الأميركي</t>
  </si>
  <si>
    <t>من</t>
  </si>
  <si>
    <t>شروط</t>
  </si>
  <si>
    <t>الأخيرة</t>
  </si>
  <si>
    <t>تحليلات</t>
  </si>
  <si>
    <t>مع</t>
  </si>
  <si>
    <t>الرؤية</t>
  </si>
  <si>
    <t>الجديدة</t>
  </si>
  <si>
    <t>لتحديات</t>
  </si>
  <si>
    <t>الشرق</t>
  </si>
  <si>
    <t>الأوسط</t>
  </si>
  <si>
    <t>تواجه</t>
  </si>
  <si>
    <t>أميركا</t>
  </si>
  <si>
    <t>ركودا</t>
  </si>
  <si>
    <t>اقتصاديا</t>
  </si>
  <si>
    <t>نقاش</t>
  </si>
  <si>
    <t>وتحليل</t>
  </si>
  <si>
    <t>نناقش</t>
  </si>
  <si>
    <t>تظاهرات</t>
  </si>
  <si>
    <t>هونغ</t>
  </si>
  <si>
    <t>كونغ</t>
  </si>
  <si>
    <t>وإذا</t>
  </si>
  <si>
    <t>تورط</t>
  </si>
  <si>
    <t>#تويتر</t>
  </si>
  <si>
    <t>في</t>
  </si>
  <si>
    <t>حرب</t>
  </si>
  <si>
    <t>دعائية</t>
  </si>
  <si>
    <t>لصالح</t>
  </si>
  <si>
    <t>#الصين</t>
  </si>
  <si>
    <t>كما</t>
  </si>
  <si>
    <t>نحلل</t>
  </si>
  <si>
    <t>دعوة</t>
  </si>
  <si>
    <t>#واشنطن</t>
  </si>
  <si>
    <t>لـ</t>
  </si>
  <si>
    <t>تداعيات</t>
  </si>
  <si>
    <t>سرقة</t>
  </si>
  <si>
    <t>للتكنولوجيا</t>
  </si>
  <si>
    <t>العسكرية</t>
  </si>
  <si>
    <t>توافق</t>
  </si>
  <si>
    <t>على</t>
  </si>
  <si>
    <t>الحوار</t>
  </si>
  <si>
    <t>تقديم</t>
  </si>
  <si>
    <t>الزميل</t>
  </si>
  <si>
    <t>جو</t>
  </si>
  <si>
    <t>خبراء</t>
  </si>
  <si>
    <t>يحاور</t>
  </si>
  <si>
    <t>لأخبار</t>
  </si>
  <si>
    <t>امير</t>
  </si>
  <si>
    <t>خبرا</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</si>
  <si>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</si>
  <si>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</si>
  <si>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</si>
  <si>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</si>
  <si>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</si>
  <si>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</si>
  <si>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</si>
  <si>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</si>
  <si>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</si>
  <si>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</si>
  <si>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</si>
  <si>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</si>
  <si>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</si>
  <si>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</si>
  <si>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</si>
  <si>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</si>
  <si>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</si>
  <si>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</si>
  <si>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</si>
  <si>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</si>
  <si>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</si>
  <si>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</si>
  <si>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</si>
  <si>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</si>
  <si>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</si>
  <si>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</si>
  <si>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</si>
  <si>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</si>
  <si>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</si>
  <si>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</si>
  <si>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</si>
  <si>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</si>
  <si>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</si>
  <si>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</si>
  <si>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</si>
  <si>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</si>
  <si>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</si>
  <si>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</si>
  <si>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</si>
  <si>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</si>
  <si>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</si>
  <si>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</si>
  <si>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</si>
  <si>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</si>
  <si>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</si>
  <si>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</si>
  <si>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</si>
  <si>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</si>
  <si>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</si>
  <si>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</si>
  <si>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</si>
  <si>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</si>
  <si>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#من_العاصمة ما هي alhurranews إيران الأميركية وهل رسالة واشنطن لبيروت</t>
  </si>
  <si>
    <t>Autofill Workbook Results</t>
  </si>
  <si>
    <t>Edge Weight▓4▓6▓0▓True▓Gray▓Red▓▓Edge Weight▓4▓6▓0▓3▓10▓False▓Edge Weight▓4▓6▓0▓35▓12▓False▓▓0▓0▓0▓True▓Black▓Black▓▓Followers▓50▓3760▓0▓162▓1000▓False▓▓0▓0▓0▓0▓0▓False▓▓0▓0▓0▓0▓0▓False▓▓0▓0▓0▓0▓0▓False</t>
  </si>
  <si>
    <t>GraphSource░GraphServerTwitterSearch▓GraphTerm░من_العاصمة▓ImportDescription░The graph represents a network of 4 Twitter users whose tweets in the requested range contained "من_العاصمة", or who were replied to or mentioned in those tweets.  The network was obtained from the NodeXL Graph Server on Monday, 02 September 2019 at 02:11 UTC.
The requested start date was Sunday, 01 September 2019 at 00:01 UTC and the maximum number of days (going backward) was 14.
The maximum number of tweets collected was 5,000.
The tweets in the network were tweeted over the 8-day, 3-hour, 8-minute period from Wednesday, 21 August 2019 at 02:09 UTC to Thursday, 29 August 2019 at 05:17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</si>
</sst>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76574"/>
        <c:axId val="35789167"/>
      </c:barChart>
      <c:catAx>
        <c:axId val="3976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89167"/>
        <c:crosses val="autoZero"/>
        <c:auto val="1"/>
        <c:lblOffset val="100"/>
        <c:noMultiLvlLbl val="0"/>
      </c:catAx>
      <c:valAx>
        <c:axId val="35789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8/21/2019 2:09</c:v>
                </c:pt>
                <c:pt idx="1">
                  <c:v>8/21/2019 2:10</c:v>
                </c:pt>
                <c:pt idx="2">
                  <c:v>8/21/2019 2:11</c:v>
                </c:pt>
                <c:pt idx="3">
                  <c:v>8/22/2019 3:12</c:v>
                </c:pt>
                <c:pt idx="4">
                  <c:v>8/22/2019 3:14</c:v>
                </c:pt>
                <c:pt idx="5">
                  <c:v>8/22/2019 3:18</c:v>
                </c:pt>
                <c:pt idx="6">
                  <c:v>8/28/2019 3:25</c:v>
                </c:pt>
                <c:pt idx="7">
                  <c:v>8/28/2019 3:27</c:v>
                </c:pt>
                <c:pt idx="8">
                  <c:v>8/28/2019 3:29</c:v>
                </c:pt>
                <c:pt idx="9">
                  <c:v>8/28/2019 4:30</c:v>
                </c:pt>
                <c:pt idx="10">
                  <c:v>8/29/2019 5:13</c:v>
                </c:pt>
                <c:pt idx="11">
                  <c:v>8/29/2019 5:17</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9330744"/>
        <c:axId val="64214649"/>
      </c:barChart>
      <c:catAx>
        <c:axId val="59330744"/>
        <c:scaling>
          <c:orientation val="minMax"/>
        </c:scaling>
        <c:axPos val="b"/>
        <c:delete val="0"/>
        <c:numFmt formatCode="General" sourceLinked="1"/>
        <c:majorTickMark val="out"/>
        <c:minorTickMark val="none"/>
        <c:tickLblPos val="nextTo"/>
        <c:crossAx val="64214649"/>
        <c:crosses val="autoZero"/>
        <c:auto val="1"/>
        <c:lblOffset val="100"/>
        <c:noMultiLvlLbl val="0"/>
      </c:catAx>
      <c:valAx>
        <c:axId val="64214649"/>
        <c:scaling>
          <c:orientation val="minMax"/>
        </c:scaling>
        <c:axPos val="l"/>
        <c:majorGridlines/>
        <c:delete val="0"/>
        <c:numFmt formatCode="General" sourceLinked="1"/>
        <c:majorTickMark val="out"/>
        <c:minorTickMark val="none"/>
        <c:tickLblPos val="nextTo"/>
        <c:crossAx val="593307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667048"/>
        <c:axId val="13241385"/>
      </c:barChart>
      <c:catAx>
        <c:axId val="53667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41385"/>
        <c:crosses val="autoZero"/>
        <c:auto val="1"/>
        <c:lblOffset val="100"/>
        <c:noMultiLvlLbl val="0"/>
      </c:catAx>
      <c:valAx>
        <c:axId val="1324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7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063602"/>
        <c:axId val="65919235"/>
      </c:barChart>
      <c:catAx>
        <c:axId val="520636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19235"/>
        <c:crosses val="autoZero"/>
        <c:auto val="1"/>
        <c:lblOffset val="100"/>
        <c:noMultiLvlLbl val="0"/>
      </c:catAx>
      <c:valAx>
        <c:axId val="6591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402204"/>
        <c:axId val="37857789"/>
      </c:barChart>
      <c:catAx>
        <c:axId val="56402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57789"/>
        <c:crosses val="autoZero"/>
        <c:auto val="1"/>
        <c:lblOffset val="100"/>
        <c:noMultiLvlLbl val="0"/>
      </c:catAx>
      <c:valAx>
        <c:axId val="3785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75782"/>
        <c:axId val="46582039"/>
      </c:barChart>
      <c:catAx>
        <c:axId val="51757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82039"/>
        <c:crosses val="autoZero"/>
        <c:auto val="1"/>
        <c:lblOffset val="100"/>
        <c:noMultiLvlLbl val="0"/>
      </c:catAx>
      <c:valAx>
        <c:axId val="4658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585168"/>
        <c:axId val="15048785"/>
      </c:barChart>
      <c:catAx>
        <c:axId val="16585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48785"/>
        <c:crosses val="autoZero"/>
        <c:auto val="1"/>
        <c:lblOffset val="100"/>
        <c:noMultiLvlLbl val="0"/>
      </c:catAx>
      <c:valAx>
        <c:axId val="1504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21338"/>
        <c:axId val="10992043"/>
      </c:barChart>
      <c:catAx>
        <c:axId val="12213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92043"/>
        <c:crosses val="autoZero"/>
        <c:auto val="1"/>
        <c:lblOffset val="100"/>
        <c:noMultiLvlLbl val="0"/>
      </c:catAx>
      <c:valAx>
        <c:axId val="1099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819524"/>
        <c:axId val="17940261"/>
      </c:barChart>
      <c:catAx>
        <c:axId val="318195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940261"/>
        <c:crosses val="autoZero"/>
        <c:auto val="1"/>
        <c:lblOffset val="100"/>
        <c:noMultiLvlLbl val="0"/>
      </c:catAx>
      <c:valAx>
        <c:axId val="17940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19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244622"/>
        <c:axId val="43875007"/>
      </c:barChart>
      <c:catAx>
        <c:axId val="27244622"/>
        <c:scaling>
          <c:orientation val="minMax"/>
        </c:scaling>
        <c:axPos val="b"/>
        <c:delete val="1"/>
        <c:majorTickMark val="out"/>
        <c:minorTickMark val="none"/>
        <c:tickLblPos val="none"/>
        <c:crossAx val="43875007"/>
        <c:crosses val="autoZero"/>
        <c:auto val="1"/>
        <c:lblOffset val="100"/>
        <c:noMultiLvlLbl val="0"/>
      </c:catAx>
      <c:valAx>
        <c:axId val="43875007"/>
        <c:scaling>
          <c:orientation val="minMax"/>
        </c:scaling>
        <c:axPos val="l"/>
        <c:delete val="1"/>
        <c:majorTickMark val="out"/>
        <c:minorTickMark val="none"/>
        <c:tickLblPos val="none"/>
        <c:crossAx val="27244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من_العاصمة"/>
        <s v="من_العاصمة تويتر الصين واشنطن"/>
        <s v="من_العاصمة تويتر الصين واشنطن موسكو"/>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
        <d v="2019-08-22T03:14:36.000"/>
        <d v="2019-08-28T04:30:44.000"/>
        <d v="2019-08-21T02:09:05.000"/>
        <d v="2019-08-21T02:10:34.000"/>
        <d v="2019-08-22T03:12:33.000"/>
        <d v="2019-08-28T03:25:25.000"/>
        <d v="2019-08-28T03:27:51.000"/>
        <d v="2019-08-29T05:13:48.000"/>
        <d v="2019-08-21T02:11:09.000"/>
        <d v="2019-08-22T03:18:13.000"/>
        <d v="2019-08-28T03:29:43.000"/>
        <d v="2019-08-29T05:17:3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jxrnuonopxoh8vt"/>
    <s v="alhurranews"/>
    <m/>
    <m/>
    <m/>
    <m/>
    <m/>
    <m/>
    <m/>
    <m/>
    <s v="No"/>
    <n v="3"/>
    <m/>
    <m/>
    <x v="0"/>
    <d v="2019-08-22T03:14:36.000"/>
    <s v="RT @alhurranews: ما هي الرؤية الأميركية الجديدة لتحديات الشرق الأوسط؟ وهل تواجه أميركا ركودا اقتصاديا؟_x000a_#من_العاصمة: نقاش وتحليل لأخبار امير…"/>
    <m/>
    <m/>
    <x v="0"/>
    <m/>
    <s v="http://pbs.twimg.com/profile_images/1153215130194337792/cbQv0YZs_normal.jpg"/>
    <x v="0"/>
    <s v="https://twitter.com/#!/jxrnuonopxoh8vt/status/1164375287196463110"/>
    <m/>
    <m/>
    <s v="1164375287196463110"/>
    <m/>
    <b v="0"/>
    <n v="0"/>
    <s v=""/>
    <b v="0"/>
    <s v="ar"/>
    <m/>
    <s v=""/>
    <b v="0"/>
    <n v="0"/>
    <s v="1164374772383440896"/>
    <s v="Twitter for Android"/>
    <b v="0"/>
    <s v="1164374772383440896"/>
    <s v="Tweet"/>
    <n v="0"/>
    <n v="0"/>
    <m/>
    <m/>
    <m/>
    <m/>
    <m/>
    <m/>
    <m/>
    <m/>
    <n v="1"/>
    <s v="1"/>
    <s v="1"/>
    <n v="0"/>
    <n v="0"/>
    <n v="0"/>
    <n v="0"/>
    <n v="0"/>
    <n v="0"/>
    <n v="20"/>
    <n v="100"/>
    <n v="20"/>
  </r>
  <r>
    <s v="ftijr"/>
    <s v="alhurranews"/>
    <m/>
    <m/>
    <m/>
    <m/>
    <m/>
    <m/>
    <m/>
    <m/>
    <s v="No"/>
    <n v="4"/>
    <m/>
    <m/>
    <x v="0"/>
    <d v="2019-08-28T04:30:44.000"/>
    <s v="RT @alhurranews: #من_العاصمة: ما هي رسالة واشنطن لبيروت بشأن حزب الله؟ وما هو الموقف الأميركي من شروط إيران الأخيرة؟_x000a_تحليلات مع خبراء يحاور…"/>
    <m/>
    <m/>
    <x v="0"/>
    <m/>
    <s v="http://pbs.twimg.com/profile_images/1167553439758475265/JioePmaS_normal.jpg"/>
    <x v="1"/>
    <s v="https://twitter.com/#!/ftijr/status/1166568775312953346"/>
    <m/>
    <m/>
    <s v="1166568775312953346"/>
    <m/>
    <b v="0"/>
    <n v="0"/>
    <s v=""/>
    <b v="0"/>
    <s v="ar"/>
    <m/>
    <s v=""/>
    <b v="0"/>
    <n v="0"/>
    <s v="1166552951873331203"/>
    <s v="Twitter for Android"/>
    <b v="0"/>
    <s v="1166552951873331203"/>
    <s v="Tweet"/>
    <n v="0"/>
    <n v="0"/>
    <m/>
    <m/>
    <m/>
    <m/>
    <m/>
    <m/>
    <m/>
    <m/>
    <n v="1"/>
    <s v="1"/>
    <s v="1"/>
    <n v="0"/>
    <n v="0"/>
    <n v="0"/>
    <n v="0"/>
    <n v="0"/>
    <n v="0"/>
    <n v="23"/>
    <n v="100"/>
    <n v="23"/>
  </r>
  <r>
    <s v="alhurranews"/>
    <s v="alhurranews"/>
    <m/>
    <m/>
    <m/>
    <m/>
    <m/>
    <m/>
    <m/>
    <m/>
    <s v="No"/>
    <n v="5"/>
    <m/>
    <m/>
    <x v="1"/>
    <d v="2019-08-21T02:09:05.000"/>
    <s v="#من_العاصمة: نناقش تظاهرات هونغ كونغ.. وإذا تورط #تويتر في &quot;حرب دعائية&quot; لصالح #الصين._x000a_كما نحلل دعوة #واشنطن لـ… https://t.co/Aj05ZhMk6A"/>
    <s v="https://twitter.com/i/web/status/1163996411438018561"/>
    <s v="twitter.com"/>
    <x v="1"/>
    <m/>
    <s v="http://pbs.twimg.com/profile_images/1058739839384907776/WllDCirw_normal.jpg"/>
    <x v="2"/>
    <s v="https://twitter.com/#!/alhurranews/status/1163996411438018561"/>
    <m/>
    <m/>
    <s v="1163996411438018561"/>
    <m/>
    <b v="0"/>
    <n v="0"/>
    <s v=""/>
    <b v="0"/>
    <s v="ar"/>
    <m/>
    <s v=""/>
    <b v="0"/>
    <n v="0"/>
    <s v=""/>
    <s v="Twitter Web App"/>
    <b v="1"/>
    <s v="1163996411438018561"/>
    <s v="Tweet"/>
    <n v="0"/>
    <n v="0"/>
    <m/>
    <m/>
    <m/>
    <m/>
    <m/>
    <m/>
    <m/>
    <m/>
    <n v="6"/>
    <s v="1"/>
    <s v="1"/>
    <n v="0"/>
    <n v="0"/>
    <n v="0"/>
    <n v="0"/>
    <n v="0"/>
    <n v="0"/>
    <n v="18"/>
    <n v="100"/>
    <n v="18"/>
  </r>
  <r>
    <s v="alhurranews"/>
    <s v="alhurranews"/>
    <m/>
    <m/>
    <m/>
    <m/>
    <m/>
    <m/>
    <m/>
    <m/>
    <s v="No"/>
    <n v="6"/>
    <m/>
    <m/>
    <x v="1"/>
    <d v="2019-08-21T02:10:34.000"/>
    <s v="#من_العاصمة: نناقش تظاهرات هونغ كونغ.. وإذا تورط #تويتر في &quot;حرب دعائية&quot; لصالح #الصين._x000a_كما نحلل دعوة #واشنطن لـ… https://t.co/Zzsvk2tjc8"/>
    <s v="https://twitter.com/i/web/status/1163996787855765504"/>
    <s v="twitter.com"/>
    <x v="1"/>
    <m/>
    <s v="http://pbs.twimg.com/profile_images/1058739839384907776/WllDCirw_normal.jpg"/>
    <x v="3"/>
    <s v="https://twitter.com/#!/alhurranews/status/1163996787855765504"/>
    <m/>
    <m/>
    <s v="1163996787855765504"/>
    <m/>
    <b v="0"/>
    <n v="0"/>
    <s v=""/>
    <b v="0"/>
    <s v="ar"/>
    <m/>
    <s v=""/>
    <b v="0"/>
    <n v="0"/>
    <s v=""/>
    <s v="Twitter Web App"/>
    <b v="1"/>
    <s v="1163996787855765504"/>
    <s v="Tweet"/>
    <n v="0"/>
    <n v="0"/>
    <m/>
    <m/>
    <m/>
    <m/>
    <m/>
    <m/>
    <m/>
    <m/>
    <n v="6"/>
    <s v="1"/>
    <s v="1"/>
    <n v="0"/>
    <n v="0"/>
    <n v="0"/>
    <n v="0"/>
    <n v="0"/>
    <n v="0"/>
    <n v="18"/>
    <n v="100"/>
    <n v="18"/>
  </r>
  <r>
    <s v="alhurranews"/>
    <s v="alhurranews"/>
    <m/>
    <m/>
    <m/>
    <m/>
    <m/>
    <m/>
    <m/>
    <m/>
    <s v="No"/>
    <n v="7"/>
    <m/>
    <m/>
    <x v="1"/>
    <d v="2019-08-22T03:12:33.000"/>
    <s v="ما هي الرؤية الأميركية الجديدة لتحديات الشرق الأوسط؟ وهل تواجه أميركا ركودا اقتصاديا؟_x000a_#من_العاصمة: نقاش وتحليل لأخب… https://t.co/2Rrt5kJdu4"/>
    <s v="https://twitter.com/i/web/status/1164374772383440896"/>
    <s v="twitter.com"/>
    <x v="0"/>
    <m/>
    <s v="http://pbs.twimg.com/profile_images/1058739839384907776/WllDCirw_normal.jpg"/>
    <x v="4"/>
    <s v="https://twitter.com/#!/alhurranews/status/1164374772383440896"/>
    <m/>
    <m/>
    <s v="1164374772383440896"/>
    <m/>
    <b v="0"/>
    <n v="0"/>
    <s v=""/>
    <b v="0"/>
    <s v="ar"/>
    <m/>
    <s v=""/>
    <b v="0"/>
    <n v="0"/>
    <s v=""/>
    <s v="Twitter Web App"/>
    <b v="1"/>
    <s v="1164374772383440896"/>
    <s v="Tweet"/>
    <n v="0"/>
    <n v="0"/>
    <m/>
    <m/>
    <m/>
    <m/>
    <m/>
    <m/>
    <m/>
    <m/>
    <n v="6"/>
    <s v="1"/>
    <s v="1"/>
    <n v="0"/>
    <n v="0"/>
    <n v="0"/>
    <n v="0"/>
    <n v="0"/>
    <n v="0"/>
    <n v="17"/>
    <n v="100"/>
    <n v="17"/>
  </r>
  <r>
    <s v="alhurranews"/>
    <s v="alhurranews"/>
    <m/>
    <m/>
    <m/>
    <m/>
    <m/>
    <m/>
    <m/>
    <m/>
    <s v="No"/>
    <n v="8"/>
    <m/>
    <m/>
    <x v="1"/>
    <d v="2019-08-28T03:25:25.000"/>
    <s v="#من_العاصمة: ما هي رسالة واشنطن لبيروت بشأن حزب الله؟ وما هو الموقف الأميركي من شروط إيران الأخيرة؟_x000a_تحليلات مع خبرا… https://t.co/UfLd3ZUcdG"/>
    <s v="https://twitter.com/i/web/status/1166552336342421505"/>
    <s v="twitter.com"/>
    <x v="0"/>
    <m/>
    <s v="http://pbs.twimg.com/profile_images/1058739839384907776/WllDCirw_normal.jpg"/>
    <x v="5"/>
    <s v="https://twitter.com/#!/alhurranews/status/1166552336342421505"/>
    <m/>
    <m/>
    <s v="1166552336342421505"/>
    <m/>
    <b v="0"/>
    <n v="0"/>
    <s v=""/>
    <b v="0"/>
    <s v="ar"/>
    <m/>
    <s v=""/>
    <b v="0"/>
    <n v="0"/>
    <s v=""/>
    <s v="Twitter Web App"/>
    <b v="1"/>
    <s v="1166552336342421505"/>
    <s v="Tweet"/>
    <n v="0"/>
    <n v="0"/>
    <m/>
    <m/>
    <m/>
    <m/>
    <m/>
    <m/>
    <m/>
    <m/>
    <n v="6"/>
    <s v="1"/>
    <s v="1"/>
    <n v="0"/>
    <n v="0"/>
    <n v="0"/>
    <n v="0"/>
    <n v="0"/>
    <n v="0"/>
    <n v="20"/>
    <n v="100"/>
    <n v="20"/>
  </r>
  <r>
    <s v="alhurranews"/>
    <s v="alhurranews"/>
    <m/>
    <m/>
    <m/>
    <m/>
    <m/>
    <m/>
    <m/>
    <m/>
    <s v="No"/>
    <n v="9"/>
    <m/>
    <m/>
    <x v="1"/>
    <d v="2019-08-28T03:27:51.000"/>
    <s v="#من_العاصمة: ما هي رسالة واشنطن لبيروت بشأن حزب الله؟ وما هو الموقف الأميركي من شروط إيران الأخيرة؟_x000a_تحليلات مع خبرا… https://t.co/KV2DrvbSMo"/>
    <s v="https://twitter.com/i/web/status/1166552951873331203"/>
    <s v="twitter.com"/>
    <x v="0"/>
    <m/>
    <s v="http://pbs.twimg.com/profile_images/1058739839384907776/WllDCirw_normal.jpg"/>
    <x v="6"/>
    <s v="https://twitter.com/#!/alhurranews/status/1166552951873331203"/>
    <m/>
    <m/>
    <s v="1166552951873331203"/>
    <m/>
    <b v="0"/>
    <n v="0"/>
    <s v=""/>
    <b v="0"/>
    <s v="ar"/>
    <m/>
    <s v=""/>
    <b v="0"/>
    <n v="0"/>
    <s v=""/>
    <s v="Twitter Web App"/>
    <b v="1"/>
    <s v="1166552951873331203"/>
    <s v="Tweet"/>
    <n v="0"/>
    <n v="0"/>
    <m/>
    <m/>
    <m/>
    <m/>
    <m/>
    <m/>
    <m/>
    <m/>
    <n v="6"/>
    <s v="1"/>
    <s v="1"/>
    <n v="0"/>
    <n v="0"/>
    <n v="0"/>
    <n v="0"/>
    <n v="0"/>
    <n v="0"/>
    <n v="20"/>
    <n v="100"/>
    <n v="20"/>
  </r>
  <r>
    <s v="alhurranews"/>
    <s v="alhurranews"/>
    <m/>
    <m/>
    <m/>
    <m/>
    <m/>
    <m/>
    <m/>
    <m/>
    <s v="No"/>
    <n v="10"/>
    <m/>
    <m/>
    <x v="1"/>
    <d v="2019-08-29T05:13:48.000"/>
    <s v="#من_العاصمة: _x000a_ما هي تداعيات سرقة الصين للتكنولوجيا العسكرية الأميركية؟ وهل توافق إيران على الحوار؟_x000a_تقديم الزميل جو… https://t.co/DcxZkvRogz"/>
    <s v="https://twitter.com/i/web/status/1166941999456563200"/>
    <s v="twitter.com"/>
    <x v="0"/>
    <m/>
    <s v="http://pbs.twimg.com/profile_images/1058739839384907776/WllDCirw_normal.jpg"/>
    <x v="7"/>
    <s v="https://twitter.com/#!/alhurranews/status/1166941999456563200"/>
    <m/>
    <m/>
    <s v="1166941999456563200"/>
    <m/>
    <b v="0"/>
    <n v="0"/>
    <s v=""/>
    <b v="0"/>
    <s v="ar"/>
    <m/>
    <s v=""/>
    <b v="0"/>
    <n v="0"/>
    <s v=""/>
    <s v="Twitter for iPhone"/>
    <b v="1"/>
    <s v="1166941999456563200"/>
    <s v="Tweet"/>
    <n v="0"/>
    <n v="0"/>
    <m/>
    <m/>
    <m/>
    <m/>
    <m/>
    <m/>
    <m/>
    <m/>
    <n v="6"/>
    <s v="1"/>
    <s v="1"/>
    <n v="0"/>
    <n v="0"/>
    <n v="0"/>
    <n v="0"/>
    <n v="0"/>
    <n v="0"/>
    <n v="17"/>
    <n v="100"/>
    <n v="17"/>
  </r>
  <r>
    <s v="jkhawlyah"/>
    <s v="alhurranews"/>
    <m/>
    <m/>
    <m/>
    <m/>
    <m/>
    <m/>
    <m/>
    <m/>
    <s v="No"/>
    <n v="11"/>
    <m/>
    <m/>
    <x v="0"/>
    <d v="2019-08-21T02:11:09.000"/>
    <s v="RT @alhurranews: #من_العاصمة: نناقش تظاهرات هونغ كونغ.. وإذا تورط #تويتر في &quot;حرب دعائية&quot; لصالح #الصين._x000a_كما نحلل دعوة #واشنطن لـ #موسكو و #د…"/>
    <m/>
    <m/>
    <x v="2"/>
    <m/>
    <s v="http://pbs.twimg.com/profile_images/1148806029980950529/ByTff88k_normal.jpg"/>
    <x v="8"/>
    <s v="https://twitter.com/#!/jkhawlyah/status/1163996934094446592"/>
    <m/>
    <m/>
    <s v="1163996934094446592"/>
    <m/>
    <b v="0"/>
    <n v="0"/>
    <s v=""/>
    <b v="0"/>
    <s v="ar"/>
    <m/>
    <s v=""/>
    <b v="0"/>
    <n v="0"/>
    <s v="1163996787855765504"/>
    <s v="Twitter for iPhone"/>
    <b v="0"/>
    <s v="1163996787855765504"/>
    <s v="Tweet"/>
    <n v="0"/>
    <n v="0"/>
    <m/>
    <m/>
    <m/>
    <m/>
    <m/>
    <m/>
    <m/>
    <m/>
    <n v="4"/>
    <s v="1"/>
    <s v="1"/>
    <n v="0"/>
    <n v="0"/>
    <n v="0"/>
    <n v="0"/>
    <n v="0"/>
    <n v="0"/>
    <n v="23"/>
    <n v="100"/>
    <n v="23"/>
  </r>
  <r>
    <s v="jkhawlyah"/>
    <s v="alhurranews"/>
    <m/>
    <m/>
    <m/>
    <m/>
    <m/>
    <m/>
    <m/>
    <m/>
    <s v="No"/>
    <n v="12"/>
    <m/>
    <m/>
    <x v="0"/>
    <d v="2019-08-22T03:18:13.000"/>
    <s v="RT @alhurranews: ما هي الرؤية الأميركية الجديدة لتحديات الشرق الأوسط؟ وهل تواجه أميركا ركودا اقتصاديا؟_x000a_#من_العاصمة: نقاش وتحليل لأخبار امير…"/>
    <m/>
    <m/>
    <x v="0"/>
    <m/>
    <s v="http://pbs.twimg.com/profile_images/1148806029980950529/ByTff88k_normal.jpg"/>
    <x v="9"/>
    <s v="https://twitter.com/#!/jkhawlyah/status/1164376196869775360"/>
    <m/>
    <m/>
    <s v="1164376196869775360"/>
    <m/>
    <b v="0"/>
    <n v="0"/>
    <s v=""/>
    <b v="0"/>
    <s v="ar"/>
    <m/>
    <s v=""/>
    <b v="0"/>
    <n v="0"/>
    <s v="1164374772383440896"/>
    <s v="Twitter for iPhone"/>
    <b v="0"/>
    <s v="1164374772383440896"/>
    <s v="Tweet"/>
    <n v="0"/>
    <n v="0"/>
    <m/>
    <m/>
    <m/>
    <m/>
    <m/>
    <m/>
    <m/>
    <m/>
    <n v="4"/>
    <s v="1"/>
    <s v="1"/>
    <n v="0"/>
    <n v="0"/>
    <n v="0"/>
    <n v="0"/>
    <n v="0"/>
    <n v="0"/>
    <n v="20"/>
    <n v="100"/>
    <n v="20"/>
  </r>
  <r>
    <s v="jkhawlyah"/>
    <s v="alhurranews"/>
    <m/>
    <m/>
    <m/>
    <m/>
    <m/>
    <m/>
    <m/>
    <m/>
    <s v="No"/>
    <n v="13"/>
    <m/>
    <m/>
    <x v="0"/>
    <d v="2019-08-28T03:29:43.000"/>
    <s v="RT @alhurranews: #من_العاصمة: ما هي رسالة واشنطن لبيروت بشأن حزب الله؟ وما هو الموقف الأميركي من شروط إيران الأخيرة؟_x000a_تحليلات مع خبراء يحاور…"/>
    <m/>
    <m/>
    <x v="0"/>
    <m/>
    <s v="http://pbs.twimg.com/profile_images/1148806029980950529/ByTff88k_normal.jpg"/>
    <x v="10"/>
    <s v="https://twitter.com/#!/jkhawlyah/status/1166553419315855361"/>
    <m/>
    <m/>
    <s v="1166553419315855361"/>
    <m/>
    <b v="0"/>
    <n v="0"/>
    <s v=""/>
    <b v="0"/>
    <s v="ar"/>
    <m/>
    <s v=""/>
    <b v="0"/>
    <n v="0"/>
    <s v="1166552951873331203"/>
    <s v="Twitter for iPhone"/>
    <b v="0"/>
    <s v="1166552951873331203"/>
    <s v="Tweet"/>
    <n v="0"/>
    <n v="0"/>
    <m/>
    <m/>
    <m/>
    <m/>
    <m/>
    <m/>
    <m/>
    <m/>
    <n v="4"/>
    <s v="1"/>
    <s v="1"/>
    <n v="0"/>
    <n v="0"/>
    <n v="0"/>
    <n v="0"/>
    <n v="0"/>
    <n v="0"/>
    <n v="23"/>
    <n v="100"/>
    <n v="23"/>
  </r>
  <r>
    <s v="jkhawlyah"/>
    <s v="alhurranews"/>
    <m/>
    <m/>
    <m/>
    <m/>
    <m/>
    <m/>
    <m/>
    <m/>
    <s v="No"/>
    <n v="14"/>
    <m/>
    <m/>
    <x v="0"/>
    <d v="2019-08-29T05:17:39.000"/>
    <s v="RT @alhurranews: #من_العاصمة: _x000a_ما هي تداعيات سرقة الصين للتكنولوجيا العسكرية الأميركية؟ وهل توافق إيران على الحوار؟_x000a_تقديم الزميل جو الخولي…"/>
    <m/>
    <m/>
    <x v="0"/>
    <m/>
    <s v="http://pbs.twimg.com/profile_images/1148806029980950529/ByTff88k_normal.jpg"/>
    <x v="11"/>
    <s v="https://twitter.com/#!/jkhawlyah/status/1166942972061134848"/>
    <m/>
    <m/>
    <s v="1166942972061134848"/>
    <m/>
    <b v="0"/>
    <n v="0"/>
    <s v=""/>
    <b v="0"/>
    <s v="ar"/>
    <m/>
    <s v=""/>
    <b v="0"/>
    <n v="0"/>
    <s v="1166941999456563200"/>
    <s v="Twitter for iPhone"/>
    <b v="0"/>
    <s v="1166941999456563200"/>
    <s v="Tweet"/>
    <n v="0"/>
    <n v="0"/>
    <m/>
    <m/>
    <m/>
    <m/>
    <m/>
    <m/>
    <m/>
    <m/>
    <n v="4"/>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2"/>
        <item x="3"/>
        <item x="8"/>
        <item x="4"/>
        <item x="0"/>
        <item x="9"/>
        <item x="5"/>
        <item x="6"/>
        <item x="10"/>
        <item x="1"/>
        <item x="7"/>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 totalsRowShown="0" headerRowDxfId="352" dataDxfId="351">
  <autoFilter ref="A2:BL1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7" totalsRowShown="0" headerRowDxfId="207" dataDxfId="206">
  <autoFilter ref="A1:D7"/>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D11" totalsRowShown="0" headerRowDxfId="200" dataDxfId="199">
  <autoFilter ref="A10:D11"/>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D19" totalsRowShown="0" headerRowDxfId="193" dataDxfId="192">
  <autoFilter ref="A14:D19"/>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2:D32" totalsRowShown="0" headerRowDxfId="186" dataDxfId="185">
  <autoFilter ref="A22:D32"/>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5:D45" totalsRowShown="0" headerRowDxfId="179" dataDxfId="178">
  <autoFilter ref="A35:D45"/>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8:D49" totalsRowShown="0" headerRowDxfId="172" dataDxfId="171">
  <autoFilter ref="A48:D49"/>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D52" totalsRowShown="0" headerRowDxfId="169" dataDxfId="168">
  <autoFilter ref="A51:D52"/>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5:D59" totalsRowShown="0" headerRowDxfId="158" dataDxfId="157">
  <autoFilter ref="A55:D59"/>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8" totalsRowShown="0" headerRowDxfId="141" dataDxfId="140">
  <autoFilter ref="A1:G1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299" dataDxfId="298">
  <autoFilter ref="A2:BS6"/>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1" totalsRowShown="0" headerRowDxfId="132" dataDxfId="131">
  <autoFilter ref="A1:L14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5" totalsRowShown="0" headerRowDxfId="70" dataDxfId="69">
  <autoFilter ref="A1:B5"/>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53" dataDxfId="252">
  <autoFilter ref="A1:C5"/>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3996411438018561" TargetMode="External" /><Relationship Id="rId2" Type="http://schemas.openxmlformats.org/officeDocument/2006/relationships/hyperlink" Target="https://twitter.com/i/web/status/1163996787855765504" TargetMode="External" /><Relationship Id="rId3" Type="http://schemas.openxmlformats.org/officeDocument/2006/relationships/hyperlink" Target="https://twitter.com/i/web/status/1164374772383440896" TargetMode="External" /><Relationship Id="rId4" Type="http://schemas.openxmlformats.org/officeDocument/2006/relationships/hyperlink" Target="https://twitter.com/i/web/status/1166552336342421505" TargetMode="External" /><Relationship Id="rId5" Type="http://schemas.openxmlformats.org/officeDocument/2006/relationships/hyperlink" Target="https://twitter.com/i/web/status/1166552951873331203" TargetMode="External" /><Relationship Id="rId6" Type="http://schemas.openxmlformats.org/officeDocument/2006/relationships/hyperlink" Target="https://twitter.com/i/web/status/1166941999456563200" TargetMode="External" /><Relationship Id="rId7" Type="http://schemas.openxmlformats.org/officeDocument/2006/relationships/hyperlink" Target="http://pbs.twimg.com/profile_images/1153215130194337792/cbQv0YZs_normal.jpg" TargetMode="External" /><Relationship Id="rId8" Type="http://schemas.openxmlformats.org/officeDocument/2006/relationships/hyperlink" Target="http://pbs.twimg.com/profile_images/1167553439758475265/JioePmaS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058739839384907776/WllDCirw_normal.jpg" TargetMode="External" /><Relationship Id="rId11" Type="http://schemas.openxmlformats.org/officeDocument/2006/relationships/hyperlink" Target="http://pbs.twimg.com/profile_images/1058739839384907776/WllDCirw_normal.jpg" TargetMode="External" /><Relationship Id="rId12" Type="http://schemas.openxmlformats.org/officeDocument/2006/relationships/hyperlink" Target="http://pbs.twimg.com/profile_images/1058739839384907776/WllDCirw_normal.jpg" TargetMode="External" /><Relationship Id="rId13" Type="http://schemas.openxmlformats.org/officeDocument/2006/relationships/hyperlink" Target="http://pbs.twimg.com/profile_images/1058739839384907776/WllDCirw_normal.jpg" TargetMode="External" /><Relationship Id="rId14" Type="http://schemas.openxmlformats.org/officeDocument/2006/relationships/hyperlink" Target="http://pbs.twimg.com/profile_images/1058739839384907776/WllDCirw_normal.jpg" TargetMode="External" /><Relationship Id="rId15" Type="http://schemas.openxmlformats.org/officeDocument/2006/relationships/hyperlink" Target="http://pbs.twimg.com/profile_images/1148806029980950529/ByTff88k_normal.jpg" TargetMode="External" /><Relationship Id="rId16" Type="http://schemas.openxmlformats.org/officeDocument/2006/relationships/hyperlink" Target="http://pbs.twimg.com/profile_images/1148806029980950529/ByTff88k_normal.jpg" TargetMode="External" /><Relationship Id="rId17" Type="http://schemas.openxmlformats.org/officeDocument/2006/relationships/hyperlink" Target="http://pbs.twimg.com/profile_images/1148806029980950529/ByTff88k_normal.jpg" TargetMode="External" /><Relationship Id="rId18" Type="http://schemas.openxmlformats.org/officeDocument/2006/relationships/hyperlink" Target="http://pbs.twimg.com/profile_images/1148806029980950529/ByTff88k_normal.jpg" TargetMode="External" /><Relationship Id="rId19" Type="http://schemas.openxmlformats.org/officeDocument/2006/relationships/hyperlink" Target="https://twitter.com/#!/jxrnuonopxoh8vt/status/1164375287196463110" TargetMode="External" /><Relationship Id="rId20" Type="http://schemas.openxmlformats.org/officeDocument/2006/relationships/hyperlink" Target="https://twitter.com/#!/ftijr/status/1166568775312953346" TargetMode="External" /><Relationship Id="rId21" Type="http://schemas.openxmlformats.org/officeDocument/2006/relationships/hyperlink" Target="https://twitter.com/#!/alhurranews/status/1163996411438018561" TargetMode="External" /><Relationship Id="rId22" Type="http://schemas.openxmlformats.org/officeDocument/2006/relationships/hyperlink" Target="https://twitter.com/#!/alhurranews/status/1163996787855765504" TargetMode="External" /><Relationship Id="rId23" Type="http://schemas.openxmlformats.org/officeDocument/2006/relationships/hyperlink" Target="https://twitter.com/#!/alhurranews/status/1164374772383440896" TargetMode="External" /><Relationship Id="rId24" Type="http://schemas.openxmlformats.org/officeDocument/2006/relationships/hyperlink" Target="https://twitter.com/#!/alhurranews/status/1166552336342421505" TargetMode="External" /><Relationship Id="rId25" Type="http://schemas.openxmlformats.org/officeDocument/2006/relationships/hyperlink" Target="https://twitter.com/#!/alhurranews/status/1166552951873331203" TargetMode="External" /><Relationship Id="rId26" Type="http://schemas.openxmlformats.org/officeDocument/2006/relationships/hyperlink" Target="https://twitter.com/#!/alhurranews/status/1166941999456563200" TargetMode="External" /><Relationship Id="rId27" Type="http://schemas.openxmlformats.org/officeDocument/2006/relationships/hyperlink" Target="https://twitter.com/#!/jkhawlyah/status/1163996934094446592" TargetMode="External" /><Relationship Id="rId28" Type="http://schemas.openxmlformats.org/officeDocument/2006/relationships/hyperlink" Target="https://twitter.com/#!/jkhawlyah/status/1164376196869775360" TargetMode="External" /><Relationship Id="rId29" Type="http://schemas.openxmlformats.org/officeDocument/2006/relationships/hyperlink" Target="https://twitter.com/#!/jkhawlyah/status/1166553419315855361" TargetMode="External" /><Relationship Id="rId30" Type="http://schemas.openxmlformats.org/officeDocument/2006/relationships/hyperlink" Target="https://twitter.com/#!/jkhawlyah/status/1166942972061134848"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table" Target="../tables/table1.xml" /><Relationship Id="rId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3996411438018561" TargetMode="External" /><Relationship Id="rId2" Type="http://schemas.openxmlformats.org/officeDocument/2006/relationships/hyperlink" Target="https://twitter.com/i/web/status/1163996787855765504" TargetMode="External" /><Relationship Id="rId3" Type="http://schemas.openxmlformats.org/officeDocument/2006/relationships/hyperlink" Target="https://twitter.com/i/web/status/1164374772383440896" TargetMode="External" /><Relationship Id="rId4" Type="http://schemas.openxmlformats.org/officeDocument/2006/relationships/hyperlink" Target="https://twitter.com/i/web/status/1166552336342421505" TargetMode="External" /><Relationship Id="rId5" Type="http://schemas.openxmlformats.org/officeDocument/2006/relationships/hyperlink" Target="https://twitter.com/i/web/status/1166552951873331203" TargetMode="External" /><Relationship Id="rId6" Type="http://schemas.openxmlformats.org/officeDocument/2006/relationships/hyperlink" Target="https://twitter.com/i/web/status/1166941999456563200" TargetMode="External" /><Relationship Id="rId7" Type="http://schemas.openxmlformats.org/officeDocument/2006/relationships/hyperlink" Target="http://pbs.twimg.com/profile_images/1153215130194337792/cbQv0YZs_normal.jpg" TargetMode="External" /><Relationship Id="rId8" Type="http://schemas.openxmlformats.org/officeDocument/2006/relationships/hyperlink" Target="http://pbs.twimg.com/profile_images/1167553439758475265/JioePmaS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058739839384907776/WllDCirw_normal.jpg" TargetMode="External" /><Relationship Id="rId11" Type="http://schemas.openxmlformats.org/officeDocument/2006/relationships/hyperlink" Target="http://pbs.twimg.com/profile_images/1058739839384907776/WllDCirw_normal.jpg" TargetMode="External" /><Relationship Id="rId12" Type="http://schemas.openxmlformats.org/officeDocument/2006/relationships/hyperlink" Target="http://pbs.twimg.com/profile_images/1058739839384907776/WllDCirw_normal.jpg" TargetMode="External" /><Relationship Id="rId13" Type="http://schemas.openxmlformats.org/officeDocument/2006/relationships/hyperlink" Target="http://pbs.twimg.com/profile_images/1058739839384907776/WllDCirw_normal.jpg" TargetMode="External" /><Relationship Id="rId14" Type="http://schemas.openxmlformats.org/officeDocument/2006/relationships/hyperlink" Target="http://pbs.twimg.com/profile_images/1058739839384907776/WllDCirw_normal.jpg" TargetMode="External" /><Relationship Id="rId15" Type="http://schemas.openxmlformats.org/officeDocument/2006/relationships/hyperlink" Target="http://pbs.twimg.com/profile_images/1148806029980950529/ByTff88k_normal.jpg" TargetMode="External" /><Relationship Id="rId16" Type="http://schemas.openxmlformats.org/officeDocument/2006/relationships/hyperlink" Target="http://pbs.twimg.com/profile_images/1148806029980950529/ByTff88k_normal.jpg" TargetMode="External" /><Relationship Id="rId17" Type="http://schemas.openxmlformats.org/officeDocument/2006/relationships/hyperlink" Target="http://pbs.twimg.com/profile_images/1148806029980950529/ByTff88k_normal.jpg" TargetMode="External" /><Relationship Id="rId18" Type="http://schemas.openxmlformats.org/officeDocument/2006/relationships/hyperlink" Target="http://pbs.twimg.com/profile_images/1148806029980950529/ByTff88k_normal.jpg" TargetMode="External" /><Relationship Id="rId19" Type="http://schemas.openxmlformats.org/officeDocument/2006/relationships/hyperlink" Target="https://twitter.com/#!/jxrnuonopxoh8vt/status/1164375287196463110" TargetMode="External" /><Relationship Id="rId20" Type="http://schemas.openxmlformats.org/officeDocument/2006/relationships/hyperlink" Target="https://twitter.com/#!/ftijr/status/1166568775312953346" TargetMode="External" /><Relationship Id="rId21" Type="http://schemas.openxmlformats.org/officeDocument/2006/relationships/hyperlink" Target="https://twitter.com/#!/alhurranews/status/1163996411438018561" TargetMode="External" /><Relationship Id="rId22" Type="http://schemas.openxmlformats.org/officeDocument/2006/relationships/hyperlink" Target="https://twitter.com/#!/alhurranews/status/1163996787855765504" TargetMode="External" /><Relationship Id="rId23" Type="http://schemas.openxmlformats.org/officeDocument/2006/relationships/hyperlink" Target="https://twitter.com/#!/alhurranews/status/1164374772383440896" TargetMode="External" /><Relationship Id="rId24" Type="http://schemas.openxmlformats.org/officeDocument/2006/relationships/hyperlink" Target="https://twitter.com/#!/alhurranews/status/1166552336342421505" TargetMode="External" /><Relationship Id="rId25" Type="http://schemas.openxmlformats.org/officeDocument/2006/relationships/hyperlink" Target="https://twitter.com/#!/alhurranews/status/1166552951873331203" TargetMode="External" /><Relationship Id="rId26" Type="http://schemas.openxmlformats.org/officeDocument/2006/relationships/hyperlink" Target="https://twitter.com/#!/alhurranews/status/1166941999456563200" TargetMode="External" /><Relationship Id="rId27" Type="http://schemas.openxmlformats.org/officeDocument/2006/relationships/hyperlink" Target="https://twitter.com/#!/jkhawlyah/status/1163996934094446592" TargetMode="External" /><Relationship Id="rId28" Type="http://schemas.openxmlformats.org/officeDocument/2006/relationships/hyperlink" Target="https://twitter.com/#!/jkhawlyah/status/1164376196869775360" TargetMode="External" /><Relationship Id="rId29" Type="http://schemas.openxmlformats.org/officeDocument/2006/relationships/hyperlink" Target="https://twitter.com/#!/jkhawlyah/status/1166553419315855361" TargetMode="External" /><Relationship Id="rId30" Type="http://schemas.openxmlformats.org/officeDocument/2006/relationships/hyperlink" Target="https://twitter.com/#!/jkhawlyah/status/1166942972061134848" TargetMode="External" /><Relationship Id="rId31" Type="http://schemas.openxmlformats.org/officeDocument/2006/relationships/comments" Target="../comments13.xml" /><Relationship Id="rId32" Type="http://schemas.openxmlformats.org/officeDocument/2006/relationships/vmlDrawing" Target="../drawings/vmlDrawing6.vml" /><Relationship Id="rId33" Type="http://schemas.openxmlformats.org/officeDocument/2006/relationships/table" Target="../tables/table23.xml" /><Relationship Id="rId3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Hqu897puc" TargetMode="External" /><Relationship Id="rId2" Type="http://schemas.openxmlformats.org/officeDocument/2006/relationships/hyperlink" Target="https://www.alhurra.com/" TargetMode="External" /><Relationship Id="rId3" Type="http://schemas.openxmlformats.org/officeDocument/2006/relationships/hyperlink" Target="https://pbs.twimg.com/profile_banners/60598920/1541352971" TargetMode="External" /><Relationship Id="rId4" Type="http://schemas.openxmlformats.org/officeDocument/2006/relationships/hyperlink" Target="https://pbs.twimg.com/profile_banners/97082594/1541379875"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16/bg.gif" TargetMode="External" /><Relationship Id="rId8" Type="http://schemas.openxmlformats.org/officeDocument/2006/relationships/hyperlink" Target="http://pbs.twimg.com/profile_images/1153215130194337792/cbQv0YZs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167553439758475265/JioePmaS_normal.jpg" TargetMode="External" /><Relationship Id="rId11" Type="http://schemas.openxmlformats.org/officeDocument/2006/relationships/hyperlink" Target="http://pbs.twimg.com/profile_images/1148806029980950529/ByTff88k_normal.jpg" TargetMode="External" /><Relationship Id="rId12" Type="http://schemas.openxmlformats.org/officeDocument/2006/relationships/hyperlink" Target="https://twitter.com/jxrnuonopxoh8vt" TargetMode="External" /><Relationship Id="rId13" Type="http://schemas.openxmlformats.org/officeDocument/2006/relationships/hyperlink" Target="https://twitter.com/alhurranews" TargetMode="External" /><Relationship Id="rId14" Type="http://schemas.openxmlformats.org/officeDocument/2006/relationships/hyperlink" Target="https://twitter.com/ftijr" TargetMode="External" /><Relationship Id="rId15" Type="http://schemas.openxmlformats.org/officeDocument/2006/relationships/hyperlink" Target="https://twitter.com/jkhawlyah"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table" Target="../tables/table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6941999456563200" TargetMode="External" /><Relationship Id="rId2" Type="http://schemas.openxmlformats.org/officeDocument/2006/relationships/hyperlink" Target="https://twitter.com/i/web/status/1166552951873331203" TargetMode="External" /><Relationship Id="rId3" Type="http://schemas.openxmlformats.org/officeDocument/2006/relationships/hyperlink" Target="https://twitter.com/i/web/status/1166552336342421505" TargetMode="External" /><Relationship Id="rId4" Type="http://schemas.openxmlformats.org/officeDocument/2006/relationships/hyperlink" Target="https://twitter.com/i/web/status/1164374772383440896" TargetMode="External" /><Relationship Id="rId5" Type="http://schemas.openxmlformats.org/officeDocument/2006/relationships/hyperlink" Target="https://twitter.com/i/web/status/1163996787855765504" TargetMode="External" /><Relationship Id="rId6" Type="http://schemas.openxmlformats.org/officeDocument/2006/relationships/hyperlink" Target="https://twitter.com/i/web/status/1163996411438018561" TargetMode="External" /><Relationship Id="rId7" Type="http://schemas.openxmlformats.org/officeDocument/2006/relationships/hyperlink" Target="https://twitter.com/i/web/status/1166941999456563200" TargetMode="External" /><Relationship Id="rId8" Type="http://schemas.openxmlformats.org/officeDocument/2006/relationships/hyperlink" Target="https://twitter.com/i/web/status/1163996411438018561" TargetMode="External" /><Relationship Id="rId9" Type="http://schemas.openxmlformats.org/officeDocument/2006/relationships/hyperlink" Target="https://twitter.com/i/web/status/1163996787855765504" TargetMode="External" /><Relationship Id="rId10" Type="http://schemas.openxmlformats.org/officeDocument/2006/relationships/hyperlink" Target="https://twitter.com/i/web/status/1164374772383440896" TargetMode="External" /><Relationship Id="rId11" Type="http://schemas.openxmlformats.org/officeDocument/2006/relationships/hyperlink" Target="https://twitter.com/i/web/status/1166552336342421505" TargetMode="External" /><Relationship Id="rId12" Type="http://schemas.openxmlformats.org/officeDocument/2006/relationships/hyperlink" Target="https://twitter.com/i/web/status/1166552951873331203"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353</v>
      </c>
      <c r="BB2" s="13" t="s">
        <v>357</v>
      </c>
      <c r="BC2" s="13" t="s">
        <v>358</v>
      </c>
      <c r="BD2" s="68" t="s">
        <v>512</v>
      </c>
      <c r="BE2" s="68" t="s">
        <v>513</v>
      </c>
      <c r="BF2" s="68" t="s">
        <v>514</v>
      </c>
      <c r="BG2" s="68" t="s">
        <v>515</v>
      </c>
      <c r="BH2" s="68" t="s">
        <v>516</v>
      </c>
      <c r="BI2" s="68" t="s">
        <v>517</v>
      </c>
      <c r="BJ2" s="68" t="s">
        <v>518</v>
      </c>
      <c r="BK2" s="68" t="s">
        <v>519</v>
      </c>
      <c r="BL2" s="68" t="s">
        <v>520</v>
      </c>
    </row>
    <row r="3" spans="1:64" ht="15" customHeight="1">
      <c r="A3" s="85" t="s">
        <v>212</v>
      </c>
      <c r="B3" s="85" t="s">
        <v>214</v>
      </c>
      <c r="C3" s="53" t="s">
        <v>547</v>
      </c>
      <c r="D3" s="54">
        <v>3</v>
      </c>
      <c r="E3" s="66" t="s">
        <v>132</v>
      </c>
      <c r="F3" s="55">
        <v>35</v>
      </c>
      <c r="G3" s="53"/>
      <c r="H3" s="57"/>
      <c r="I3" s="56"/>
      <c r="J3" s="56"/>
      <c r="K3" s="36" t="s">
        <v>65</v>
      </c>
      <c r="L3" s="62">
        <v>3</v>
      </c>
      <c r="M3" s="62"/>
      <c r="N3" s="63"/>
      <c r="O3" s="86" t="s">
        <v>216</v>
      </c>
      <c r="P3" s="88">
        <v>43699.13513888889</v>
      </c>
      <c r="Q3" s="86" t="s">
        <v>217</v>
      </c>
      <c r="R3" s="86"/>
      <c r="S3" s="86"/>
      <c r="T3" s="86" t="s">
        <v>234</v>
      </c>
      <c r="U3" s="86"/>
      <c r="V3" s="91" t="s">
        <v>237</v>
      </c>
      <c r="W3" s="88">
        <v>43699.13513888889</v>
      </c>
      <c r="X3" s="91" t="s">
        <v>241</v>
      </c>
      <c r="Y3" s="86"/>
      <c r="Z3" s="86"/>
      <c r="AA3" s="92" t="s">
        <v>253</v>
      </c>
      <c r="AB3" s="86"/>
      <c r="AC3" s="86" t="b">
        <v>0</v>
      </c>
      <c r="AD3" s="86">
        <v>0</v>
      </c>
      <c r="AE3" s="92" t="s">
        <v>265</v>
      </c>
      <c r="AF3" s="86" t="b">
        <v>0</v>
      </c>
      <c r="AG3" s="86" t="s">
        <v>266</v>
      </c>
      <c r="AH3" s="86"/>
      <c r="AI3" s="92" t="s">
        <v>265</v>
      </c>
      <c r="AJ3" s="86" t="b">
        <v>0</v>
      </c>
      <c r="AK3" s="86">
        <v>0</v>
      </c>
      <c r="AL3" s="92" t="s">
        <v>257</v>
      </c>
      <c r="AM3" s="86" t="s">
        <v>267</v>
      </c>
      <c r="AN3" s="86" t="b">
        <v>0</v>
      </c>
      <c r="AO3" s="92" t="s">
        <v>257</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20</v>
      </c>
      <c r="BK3" s="52">
        <v>100</v>
      </c>
      <c r="BL3" s="51">
        <v>20</v>
      </c>
    </row>
    <row r="4" spans="1:64" ht="15" customHeight="1">
      <c r="A4" s="85" t="s">
        <v>213</v>
      </c>
      <c r="B4" s="85" t="s">
        <v>214</v>
      </c>
      <c r="C4" s="53" t="s">
        <v>547</v>
      </c>
      <c r="D4" s="54">
        <v>3</v>
      </c>
      <c r="E4" s="66" t="s">
        <v>132</v>
      </c>
      <c r="F4" s="55">
        <v>35</v>
      </c>
      <c r="G4" s="53"/>
      <c r="H4" s="57"/>
      <c r="I4" s="56"/>
      <c r="J4" s="56"/>
      <c r="K4" s="36" t="s">
        <v>65</v>
      </c>
      <c r="L4" s="84">
        <v>4</v>
      </c>
      <c r="M4" s="84"/>
      <c r="N4" s="63"/>
      <c r="O4" s="87" t="s">
        <v>216</v>
      </c>
      <c r="P4" s="89">
        <v>43705.18800925926</v>
      </c>
      <c r="Q4" s="87" t="s">
        <v>218</v>
      </c>
      <c r="R4" s="87"/>
      <c r="S4" s="87"/>
      <c r="T4" s="87" t="s">
        <v>234</v>
      </c>
      <c r="U4" s="87"/>
      <c r="V4" s="90" t="s">
        <v>238</v>
      </c>
      <c r="W4" s="89">
        <v>43705.18800925926</v>
      </c>
      <c r="X4" s="90" t="s">
        <v>242</v>
      </c>
      <c r="Y4" s="87"/>
      <c r="Z4" s="87"/>
      <c r="AA4" s="93" t="s">
        <v>254</v>
      </c>
      <c r="AB4" s="87"/>
      <c r="AC4" s="87" t="b">
        <v>0</v>
      </c>
      <c r="AD4" s="87">
        <v>0</v>
      </c>
      <c r="AE4" s="93" t="s">
        <v>265</v>
      </c>
      <c r="AF4" s="87" t="b">
        <v>0</v>
      </c>
      <c r="AG4" s="87" t="s">
        <v>266</v>
      </c>
      <c r="AH4" s="87"/>
      <c r="AI4" s="93" t="s">
        <v>265</v>
      </c>
      <c r="AJ4" s="87" t="b">
        <v>0</v>
      </c>
      <c r="AK4" s="87">
        <v>0</v>
      </c>
      <c r="AL4" s="93" t="s">
        <v>259</v>
      </c>
      <c r="AM4" s="87" t="s">
        <v>267</v>
      </c>
      <c r="AN4" s="87" t="b">
        <v>0</v>
      </c>
      <c r="AO4" s="93" t="s">
        <v>259</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23</v>
      </c>
      <c r="BK4" s="52">
        <v>100</v>
      </c>
      <c r="BL4" s="51">
        <v>23</v>
      </c>
    </row>
    <row r="5" spans="1:64" ht="30">
      <c r="A5" s="85" t="s">
        <v>214</v>
      </c>
      <c r="B5" s="85" t="s">
        <v>214</v>
      </c>
      <c r="C5" s="53" t="s">
        <v>548</v>
      </c>
      <c r="D5" s="54">
        <v>10</v>
      </c>
      <c r="E5" s="66" t="s">
        <v>136</v>
      </c>
      <c r="F5" s="55">
        <v>12</v>
      </c>
      <c r="G5" s="53"/>
      <c r="H5" s="57"/>
      <c r="I5" s="56"/>
      <c r="J5" s="56"/>
      <c r="K5" s="36" t="s">
        <v>65</v>
      </c>
      <c r="L5" s="84">
        <v>5</v>
      </c>
      <c r="M5" s="84"/>
      <c r="N5" s="63"/>
      <c r="O5" s="87" t="s">
        <v>176</v>
      </c>
      <c r="P5" s="89">
        <v>43698.089641203704</v>
      </c>
      <c r="Q5" s="87" t="s">
        <v>219</v>
      </c>
      <c r="R5" s="90" t="s">
        <v>227</v>
      </c>
      <c r="S5" s="87" t="s">
        <v>233</v>
      </c>
      <c r="T5" s="87" t="s">
        <v>235</v>
      </c>
      <c r="U5" s="87"/>
      <c r="V5" s="90" t="s">
        <v>239</v>
      </c>
      <c r="W5" s="89">
        <v>43698.089641203704</v>
      </c>
      <c r="X5" s="90" t="s">
        <v>243</v>
      </c>
      <c r="Y5" s="87"/>
      <c r="Z5" s="87"/>
      <c r="AA5" s="93" t="s">
        <v>255</v>
      </c>
      <c r="AB5" s="87"/>
      <c r="AC5" s="87" t="b">
        <v>0</v>
      </c>
      <c r="AD5" s="87">
        <v>0</v>
      </c>
      <c r="AE5" s="93" t="s">
        <v>265</v>
      </c>
      <c r="AF5" s="87" t="b">
        <v>0</v>
      </c>
      <c r="AG5" s="87" t="s">
        <v>266</v>
      </c>
      <c r="AH5" s="87"/>
      <c r="AI5" s="93" t="s">
        <v>265</v>
      </c>
      <c r="AJ5" s="87" t="b">
        <v>0</v>
      </c>
      <c r="AK5" s="87">
        <v>0</v>
      </c>
      <c r="AL5" s="93" t="s">
        <v>265</v>
      </c>
      <c r="AM5" s="87" t="s">
        <v>268</v>
      </c>
      <c r="AN5" s="87" t="b">
        <v>1</v>
      </c>
      <c r="AO5" s="93" t="s">
        <v>255</v>
      </c>
      <c r="AP5" s="87" t="s">
        <v>176</v>
      </c>
      <c r="AQ5" s="87">
        <v>0</v>
      </c>
      <c r="AR5" s="87">
        <v>0</v>
      </c>
      <c r="AS5" s="87"/>
      <c r="AT5" s="87"/>
      <c r="AU5" s="87"/>
      <c r="AV5" s="87"/>
      <c r="AW5" s="87"/>
      <c r="AX5" s="87"/>
      <c r="AY5" s="87"/>
      <c r="AZ5" s="87"/>
      <c r="BA5">
        <v>6</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18</v>
      </c>
      <c r="BK5" s="52">
        <v>100</v>
      </c>
      <c r="BL5" s="51">
        <v>18</v>
      </c>
    </row>
    <row r="6" spans="1:64" ht="30">
      <c r="A6" s="85" t="s">
        <v>214</v>
      </c>
      <c r="B6" s="85" t="s">
        <v>214</v>
      </c>
      <c r="C6" s="53" t="s">
        <v>548</v>
      </c>
      <c r="D6" s="54">
        <v>10</v>
      </c>
      <c r="E6" s="66" t="s">
        <v>136</v>
      </c>
      <c r="F6" s="55">
        <v>12</v>
      </c>
      <c r="G6" s="53"/>
      <c r="H6" s="57"/>
      <c r="I6" s="56"/>
      <c r="J6" s="56"/>
      <c r="K6" s="36" t="s">
        <v>65</v>
      </c>
      <c r="L6" s="84">
        <v>6</v>
      </c>
      <c r="M6" s="84"/>
      <c r="N6" s="63"/>
      <c r="O6" s="87" t="s">
        <v>176</v>
      </c>
      <c r="P6" s="89">
        <v>43698.0906712963</v>
      </c>
      <c r="Q6" s="87" t="s">
        <v>220</v>
      </c>
      <c r="R6" s="90" t="s">
        <v>228</v>
      </c>
      <c r="S6" s="87" t="s">
        <v>233</v>
      </c>
      <c r="T6" s="87" t="s">
        <v>235</v>
      </c>
      <c r="U6" s="87"/>
      <c r="V6" s="90" t="s">
        <v>239</v>
      </c>
      <c r="W6" s="89">
        <v>43698.0906712963</v>
      </c>
      <c r="X6" s="90" t="s">
        <v>244</v>
      </c>
      <c r="Y6" s="87"/>
      <c r="Z6" s="87"/>
      <c r="AA6" s="93" t="s">
        <v>256</v>
      </c>
      <c r="AB6" s="87"/>
      <c r="AC6" s="87" t="b">
        <v>0</v>
      </c>
      <c r="AD6" s="87">
        <v>0</v>
      </c>
      <c r="AE6" s="93" t="s">
        <v>265</v>
      </c>
      <c r="AF6" s="87" t="b">
        <v>0</v>
      </c>
      <c r="AG6" s="87" t="s">
        <v>266</v>
      </c>
      <c r="AH6" s="87"/>
      <c r="AI6" s="93" t="s">
        <v>265</v>
      </c>
      <c r="AJ6" s="87" t="b">
        <v>0</v>
      </c>
      <c r="AK6" s="87">
        <v>0</v>
      </c>
      <c r="AL6" s="93" t="s">
        <v>265</v>
      </c>
      <c r="AM6" s="87" t="s">
        <v>268</v>
      </c>
      <c r="AN6" s="87" t="b">
        <v>1</v>
      </c>
      <c r="AO6" s="93" t="s">
        <v>256</v>
      </c>
      <c r="AP6" s="87" t="s">
        <v>176</v>
      </c>
      <c r="AQ6" s="87">
        <v>0</v>
      </c>
      <c r="AR6" s="87">
        <v>0</v>
      </c>
      <c r="AS6" s="87"/>
      <c r="AT6" s="87"/>
      <c r="AU6" s="87"/>
      <c r="AV6" s="87"/>
      <c r="AW6" s="87"/>
      <c r="AX6" s="87"/>
      <c r="AY6" s="87"/>
      <c r="AZ6" s="87"/>
      <c r="BA6">
        <v>6</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18</v>
      </c>
      <c r="BK6" s="52">
        <v>100</v>
      </c>
      <c r="BL6" s="51">
        <v>18</v>
      </c>
    </row>
    <row r="7" spans="1:64" ht="30">
      <c r="A7" s="85" t="s">
        <v>214</v>
      </c>
      <c r="B7" s="85" t="s">
        <v>214</v>
      </c>
      <c r="C7" s="53" t="s">
        <v>548</v>
      </c>
      <c r="D7" s="54">
        <v>10</v>
      </c>
      <c r="E7" s="66" t="s">
        <v>136</v>
      </c>
      <c r="F7" s="55">
        <v>12</v>
      </c>
      <c r="G7" s="53"/>
      <c r="H7" s="57"/>
      <c r="I7" s="56"/>
      <c r="J7" s="56"/>
      <c r="K7" s="36" t="s">
        <v>65</v>
      </c>
      <c r="L7" s="84">
        <v>7</v>
      </c>
      <c r="M7" s="84"/>
      <c r="N7" s="63"/>
      <c r="O7" s="87" t="s">
        <v>176</v>
      </c>
      <c r="P7" s="89">
        <v>43699.13371527778</v>
      </c>
      <c r="Q7" s="87" t="s">
        <v>221</v>
      </c>
      <c r="R7" s="90" t="s">
        <v>229</v>
      </c>
      <c r="S7" s="87" t="s">
        <v>233</v>
      </c>
      <c r="T7" s="87" t="s">
        <v>234</v>
      </c>
      <c r="U7" s="87"/>
      <c r="V7" s="90" t="s">
        <v>239</v>
      </c>
      <c r="W7" s="89">
        <v>43699.13371527778</v>
      </c>
      <c r="X7" s="90" t="s">
        <v>245</v>
      </c>
      <c r="Y7" s="87"/>
      <c r="Z7" s="87"/>
      <c r="AA7" s="93" t="s">
        <v>257</v>
      </c>
      <c r="AB7" s="87"/>
      <c r="AC7" s="87" t="b">
        <v>0</v>
      </c>
      <c r="AD7" s="87">
        <v>0</v>
      </c>
      <c r="AE7" s="93" t="s">
        <v>265</v>
      </c>
      <c r="AF7" s="87" t="b">
        <v>0</v>
      </c>
      <c r="AG7" s="87" t="s">
        <v>266</v>
      </c>
      <c r="AH7" s="87"/>
      <c r="AI7" s="93" t="s">
        <v>265</v>
      </c>
      <c r="AJ7" s="87" t="b">
        <v>0</v>
      </c>
      <c r="AK7" s="87">
        <v>0</v>
      </c>
      <c r="AL7" s="93" t="s">
        <v>265</v>
      </c>
      <c r="AM7" s="87" t="s">
        <v>268</v>
      </c>
      <c r="AN7" s="87" t="b">
        <v>1</v>
      </c>
      <c r="AO7" s="93" t="s">
        <v>257</v>
      </c>
      <c r="AP7" s="87" t="s">
        <v>176</v>
      </c>
      <c r="AQ7" s="87">
        <v>0</v>
      </c>
      <c r="AR7" s="87">
        <v>0</v>
      </c>
      <c r="AS7" s="87"/>
      <c r="AT7" s="87"/>
      <c r="AU7" s="87"/>
      <c r="AV7" s="87"/>
      <c r="AW7" s="87"/>
      <c r="AX7" s="87"/>
      <c r="AY7" s="87"/>
      <c r="AZ7" s="87"/>
      <c r="BA7">
        <v>6</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17</v>
      </c>
      <c r="BK7" s="52">
        <v>100</v>
      </c>
      <c r="BL7" s="51">
        <v>17</v>
      </c>
    </row>
    <row r="8" spans="1:64" ht="30">
      <c r="A8" s="85" t="s">
        <v>214</v>
      </c>
      <c r="B8" s="85" t="s">
        <v>214</v>
      </c>
      <c r="C8" s="53" t="s">
        <v>548</v>
      </c>
      <c r="D8" s="54">
        <v>10</v>
      </c>
      <c r="E8" s="66" t="s">
        <v>136</v>
      </c>
      <c r="F8" s="55">
        <v>12</v>
      </c>
      <c r="G8" s="53"/>
      <c r="H8" s="57"/>
      <c r="I8" s="56"/>
      <c r="J8" s="56"/>
      <c r="K8" s="36" t="s">
        <v>65</v>
      </c>
      <c r="L8" s="84">
        <v>8</v>
      </c>
      <c r="M8" s="84"/>
      <c r="N8" s="63"/>
      <c r="O8" s="87" t="s">
        <v>176</v>
      </c>
      <c r="P8" s="89">
        <v>43705.14265046296</v>
      </c>
      <c r="Q8" s="87" t="s">
        <v>222</v>
      </c>
      <c r="R8" s="90" t="s">
        <v>230</v>
      </c>
      <c r="S8" s="87" t="s">
        <v>233</v>
      </c>
      <c r="T8" s="87" t="s">
        <v>234</v>
      </c>
      <c r="U8" s="87"/>
      <c r="V8" s="90" t="s">
        <v>239</v>
      </c>
      <c r="W8" s="89">
        <v>43705.14265046296</v>
      </c>
      <c r="X8" s="90" t="s">
        <v>246</v>
      </c>
      <c r="Y8" s="87"/>
      <c r="Z8" s="87"/>
      <c r="AA8" s="93" t="s">
        <v>258</v>
      </c>
      <c r="AB8" s="87"/>
      <c r="AC8" s="87" t="b">
        <v>0</v>
      </c>
      <c r="AD8" s="87">
        <v>0</v>
      </c>
      <c r="AE8" s="93" t="s">
        <v>265</v>
      </c>
      <c r="AF8" s="87" t="b">
        <v>0</v>
      </c>
      <c r="AG8" s="87" t="s">
        <v>266</v>
      </c>
      <c r="AH8" s="87"/>
      <c r="AI8" s="93" t="s">
        <v>265</v>
      </c>
      <c r="AJ8" s="87" t="b">
        <v>0</v>
      </c>
      <c r="AK8" s="87">
        <v>0</v>
      </c>
      <c r="AL8" s="93" t="s">
        <v>265</v>
      </c>
      <c r="AM8" s="87" t="s">
        <v>268</v>
      </c>
      <c r="AN8" s="87" t="b">
        <v>1</v>
      </c>
      <c r="AO8" s="93" t="s">
        <v>258</v>
      </c>
      <c r="AP8" s="87" t="s">
        <v>176</v>
      </c>
      <c r="AQ8" s="87">
        <v>0</v>
      </c>
      <c r="AR8" s="87">
        <v>0</v>
      </c>
      <c r="AS8" s="87"/>
      <c r="AT8" s="87"/>
      <c r="AU8" s="87"/>
      <c r="AV8" s="87"/>
      <c r="AW8" s="87"/>
      <c r="AX8" s="87"/>
      <c r="AY8" s="87"/>
      <c r="AZ8" s="87"/>
      <c r="BA8">
        <v>6</v>
      </c>
      <c r="BB8" s="86" t="str">
        <f>REPLACE(INDEX(GroupVertices[Group],MATCH(Edges[[#This Row],[Vertex 1]],GroupVertices[Vertex],0)),1,1,"")</f>
        <v>1</v>
      </c>
      <c r="BC8" s="86" t="str">
        <f>REPLACE(INDEX(GroupVertices[Group],MATCH(Edges[[#This Row],[Vertex 2]],GroupVertices[Vertex],0)),1,1,"")</f>
        <v>1</v>
      </c>
      <c r="BD8" s="51">
        <v>0</v>
      </c>
      <c r="BE8" s="52">
        <v>0</v>
      </c>
      <c r="BF8" s="51">
        <v>0</v>
      </c>
      <c r="BG8" s="52">
        <v>0</v>
      </c>
      <c r="BH8" s="51">
        <v>0</v>
      </c>
      <c r="BI8" s="52">
        <v>0</v>
      </c>
      <c r="BJ8" s="51">
        <v>20</v>
      </c>
      <c r="BK8" s="52">
        <v>100</v>
      </c>
      <c r="BL8" s="51">
        <v>20</v>
      </c>
    </row>
    <row r="9" spans="1:64" ht="30">
      <c r="A9" s="85" t="s">
        <v>214</v>
      </c>
      <c r="B9" s="85" t="s">
        <v>214</v>
      </c>
      <c r="C9" s="53" t="s">
        <v>548</v>
      </c>
      <c r="D9" s="54">
        <v>10</v>
      </c>
      <c r="E9" s="66" t="s">
        <v>136</v>
      </c>
      <c r="F9" s="55">
        <v>12</v>
      </c>
      <c r="G9" s="53"/>
      <c r="H9" s="57"/>
      <c r="I9" s="56"/>
      <c r="J9" s="56"/>
      <c r="K9" s="36" t="s">
        <v>65</v>
      </c>
      <c r="L9" s="84">
        <v>9</v>
      </c>
      <c r="M9" s="84"/>
      <c r="N9" s="63"/>
      <c r="O9" s="87" t="s">
        <v>176</v>
      </c>
      <c r="P9" s="89">
        <v>43705.14434027778</v>
      </c>
      <c r="Q9" s="87" t="s">
        <v>223</v>
      </c>
      <c r="R9" s="90" t="s">
        <v>231</v>
      </c>
      <c r="S9" s="87" t="s">
        <v>233</v>
      </c>
      <c r="T9" s="87" t="s">
        <v>234</v>
      </c>
      <c r="U9" s="87"/>
      <c r="V9" s="90" t="s">
        <v>239</v>
      </c>
      <c r="W9" s="89">
        <v>43705.14434027778</v>
      </c>
      <c r="X9" s="90" t="s">
        <v>247</v>
      </c>
      <c r="Y9" s="87"/>
      <c r="Z9" s="87"/>
      <c r="AA9" s="93" t="s">
        <v>259</v>
      </c>
      <c r="AB9" s="87"/>
      <c r="AC9" s="87" t="b">
        <v>0</v>
      </c>
      <c r="AD9" s="87">
        <v>0</v>
      </c>
      <c r="AE9" s="93" t="s">
        <v>265</v>
      </c>
      <c r="AF9" s="87" t="b">
        <v>0</v>
      </c>
      <c r="AG9" s="87" t="s">
        <v>266</v>
      </c>
      <c r="AH9" s="87"/>
      <c r="AI9" s="93" t="s">
        <v>265</v>
      </c>
      <c r="AJ9" s="87" t="b">
        <v>0</v>
      </c>
      <c r="AK9" s="87">
        <v>0</v>
      </c>
      <c r="AL9" s="93" t="s">
        <v>265</v>
      </c>
      <c r="AM9" s="87" t="s">
        <v>268</v>
      </c>
      <c r="AN9" s="87" t="b">
        <v>1</v>
      </c>
      <c r="AO9" s="93" t="s">
        <v>259</v>
      </c>
      <c r="AP9" s="87" t="s">
        <v>176</v>
      </c>
      <c r="AQ9" s="87">
        <v>0</v>
      </c>
      <c r="AR9" s="87">
        <v>0</v>
      </c>
      <c r="AS9" s="87"/>
      <c r="AT9" s="87"/>
      <c r="AU9" s="87"/>
      <c r="AV9" s="87"/>
      <c r="AW9" s="87"/>
      <c r="AX9" s="87"/>
      <c r="AY9" s="87"/>
      <c r="AZ9" s="87"/>
      <c r="BA9">
        <v>6</v>
      </c>
      <c r="BB9" s="86" t="str">
        <f>REPLACE(INDEX(GroupVertices[Group],MATCH(Edges[[#This Row],[Vertex 1]],GroupVertices[Vertex],0)),1,1,"")</f>
        <v>1</v>
      </c>
      <c r="BC9" s="86" t="str">
        <f>REPLACE(INDEX(GroupVertices[Group],MATCH(Edges[[#This Row],[Vertex 2]],GroupVertices[Vertex],0)),1,1,"")</f>
        <v>1</v>
      </c>
      <c r="BD9" s="51">
        <v>0</v>
      </c>
      <c r="BE9" s="52">
        <v>0</v>
      </c>
      <c r="BF9" s="51">
        <v>0</v>
      </c>
      <c r="BG9" s="52">
        <v>0</v>
      </c>
      <c r="BH9" s="51">
        <v>0</v>
      </c>
      <c r="BI9" s="52">
        <v>0</v>
      </c>
      <c r="BJ9" s="51">
        <v>20</v>
      </c>
      <c r="BK9" s="52">
        <v>100</v>
      </c>
      <c r="BL9" s="51">
        <v>20</v>
      </c>
    </row>
    <row r="10" spans="1:64" ht="30">
      <c r="A10" s="85" t="s">
        <v>214</v>
      </c>
      <c r="B10" s="85" t="s">
        <v>214</v>
      </c>
      <c r="C10" s="53" t="s">
        <v>548</v>
      </c>
      <c r="D10" s="54">
        <v>10</v>
      </c>
      <c r="E10" s="66" t="s">
        <v>136</v>
      </c>
      <c r="F10" s="55">
        <v>12</v>
      </c>
      <c r="G10" s="53"/>
      <c r="H10" s="57"/>
      <c r="I10" s="56"/>
      <c r="J10" s="56"/>
      <c r="K10" s="36" t="s">
        <v>65</v>
      </c>
      <c r="L10" s="84">
        <v>10</v>
      </c>
      <c r="M10" s="84"/>
      <c r="N10" s="63"/>
      <c r="O10" s="87" t="s">
        <v>176</v>
      </c>
      <c r="P10" s="89">
        <v>43706.21791666667</v>
      </c>
      <c r="Q10" s="87" t="s">
        <v>224</v>
      </c>
      <c r="R10" s="90" t="s">
        <v>232</v>
      </c>
      <c r="S10" s="87" t="s">
        <v>233</v>
      </c>
      <c r="T10" s="87" t="s">
        <v>234</v>
      </c>
      <c r="U10" s="87"/>
      <c r="V10" s="90" t="s">
        <v>239</v>
      </c>
      <c r="W10" s="89">
        <v>43706.21791666667</v>
      </c>
      <c r="X10" s="90" t="s">
        <v>248</v>
      </c>
      <c r="Y10" s="87"/>
      <c r="Z10" s="87"/>
      <c r="AA10" s="93" t="s">
        <v>260</v>
      </c>
      <c r="AB10" s="87"/>
      <c r="AC10" s="87" t="b">
        <v>0</v>
      </c>
      <c r="AD10" s="87">
        <v>0</v>
      </c>
      <c r="AE10" s="93" t="s">
        <v>265</v>
      </c>
      <c r="AF10" s="87" t="b">
        <v>0</v>
      </c>
      <c r="AG10" s="87" t="s">
        <v>266</v>
      </c>
      <c r="AH10" s="87"/>
      <c r="AI10" s="93" t="s">
        <v>265</v>
      </c>
      <c r="AJ10" s="87" t="b">
        <v>0</v>
      </c>
      <c r="AK10" s="87">
        <v>0</v>
      </c>
      <c r="AL10" s="93" t="s">
        <v>265</v>
      </c>
      <c r="AM10" s="87" t="s">
        <v>269</v>
      </c>
      <c r="AN10" s="87" t="b">
        <v>1</v>
      </c>
      <c r="AO10" s="93" t="s">
        <v>260</v>
      </c>
      <c r="AP10" s="87" t="s">
        <v>176</v>
      </c>
      <c r="AQ10" s="87">
        <v>0</v>
      </c>
      <c r="AR10" s="87">
        <v>0</v>
      </c>
      <c r="AS10" s="87"/>
      <c r="AT10" s="87"/>
      <c r="AU10" s="87"/>
      <c r="AV10" s="87"/>
      <c r="AW10" s="87"/>
      <c r="AX10" s="87"/>
      <c r="AY10" s="87"/>
      <c r="AZ10" s="87"/>
      <c r="BA10">
        <v>6</v>
      </c>
      <c r="BB10" s="86" t="str">
        <f>REPLACE(INDEX(GroupVertices[Group],MATCH(Edges[[#This Row],[Vertex 1]],GroupVertices[Vertex],0)),1,1,"")</f>
        <v>1</v>
      </c>
      <c r="BC10" s="86" t="str">
        <f>REPLACE(INDEX(GroupVertices[Group],MATCH(Edges[[#This Row],[Vertex 2]],GroupVertices[Vertex],0)),1,1,"")</f>
        <v>1</v>
      </c>
      <c r="BD10" s="51">
        <v>0</v>
      </c>
      <c r="BE10" s="52">
        <v>0</v>
      </c>
      <c r="BF10" s="51">
        <v>0</v>
      </c>
      <c r="BG10" s="52">
        <v>0</v>
      </c>
      <c r="BH10" s="51">
        <v>0</v>
      </c>
      <c r="BI10" s="52">
        <v>0</v>
      </c>
      <c r="BJ10" s="51">
        <v>17</v>
      </c>
      <c r="BK10" s="52">
        <v>100</v>
      </c>
      <c r="BL10" s="51">
        <v>17</v>
      </c>
    </row>
    <row r="11" spans="1:64" ht="45">
      <c r="A11" s="85" t="s">
        <v>215</v>
      </c>
      <c r="B11" s="85" t="s">
        <v>214</v>
      </c>
      <c r="C11" s="53" t="s">
        <v>547</v>
      </c>
      <c r="D11" s="54">
        <v>3</v>
      </c>
      <c r="E11" s="66" t="s">
        <v>136</v>
      </c>
      <c r="F11" s="55">
        <v>35</v>
      </c>
      <c r="G11" s="53"/>
      <c r="H11" s="57"/>
      <c r="I11" s="56"/>
      <c r="J11" s="56"/>
      <c r="K11" s="36" t="s">
        <v>65</v>
      </c>
      <c r="L11" s="84">
        <v>11</v>
      </c>
      <c r="M11" s="84"/>
      <c r="N11" s="63"/>
      <c r="O11" s="87" t="s">
        <v>216</v>
      </c>
      <c r="P11" s="89">
        <v>43698.09107638889</v>
      </c>
      <c r="Q11" s="87" t="s">
        <v>225</v>
      </c>
      <c r="R11" s="87"/>
      <c r="S11" s="87"/>
      <c r="T11" s="87" t="s">
        <v>236</v>
      </c>
      <c r="U11" s="87"/>
      <c r="V11" s="90" t="s">
        <v>240</v>
      </c>
      <c r="W11" s="89">
        <v>43698.09107638889</v>
      </c>
      <c r="X11" s="90" t="s">
        <v>249</v>
      </c>
      <c r="Y11" s="87"/>
      <c r="Z11" s="87"/>
      <c r="AA11" s="93" t="s">
        <v>261</v>
      </c>
      <c r="AB11" s="87"/>
      <c r="AC11" s="87" t="b">
        <v>0</v>
      </c>
      <c r="AD11" s="87">
        <v>0</v>
      </c>
      <c r="AE11" s="93" t="s">
        <v>265</v>
      </c>
      <c r="AF11" s="87" t="b">
        <v>0</v>
      </c>
      <c r="AG11" s="87" t="s">
        <v>266</v>
      </c>
      <c r="AH11" s="87"/>
      <c r="AI11" s="93" t="s">
        <v>265</v>
      </c>
      <c r="AJ11" s="87" t="b">
        <v>0</v>
      </c>
      <c r="AK11" s="87">
        <v>0</v>
      </c>
      <c r="AL11" s="93" t="s">
        <v>256</v>
      </c>
      <c r="AM11" s="87" t="s">
        <v>269</v>
      </c>
      <c r="AN11" s="87" t="b">
        <v>0</v>
      </c>
      <c r="AO11" s="93" t="s">
        <v>256</v>
      </c>
      <c r="AP11" s="87" t="s">
        <v>176</v>
      </c>
      <c r="AQ11" s="87">
        <v>0</v>
      </c>
      <c r="AR11" s="87">
        <v>0</v>
      </c>
      <c r="AS11" s="87"/>
      <c r="AT11" s="87"/>
      <c r="AU11" s="87"/>
      <c r="AV11" s="87"/>
      <c r="AW11" s="87"/>
      <c r="AX11" s="87"/>
      <c r="AY11" s="87"/>
      <c r="AZ11" s="87"/>
      <c r="BA11">
        <v>4</v>
      </c>
      <c r="BB11" s="86" t="str">
        <f>REPLACE(INDEX(GroupVertices[Group],MATCH(Edges[[#This Row],[Vertex 1]],GroupVertices[Vertex],0)),1,1,"")</f>
        <v>1</v>
      </c>
      <c r="BC11" s="86" t="str">
        <f>REPLACE(INDEX(GroupVertices[Group],MATCH(Edges[[#This Row],[Vertex 2]],GroupVertices[Vertex],0)),1,1,"")</f>
        <v>1</v>
      </c>
      <c r="BD11" s="51">
        <v>0</v>
      </c>
      <c r="BE11" s="52">
        <v>0</v>
      </c>
      <c r="BF11" s="51">
        <v>0</v>
      </c>
      <c r="BG11" s="52">
        <v>0</v>
      </c>
      <c r="BH11" s="51">
        <v>0</v>
      </c>
      <c r="BI11" s="52">
        <v>0</v>
      </c>
      <c r="BJ11" s="51">
        <v>23</v>
      </c>
      <c r="BK11" s="52">
        <v>100</v>
      </c>
      <c r="BL11" s="51">
        <v>23</v>
      </c>
    </row>
    <row r="12" spans="1:64" ht="45">
      <c r="A12" s="85" t="s">
        <v>215</v>
      </c>
      <c r="B12" s="85" t="s">
        <v>214</v>
      </c>
      <c r="C12" s="53" t="s">
        <v>547</v>
      </c>
      <c r="D12" s="54">
        <v>3</v>
      </c>
      <c r="E12" s="66" t="s">
        <v>136</v>
      </c>
      <c r="F12" s="55">
        <v>35</v>
      </c>
      <c r="G12" s="53"/>
      <c r="H12" s="57"/>
      <c r="I12" s="56"/>
      <c r="J12" s="56"/>
      <c r="K12" s="36" t="s">
        <v>65</v>
      </c>
      <c r="L12" s="84">
        <v>12</v>
      </c>
      <c r="M12" s="84"/>
      <c r="N12" s="63"/>
      <c r="O12" s="87" t="s">
        <v>216</v>
      </c>
      <c r="P12" s="89">
        <v>43699.137650462966</v>
      </c>
      <c r="Q12" s="87" t="s">
        <v>217</v>
      </c>
      <c r="R12" s="87"/>
      <c r="S12" s="87"/>
      <c r="T12" s="87" t="s">
        <v>234</v>
      </c>
      <c r="U12" s="87"/>
      <c r="V12" s="90" t="s">
        <v>240</v>
      </c>
      <c r="W12" s="89">
        <v>43699.137650462966</v>
      </c>
      <c r="X12" s="90" t="s">
        <v>250</v>
      </c>
      <c r="Y12" s="87"/>
      <c r="Z12" s="87"/>
      <c r="AA12" s="93" t="s">
        <v>262</v>
      </c>
      <c r="AB12" s="87"/>
      <c r="AC12" s="87" t="b">
        <v>0</v>
      </c>
      <c r="AD12" s="87">
        <v>0</v>
      </c>
      <c r="AE12" s="93" t="s">
        <v>265</v>
      </c>
      <c r="AF12" s="87" t="b">
        <v>0</v>
      </c>
      <c r="AG12" s="87" t="s">
        <v>266</v>
      </c>
      <c r="AH12" s="87"/>
      <c r="AI12" s="93" t="s">
        <v>265</v>
      </c>
      <c r="AJ12" s="87" t="b">
        <v>0</v>
      </c>
      <c r="AK12" s="87">
        <v>0</v>
      </c>
      <c r="AL12" s="93" t="s">
        <v>257</v>
      </c>
      <c r="AM12" s="87" t="s">
        <v>269</v>
      </c>
      <c r="AN12" s="87" t="b">
        <v>0</v>
      </c>
      <c r="AO12" s="93" t="s">
        <v>257</v>
      </c>
      <c r="AP12" s="87" t="s">
        <v>176</v>
      </c>
      <c r="AQ12" s="87">
        <v>0</v>
      </c>
      <c r="AR12" s="87">
        <v>0</v>
      </c>
      <c r="AS12" s="87"/>
      <c r="AT12" s="87"/>
      <c r="AU12" s="87"/>
      <c r="AV12" s="87"/>
      <c r="AW12" s="87"/>
      <c r="AX12" s="87"/>
      <c r="AY12" s="87"/>
      <c r="AZ12" s="87"/>
      <c r="BA12">
        <v>4</v>
      </c>
      <c r="BB12" s="86" t="str">
        <f>REPLACE(INDEX(GroupVertices[Group],MATCH(Edges[[#This Row],[Vertex 1]],GroupVertices[Vertex],0)),1,1,"")</f>
        <v>1</v>
      </c>
      <c r="BC12" s="86" t="str">
        <f>REPLACE(INDEX(GroupVertices[Group],MATCH(Edges[[#This Row],[Vertex 2]],GroupVertices[Vertex],0)),1,1,"")</f>
        <v>1</v>
      </c>
      <c r="BD12" s="51">
        <v>0</v>
      </c>
      <c r="BE12" s="52">
        <v>0</v>
      </c>
      <c r="BF12" s="51">
        <v>0</v>
      </c>
      <c r="BG12" s="52">
        <v>0</v>
      </c>
      <c r="BH12" s="51">
        <v>0</v>
      </c>
      <c r="BI12" s="52">
        <v>0</v>
      </c>
      <c r="BJ12" s="51">
        <v>20</v>
      </c>
      <c r="BK12" s="52">
        <v>100</v>
      </c>
      <c r="BL12" s="51">
        <v>20</v>
      </c>
    </row>
    <row r="13" spans="1:64" ht="45">
      <c r="A13" s="85" t="s">
        <v>215</v>
      </c>
      <c r="B13" s="85" t="s">
        <v>214</v>
      </c>
      <c r="C13" s="53" t="s">
        <v>547</v>
      </c>
      <c r="D13" s="54">
        <v>3</v>
      </c>
      <c r="E13" s="66" t="s">
        <v>136</v>
      </c>
      <c r="F13" s="55">
        <v>35</v>
      </c>
      <c r="G13" s="53"/>
      <c r="H13" s="57"/>
      <c r="I13" s="56"/>
      <c r="J13" s="56"/>
      <c r="K13" s="36" t="s">
        <v>65</v>
      </c>
      <c r="L13" s="84">
        <v>13</v>
      </c>
      <c r="M13" s="84"/>
      <c r="N13" s="63"/>
      <c r="O13" s="87" t="s">
        <v>216</v>
      </c>
      <c r="P13" s="89">
        <v>43705.145636574074</v>
      </c>
      <c r="Q13" s="87" t="s">
        <v>218</v>
      </c>
      <c r="R13" s="87"/>
      <c r="S13" s="87"/>
      <c r="T13" s="87" t="s">
        <v>234</v>
      </c>
      <c r="U13" s="87"/>
      <c r="V13" s="90" t="s">
        <v>240</v>
      </c>
      <c r="W13" s="89">
        <v>43705.145636574074</v>
      </c>
      <c r="X13" s="90" t="s">
        <v>251</v>
      </c>
      <c r="Y13" s="87"/>
      <c r="Z13" s="87"/>
      <c r="AA13" s="93" t="s">
        <v>263</v>
      </c>
      <c r="AB13" s="87"/>
      <c r="AC13" s="87" t="b">
        <v>0</v>
      </c>
      <c r="AD13" s="87">
        <v>0</v>
      </c>
      <c r="AE13" s="93" t="s">
        <v>265</v>
      </c>
      <c r="AF13" s="87" t="b">
        <v>0</v>
      </c>
      <c r="AG13" s="87" t="s">
        <v>266</v>
      </c>
      <c r="AH13" s="87"/>
      <c r="AI13" s="93" t="s">
        <v>265</v>
      </c>
      <c r="AJ13" s="87" t="b">
        <v>0</v>
      </c>
      <c r="AK13" s="87">
        <v>0</v>
      </c>
      <c r="AL13" s="93" t="s">
        <v>259</v>
      </c>
      <c r="AM13" s="87" t="s">
        <v>269</v>
      </c>
      <c r="AN13" s="87" t="b">
        <v>0</v>
      </c>
      <c r="AO13" s="93" t="s">
        <v>259</v>
      </c>
      <c r="AP13" s="87" t="s">
        <v>176</v>
      </c>
      <c r="AQ13" s="87">
        <v>0</v>
      </c>
      <c r="AR13" s="87">
        <v>0</v>
      </c>
      <c r="AS13" s="87"/>
      <c r="AT13" s="87"/>
      <c r="AU13" s="87"/>
      <c r="AV13" s="87"/>
      <c r="AW13" s="87"/>
      <c r="AX13" s="87"/>
      <c r="AY13" s="87"/>
      <c r="AZ13" s="87"/>
      <c r="BA13">
        <v>4</v>
      </c>
      <c r="BB13" s="86" t="str">
        <f>REPLACE(INDEX(GroupVertices[Group],MATCH(Edges[[#This Row],[Vertex 1]],GroupVertices[Vertex],0)),1,1,"")</f>
        <v>1</v>
      </c>
      <c r="BC13" s="86" t="str">
        <f>REPLACE(INDEX(GroupVertices[Group],MATCH(Edges[[#This Row],[Vertex 2]],GroupVertices[Vertex],0)),1,1,"")</f>
        <v>1</v>
      </c>
      <c r="BD13" s="51">
        <v>0</v>
      </c>
      <c r="BE13" s="52">
        <v>0</v>
      </c>
      <c r="BF13" s="51">
        <v>0</v>
      </c>
      <c r="BG13" s="52">
        <v>0</v>
      </c>
      <c r="BH13" s="51">
        <v>0</v>
      </c>
      <c r="BI13" s="52">
        <v>0</v>
      </c>
      <c r="BJ13" s="51">
        <v>23</v>
      </c>
      <c r="BK13" s="52">
        <v>100</v>
      </c>
      <c r="BL13" s="51">
        <v>23</v>
      </c>
    </row>
    <row r="14" spans="1:64" ht="45">
      <c r="A14" s="85" t="s">
        <v>215</v>
      </c>
      <c r="B14" s="85" t="s">
        <v>214</v>
      </c>
      <c r="C14" s="53" t="s">
        <v>547</v>
      </c>
      <c r="D14" s="54">
        <v>3</v>
      </c>
      <c r="E14" s="66" t="s">
        <v>136</v>
      </c>
      <c r="F14" s="55">
        <v>35</v>
      </c>
      <c r="G14" s="53"/>
      <c r="H14" s="57"/>
      <c r="I14" s="56"/>
      <c r="J14" s="56"/>
      <c r="K14" s="36" t="s">
        <v>65</v>
      </c>
      <c r="L14" s="84">
        <v>14</v>
      </c>
      <c r="M14" s="84"/>
      <c r="N14" s="63"/>
      <c r="O14" s="87" t="s">
        <v>216</v>
      </c>
      <c r="P14" s="89">
        <v>43706.22059027778</v>
      </c>
      <c r="Q14" s="87" t="s">
        <v>226</v>
      </c>
      <c r="R14" s="87"/>
      <c r="S14" s="87"/>
      <c r="T14" s="87" t="s">
        <v>234</v>
      </c>
      <c r="U14" s="87"/>
      <c r="V14" s="90" t="s">
        <v>240</v>
      </c>
      <c r="W14" s="89">
        <v>43706.22059027778</v>
      </c>
      <c r="X14" s="90" t="s">
        <v>252</v>
      </c>
      <c r="Y14" s="87"/>
      <c r="Z14" s="87"/>
      <c r="AA14" s="93" t="s">
        <v>264</v>
      </c>
      <c r="AB14" s="87"/>
      <c r="AC14" s="87" t="b">
        <v>0</v>
      </c>
      <c r="AD14" s="87">
        <v>0</v>
      </c>
      <c r="AE14" s="93" t="s">
        <v>265</v>
      </c>
      <c r="AF14" s="87" t="b">
        <v>0</v>
      </c>
      <c r="AG14" s="87" t="s">
        <v>266</v>
      </c>
      <c r="AH14" s="87"/>
      <c r="AI14" s="93" t="s">
        <v>265</v>
      </c>
      <c r="AJ14" s="87" t="b">
        <v>0</v>
      </c>
      <c r="AK14" s="87">
        <v>0</v>
      </c>
      <c r="AL14" s="93" t="s">
        <v>260</v>
      </c>
      <c r="AM14" s="87" t="s">
        <v>269</v>
      </c>
      <c r="AN14" s="87" t="b">
        <v>0</v>
      </c>
      <c r="AO14" s="93" t="s">
        <v>260</v>
      </c>
      <c r="AP14" s="87" t="s">
        <v>176</v>
      </c>
      <c r="AQ14" s="87">
        <v>0</v>
      </c>
      <c r="AR14" s="87">
        <v>0</v>
      </c>
      <c r="AS14" s="87"/>
      <c r="AT14" s="87"/>
      <c r="AU14" s="87"/>
      <c r="AV14" s="87"/>
      <c r="AW14" s="87"/>
      <c r="AX14" s="87"/>
      <c r="AY14" s="87"/>
      <c r="AZ14" s="87"/>
      <c r="BA14">
        <v>4</v>
      </c>
      <c r="BB14" s="86" t="str">
        <f>REPLACE(INDEX(GroupVertices[Group],MATCH(Edges[[#This Row],[Vertex 1]],GroupVertices[Vertex],0)),1,1,"")</f>
        <v>1</v>
      </c>
      <c r="BC14" s="86" t="str">
        <f>REPLACE(INDEX(GroupVertices[Group],MATCH(Edges[[#This Row],[Vertex 2]],GroupVertices[Vertex],0)),1,1,"")</f>
        <v>1</v>
      </c>
      <c r="BD14" s="51">
        <v>0</v>
      </c>
      <c r="BE14" s="52">
        <v>0</v>
      </c>
      <c r="BF14" s="51">
        <v>0</v>
      </c>
      <c r="BG14" s="52">
        <v>0</v>
      </c>
      <c r="BH14" s="51">
        <v>0</v>
      </c>
      <c r="BI14" s="52">
        <v>0</v>
      </c>
      <c r="BJ14" s="51">
        <v>20</v>
      </c>
      <c r="BK14" s="52">
        <v>100</v>
      </c>
      <c r="BL14"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5" r:id="rId1" display="https://twitter.com/i/web/status/1163996411438018561"/>
    <hyperlink ref="R6" r:id="rId2" display="https://twitter.com/i/web/status/1163996787855765504"/>
    <hyperlink ref="R7" r:id="rId3" display="https://twitter.com/i/web/status/1164374772383440896"/>
    <hyperlink ref="R8" r:id="rId4" display="https://twitter.com/i/web/status/1166552336342421505"/>
    <hyperlink ref="R9" r:id="rId5" display="https://twitter.com/i/web/status/1166552951873331203"/>
    <hyperlink ref="R10" r:id="rId6" display="https://twitter.com/i/web/status/1166941999456563200"/>
    <hyperlink ref="V3" r:id="rId7" display="http://pbs.twimg.com/profile_images/1153215130194337792/cbQv0YZs_normal.jpg"/>
    <hyperlink ref="V4" r:id="rId8" display="http://pbs.twimg.com/profile_images/1167553439758475265/JioePmaS_normal.jpg"/>
    <hyperlink ref="V5" r:id="rId9" display="http://pbs.twimg.com/profile_images/1058739839384907776/WllDCirw_normal.jpg"/>
    <hyperlink ref="V6" r:id="rId10" display="http://pbs.twimg.com/profile_images/1058739839384907776/WllDCirw_normal.jpg"/>
    <hyperlink ref="V7" r:id="rId11" display="http://pbs.twimg.com/profile_images/1058739839384907776/WllDCirw_normal.jpg"/>
    <hyperlink ref="V8" r:id="rId12" display="http://pbs.twimg.com/profile_images/1058739839384907776/WllDCirw_normal.jpg"/>
    <hyperlink ref="V9" r:id="rId13" display="http://pbs.twimg.com/profile_images/1058739839384907776/WllDCirw_normal.jpg"/>
    <hyperlink ref="V10" r:id="rId14" display="http://pbs.twimg.com/profile_images/1058739839384907776/WllDCirw_normal.jpg"/>
    <hyperlink ref="V11" r:id="rId15" display="http://pbs.twimg.com/profile_images/1148806029980950529/ByTff88k_normal.jpg"/>
    <hyperlink ref="V12" r:id="rId16" display="http://pbs.twimg.com/profile_images/1148806029980950529/ByTff88k_normal.jpg"/>
    <hyperlink ref="V13" r:id="rId17" display="http://pbs.twimg.com/profile_images/1148806029980950529/ByTff88k_normal.jpg"/>
    <hyperlink ref="V14" r:id="rId18" display="http://pbs.twimg.com/profile_images/1148806029980950529/ByTff88k_normal.jpg"/>
    <hyperlink ref="X3" r:id="rId19" display="https://twitter.com/#!/jxrnuonopxoh8vt/status/1164375287196463110"/>
    <hyperlink ref="X4" r:id="rId20" display="https://twitter.com/#!/ftijr/status/1166568775312953346"/>
    <hyperlink ref="X5" r:id="rId21" display="https://twitter.com/#!/alhurranews/status/1163996411438018561"/>
    <hyperlink ref="X6" r:id="rId22" display="https://twitter.com/#!/alhurranews/status/1163996787855765504"/>
    <hyperlink ref="X7" r:id="rId23" display="https://twitter.com/#!/alhurranews/status/1164374772383440896"/>
    <hyperlink ref="X8" r:id="rId24" display="https://twitter.com/#!/alhurranews/status/1166552336342421505"/>
    <hyperlink ref="X9" r:id="rId25" display="https://twitter.com/#!/alhurranews/status/1166552951873331203"/>
    <hyperlink ref="X10" r:id="rId26" display="https://twitter.com/#!/alhurranews/status/1166941999456563200"/>
    <hyperlink ref="X11" r:id="rId27" display="https://twitter.com/#!/jkhawlyah/status/1163996934094446592"/>
    <hyperlink ref="X12" r:id="rId28" display="https://twitter.com/#!/jkhawlyah/status/1164376196869775360"/>
    <hyperlink ref="X13" r:id="rId29" display="https://twitter.com/#!/jkhawlyah/status/1166553419315855361"/>
    <hyperlink ref="X14" r:id="rId30" display="https://twitter.com/#!/jkhawlyah/status/1166942972061134848"/>
  </hyperlinks>
  <printOptions/>
  <pageMargins left="0.7" right="0.7" top="0.75" bottom="0.75" header="0.3" footer="0.3"/>
  <pageSetup horizontalDpi="600" verticalDpi="600" orientation="portrait" r:id="rId34"/>
  <legacyDrawing r:id="rId32"/>
  <tableParts>
    <tablePart r:id="rId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503</v>
      </c>
      <c r="B1" s="13" t="s">
        <v>504</v>
      </c>
      <c r="C1" s="13" t="s">
        <v>497</v>
      </c>
      <c r="D1" s="13" t="s">
        <v>498</v>
      </c>
      <c r="E1" s="13" t="s">
        <v>505</v>
      </c>
      <c r="F1" s="13" t="s">
        <v>144</v>
      </c>
      <c r="G1" s="13" t="s">
        <v>506</v>
      </c>
      <c r="H1" s="13" t="s">
        <v>507</v>
      </c>
      <c r="I1" s="13" t="s">
        <v>508</v>
      </c>
      <c r="J1" s="13" t="s">
        <v>509</v>
      </c>
      <c r="K1" s="13" t="s">
        <v>510</v>
      </c>
      <c r="L1" s="13" t="s">
        <v>511</v>
      </c>
    </row>
    <row r="2" spans="1:12" ht="15">
      <c r="A2" s="92" t="s">
        <v>382</v>
      </c>
      <c r="B2" s="92" t="s">
        <v>383</v>
      </c>
      <c r="C2" s="92">
        <v>9</v>
      </c>
      <c r="D2" s="122">
        <v>0.004825959783153217</v>
      </c>
      <c r="E2" s="122">
        <v>1.3901497642457858</v>
      </c>
      <c r="F2" s="92" t="s">
        <v>499</v>
      </c>
      <c r="G2" s="92" t="b">
        <v>0</v>
      </c>
      <c r="H2" s="92" t="b">
        <v>0</v>
      </c>
      <c r="I2" s="92" t="b">
        <v>0</v>
      </c>
      <c r="J2" s="92" t="b">
        <v>0</v>
      </c>
      <c r="K2" s="92" t="b">
        <v>0</v>
      </c>
      <c r="L2" s="92" t="b">
        <v>0</v>
      </c>
    </row>
    <row r="3" spans="1:12" ht="15">
      <c r="A3" s="92" t="s">
        <v>381</v>
      </c>
      <c r="B3" s="92" t="s">
        <v>382</v>
      </c>
      <c r="C3" s="92">
        <v>6</v>
      </c>
      <c r="D3" s="122">
        <v>0.0077518453819050955</v>
      </c>
      <c r="E3" s="122">
        <v>1.1402722910291858</v>
      </c>
      <c r="F3" s="92" t="s">
        <v>499</v>
      </c>
      <c r="G3" s="92" t="b">
        <v>0</v>
      </c>
      <c r="H3" s="92" t="b">
        <v>0</v>
      </c>
      <c r="I3" s="92" t="b">
        <v>0</v>
      </c>
      <c r="J3" s="92" t="b">
        <v>0</v>
      </c>
      <c r="K3" s="92" t="b">
        <v>0</v>
      </c>
      <c r="L3" s="92" t="b">
        <v>0</v>
      </c>
    </row>
    <row r="4" spans="1:12" ht="15">
      <c r="A4" s="92" t="s">
        <v>214</v>
      </c>
      <c r="B4" s="92" t="s">
        <v>381</v>
      </c>
      <c r="C4" s="92">
        <v>4</v>
      </c>
      <c r="D4" s="122">
        <v>0.008190922827805364</v>
      </c>
      <c r="E4" s="122">
        <v>1.3232029746151728</v>
      </c>
      <c r="F4" s="92" t="s">
        <v>499</v>
      </c>
      <c r="G4" s="92" t="b">
        <v>0</v>
      </c>
      <c r="H4" s="92" t="b">
        <v>0</v>
      </c>
      <c r="I4" s="92" t="b">
        <v>0</v>
      </c>
      <c r="J4" s="92" t="b">
        <v>0</v>
      </c>
      <c r="K4" s="92" t="b">
        <v>0</v>
      </c>
      <c r="L4" s="92" t="b">
        <v>0</v>
      </c>
    </row>
    <row r="5" spans="1:12" ht="15">
      <c r="A5" s="92" t="s">
        <v>383</v>
      </c>
      <c r="B5" s="92" t="s">
        <v>388</v>
      </c>
      <c r="C5" s="92">
        <v>4</v>
      </c>
      <c r="D5" s="122">
        <v>0.008190922827805364</v>
      </c>
      <c r="E5" s="122">
        <v>1.3901497642457858</v>
      </c>
      <c r="F5" s="92" t="s">
        <v>499</v>
      </c>
      <c r="G5" s="92" t="b">
        <v>0</v>
      </c>
      <c r="H5" s="92" t="b">
        <v>0</v>
      </c>
      <c r="I5" s="92" t="b">
        <v>0</v>
      </c>
      <c r="J5" s="92" t="b">
        <v>0</v>
      </c>
      <c r="K5" s="92" t="b">
        <v>0</v>
      </c>
      <c r="L5" s="92" t="b">
        <v>0</v>
      </c>
    </row>
    <row r="6" spans="1:12" ht="15">
      <c r="A6" s="92" t="s">
        <v>388</v>
      </c>
      <c r="B6" s="92" t="s">
        <v>371</v>
      </c>
      <c r="C6" s="92">
        <v>4</v>
      </c>
      <c r="D6" s="122">
        <v>0.008190922827805364</v>
      </c>
      <c r="E6" s="122">
        <v>1.7423322823571483</v>
      </c>
      <c r="F6" s="92" t="s">
        <v>499</v>
      </c>
      <c r="G6" s="92" t="b">
        <v>0</v>
      </c>
      <c r="H6" s="92" t="b">
        <v>0</v>
      </c>
      <c r="I6" s="92" t="b">
        <v>0</v>
      </c>
      <c r="J6" s="92" t="b">
        <v>0</v>
      </c>
      <c r="K6" s="92" t="b">
        <v>0</v>
      </c>
      <c r="L6" s="92" t="b">
        <v>0</v>
      </c>
    </row>
    <row r="7" spans="1:12" ht="15">
      <c r="A7" s="92" t="s">
        <v>371</v>
      </c>
      <c r="B7" s="92" t="s">
        <v>389</v>
      </c>
      <c r="C7" s="92">
        <v>4</v>
      </c>
      <c r="D7" s="122">
        <v>0.008190922827805364</v>
      </c>
      <c r="E7" s="122">
        <v>1.7423322823571483</v>
      </c>
      <c r="F7" s="92" t="s">
        <v>499</v>
      </c>
      <c r="G7" s="92" t="b">
        <v>0</v>
      </c>
      <c r="H7" s="92" t="b">
        <v>0</v>
      </c>
      <c r="I7" s="92" t="b">
        <v>0</v>
      </c>
      <c r="J7" s="92" t="b">
        <v>0</v>
      </c>
      <c r="K7" s="92" t="b">
        <v>0</v>
      </c>
      <c r="L7" s="92" t="b">
        <v>0</v>
      </c>
    </row>
    <row r="8" spans="1:12" ht="15">
      <c r="A8" s="92" t="s">
        <v>389</v>
      </c>
      <c r="B8" s="92" t="s">
        <v>442</v>
      </c>
      <c r="C8" s="92">
        <v>4</v>
      </c>
      <c r="D8" s="122">
        <v>0.008190922827805364</v>
      </c>
      <c r="E8" s="122">
        <v>1.7423322823571483</v>
      </c>
      <c r="F8" s="92" t="s">
        <v>499</v>
      </c>
      <c r="G8" s="92" t="b">
        <v>0</v>
      </c>
      <c r="H8" s="92" t="b">
        <v>0</v>
      </c>
      <c r="I8" s="92" t="b">
        <v>0</v>
      </c>
      <c r="J8" s="92" t="b">
        <v>0</v>
      </c>
      <c r="K8" s="92" t="b">
        <v>0</v>
      </c>
      <c r="L8" s="92" t="b">
        <v>0</v>
      </c>
    </row>
    <row r="9" spans="1:12" ht="15">
      <c r="A9" s="92" t="s">
        <v>442</v>
      </c>
      <c r="B9" s="92" t="s">
        <v>443</v>
      </c>
      <c r="C9" s="92">
        <v>4</v>
      </c>
      <c r="D9" s="122">
        <v>0.008190922827805364</v>
      </c>
      <c r="E9" s="122">
        <v>1.7423322823571483</v>
      </c>
      <c r="F9" s="92" t="s">
        <v>499</v>
      </c>
      <c r="G9" s="92" t="b">
        <v>0</v>
      </c>
      <c r="H9" s="92" t="b">
        <v>0</v>
      </c>
      <c r="I9" s="92" t="b">
        <v>0</v>
      </c>
      <c r="J9" s="92" t="b">
        <v>0</v>
      </c>
      <c r="K9" s="92" t="b">
        <v>0</v>
      </c>
      <c r="L9" s="92" t="b">
        <v>0</v>
      </c>
    </row>
    <row r="10" spans="1:12" ht="15">
      <c r="A10" s="92" t="s">
        <v>443</v>
      </c>
      <c r="B10" s="92" t="s">
        <v>444</v>
      </c>
      <c r="C10" s="92">
        <v>4</v>
      </c>
      <c r="D10" s="122">
        <v>0.008190922827805364</v>
      </c>
      <c r="E10" s="122">
        <v>1.7423322823571483</v>
      </c>
      <c r="F10" s="92" t="s">
        <v>499</v>
      </c>
      <c r="G10" s="92" t="b">
        <v>0</v>
      </c>
      <c r="H10" s="92" t="b">
        <v>0</v>
      </c>
      <c r="I10" s="92" t="b">
        <v>0</v>
      </c>
      <c r="J10" s="92" t="b">
        <v>0</v>
      </c>
      <c r="K10" s="92" t="b">
        <v>0</v>
      </c>
      <c r="L10" s="92" t="b">
        <v>0</v>
      </c>
    </row>
    <row r="11" spans="1:12" ht="15">
      <c r="A11" s="92" t="s">
        <v>444</v>
      </c>
      <c r="B11" s="92" t="s">
        <v>445</v>
      </c>
      <c r="C11" s="92">
        <v>4</v>
      </c>
      <c r="D11" s="122">
        <v>0.008190922827805364</v>
      </c>
      <c r="E11" s="122">
        <v>1.7423322823571483</v>
      </c>
      <c r="F11" s="92" t="s">
        <v>499</v>
      </c>
      <c r="G11" s="92" t="b">
        <v>0</v>
      </c>
      <c r="H11" s="92" t="b">
        <v>0</v>
      </c>
      <c r="I11" s="92" t="b">
        <v>0</v>
      </c>
      <c r="J11" s="92" t="b">
        <v>0</v>
      </c>
      <c r="K11" s="92" t="b">
        <v>0</v>
      </c>
      <c r="L11" s="92" t="b">
        <v>0</v>
      </c>
    </row>
    <row r="12" spans="1:12" ht="15">
      <c r="A12" s="92" t="s">
        <v>445</v>
      </c>
      <c r="B12" s="92" t="s">
        <v>446</v>
      </c>
      <c r="C12" s="92">
        <v>4</v>
      </c>
      <c r="D12" s="122">
        <v>0.008190922827805364</v>
      </c>
      <c r="E12" s="122">
        <v>1.7423322823571483</v>
      </c>
      <c r="F12" s="92" t="s">
        <v>499</v>
      </c>
      <c r="G12" s="92" t="b">
        <v>0</v>
      </c>
      <c r="H12" s="92" t="b">
        <v>0</v>
      </c>
      <c r="I12" s="92" t="b">
        <v>0</v>
      </c>
      <c r="J12" s="92" t="b">
        <v>0</v>
      </c>
      <c r="K12" s="92" t="b">
        <v>0</v>
      </c>
      <c r="L12" s="92" t="b">
        <v>0</v>
      </c>
    </row>
    <row r="13" spans="1:12" ht="15">
      <c r="A13" s="92" t="s">
        <v>446</v>
      </c>
      <c r="B13" s="92" t="s">
        <v>447</v>
      </c>
      <c r="C13" s="92">
        <v>4</v>
      </c>
      <c r="D13" s="122">
        <v>0.008190922827805364</v>
      </c>
      <c r="E13" s="122">
        <v>1.7423322823571483</v>
      </c>
      <c r="F13" s="92" t="s">
        <v>499</v>
      </c>
      <c r="G13" s="92" t="b">
        <v>0</v>
      </c>
      <c r="H13" s="92" t="b">
        <v>0</v>
      </c>
      <c r="I13" s="92" t="b">
        <v>0</v>
      </c>
      <c r="J13" s="92" t="b">
        <v>0</v>
      </c>
      <c r="K13" s="92" t="b">
        <v>0</v>
      </c>
      <c r="L13" s="92" t="b">
        <v>0</v>
      </c>
    </row>
    <row r="14" spans="1:12" ht="15">
      <c r="A14" s="92" t="s">
        <v>447</v>
      </c>
      <c r="B14" s="92" t="s">
        <v>448</v>
      </c>
      <c r="C14" s="92">
        <v>4</v>
      </c>
      <c r="D14" s="122">
        <v>0.008190922827805364</v>
      </c>
      <c r="E14" s="122">
        <v>1.7423322823571483</v>
      </c>
      <c r="F14" s="92" t="s">
        <v>499</v>
      </c>
      <c r="G14" s="92" t="b">
        <v>0</v>
      </c>
      <c r="H14" s="92" t="b">
        <v>0</v>
      </c>
      <c r="I14" s="92" t="b">
        <v>0</v>
      </c>
      <c r="J14" s="92" t="b">
        <v>0</v>
      </c>
      <c r="K14" s="92" t="b">
        <v>0</v>
      </c>
      <c r="L14" s="92" t="b">
        <v>0</v>
      </c>
    </row>
    <row r="15" spans="1:12" ht="15">
      <c r="A15" s="92" t="s">
        <v>448</v>
      </c>
      <c r="B15" s="92" t="s">
        <v>449</v>
      </c>
      <c r="C15" s="92">
        <v>4</v>
      </c>
      <c r="D15" s="122">
        <v>0.008190922827805364</v>
      </c>
      <c r="E15" s="122">
        <v>1.7423322823571483</v>
      </c>
      <c r="F15" s="92" t="s">
        <v>499</v>
      </c>
      <c r="G15" s="92" t="b">
        <v>0</v>
      </c>
      <c r="H15" s="92" t="b">
        <v>0</v>
      </c>
      <c r="I15" s="92" t="b">
        <v>0</v>
      </c>
      <c r="J15" s="92" t="b">
        <v>0</v>
      </c>
      <c r="K15" s="92" t="b">
        <v>0</v>
      </c>
      <c r="L15" s="92" t="b">
        <v>0</v>
      </c>
    </row>
    <row r="16" spans="1:12" ht="15">
      <c r="A16" s="92" t="s">
        <v>449</v>
      </c>
      <c r="B16" s="92" t="s">
        <v>450</v>
      </c>
      <c r="C16" s="92">
        <v>4</v>
      </c>
      <c r="D16" s="122">
        <v>0.008190922827805364</v>
      </c>
      <c r="E16" s="122">
        <v>1.7423322823571483</v>
      </c>
      <c r="F16" s="92" t="s">
        <v>499</v>
      </c>
      <c r="G16" s="92" t="b">
        <v>0</v>
      </c>
      <c r="H16" s="92" t="b">
        <v>0</v>
      </c>
      <c r="I16" s="92" t="b">
        <v>0</v>
      </c>
      <c r="J16" s="92" t="b">
        <v>0</v>
      </c>
      <c r="K16" s="92" t="b">
        <v>0</v>
      </c>
      <c r="L16" s="92" t="b">
        <v>0</v>
      </c>
    </row>
    <row r="17" spans="1:12" ht="15">
      <c r="A17" s="92" t="s">
        <v>450</v>
      </c>
      <c r="B17" s="92" t="s">
        <v>384</v>
      </c>
      <c r="C17" s="92">
        <v>4</v>
      </c>
      <c r="D17" s="122">
        <v>0.008190922827805364</v>
      </c>
      <c r="E17" s="122">
        <v>1.5662410233014672</v>
      </c>
      <c r="F17" s="92" t="s">
        <v>499</v>
      </c>
      <c r="G17" s="92" t="b">
        <v>0</v>
      </c>
      <c r="H17" s="92" t="b">
        <v>0</v>
      </c>
      <c r="I17" s="92" t="b">
        <v>0</v>
      </c>
      <c r="J17" s="92" t="b">
        <v>0</v>
      </c>
      <c r="K17" s="92" t="b">
        <v>0</v>
      </c>
      <c r="L17" s="92" t="b">
        <v>0</v>
      </c>
    </row>
    <row r="18" spans="1:12" ht="15">
      <c r="A18" s="92" t="s">
        <v>384</v>
      </c>
      <c r="B18" s="92" t="s">
        <v>451</v>
      </c>
      <c r="C18" s="92">
        <v>4</v>
      </c>
      <c r="D18" s="122">
        <v>0.008190922827805364</v>
      </c>
      <c r="E18" s="122">
        <v>1.5662410233014672</v>
      </c>
      <c r="F18" s="92" t="s">
        <v>499</v>
      </c>
      <c r="G18" s="92" t="b">
        <v>0</v>
      </c>
      <c r="H18" s="92" t="b">
        <v>0</v>
      </c>
      <c r="I18" s="92" t="b">
        <v>0</v>
      </c>
      <c r="J18" s="92" t="b">
        <v>0</v>
      </c>
      <c r="K18" s="92" t="b">
        <v>0</v>
      </c>
      <c r="L18" s="92" t="b">
        <v>0</v>
      </c>
    </row>
    <row r="19" spans="1:12" ht="15">
      <c r="A19" s="92" t="s">
        <v>451</v>
      </c>
      <c r="B19" s="92" t="s">
        <v>452</v>
      </c>
      <c r="C19" s="92">
        <v>4</v>
      </c>
      <c r="D19" s="122">
        <v>0.008190922827805364</v>
      </c>
      <c r="E19" s="122">
        <v>1.7423322823571483</v>
      </c>
      <c r="F19" s="92" t="s">
        <v>499</v>
      </c>
      <c r="G19" s="92" t="b">
        <v>0</v>
      </c>
      <c r="H19" s="92" t="b">
        <v>0</v>
      </c>
      <c r="I19" s="92" t="b">
        <v>0</v>
      </c>
      <c r="J19" s="92" t="b">
        <v>0</v>
      </c>
      <c r="K19" s="92" t="b">
        <v>0</v>
      </c>
      <c r="L19" s="92" t="b">
        <v>0</v>
      </c>
    </row>
    <row r="20" spans="1:12" ht="15">
      <c r="A20" s="92" t="s">
        <v>452</v>
      </c>
      <c r="B20" s="92" t="s">
        <v>453</v>
      </c>
      <c r="C20" s="92">
        <v>4</v>
      </c>
      <c r="D20" s="122">
        <v>0.008190922827805364</v>
      </c>
      <c r="E20" s="122">
        <v>1.7423322823571483</v>
      </c>
      <c r="F20" s="92" t="s">
        <v>499</v>
      </c>
      <c r="G20" s="92" t="b">
        <v>0</v>
      </c>
      <c r="H20" s="92" t="b">
        <v>0</v>
      </c>
      <c r="I20" s="92" t="b">
        <v>0</v>
      </c>
      <c r="J20" s="92" t="b">
        <v>0</v>
      </c>
      <c r="K20" s="92" t="b">
        <v>0</v>
      </c>
      <c r="L20" s="92" t="b">
        <v>0</v>
      </c>
    </row>
    <row r="21" spans="1:12" ht="15">
      <c r="A21" s="92" t="s">
        <v>383</v>
      </c>
      <c r="B21" s="92" t="s">
        <v>454</v>
      </c>
      <c r="C21" s="92">
        <v>3</v>
      </c>
      <c r="D21" s="122">
        <v>0.0077518453819050955</v>
      </c>
      <c r="E21" s="122">
        <v>1.3901497642457858</v>
      </c>
      <c r="F21" s="92" t="s">
        <v>499</v>
      </c>
      <c r="G21" s="92" t="b">
        <v>0</v>
      </c>
      <c r="H21" s="92" t="b">
        <v>0</v>
      </c>
      <c r="I21" s="92" t="b">
        <v>0</v>
      </c>
      <c r="J21" s="92" t="b">
        <v>0</v>
      </c>
      <c r="K21" s="92" t="b">
        <v>0</v>
      </c>
      <c r="L21" s="92" t="b">
        <v>0</v>
      </c>
    </row>
    <row r="22" spans="1:12" ht="15">
      <c r="A22" s="92" t="s">
        <v>454</v>
      </c>
      <c r="B22" s="92" t="s">
        <v>386</v>
      </c>
      <c r="C22" s="92">
        <v>3</v>
      </c>
      <c r="D22" s="122">
        <v>0.0077518453819050955</v>
      </c>
      <c r="E22" s="122">
        <v>1.6454222693490919</v>
      </c>
      <c r="F22" s="92" t="s">
        <v>499</v>
      </c>
      <c r="G22" s="92" t="b">
        <v>0</v>
      </c>
      <c r="H22" s="92" t="b">
        <v>0</v>
      </c>
      <c r="I22" s="92" t="b">
        <v>0</v>
      </c>
      <c r="J22" s="92" t="b">
        <v>0</v>
      </c>
      <c r="K22" s="92" t="b">
        <v>0</v>
      </c>
      <c r="L22" s="92" t="b">
        <v>0</v>
      </c>
    </row>
    <row r="23" spans="1:12" ht="15">
      <c r="A23" s="92" t="s">
        <v>386</v>
      </c>
      <c r="B23" s="92" t="s">
        <v>455</v>
      </c>
      <c r="C23" s="92">
        <v>3</v>
      </c>
      <c r="D23" s="122">
        <v>0.0077518453819050955</v>
      </c>
      <c r="E23" s="122">
        <v>1.6454222693490919</v>
      </c>
      <c r="F23" s="92" t="s">
        <v>499</v>
      </c>
      <c r="G23" s="92" t="b">
        <v>0</v>
      </c>
      <c r="H23" s="92" t="b">
        <v>0</v>
      </c>
      <c r="I23" s="92" t="b">
        <v>0</v>
      </c>
      <c r="J23" s="92" t="b">
        <v>0</v>
      </c>
      <c r="K23" s="92" t="b">
        <v>0</v>
      </c>
      <c r="L23" s="92" t="b">
        <v>0</v>
      </c>
    </row>
    <row r="24" spans="1:12" ht="15">
      <c r="A24" s="92" t="s">
        <v>455</v>
      </c>
      <c r="B24" s="92" t="s">
        <v>456</v>
      </c>
      <c r="C24" s="92">
        <v>3</v>
      </c>
      <c r="D24" s="122">
        <v>0.0077518453819050955</v>
      </c>
      <c r="E24" s="122">
        <v>1.8672710189654482</v>
      </c>
      <c r="F24" s="92" t="s">
        <v>499</v>
      </c>
      <c r="G24" s="92" t="b">
        <v>0</v>
      </c>
      <c r="H24" s="92" t="b">
        <v>0</v>
      </c>
      <c r="I24" s="92" t="b">
        <v>0</v>
      </c>
      <c r="J24" s="92" t="b">
        <v>0</v>
      </c>
      <c r="K24" s="92" t="b">
        <v>0</v>
      </c>
      <c r="L24" s="92" t="b">
        <v>0</v>
      </c>
    </row>
    <row r="25" spans="1:12" ht="15">
      <c r="A25" s="92" t="s">
        <v>456</v>
      </c>
      <c r="B25" s="92" t="s">
        <v>457</v>
      </c>
      <c r="C25" s="92">
        <v>3</v>
      </c>
      <c r="D25" s="122">
        <v>0.0077518453819050955</v>
      </c>
      <c r="E25" s="122">
        <v>1.8672710189654482</v>
      </c>
      <c r="F25" s="92" t="s">
        <v>499</v>
      </c>
      <c r="G25" s="92" t="b">
        <v>0</v>
      </c>
      <c r="H25" s="92" t="b">
        <v>0</v>
      </c>
      <c r="I25" s="92" t="b">
        <v>0</v>
      </c>
      <c r="J25" s="92" t="b">
        <v>0</v>
      </c>
      <c r="K25" s="92" t="b">
        <v>0</v>
      </c>
      <c r="L25" s="92" t="b">
        <v>0</v>
      </c>
    </row>
    <row r="26" spans="1:12" ht="15">
      <c r="A26" s="92" t="s">
        <v>457</v>
      </c>
      <c r="B26" s="92" t="s">
        <v>458</v>
      </c>
      <c r="C26" s="92">
        <v>3</v>
      </c>
      <c r="D26" s="122">
        <v>0.0077518453819050955</v>
      </c>
      <c r="E26" s="122">
        <v>1.8672710189654482</v>
      </c>
      <c r="F26" s="92" t="s">
        <v>499</v>
      </c>
      <c r="G26" s="92" t="b">
        <v>0</v>
      </c>
      <c r="H26" s="92" t="b">
        <v>0</v>
      </c>
      <c r="I26" s="92" t="b">
        <v>0</v>
      </c>
      <c r="J26" s="92" t="b">
        <v>0</v>
      </c>
      <c r="K26" s="92" t="b">
        <v>0</v>
      </c>
      <c r="L26" s="92" t="b">
        <v>0</v>
      </c>
    </row>
    <row r="27" spans="1:12" ht="15">
      <c r="A27" s="92" t="s">
        <v>458</v>
      </c>
      <c r="B27" s="92" t="s">
        <v>387</v>
      </c>
      <c r="C27" s="92">
        <v>3</v>
      </c>
      <c r="D27" s="122">
        <v>0.0077518453819050955</v>
      </c>
      <c r="E27" s="122">
        <v>1.6454222693490919</v>
      </c>
      <c r="F27" s="92" t="s">
        <v>499</v>
      </c>
      <c r="G27" s="92" t="b">
        <v>0</v>
      </c>
      <c r="H27" s="92" t="b">
        <v>0</v>
      </c>
      <c r="I27" s="92" t="b">
        <v>0</v>
      </c>
      <c r="J27" s="92" t="b">
        <v>0</v>
      </c>
      <c r="K27" s="92" t="b">
        <v>0</v>
      </c>
      <c r="L27" s="92" t="b">
        <v>0</v>
      </c>
    </row>
    <row r="28" spans="1:12" ht="15">
      <c r="A28" s="92" t="s">
        <v>387</v>
      </c>
      <c r="B28" s="92" t="s">
        <v>459</v>
      </c>
      <c r="C28" s="92">
        <v>3</v>
      </c>
      <c r="D28" s="122">
        <v>0.0077518453819050955</v>
      </c>
      <c r="E28" s="122">
        <v>1.6454222693490919</v>
      </c>
      <c r="F28" s="92" t="s">
        <v>499</v>
      </c>
      <c r="G28" s="92" t="b">
        <v>0</v>
      </c>
      <c r="H28" s="92" t="b">
        <v>0</v>
      </c>
      <c r="I28" s="92" t="b">
        <v>0</v>
      </c>
      <c r="J28" s="92" t="b">
        <v>0</v>
      </c>
      <c r="K28" s="92" t="b">
        <v>0</v>
      </c>
      <c r="L28" s="92" t="b">
        <v>0</v>
      </c>
    </row>
    <row r="29" spans="1:12" ht="15">
      <c r="A29" s="92" t="s">
        <v>459</v>
      </c>
      <c r="B29" s="92" t="s">
        <v>460</v>
      </c>
      <c r="C29" s="92">
        <v>3</v>
      </c>
      <c r="D29" s="122">
        <v>0.0077518453819050955</v>
      </c>
      <c r="E29" s="122">
        <v>1.8672710189654482</v>
      </c>
      <c r="F29" s="92" t="s">
        <v>499</v>
      </c>
      <c r="G29" s="92" t="b">
        <v>0</v>
      </c>
      <c r="H29" s="92" t="b">
        <v>0</v>
      </c>
      <c r="I29" s="92" t="b">
        <v>0</v>
      </c>
      <c r="J29" s="92" t="b">
        <v>0</v>
      </c>
      <c r="K29" s="92" t="b">
        <v>0</v>
      </c>
      <c r="L29" s="92" t="b">
        <v>0</v>
      </c>
    </row>
    <row r="30" spans="1:12" ht="15">
      <c r="A30" s="92" t="s">
        <v>460</v>
      </c>
      <c r="B30" s="92" t="s">
        <v>461</v>
      </c>
      <c r="C30" s="92">
        <v>3</v>
      </c>
      <c r="D30" s="122">
        <v>0.0077518453819050955</v>
      </c>
      <c r="E30" s="122">
        <v>1.8672710189654482</v>
      </c>
      <c r="F30" s="92" t="s">
        <v>499</v>
      </c>
      <c r="G30" s="92" t="b">
        <v>0</v>
      </c>
      <c r="H30" s="92" t="b">
        <v>0</v>
      </c>
      <c r="I30" s="92" t="b">
        <v>0</v>
      </c>
      <c r="J30" s="92" t="b">
        <v>0</v>
      </c>
      <c r="K30" s="92" t="b">
        <v>0</v>
      </c>
      <c r="L30" s="92" t="b">
        <v>0</v>
      </c>
    </row>
    <row r="31" spans="1:12" ht="15">
      <c r="A31" s="92" t="s">
        <v>461</v>
      </c>
      <c r="B31" s="92" t="s">
        <v>462</v>
      </c>
      <c r="C31" s="92">
        <v>3</v>
      </c>
      <c r="D31" s="122">
        <v>0.0077518453819050955</v>
      </c>
      <c r="E31" s="122">
        <v>1.8672710189654482</v>
      </c>
      <c r="F31" s="92" t="s">
        <v>499</v>
      </c>
      <c r="G31" s="92" t="b">
        <v>0</v>
      </c>
      <c r="H31" s="92" t="b">
        <v>0</v>
      </c>
      <c r="I31" s="92" t="b">
        <v>0</v>
      </c>
      <c r="J31" s="92" t="b">
        <v>0</v>
      </c>
      <c r="K31" s="92" t="b">
        <v>0</v>
      </c>
      <c r="L31" s="92" t="b">
        <v>0</v>
      </c>
    </row>
    <row r="32" spans="1:12" ht="15">
      <c r="A32" s="92" t="s">
        <v>462</v>
      </c>
      <c r="B32" s="92" t="s">
        <v>381</v>
      </c>
      <c r="C32" s="92">
        <v>3</v>
      </c>
      <c r="D32" s="122">
        <v>0.0077518453819050955</v>
      </c>
      <c r="E32" s="122">
        <v>1.499294233670854</v>
      </c>
      <c r="F32" s="92" t="s">
        <v>499</v>
      </c>
      <c r="G32" s="92" t="b">
        <v>0</v>
      </c>
      <c r="H32" s="92" t="b">
        <v>0</v>
      </c>
      <c r="I32" s="92" t="b">
        <v>0</v>
      </c>
      <c r="J32" s="92" t="b">
        <v>0</v>
      </c>
      <c r="K32" s="92" t="b">
        <v>0</v>
      </c>
      <c r="L32" s="92" t="b">
        <v>0</v>
      </c>
    </row>
    <row r="33" spans="1:12" ht="15">
      <c r="A33" s="92" t="s">
        <v>381</v>
      </c>
      <c r="B33" s="92" t="s">
        <v>463</v>
      </c>
      <c r="C33" s="92">
        <v>3</v>
      </c>
      <c r="D33" s="122">
        <v>0.0077518453819050955</v>
      </c>
      <c r="E33" s="122">
        <v>1.2652110276374857</v>
      </c>
      <c r="F33" s="92" t="s">
        <v>499</v>
      </c>
      <c r="G33" s="92" t="b">
        <v>0</v>
      </c>
      <c r="H33" s="92" t="b">
        <v>0</v>
      </c>
      <c r="I33" s="92" t="b">
        <v>0</v>
      </c>
      <c r="J33" s="92" t="b">
        <v>0</v>
      </c>
      <c r="K33" s="92" t="b">
        <v>0</v>
      </c>
      <c r="L33" s="92" t="b">
        <v>0</v>
      </c>
    </row>
    <row r="34" spans="1:12" ht="15">
      <c r="A34" s="92" t="s">
        <v>463</v>
      </c>
      <c r="B34" s="92" t="s">
        <v>464</v>
      </c>
      <c r="C34" s="92">
        <v>3</v>
      </c>
      <c r="D34" s="122">
        <v>0.0077518453819050955</v>
      </c>
      <c r="E34" s="122">
        <v>1.8672710189654482</v>
      </c>
      <c r="F34" s="92" t="s">
        <v>499</v>
      </c>
      <c r="G34" s="92" t="b">
        <v>0</v>
      </c>
      <c r="H34" s="92" t="b">
        <v>0</v>
      </c>
      <c r="I34" s="92" t="b">
        <v>0</v>
      </c>
      <c r="J34" s="92" t="b">
        <v>0</v>
      </c>
      <c r="K34" s="92" t="b">
        <v>0</v>
      </c>
      <c r="L34" s="92" t="b">
        <v>0</v>
      </c>
    </row>
    <row r="35" spans="1:12" ht="15">
      <c r="A35" s="92" t="s">
        <v>381</v>
      </c>
      <c r="B35" s="92" t="s">
        <v>465</v>
      </c>
      <c r="C35" s="92">
        <v>3</v>
      </c>
      <c r="D35" s="122">
        <v>0.0077518453819050955</v>
      </c>
      <c r="E35" s="122">
        <v>1.2652110276374857</v>
      </c>
      <c r="F35" s="92" t="s">
        <v>499</v>
      </c>
      <c r="G35" s="92" t="b">
        <v>0</v>
      </c>
      <c r="H35" s="92" t="b">
        <v>0</v>
      </c>
      <c r="I35" s="92" t="b">
        <v>0</v>
      </c>
      <c r="J35" s="92" t="b">
        <v>0</v>
      </c>
      <c r="K35" s="92" t="b">
        <v>0</v>
      </c>
      <c r="L35" s="92" t="b">
        <v>0</v>
      </c>
    </row>
    <row r="36" spans="1:12" ht="15">
      <c r="A36" s="92" t="s">
        <v>465</v>
      </c>
      <c r="B36" s="92" t="s">
        <v>466</v>
      </c>
      <c r="C36" s="92">
        <v>3</v>
      </c>
      <c r="D36" s="122">
        <v>0.0077518453819050955</v>
      </c>
      <c r="E36" s="122">
        <v>1.8672710189654482</v>
      </c>
      <c r="F36" s="92" t="s">
        <v>499</v>
      </c>
      <c r="G36" s="92" t="b">
        <v>0</v>
      </c>
      <c r="H36" s="92" t="b">
        <v>0</v>
      </c>
      <c r="I36" s="92" t="b">
        <v>0</v>
      </c>
      <c r="J36" s="92" t="b">
        <v>0</v>
      </c>
      <c r="K36" s="92" t="b">
        <v>0</v>
      </c>
      <c r="L36" s="92" t="b">
        <v>0</v>
      </c>
    </row>
    <row r="37" spans="1:12" ht="15">
      <c r="A37" s="92" t="s">
        <v>466</v>
      </c>
      <c r="B37" s="92" t="s">
        <v>467</v>
      </c>
      <c r="C37" s="92">
        <v>3</v>
      </c>
      <c r="D37" s="122">
        <v>0.0077518453819050955</v>
      </c>
      <c r="E37" s="122">
        <v>1.8672710189654482</v>
      </c>
      <c r="F37" s="92" t="s">
        <v>499</v>
      </c>
      <c r="G37" s="92" t="b">
        <v>0</v>
      </c>
      <c r="H37" s="92" t="b">
        <v>0</v>
      </c>
      <c r="I37" s="92" t="b">
        <v>0</v>
      </c>
      <c r="J37" s="92" t="b">
        <v>0</v>
      </c>
      <c r="K37" s="92" t="b">
        <v>0</v>
      </c>
      <c r="L37" s="92" t="b">
        <v>0</v>
      </c>
    </row>
    <row r="38" spans="1:12" ht="15">
      <c r="A38" s="92" t="s">
        <v>467</v>
      </c>
      <c r="B38" s="92" t="s">
        <v>468</v>
      </c>
      <c r="C38" s="92">
        <v>3</v>
      </c>
      <c r="D38" s="122">
        <v>0.0077518453819050955</v>
      </c>
      <c r="E38" s="122">
        <v>1.8672710189654482</v>
      </c>
      <c r="F38" s="92" t="s">
        <v>499</v>
      </c>
      <c r="G38" s="92" t="b">
        <v>0</v>
      </c>
      <c r="H38" s="92" t="b">
        <v>0</v>
      </c>
      <c r="I38" s="92" t="b">
        <v>0</v>
      </c>
      <c r="J38" s="92" t="b">
        <v>0</v>
      </c>
      <c r="K38" s="92" t="b">
        <v>0</v>
      </c>
      <c r="L38" s="92" t="b">
        <v>0</v>
      </c>
    </row>
    <row r="39" spans="1:12" ht="15">
      <c r="A39" s="92" t="s">
        <v>468</v>
      </c>
      <c r="B39" s="92" t="s">
        <v>469</v>
      </c>
      <c r="C39" s="92">
        <v>3</v>
      </c>
      <c r="D39" s="122">
        <v>0.0077518453819050955</v>
      </c>
      <c r="E39" s="122">
        <v>1.8672710189654482</v>
      </c>
      <c r="F39" s="92" t="s">
        <v>499</v>
      </c>
      <c r="G39" s="92" t="b">
        <v>0</v>
      </c>
      <c r="H39" s="92" t="b">
        <v>0</v>
      </c>
      <c r="I39" s="92" t="b">
        <v>0</v>
      </c>
      <c r="J39" s="92" t="b">
        <v>0</v>
      </c>
      <c r="K39" s="92" t="b">
        <v>0</v>
      </c>
      <c r="L39" s="92" t="b">
        <v>0</v>
      </c>
    </row>
    <row r="40" spans="1:12" ht="15">
      <c r="A40" s="92" t="s">
        <v>469</v>
      </c>
      <c r="B40" s="92" t="s">
        <v>470</v>
      </c>
      <c r="C40" s="92">
        <v>3</v>
      </c>
      <c r="D40" s="122">
        <v>0.0077518453819050955</v>
      </c>
      <c r="E40" s="122">
        <v>1.8672710189654482</v>
      </c>
      <c r="F40" s="92" t="s">
        <v>499</v>
      </c>
      <c r="G40" s="92" t="b">
        <v>0</v>
      </c>
      <c r="H40" s="92" t="b">
        <v>0</v>
      </c>
      <c r="I40" s="92" t="b">
        <v>0</v>
      </c>
      <c r="J40" s="92" t="b">
        <v>0</v>
      </c>
      <c r="K40" s="92" t="b">
        <v>0</v>
      </c>
      <c r="L40" s="92" t="b">
        <v>0</v>
      </c>
    </row>
    <row r="41" spans="1:12" ht="15">
      <c r="A41" s="92" t="s">
        <v>470</v>
      </c>
      <c r="B41" s="92" t="s">
        <v>471</v>
      </c>
      <c r="C41" s="92">
        <v>3</v>
      </c>
      <c r="D41" s="122">
        <v>0.0077518453819050955</v>
      </c>
      <c r="E41" s="122">
        <v>1.8672710189654482</v>
      </c>
      <c r="F41" s="92" t="s">
        <v>499</v>
      </c>
      <c r="G41" s="92" t="b">
        <v>0</v>
      </c>
      <c r="H41" s="92" t="b">
        <v>0</v>
      </c>
      <c r="I41" s="92" t="b">
        <v>0</v>
      </c>
      <c r="J41" s="92" t="b">
        <v>0</v>
      </c>
      <c r="K41" s="92" t="b">
        <v>0</v>
      </c>
      <c r="L41" s="92" t="b">
        <v>0</v>
      </c>
    </row>
    <row r="42" spans="1:12" ht="15">
      <c r="A42" s="92" t="s">
        <v>471</v>
      </c>
      <c r="B42" s="92" t="s">
        <v>472</v>
      </c>
      <c r="C42" s="92">
        <v>3</v>
      </c>
      <c r="D42" s="122">
        <v>0.0077518453819050955</v>
      </c>
      <c r="E42" s="122">
        <v>1.8672710189654482</v>
      </c>
      <c r="F42" s="92" t="s">
        <v>499</v>
      </c>
      <c r="G42" s="92" t="b">
        <v>0</v>
      </c>
      <c r="H42" s="92" t="b">
        <v>0</v>
      </c>
      <c r="I42" s="92" t="b">
        <v>0</v>
      </c>
      <c r="J42" s="92" t="b">
        <v>0</v>
      </c>
      <c r="K42" s="92" t="b">
        <v>0</v>
      </c>
      <c r="L42" s="92" t="b">
        <v>0</v>
      </c>
    </row>
    <row r="43" spans="1:12" ht="15">
      <c r="A43" s="92" t="s">
        <v>472</v>
      </c>
      <c r="B43" s="92" t="s">
        <v>473</v>
      </c>
      <c r="C43" s="92">
        <v>3</v>
      </c>
      <c r="D43" s="122">
        <v>0.0077518453819050955</v>
      </c>
      <c r="E43" s="122">
        <v>1.8672710189654482</v>
      </c>
      <c r="F43" s="92" t="s">
        <v>499</v>
      </c>
      <c r="G43" s="92" t="b">
        <v>0</v>
      </c>
      <c r="H43" s="92" t="b">
        <v>0</v>
      </c>
      <c r="I43" s="92" t="b">
        <v>0</v>
      </c>
      <c r="J43" s="92" t="b">
        <v>0</v>
      </c>
      <c r="K43" s="92" t="b">
        <v>0</v>
      </c>
      <c r="L43" s="92" t="b">
        <v>0</v>
      </c>
    </row>
    <row r="44" spans="1:12" ht="15">
      <c r="A44" s="92" t="s">
        <v>473</v>
      </c>
      <c r="B44" s="92" t="s">
        <v>474</v>
      </c>
      <c r="C44" s="92">
        <v>3</v>
      </c>
      <c r="D44" s="122">
        <v>0.0077518453819050955</v>
      </c>
      <c r="E44" s="122">
        <v>1.8672710189654482</v>
      </c>
      <c r="F44" s="92" t="s">
        <v>499</v>
      </c>
      <c r="G44" s="92" t="b">
        <v>0</v>
      </c>
      <c r="H44" s="92" t="b">
        <v>0</v>
      </c>
      <c r="I44" s="92" t="b">
        <v>0</v>
      </c>
      <c r="J44" s="92" t="b">
        <v>0</v>
      </c>
      <c r="K44" s="92" t="b">
        <v>0</v>
      </c>
      <c r="L44" s="92" t="b">
        <v>0</v>
      </c>
    </row>
    <row r="45" spans="1:12" ht="15">
      <c r="A45" s="92" t="s">
        <v>474</v>
      </c>
      <c r="B45" s="92" t="s">
        <v>475</v>
      </c>
      <c r="C45" s="92">
        <v>3</v>
      </c>
      <c r="D45" s="122">
        <v>0.0077518453819050955</v>
      </c>
      <c r="E45" s="122">
        <v>1.8672710189654482</v>
      </c>
      <c r="F45" s="92" t="s">
        <v>499</v>
      </c>
      <c r="G45" s="92" t="b">
        <v>0</v>
      </c>
      <c r="H45" s="92" t="b">
        <v>0</v>
      </c>
      <c r="I45" s="92" t="b">
        <v>0</v>
      </c>
      <c r="J45" s="92" t="b">
        <v>0</v>
      </c>
      <c r="K45" s="92" t="b">
        <v>0</v>
      </c>
      <c r="L45" s="92" t="b">
        <v>0</v>
      </c>
    </row>
    <row r="46" spans="1:12" ht="15">
      <c r="A46" s="92" t="s">
        <v>475</v>
      </c>
      <c r="B46" s="92" t="s">
        <v>476</v>
      </c>
      <c r="C46" s="92">
        <v>3</v>
      </c>
      <c r="D46" s="122">
        <v>0.0077518453819050955</v>
      </c>
      <c r="E46" s="122">
        <v>1.8672710189654482</v>
      </c>
      <c r="F46" s="92" t="s">
        <v>499</v>
      </c>
      <c r="G46" s="92" t="b">
        <v>0</v>
      </c>
      <c r="H46" s="92" t="b">
        <v>0</v>
      </c>
      <c r="I46" s="92" t="b">
        <v>0</v>
      </c>
      <c r="J46" s="92" t="b">
        <v>0</v>
      </c>
      <c r="K46" s="92" t="b">
        <v>0</v>
      </c>
      <c r="L46" s="92" t="b">
        <v>0</v>
      </c>
    </row>
    <row r="47" spans="1:12" ht="15">
      <c r="A47" s="92" t="s">
        <v>476</v>
      </c>
      <c r="B47" s="92" t="s">
        <v>477</v>
      </c>
      <c r="C47" s="92">
        <v>3</v>
      </c>
      <c r="D47" s="122">
        <v>0.0077518453819050955</v>
      </c>
      <c r="E47" s="122">
        <v>1.8672710189654482</v>
      </c>
      <c r="F47" s="92" t="s">
        <v>499</v>
      </c>
      <c r="G47" s="92" t="b">
        <v>0</v>
      </c>
      <c r="H47" s="92" t="b">
        <v>0</v>
      </c>
      <c r="I47" s="92" t="b">
        <v>0</v>
      </c>
      <c r="J47" s="92" t="b">
        <v>0</v>
      </c>
      <c r="K47" s="92" t="b">
        <v>0</v>
      </c>
      <c r="L47" s="92" t="b">
        <v>0</v>
      </c>
    </row>
    <row r="48" spans="1:12" ht="15">
      <c r="A48" s="92" t="s">
        <v>477</v>
      </c>
      <c r="B48" s="92" t="s">
        <v>478</v>
      </c>
      <c r="C48" s="92">
        <v>3</v>
      </c>
      <c r="D48" s="122">
        <v>0.0077518453819050955</v>
      </c>
      <c r="E48" s="122">
        <v>1.8672710189654482</v>
      </c>
      <c r="F48" s="92" t="s">
        <v>499</v>
      </c>
      <c r="G48" s="92" t="b">
        <v>0</v>
      </c>
      <c r="H48" s="92" t="b">
        <v>0</v>
      </c>
      <c r="I48" s="92" t="b">
        <v>0</v>
      </c>
      <c r="J48" s="92" t="b">
        <v>0</v>
      </c>
      <c r="K48" s="92" t="b">
        <v>0</v>
      </c>
      <c r="L48" s="92" t="b">
        <v>0</v>
      </c>
    </row>
    <row r="49" spans="1:12" ht="15">
      <c r="A49" s="92" t="s">
        <v>478</v>
      </c>
      <c r="B49" s="92" t="s">
        <v>479</v>
      </c>
      <c r="C49" s="92">
        <v>3</v>
      </c>
      <c r="D49" s="122">
        <v>0.0077518453819050955</v>
      </c>
      <c r="E49" s="122">
        <v>1.8672710189654482</v>
      </c>
      <c r="F49" s="92" t="s">
        <v>499</v>
      </c>
      <c r="G49" s="92" t="b">
        <v>0</v>
      </c>
      <c r="H49" s="92" t="b">
        <v>0</v>
      </c>
      <c r="I49" s="92" t="b">
        <v>0</v>
      </c>
      <c r="J49" s="92" t="b">
        <v>0</v>
      </c>
      <c r="K49" s="92" t="b">
        <v>0</v>
      </c>
      <c r="L49" s="92" t="b">
        <v>0</v>
      </c>
    </row>
    <row r="50" spans="1:12" ht="15">
      <c r="A50" s="92" t="s">
        <v>479</v>
      </c>
      <c r="B50" s="92" t="s">
        <v>480</v>
      </c>
      <c r="C50" s="92">
        <v>3</v>
      </c>
      <c r="D50" s="122">
        <v>0.0077518453819050955</v>
      </c>
      <c r="E50" s="122">
        <v>1.8672710189654482</v>
      </c>
      <c r="F50" s="92" t="s">
        <v>499</v>
      </c>
      <c r="G50" s="92" t="b">
        <v>0</v>
      </c>
      <c r="H50" s="92" t="b">
        <v>0</v>
      </c>
      <c r="I50" s="92" t="b">
        <v>0</v>
      </c>
      <c r="J50" s="92" t="b">
        <v>0</v>
      </c>
      <c r="K50" s="92" t="b">
        <v>0</v>
      </c>
      <c r="L50" s="92" t="b">
        <v>0</v>
      </c>
    </row>
    <row r="51" spans="1:12" ht="15">
      <c r="A51" s="92" t="s">
        <v>480</v>
      </c>
      <c r="B51" s="92" t="s">
        <v>481</v>
      </c>
      <c r="C51" s="92">
        <v>3</v>
      </c>
      <c r="D51" s="122">
        <v>0.0077518453819050955</v>
      </c>
      <c r="E51" s="122">
        <v>1.8672710189654482</v>
      </c>
      <c r="F51" s="92" t="s">
        <v>499</v>
      </c>
      <c r="G51" s="92" t="b">
        <v>0</v>
      </c>
      <c r="H51" s="92" t="b">
        <v>0</v>
      </c>
      <c r="I51" s="92" t="b">
        <v>0</v>
      </c>
      <c r="J51" s="92" t="b">
        <v>0</v>
      </c>
      <c r="K51" s="92" t="b">
        <v>0</v>
      </c>
      <c r="L51" s="92" t="b">
        <v>0</v>
      </c>
    </row>
    <row r="52" spans="1:12" ht="15">
      <c r="A52" s="92" t="s">
        <v>383</v>
      </c>
      <c r="B52" s="92" t="s">
        <v>482</v>
      </c>
      <c r="C52" s="92">
        <v>2</v>
      </c>
      <c r="D52" s="122">
        <v>0.006679409874537714</v>
      </c>
      <c r="E52" s="122">
        <v>1.3901497642457858</v>
      </c>
      <c r="F52" s="92" t="s">
        <v>499</v>
      </c>
      <c r="G52" s="92" t="b">
        <v>0</v>
      </c>
      <c r="H52" s="92" t="b">
        <v>0</v>
      </c>
      <c r="I52" s="92" t="b">
        <v>0</v>
      </c>
      <c r="J52" s="92" t="b">
        <v>0</v>
      </c>
      <c r="K52" s="92" t="b">
        <v>0</v>
      </c>
      <c r="L52" s="92" t="b">
        <v>0</v>
      </c>
    </row>
    <row r="53" spans="1:12" ht="15">
      <c r="A53" s="92" t="s">
        <v>482</v>
      </c>
      <c r="B53" s="92" t="s">
        <v>483</v>
      </c>
      <c r="C53" s="92">
        <v>2</v>
      </c>
      <c r="D53" s="122">
        <v>0.006679409874537714</v>
      </c>
      <c r="E53" s="122">
        <v>2.0433622780211294</v>
      </c>
      <c r="F53" s="92" t="s">
        <v>499</v>
      </c>
      <c r="G53" s="92" t="b">
        <v>0</v>
      </c>
      <c r="H53" s="92" t="b">
        <v>0</v>
      </c>
      <c r="I53" s="92" t="b">
        <v>0</v>
      </c>
      <c r="J53" s="92" t="b">
        <v>0</v>
      </c>
      <c r="K53" s="92" t="b">
        <v>0</v>
      </c>
      <c r="L53" s="92" t="b">
        <v>0</v>
      </c>
    </row>
    <row r="54" spans="1:12" ht="15">
      <c r="A54" s="92" t="s">
        <v>483</v>
      </c>
      <c r="B54" s="92" t="s">
        <v>370</v>
      </c>
      <c r="C54" s="92">
        <v>2</v>
      </c>
      <c r="D54" s="122">
        <v>0.006679409874537714</v>
      </c>
      <c r="E54" s="122">
        <v>2.0433622780211294</v>
      </c>
      <c r="F54" s="92" t="s">
        <v>499</v>
      </c>
      <c r="G54" s="92" t="b">
        <v>0</v>
      </c>
      <c r="H54" s="92" t="b">
        <v>0</v>
      </c>
      <c r="I54" s="92" t="b">
        <v>0</v>
      </c>
      <c r="J54" s="92" t="b">
        <v>0</v>
      </c>
      <c r="K54" s="92" t="b">
        <v>0</v>
      </c>
      <c r="L54" s="92" t="b">
        <v>0</v>
      </c>
    </row>
    <row r="55" spans="1:12" ht="15">
      <c r="A55" s="92" t="s">
        <v>370</v>
      </c>
      <c r="B55" s="92" t="s">
        <v>484</v>
      </c>
      <c r="C55" s="92">
        <v>2</v>
      </c>
      <c r="D55" s="122">
        <v>0.006679409874537714</v>
      </c>
      <c r="E55" s="122">
        <v>2.0433622780211294</v>
      </c>
      <c r="F55" s="92" t="s">
        <v>499</v>
      </c>
      <c r="G55" s="92" t="b">
        <v>0</v>
      </c>
      <c r="H55" s="92" t="b">
        <v>0</v>
      </c>
      <c r="I55" s="92" t="b">
        <v>0</v>
      </c>
      <c r="J55" s="92" t="b">
        <v>0</v>
      </c>
      <c r="K55" s="92" t="b">
        <v>0</v>
      </c>
      <c r="L55" s="92" t="b">
        <v>0</v>
      </c>
    </row>
    <row r="56" spans="1:12" ht="15">
      <c r="A56" s="92" t="s">
        <v>484</v>
      </c>
      <c r="B56" s="92" t="s">
        <v>485</v>
      </c>
      <c r="C56" s="92">
        <v>2</v>
      </c>
      <c r="D56" s="122">
        <v>0.006679409874537714</v>
      </c>
      <c r="E56" s="122">
        <v>2.0433622780211294</v>
      </c>
      <c r="F56" s="92" t="s">
        <v>499</v>
      </c>
      <c r="G56" s="92" t="b">
        <v>0</v>
      </c>
      <c r="H56" s="92" t="b">
        <v>0</v>
      </c>
      <c r="I56" s="92" t="b">
        <v>0</v>
      </c>
      <c r="J56" s="92" t="b">
        <v>0</v>
      </c>
      <c r="K56" s="92" t="b">
        <v>0</v>
      </c>
      <c r="L56" s="92" t="b">
        <v>0</v>
      </c>
    </row>
    <row r="57" spans="1:12" ht="15">
      <c r="A57" s="92" t="s">
        <v>485</v>
      </c>
      <c r="B57" s="92" t="s">
        <v>386</v>
      </c>
      <c r="C57" s="92">
        <v>2</v>
      </c>
      <c r="D57" s="122">
        <v>0.006679409874537714</v>
      </c>
      <c r="E57" s="122">
        <v>1.6454222693490919</v>
      </c>
      <c r="F57" s="92" t="s">
        <v>499</v>
      </c>
      <c r="G57" s="92" t="b">
        <v>0</v>
      </c>
      <c r="H57" s="92" t="b">
        <v>0</v>
      </c>
      <c r="I57" s="92" t="b">
        <v>0</v>
      </c>
      <c r="J57" s="92" t="b">
        <v>0</v>
      </c>
      <c r="K57" s="92" t="b">
        <v>0</v>
      </c>
      <c r="L57" s="92" t="b">
        <v>0</v>
      </c>
    </row>
    <row r="58" spans="1:12" ht="15">
      <c r="A58" s="92" t="s">
        <v>386</v>
      </c>
      <c r="B58" s="92" t="s">
        <v>387</v>
      </c>
      <c r="C58" s="92">
        <v>2</v>
      </c>
      <c r="D58" s="122">
        <v>0.006679409874537714</v>
      </c>
      <c r="E58" s="122">
        <v>1.2474822606770544</v>
      </c>
      <c r="F58" s="92" t="s">
        <v>499</v>
      </c>
      <c r="G58" s="92" t="b">
        <v>0</v>
      </c>
      <c r="H58" s="92" t="b">
        <v>0</v>
      </c>
      <c r="I58" s="92" t="b">
        <v>0</v>
      </c>
      <c r="J58" s="92" t="b">
        <v>0</v>
      </c>
      <c r="K58" s="92" t="b">
        <v>0</v>
      </c>
      <c r="L58" s="92" t="b">
        <v>0</v>
      </c>
    </row>
    <row r="59" spans="1:12" ht="15">
      <c r="A59" s="92" t="s">
        <v>387</v>
      </c>
      <c r="B59" s="92" t="s">
        <v>486</v>
      </c>
      <c r="C59" s="92">
        <v>2</v>
      </c>
      <c r="D59" s="122">
        <v>0.006679409874537714</v>
      </c>
      <c r="E59" s="122">
        <v>1.6454222693490919</v>
      </c>
      <c r="F59" s="92" t="s">
        <v>499</v>
      </c>
      <c r="G59" s="92" t="b">
        <v>0</v>
      </c>
      <c r="H59" s="92" t="b">
        <v>0</v>
      </c>
      <c r="I59" s="92" t="b">
        <v>0</v>
      </c>
      <c r="J59" s="92" t="b">
        <v>0</v>
      </c>
      <c r="K59" s="92" t="b">
        <v>0</v>
      </c>
      <c r="L59" s="92" t="b">
        <v>0</v>
      </c>
    </row>
    <row r="60" spans="1:12" ht="15">
      <c r="A60" s="92" t="s">
        <v>486</v>
      </c>
      <c r="B60" s="92" t="s">
        <v>384</v>
      </c>
      <c r="C60" s="92">
        <v>2</v>
      </c>
      <c r="D60" s="122">
        <v>0.006679409874537714</v>
      </c>
      <c r="E60" s="122">
        <v>1.5662410233014672</v>
      </c>
      <c r="F60" s="92" t="s">
        <v>499</v>
      </c>
      <c r="G60" s="92" t="b">
        <v>0</v>
      </c>
      <c r="H60" s="92" t="b">
        <v>0</v>
      </c>
      <c r="I60" s="92" t="b">
        <v>0</v>
      </c>
      <c r="J60" s="92" t="b">
        <v>0</v>
      </c>
      <c r="K60" s="92" t="b">
        <v>0</v>
      </c>
      <c r="L60" s="92" t="b">
        <v>0</v>
      </c>
    </row>
    <row r="61" spans="1:12" ht="15">
      <c r="A61" s="92" t="s">
        <v>384</v>
      </c>
      <c r="B61" s="92" t="s">
        <v>487</v>
      </c>
      <c r="C61" s="92">
        <v>2</v>
      </c>
      <c r="D61" s="122">
        <v>0.006679409874537714</v>
      </c>
      <c r="E61" s="122">
        <v>1.5662410233014672</v>
      </c>
      <c r="F61" s="92" t="s">
        <v>499</v>
      </c>
      <c r="G61" s="92" t="b">
        <v>0</v>
      </c>
      <c r="H61" s="92" t="b">
        <v>0</v>
      </c>
      <c r="I61" s="92" t="b">
        <v>0</v>
      </c>
      <c r="J61" s="92" t="b">
        <v>0</v>
      </c>
      <c r="K61" s="92" t="b">
        <v>0</v>
      </c>
      <c r="L61" s="92" t="b">
        <v>0</v>
      </c>
    </row>
    <row r="62" spans="1:12" ht="15">
      <c r="A62" s="92" t="s">
        <v>487</v>
      </c>
      <c r="B62" s="92" t="s">
        <v>488</v>
      </c>
      <c r="C62" s="92">
        <v>2</v>
      </c>
      <c r="D62" s="122">
        <v>0.006679409874537714</v>
      </c>
      <c r="E62" s="122">
        <v>2.0433622780211294</v>
      </c>
      <c r="F62" s="92" t="s">
        <v>499</v>
      </c>
      <c r="G62" s="92" t="b">
        <v>0</v>
      </c>
      <c r="H62" s="92" t="b">
        <v>0</v>
      </c>
      <c r="I62" s="92" t="b">
        <v>0</v>
      </c>
      <c r="J62" s="92" t="b">
        <v>0</v>
      </c>
      <c r="K62" s="92" t="b">
        <v>0</v>
      </c>
      <c r="L62" s="92" t="b">
        <v>0</v>
      </c>
    </row>
    <row r="63" spans="1:12" ht="15">
      <c r="A63" s="92" t="s">
        <v>488</v>
      </c>
      <c r="B63" s="92" t="s">
        <v>489</v>
      </c>
      <c r="C63" s="92">
        <v>2</v>
      </c>
      <c r="D63" s="122">
        <v>0.006679409874537714</v>
      </c>
      <c r="E63" s="122">
        <v>2.0433622780211294</v>
      </c>
      <c r="F63" s="92" t="s">
        <v>499</v>
      </c>
      <c r="G63" s="92" t="b">
        <v>0</v>
      </c>
      <c r="H63" s="92" t="b">
        <v>0</v>
      </c>
      <c r="I63" s="92" t="b">
        <v>0</v>
      </c>
      <c r="J63" s="92" t="b">
        <v>0</v>
      </c>
      <c r="K63" s="92" t="b">
        <v>0</v>
      </c>
      <c r="L63" s="92" t="b">
        <v>0</v>
      </c>
    </row>
    <row r="64" spans="1:12" ht="15">
      <c r="A64" s="92" t="s">
        <v>489</v>
      </c>
      <c r="B64" s="92" t="s">
        <v>490</v>
      </c>
      <c r="C64" s="92">
        <v>2</v>
      </c>
      <c r="D64" s="122">
        <v>0.006679409874537714</v>
      </c>
      <c r="E64" s="122">
        <v>2.0433622780211294</v>
      </c>
      <c r="F64" s="92" t="s">
        <v>499</v>
      </c>
      <c r="G64" s="92" t="b">
        <v>0</v>
      </c>
      <c r="H64" s="92" t="b">
        <v>0</v>
      </c>
      <c r="I64" s="92" t="b">
        <v>0</v>
      </c>
      <c r="J64" s="92" t="b">
        <v>0</v>
      </c>
      <c r="K64" s="92" t="b">
        <v>0</v>
      </c>
      <c r="L64" s="92" t="b">
        <v>0</v>
      </c>
    </row>
    <row r="65" spans="1:12" ht="15">
      <c r="A65" s="92" t="s">
        <v>490</v>
      </c>
      <c r="B65" s="92" t="s">
        <v>491</v>
      </c>
      <c r="C65" s="92">
        <v>2</v>
      </c>
      <c r="D65" s="122">
        <v>0.006679409874537714</v>
      </c>
      <c r="E65" s="122">
        <v>2.0433622780211294</v>
      </c>
      <c r="F65" s="92" t="s">
        <v>499</v>
      </c>
      <c r="G65" s="92" t="b">
        <v>0</v>
      </c>
      <c r="H65" s="92" t="b">
        <v>0</v>
      </c>
      <c r="I65" s="92" t="b">
        <v>0</v>
      </c>
      <c r="J65" s="92" t="b">
        <v>0</v>
      </c>
      <c r="K65" s="92" t="b">
        <v>0</v>
      </c>
      <c r="L65" s="92" t="b">
        <v>0</v>
      </c>
    </row>
    <row r="66" spans="1:12" ht="15">
      <c r="A66" s="92" t="s">
        <v>453</v>
      </c>
      <c r="B66" s="92" t="s">
        <v>492</v>
      </c>
      <c r="C66" s="92">
        <v>2</v>
      </c>
      <c r="D66" s="122">
        <v>0.006679409874537714</v>
      </c>
      <c r="E66" s="122">
        <v>1.7423322823571483</v>
      </c>
      <c r="F66" s="92" t="s">
        <v>499</v>
      </c>
      <c r="G66" s="92" t="b">
        <v>0</v>
      </c>
      <c r="H66" s="92" t="b">
        <v>0</v>
      </c>
      <c r="I66" s="92" t="b">
        <v>0</v>
      </c>
      <c r="J66" s="92" t="b">
        <v>0</v>
      </c>
      <c r="K66" s="92" t="b">
        <v>0</v>
      </c>
      <c r="L66" s="92" t="b">
        <v>0</v>
      </c>
    </row>
    <row r="67" spans="1:12" ht="15">
      <c r="A67" s="92" t="s">
        <v>492</v>
      </c>
      <c r="B67" s="92" t="s">
        <v>493</v>
      </c>
      <c r="C67" s="92">
        <v>2</v>
      </c>
      <c r="D67" s="122">
        <v>0.006679409874537714</v>
      </c>
      <c r="E67" s="122">
        <v>2.0433622780211294</v>
      </c>
      <c r="F67" s="92" t="s">
        <v>499</v>
      </c>
      <c r="G67" s="92" t="b">
        <v>0</v>
      </c>
      <c r="H67" s="92" t="b">
        <v>0</v>
      </c>
      <c r="I67" s="92" t="b">
        <v>0</v>
      </c>
      <c r="J67" s="92" t="b">
        <v>0</v>
      </c>
      <c r="K67" s="92" t="b">
        <v>0</v>
      </c>
      <c r="L67" s="92" t="b">
        <v>0</v>
      </c>
    </row>
    <row r="68" spans="1:12" ht="15">
      <c r="A68" s="92" t="s">
        <v>214</v>
      </c>
      <c r="B68" s="92" t="s">
        <v>382</v>
      </c>
      <c r="C68" s="92">
        <v>2</v>
      </c>
      <c r="D68" s="122">
        <v>0.006679409874537714</v>
      </c>
      <c r="E68" s="122">
        <v>0.9641810319735047</v>
      </c>
      <c r="F68" s="92" t="s">
        <v>499</v>
      </c>
      <c r="G68" s="92" t="b">
        <v>0</v>
      </c>
      <c r="H68" s="92" t="b">
        <v>0</v>
      </c>
      <c r="I68" s="92" t="b">
        <v>0</v>
      </c>
      <c r="J68" s="92" t="b">
        <v>0</v>
      </c>
      <c r="K68" s="92" t="b">
        <v>0</v>
      </c>
      <c r="L68" s="92" t="b">
        <v>0</v>
      </c>
    </row>
    <row r="69" spans="1:12" ht="15">
      <c r="A69" s="92" t="s">
        <v>464</v>
      </c>
      <c r="B69" s="92" t="s">
        <v>494</v>
      </c>
      <c r="C69" s="92">
        <v>2</v>
      </c>
      <c r="D69" s="122">
        <v>0.006679409874537714</v>
      </c>
      <c r="E69" s="122">
        <v>1.8672710189654482</v>
      </c>
      <c r="F69" s="92" t="s">
        <v>499</v>
      </c>
      <c r="G69" s="92" t="b">
        <v>0</v>
      </c>
      <c r="H69" s="92" t="b">
        <v>0</v>
      </c>
      <c r="I69" s="92" t="b">
        <v>0</v>
      </c>
      <c r="J69" s="92" t="b">
        <v>0</v>
      </c>
      <c r="K69" s="92" t="b">
        <v>0</v>
      </c>
      <c r="L69" s="92" t="b">
        <v>0</v>
      </c>
    </row>
    <row r="70" spans="1:12" ht="15">
      <c r="A70" s="92" t="s">
        <v>494</v>
      </c>
      <c r="B70" s="92" t="s">
        <v>495</v>
      </c>
      <c r="C70" s="92">
        <v>2</v>
      </c>
      <c r="D70" s="122">
        <v>0.006679409874537714</v>
      </c>
      <c r="E70" s="122">
        <v>2.0433622780211294</v>
      </c>
      <c r="F70" s="92" t="s">
        <v>499</v>
      </c>
      <c r="G70" s="92" t="b">
        <v>0</v>
      </c>
      <c r="H70" s="92" t="b">
        <v>0</v>
      </c>
      <c r="I70" s="92" t="b">
        <v>0</v>
      </c>
      <c r="J70" s="92" t="b">
        <v>0</v>
      </c>
      <c r="K70" s="92" t="b">
        <v>0</v>
      </c>
      <c r="L70" s="92" t="b">
        <v>0</v>
      </c>
    </row>
    <row r="71" spans="1:12" ht="15">
      <c r="A71" s="92" t="s">
        <v>453</v>
      </c>
      <c r="B71" s="92" t="s">
        <v>496</v>
      </c>
      <c r="C71" s="92">
        <v>2</v>
      </c>
      <c r="D71" s="122">
        <v>0.006679409874537714</v>
      </c>
      <c r="E71" s="122">
        <v>1.7423322823571483</v>
      </c>
      <c r="F71" s="92" t="s">
        <v>499</v>
      </c>
      <c r="G71" s="92" t="b">
        <v>0</v>
      </c>
      <c r="H71" s="92" t="b">
        <v>0</v>
      </c>
      <c r="I71" s="92" t="b">
        <v>0</v>
      </c>
      <c r="J71" s="92" t="b">
        <v>0</v>
      </c>
      <c r="K71" s="92" t="b">
        <v>0</v>
      </c>
      <c r="L71" s="92" t="b">
        <v>0</v>
      </c>
    </row>
    <row r="72" spans="1:12" ht="15">
      <c r="A72" s="92" t="s">
        <v>382</v>
      </c>
      <c r="B72" s="92" t="s">
        <v>383</v>
      </c>
      <c r="C72" s="92">
        <v>9</v>
      </c>
      <c r="D72" s="122">
        <v>0.004825959783153217</v>
      </c>
      <c r="E72" s="122">
        <v>1.3901497642457858</v>
      </c>
      <c r="F72" s="92" t="s">
        <v>354</v>
      </c>
      <c r="G72" s="92" t="b">
        <v>0</v>
      </c>
      <c r="H72" s="92" t="b">
        <v>0</v>
      </c>
      <c r="I72" s="92" t="b">
        <v>0</v>
      </c>
      <c r="J72" s="92" t="b">
        <v>0</v>
      </c>
      <c r="K72" s="92" t="b">
        <v>0</v>
      </c>
      <c r="L72" s="92" t="b">
        <v>0</v>
      </c>
    </row>
    <row r="73" spans="1:12" ht="15">
      <c r="A73" s="92" t="s">
        <v>381</v>
      </c>
      <c r="B73" s="92" t="s">
        <v>382</v>
      </c>
      <c r="C73" s="92">
        <v>6</v>
      </c>
      <c r="D73" s="122">
        <v>0.0077518453819050955</v>
      </c>
      <c r="E73" s="122">
        <v>1.1402722910291858</v>
      </c>
      <c r="F73" s="92" t="s">
        <v>354</v>
      </c>
      <c r="G73" s="92" t="b">
        <v>0</v>
      </c>
      <c r="H73" s="92" t="b">
        <v>0</v>
      </c>
      <c r="I73" s="92" t="b">
        <v>0</v>
      </c>
      <c r="J73" s="92" t="b">
        <v>0</v>
      </c>
      <c r="K73" s="92" t="b">
        <v>0</v>
      </c>
      <c r="L73" s="92" t="b">
        <v>0</v>
      </c>
    </row>
    <row r="74" spans="1:12" ht="15">
      <c r="A74" s="92" t="s">
        <v>214</v>
      </c>
      <c r="B74" s="92" t="s">
        <v>381</v>
      </c>
      <c r="C74" s="92">
        <v>4</v>
      </c>
      <c r="D74" s="122">
        <v>0.008190922827805364</v>
      </c>
      <c r="E74" s="122">
        <v>1.3232029746151728</v>
      </c>
      <c r="F74" s="92" t="s">
        <v>354</v>
      </c>
      <c r="G74" s="92" t="b">
        <v>0</v>
      </c>
      <c r="H74" s="92" t="b">
        <v>0</v>
      </c>
      <c r="I74" s="92" t="b">
        <v>0</v>
      </c>
      <c r="J74" s="92" t="b">
        <v>0</v>
      </c>
      <c r="K74" s="92" t="b">
        <v>0</v>
      </c>
      <c r="L74" s="92" t="b">
        <v>0</v>
      </c>
    </row>
    <row r="75" spans="1:12" ht="15">
      <c r="A75" s="92" t="s">
        <v>383</v>
      </c>
      <c r="B75" s="92" t="s">
        <v>388</v>
      </c>
      <c r="C75" s="92">
        <v>4</v>
      </c>
      <c r="D75" s="122">
        <v>0.008190922827805364</v>
      </c>
      <c r="E75" s="122">
        <v>1.3901497642457858</v>
      </c>
      <c r="F75" s="92" t="s">
        <v>354</v>
      </c>
      <c r="G75" s="92" t="b">
        <v>0</v>
      </c>
      <c r="H75" s="92" t="b">
        <v>0</v>
      </c>
      <c r="I75" s="92" t="b">
        <v>0</v>
      </c>
      <c r="J75" s="92" t="b">
        <v>0</v>
      </c>
      <c r="K75" s="92" t="b">
        <v>0</v>
      </c>
      <c r="L75" s="92" t="b">
        <v>0</v>
      </c>
    </row>
    <row r="76" spans="1:12" ht="15">
      <c r="A76" s="92" t="s">
        <v>388</v>
      </c>
      <c r="B76" s="92" t="s">
        <v>371</v>
      </c>
      <c r="C76" s="92">
        <v>4</v>
      </c>
      <c r="D76" s="122">
        <v>0.008190922827805364</v>
      </c>
      <c r="E76" s="122">
        <v>1.7423322823571483</v>
      </c>
      <c r="F76" s="92" t="s">
        <v>354</v>
      </c>
      <c r="G76" s="92" t="b">
        <v>0</v>
      </c>
      <c r="H76" s="92" t="b">
        <v>0</v>
      </c>
      <c r="I76" s="92" t="b">
        <v>0</v>
      </c>
      <c r="J76" s="92" t="b">
        <v>0</v>
      </c>
      <c r="K76" s="92" t="b">
        <v>0</v>
      </c>
      <c r="L76" s="92" t="b">
        <v>0</v>
      </c>
    </row>
    <row r="77" spans="1:12" ht="15">
      <c r="A77" s="92" t="s">
        <v>371</v>
      </c>
      <c r="B77" s="92" t="s">
        <v>389</v>
      </c>
      <c r="C77" s="92">
        <v>4</v>
      </c>
      <c r="D77" s="122">
        <v>0.008190922827805364</v>
      </c>
      <c r="E77" s="122">
        <v>1.7423322823571483</v>
      </c>
      <c r="F77" s="92" t="s">
        <v>354</v>
      </c>
      <c r="G77" s="92" t="b">
        <v>0</v>
      </c>
      <c r="H77" s="92" t="b">
        <v>0</v>
      </c>
      <c r="I77" s="92" t="b">
        <v>0</v>
      </c>
      <c r="J77" s="92" t="b">
        <v>0</v>
      </c>
      <c r="K77" s="92" t="b">
        <v>0</v>
      </c>
      <c r="L77" s="92" t="b">
        <v>0</v>
      </c>
    </row>
    <row r="78" spans="1:12" ht="15">
      <c r="A78" s="92" t="s">
        <v>389</v>
      </c>
      <c r="B78" s="92" t="s">
        <v>442</v>
      </c>
      <c r="C78" s="92">
        <v>4</v>
      </c>
      <c r="D78" s="122">
        <v>0.008190922827805364</v>
      </c>
      <c r="E78" s="122">
        <v>1.7423322823571483</v>
      </c>
      <c r="F78" s="92" t="s">
        <v>354</v>
      </c>
      <c r="G78" s="92" t="b">
        <v>0</v>
      </c>
      <c r="H78" s="92" t="b">
        <v>0</v>
      </c>
      <c r="I78" s="92" t="b">
        <v>0</v>
      </c>
      <c r="J78" s="92" t="b">
        <v>0</v>
      </c>
      <c r="K78" s="92" t="b">
        <v>0</v>
      </c>
      <c r="L78" s="92" t="b">
        <v>0</v>
      </c>
    </row>
    <row r="79" spans="1:12" ht="15">
      <c r="A79" s="92" t="s">
        <v>442</v>
      </c>
      <c r="B79" s="92" t="s">
        <v>443</v>
      </c>
      <c r="C79" s="92">
        <v>4</v>
      </c>
      <c r="D79" s="122">
        <v>0.008190922827805364</v>
      </c>
      <c r="E79" s="122">
        <v>1.7423322823571483</v>
      </c>
      <c r="F79" s="92" t="s">
        <v>354</v>
      </c>
      <c r="G79" s="92" t="b">
        <v>0</v>
      </c>
      <c r="H79" s="92" t="b">
        <v>0</v>
      </c>
      <c r="I79" s="92" t="b">
        <v>0</v>
      </c>
      <c r="J79" s="92" t="b">
        <v>0</v>
      </c>
      <c r="K79" s="92" t="b">
        <v>0</v>
      </c>
      <c r="L79" s="92" t="b">
        <v>0</v>
      </c>
    </row>
    <row r="80" spans="1:12" ht="15">
      <c r="A80" s="92" t="s">
        <v>443</v>
      </c>
      <c r="B80" s="92" t="s">
        <v>444</v>
      </c>
      <c r="C80" s="92">
        <v>4</v>
      </c>
      <c r="D80" s="122">
        <v>0.008190922827805364</v>
      </c>
      <c r="E80" s="122">
        <v>1.7423322823571483</v>
      </c>
      <c r="F80" s="92" t="s">
        <v>354</v>
      </c>
      <c r="G80" s="92" t="b">
        <v>0</v>
      </c>
      <c r="H80" s="92" t="b">
        <v>0</v>
      </c>
      <c r="I80" s="92" t="b">
        <v>0</v>
      </c>
      <c r="J80" s="92" t="b">
        <v>0</v>
      </c>
      <c r="K80" s="92" t="b">
        <v>0</v>
      </c>
      <c r="L80" s="92" t="b">
        <v>0</v>
      </c>
    </row>
    <row r="81" spans="1:12" ht="15">
      <c r="A81" s="92" t="s">
        <v>444</v>
      </c>
      <c r="B81" s="92" t="s">
        <v>445</v>
      </c>
      <c r="C81" s="92">
        <v>4</v>
      </c>
      <c r="D81" s="122">
        <v>0.008190922827805364</v>
      </c>
      <c r="E81" s="122">
        <v>1.7423322823571483</v>
      </c>
      <c r="F81" s="92" t="s">
        <v>354</v>
      </c>
      <c r="G81" s="92" t="b">
        <v>0</v>
      </c>
      <c r="H81" s="92" t="b">
        <v>0</v>
      </c>
      <c r="I81" s="92" t="b">
        <v>0</v>
      </c>
      <c r="J81" s="92" t="b">
        <v>0</v>
      </c>
      <c r="K81" s="92" t="b">
        <v>0</v>
      </c>
      <c r="L81" s="92" t="b">
        <v>0</v>
      </c>
    </row>
    <row r="82" spans="1:12" ht="15">
      <c r="A82" s="92" t="s">
        <v>445</v>
      </c>
      <c r="B82" s="92" t="s">
        <v>446</v>
      </c>
      <c r="C82" s="92">
        <v>4</v>
      </c>
      <c r="D82" s="122">
        <v>0.008190922827805364</v>
      </c>
      <c r="E82" s="122">
        <v>1.7423322823571483</v>
      </c>
      <c r="F82" s="92" t="s">
        <v>354</v>
      </c>
      <c r="G82" s="92" t="b">
        <v>0</v>
      </c>
      <c r="H82" s="92" t="b">
        <v>0</v>
      </c>
      <c r="I82" s="92" t="b">
        <v>0</v>
      </c>
      <c r="J82" s="92" t="b">
        <v>0</v>
      </c>
      <c r="K82" s="92" t="b">
        <v>0</v>
      </c>
      <c r="L82" s="92" t="b">
        <v>0</v>
      </c>
    </row>
    <row r="83" spans="1:12" ht="15">
      <c r="A83" s="92" t="s">
        <v>446</v>
      </c>
      <c r="B83" s="92" t="s">
        <v>447</v>
      </c>
      <c r="C83" s="92">
        <v>4</v>
      </c>
      <c r="D83" s="122">
        <v>0.008190922827805364</v>
      </c>
      <c r="E83" s="122">
        <v>1.7423322823571483</v>
      </c>
      <c r="F83" s="92" t="s">
        <v>354</v>
      </c>
      <c r="G83" s="92" t="b">
        <v>0</v>
      </c>
      <c r="H83" s="92" t="b">
        <v>0</v>
      </c>
      <c r="I83" s="92" t="b">
        <v>0</v>
      </c>
      <c r="J83" s="92" t="b">
        <v>0</v>
      </c>
      <c r="K83" s="92" t="b">
        <v>0</v>
      </c>
      <c r="L83" s="92" t="b">
        <v>0</v>
      </c>
    </row>
    <row r="84" spans="1:12" ht="15">
      <c r="A84" s="92" t="s">
        <v>447</v>
      </c>
      <c r="B84" s="92" t="s">
        <v>448</v>
      </c>
      <c r="C84" s="92">
        <v>4</v>
      </c>
      <c r="D84" s="122">
        <v>0.008190922827805364</v>
      </c>
      <c r="E84" s="122">
        <v>1.7423322823571483</v>
      </c>
      <c r="F84" s="92" t="s">
        <v>354</v>
      </c>
      <c r="G84" s="92" t="b">
        <v>0</v>
      </c>
      <c r="H84" s="92" t="b">
        <v>0</v>
      </c>
      <c r="I84" s="92" t="b">
        <v>0</v>
      </c>
      <c r="J84" s="92" t="b">
        <v>0</v>
      </c>
      <c r="K84" s="92" t="b">
        <v>0</v>
      </c>
      <c r="L84" s="92" t="b">
        <v>0</v>
      </c>
    </row>
    <row r="85" spans="1:12" ht="15">
      <c r="A85" s="92" t="s">
        <v>448</v>
      </c>
      <c r="B85" s="92" t="s">
        <v>449</v>
      </c>
      <c r="C85" s="92">
        <v>4</v>
      </c>
      <c r="D85" s="122">
        <v>0.008190922827805364</v>
      </c>
      <c r="E85" s="122">
        <v>1.7423322823571483</v>
      </c>
      <c r="F85" s="92" t="s">
        <v>354</v>
      </c>
      <c r="G85" s="92" t="b">
        <v>0</v>
      </c>
      <c r="H85" s="92" t="b">
        <v>0</v>
      </c>
      <c r="I85" s="92" t="b">
        <v>0</v>
      </c>
      <c r="J85" s="92" t="b">
        <v>0</v>
      </c>
      <c r="K85" s="92" t="b">
        <v>0</v>
      </c>
      <c r="L85" s="92" t="b">
        <v>0</v>
      </c>
    </row>
    <row r="86" spans="1:12" ht="15">
      <c r="A86" s="92" t="s">
        <v>449</v>
      </c>
      <c r="B86" s="92" t="s">
        <v>450</v>
      </c>
      <c r="C86" s="92">
        <v>4</v>
      </c>
      <c r="D86" s="122">
        <v>0.008190922827805364</v>
      </c>
      <c r="E86" s="122">
        <v>1.7423322823571483</v>
      </c>
      <c r="F86" s="92" t="s">
        <v>354</v>
      </c>
      <c r="G86" s="92" t="b">
        <v>0</v>
      </c>
      <c r="H86" s="92" t="b">
        <v>0</v>
      </c>
      <c r="I86" s="92" t="b">
        <v>0</v>
      </c>
      <c r="J86" s="92" t="b">
        <v>0</v>
      </c>
      <c r="K86" s="92" t="b">
        <v>0</v>
      </c>
      <c r="L86" s="92" t="b">
        <v>0</v>
      </c>
    </row>
    <row r="87" spans="1:12" ht="15">
      <c r="A87" s="92" t="s">
        <v>450</v>
      </c>
      <c r="B87" s="92" t="s">
        <v>384</v>
      </c>
      <c r="C87" s="92">
        <v>4</v>
      </c>
      <c r="D87" s="122">
        <v>0.008190922827805364</v>
      </c>
      <c r="E87" s="122">
        <v>1.5662410233014672</v>
      </c>
      <c r="F87" s="92" t="s">
        <v>354</v>
      </c>
      <c r="G87" s="92" t="b">
        <v>0</v>
      </c>
      <c r="H87" s="92" t="b">
        <v>0</v>
      </c>
      <c r="I87" s="92" t="b">
        <v>0</v>
      </c>
      <c r="J87" s="92" t="b">
        <v>0</v>
      </c>
      <c r="K87" s="92" t="b">
        <v>0</v>
      </c>
      <c r="L87" s="92" t="b">
        <v>0</v>
      </c>
    </row>
    <row r="88" spans="1:12" ht="15">
      <c r="A88" s="92" t="s">
        <v>384</v>
      </c>
      <c r="B88" s="92" t="s">
        <v>451</v>
      </c>
      <c r="C88" s="92">
        <v>4</v>
      </c>
      <c r="D88" s="122">
        <v>0.008190922827805364</v>
      </c>
      <c r="E88" s="122">
        <v>1.5662410233014672</v>
      </c>
      <c r="F88" s="92" t="s">
        <v>354</v>
      </c>
      <c r="G88" s="92" t="b">
        <v>0</v>
      </c>
      <c r="H88" s="92" t="b">
        <v>0</v>
      </c>
      <c r="I88" s="92" t="b">
        <v>0</v>
      </c>
      <c r="J88" s="92" t="b">
        <v>0</v>
      </c>
      <c r="K88" s="92" t="b">
        <v>0</v>
      </c>
      <c r="L88" s="92" t="b">
        <v>0</v>
      </c>
    </row>
    <row r="89" spans="1:12" ht="15">
      <c r="A89" s="92" t="s">
        <v>451</v>
      </c>
      <c r="B89" s="92" t="s">
        <v>452</v>
      </c>
      <c r="C89" s="92">
        <v>4</v>
      </c>
      <c r="D89" s="122">
        <v>0.008190922827805364</v>
      </c>
      <c r="E89" s="122">
        <v>1.7423322823571483</v>
      </c>
      <c r="F89" s="92" t="s">
        <v>354</v>
      </c>
      <c r="G89" s="92" t="b">
        <v>0</v>
      </c>
      <c r="H89" s="92" t="b">
        <v>0</v>
      </c>
      <c r="I89" s="92" t="b">
        <v>0</v>
      </c>
      <c r="J89" s="92" t="b">
        <v>0</v>
      </c>
      <c r="K89" s="92" t="b">
        <v>0</v>
      </c>
      <c r="L89" s="92" t="b">
        <v>0</v>
      </c>
    </row>
    <row r="90" spans="1:12" ht="15">
      <c r="A90" s="92" t="s">
        <v>452</v>
      </c>
      <c r="B90" s="92" t="s">
        <v>453</v>
      </c>
      <c r="C90" s="92">
        <v>4</v>
      </c>
      <c r="D90" s="122">
        <v>0.008190922827805364</v>
      </c>
      <c r="E90" s="122">
        <v>1.7423322823571483</v>
      </c>
      <c r="F90" s="92" t="s">
        <v>354</v>
      </c>
      <c r="G90" s="92" t="b">
        <v>0</v>
      </c>
      <c r="H90" s="92" t="b">
        <v>0</v>
      </c>
      <c r="I90" s="92" t="b">
        <v>0</v>
      </c>
      <c r="J90" s="92" t="b">
        <v>0</v>
      </c>
      <c r="K90" s="92" t="b">
        <v>0</v>
      </c>
      <c r="L90" s="92" t="b">
        <v>0</v>
      </c>
    </row>
    <row r="91" spans="1:12" ht="15">
      <c r="A91" s="92" t="s">
        <v>381</v>
      </c>
      <c r="B91" s="92" t="s">
        <v>465</v>
      </c>
      <c r="C91" s="92">
        <v>3</v>
      </c>
      <c r="D91" s="122">
        <v>0.0077518453819050955</v>
      </c>
      <c r="E91" s="122">
        <v>1.2652110276374857</v>
      </c>
      <c r="F91" s="92" t="s">
        <v>354</v>
      </c>
      <c r="G91" s="92" t="b">
        <v>0</v>
      </c>
      <c r="H91" s="92" t="b">
        <v>0</v>
      </c>
      <c r="I91" s="92" t="b">
        <v>0</v>
      </c>
      <c r="J91" s="92" t="b">
        <v>0</v>
      </c>
      <c r="K91" s="92" t="b">
        <v>0</v>
      </c>
      <c r="L91" s="92" t="b">
        <v>0</v>
      </c>
    </row>
    <row r="92" spans="1:12" ht="15">
      <c r="A92" s="92" t="s">
        <v>465</v>
      </c>
      <c r="B92" s="92" t="s">
        <v>466</v>
      </c>
      <c r="C92" s="92">
        <v>3</v>
      </c>
      <c r="D92" s="122">
        <v>0.0077518453819050955</v>
      </c>
      <c r="E92" s="122">
        <v>1.8672710189654482</v>
      </c>
      <c r="F92" s="92" t="s">
        <v>354</v>
      </c>
      <c r="G92" s="92" t="b">
        <v>0</v>
      </c>
      <c r="H92" s="92" t="b">
        <v>0</v>
      </c>
      <c r="I92" s="92" t="b">
        <v>0</v>
      </c>
      <c r="J92" s="92" t="b">
        <v>0</v>
      </c>
      <c r="K92" s="92" t="b">
        <v>0</v>
      </c>
      <c r="L92" s="92" t="b">
        <v>0</v>
      </c>
    </row>
    <row r="93" spans="1:12" ht="15">
      <c r="A93" s="92" t="s">
        <v>466</v>
      </c>
      <c r="B93" s="92" t="s">
        <v>467</v>
      </c>
      <c r="C93" s="92">
        <v>3</v>
      </c>
      <c r="D93" s="122">
        <v>0.0077518453819050955</v>
      </c>
      <c r="E93" s="122">
        <v>1.8672710189654482</v>
      </c>
      <c r="F93" s="92" t="s">
        <v>354</v>
      </c>
      <c r="G93" s="92" t="b">
        <v>0</v>
      </c>
      <c r="H93" s="92" t="b">
        <v>0</v>
      </c>
      <c r="I93" s="92" t="b">
        <v>0</v>
      </c>
      <c r="J93" s="92" t="b">
        <v>0</v>
      </c>
      <c r="K93" s="92" t="b">
        <v>0</v>
      </c>
      <c r="L93" s="92" t="b">
        <v>0</v>
      </c>
    </row>
    <row r="94" spans="1:12" ht="15">
      <c r="A94" s="92" t="s">
        <v>467</v>
      </c>
      <c r="B94" s="92" t="s">
        <v>468</v>
      </c>
      <c r="C94" s="92">
        <v>3</v>
      </c>
      <c r="D94" s="122">
        <v>0.0077518453819050955</v>
      </c>
      <c r="E94" s="122">
        <v>1.8672710189654482</v>
      </c>
      <c r="F94" s="92" t="s">
        <v>354</v>
      </c>
      <c r="G94" s="92" t="b">
        <v>0</v>
      </c>
      <c r="H94" s="92" t="b">
        <v>0</v>
      </c>
      <c r="I94" s="92" t="b">
        <v>0</v>
      </c>
      <c r="J94" s="92" t="b">
        <v>0</v>
      </c>
      <c r="K94" s="92" t="b">
        <v>0</v>
      </c>
      <c r="L94" s="92" t="b">
        <v>0</v>
      </c>
    </row>
    <row r="95" spans="1:12" ht="15">
      <c r="A95" s="92" t="s">
        <v>468</v>
      </c>
      <c r="B95" s="92" t="s">
        <v>469</v>
      </c>
      <c r="C95" s="92">
        <v>3</v>
      </c>
      <c r="D95" s="122">
        <v>0.0077518453819050955</v>
      </c>
      <c r="E95" s="122">
        <v>1.8672710189654482</v>
      </c>
      <c r="F95" s="92" t="s">
        <v>354</v>
      </c>
      <c r="G95" s="92" t="b">
        <v>0</v>
      </c>
      <c r="H95" s="92" t="b">
        <v>0</v>
      </c>
      <c r="I95" s="92" t="b">
        <v>0</v>
      </c>
      <c r="J95" s="92" t="b">
        <v>0</v>
      </c>
      <c r="K95" s="92" t="b">
        <v>0</v>
      </c>
      <c r="L95" s="92" t="b">
        <v>0</v>
      </c>
    </row>
    <row r="96" spans="1:12" ht="15">
      <c r="A96" s="92" t="s">
        <v>469</v>
      </c>
      <c r="B96" s="92" t="s">
        <v>470</v>
      </c>
      <c r="C96" s="92">
        <v>3</v>
      </c>
      <c r="D96" s="122">
        <v>0.0077518453819050955</v>
      </c>
      <c r="E96" s="122">
        <v>1.8672710189654482</v>
      </c>
      <c r="F96" s="92" t="s">
        <v>354</v>
      </c>
      <c r="G96" s="92" t="b">
        <v>0</v>
      </c>
      <c r="H96" s="92" t="b">
        <v>0</v>
      </c>
      <c r="I96" s="92" t="b">
        <v>0</v>
      </c>
      <c r="J96" s="92" t="b">
        <v>0</v>
      </c>
      <c r="K96" s="92" t="b">
        <v>0</v>
      </c>
      <c r="L96" s="92" t="b">
        <v>0</v>
      </c>
    </row>
    <row r="97" spans="1:12" ht="15">
      <c r="A97" s="92" t="s">
        <v>470</v>
      </c>
      <c r="B97" s="92" t="s">
        <v>471</v>
      </c>
      <c r="C97" s="92">
        <v>3</v>
      </c>
      <c r="D97" s="122">
        <v>0.0077518453819050955</v>
      </c>
      <c r="E97" s="122">
        <v>1.8672710189654482</v>
      </c>
      <c r="F97" s="92" t="s">
        <v>354</v>
      </c>
      <c r="G97" s="92" t="b">
        <v>0</v>
      </c>
      <c r="H97" s="92" t="b">
        <v>0</v>
      </c>
      <c r="I97" s="92" t="b">
        <v>0</v>
      </c>
      <c r="J97" s="92" t="b">
        <v>0</v>
      </c>
      <c r="K97" s="92" t="b">
        <v>0</v>
      </c>
      <c r="L97" s="92" t="b">
        <v>0</v>
      </c>
    </row>
    <row r="98" spans="1:12" ht="15">
      <c r="A98" s="92" t="s">
        <v>471</v>
      </c>
      <c r="B98" s="92" t="s">
        <v>472</v>
      </c>
      <c r="C98" s="92">
        <v>3</v>
      </c>
      <c r="D98" s="122">
        <v>0.0077518453819050955</v>
      </c>
      <c r="E98" s="122">
        <v>1.8672710189654482</v>
      </c>
      <c r="F98" s="92" t="s">
        <v>354</v>
      </c>
      <c r="G98" s="92" t="b">
        <v>0</v>
      </c>
      <c r="H98" s="92" t="b">
        <v>0</v>
      </c>
      <c r="I98" s="92" t="b">
        <v>0</v>
      </c>
      <c r="J98" s="92" t="b">
        <v>0</v>
      </c>
      <c r="K98" s="92" t="b">
        <v>0</v>
      </c>
      <c r="L98" s="92" t="b">
        <v>0</v>
      </c>
    </row>
    <row r="99" spans="1:12" ht="15">
      <c r="A99" s="92" t="s">
        <v>472</v>
      </c>
      <c r="B99" s="92" t="s">
        <v>473</v>
      </c>
      <c r="C99" s="92">
        <v>3</v>
      </c>
      <c r="D99" s="122">
        <v>0.0077518453819050955</v>
      </c>
      <c r="E99" s="122">
        <v>1.8672710189654482</v>
      </c>
      <c r="F99" s="92" t="s">
        <v>354</v>
      </c>
      <c r="G99" s="92" t="b">
        <v>0</v>
      </c>
      <c r="H99" s="92" t="b">
        <v>0</v>
      </c>
      <c r="I99" s="92" t="b">
        <v>0</v>
      </c>
      <c r="J99" s="92" t="b">
        <v>0</v>
      </c>
      <c r="K99" s="92" t="b">
        <v>0</v>
      </c>
      <c r="L99" s="92" t="b">
        <v>0</v>
      </c>
    </row>
    <row r="100" spans="1:12" ht="15">
      <c r="A100" s="92" t="s">
        <v>473</v>
      </c>
      <c r="B100" s="92" t="s">
        <v>474</v>
      </c>
      <c r="C100" s="92">
        <v>3</v>
      </c>
      <c r="D100" s="122">
        <v>0.0077518453819050955</v>
      </c>
      <c r="E100" s="122">
        <v>1.8672710189654482</v>
      </c>
      <c r="F100" s="92" t="s">
        <v>354</v>
      </c>
      <c r="G100" s="92" t="b">
        <v>0</v>
      </c>
      <c r="H100" s="92" t="b">
        <v>0</v>
      </c>
      <c r="I100" s="92" t="b">
        <v>0</v>
      </c>
      <c r="J100" s="92" t="b">
        <v>0</v>
      </c>
      <c r="K100" s="92" t="b">
        <v>0</v>
      </c>
      <c r="L100" s="92" t="b">
        <v>0</v>
      </c>
    </row>
    <row r="101" spans="1:12" ht="15">
      <c r="A101" s="92" t="s">
        <v>474</v>
      </c>
      <c r="B101" s="92" t="s">
        <v>475</v>
      </c>
      <c r="C101" s="92">
        <v>3</v>
      </c>
      <c r="D101" s="122">
        <v>0.0077518453819050955</v>
      </c>
      <c r="E101" s="122">
        <v>1.8672710189654482</v>
      </c>
      <c r="F101" s="92" t="s">
        <v>354</v>
      </c>
      <c r="G101" s="92" t="b">
        <v>0</v>
      </c>
      <c r="H101" s="92" t="b">
        <v>0</v>
      </c>
      <c r="I101" s="92" t="b">
        <v>0</v>
      </c>
      <c r="J101" s="92" t="b">
        <v>0</v>
      </c>
      <c r="K101" s="92" t="b">
        <v>0</v>
      </c>
      <c r="L101" s="92" t="b">
        <v>0</v>
      </c>
    </row>
    <row r="102" spans="1:12" ht="15">
      <c r="A102" s="92" t="s">
        <v>475</v>
      </c>
      <c r="B102" s="92" t="s">
        <v>476</v>
      </c>
      <c r="C102" s="92">
        <v>3</v>
      </c>
      <c r="D102" s="122">
        <v>0.0077518453819050955</v>
      </c>
      <c r="E102" s="122">
        <v>1.8672710189654482</v>
      </c>
      <c r="F102" s="92" t="s">
        <v>354</v>
      </c>
      <c r="G102" s="92" t="b">
        <v>0</v>
      </c>
      <c r="H102" s="92" t="b">
        <v>0</v>
      </c>
      <c r="I102" s="92" t="b">
        <v>0</v>
      </c>
      <c r="J102" s="92" t="b">
        <v>0</v>
      </c>
      <c r="K102" s="92" t="b">
        <v>0</v>
      </c>
      <c r="L102" s="92" t="b">
        <v>0</v>
      </c>
    </row>
    <row r="103" spans="1:12" ht="15">
      <c r="A103" s="92" t="s">
        <v>476</v>
      </c>
      <c r="B103" s="92" t="s">
        <v>477</v>
      </c>
      <c r="C103" s="92">
        <v>3</v>
      </c>
      <c r="D103" s="122">
        <v>0.0077518453819050955</v>
      </c>
      <c r="E103" s="122">
        <v>1.8672710189654482</v>
      </c>
      <c r="F103" s="92" t="s">
        <v>354</v>
      </c>
      <c r="G103" s="92" t="b">
        <v>0</v>
      </c>
      <c r="H103" s="92" t="b">
        <v>0</v>
      </c>
      <c r="I103" s="92" t="b">
        <v>0</v>
      </c>
      <c r="J103" s="92" t="b">
        <v>0</v>
      </c>
      <c r="K103" s="92" t="b">
        <v>0</v>
      </c>
      <c r="L103" s="92" t="b">
        <v>0</v>
      </c>
    </row>
    <row r="104" spans="1:12" ht="15">
      <c r="A104" s="92" t="s">
        <v>477</v>
      </c>
      <c r="B104" s="92" t="s">
        <v>478</v>
      </c>
      <c r="C104" s="92">
        <v>3</v>
      </c>
      <c r="D104" s="122">
        <v>0.0077518453819050955</v>
      </c>
      <c r="E104" s="122">
        <v>1.8672710189654482</v>
      </c>
      <c r="F104" s="92" t="s">
        <v>354</v>
      </c>
      <c r="G104" s="92" t="b">
        <v>0</v>
      </c>
      <c r="H104" s="92" t="b">
        <v>0</v>
      </c>
      <c r="I104" s="92" t="b">
        <v>0</v>
      </c>
      <c r="J104" s="92" t="b">
        <v>0</v>
      </c>
      <c r="K104" s="92" t="b">
        <v>0</v>
      </c>
      <c r="L104" s="92" t="b">
        <v>0</v>
      </c>
    </row>
    <row r="105" spans="1:12" ht="15">
      <c r="A105" s="92" t="s">
        <v>478</v>
      </c>
      <c r="B105" s="92" t="s">
        <v>479</v>
      </c>
      <c r="C105" s="92">
        <v>3</v>
      </c>
      <c r="D105" s="122">
        <v>0.0077518453819050955</v>
      </c>
      <c r="E105" s="122">
        <v>1.8672710189654482</v>
      </c>
      <c r="F105" s="92" t="s">
        <v>354</v>
      </c>
      <c r="G105" s="92" t="b">
        <v>0</v>
      </c>
      <c r="H105" s="92" t="b">
        <v>0</v>
      </c>
      <c r="I105" s="92" t="b">
        <v>0</v>
      </c>
      <c r="J105" s="92" t="b">
        <v>0</v>
      </c>
      <c r="K105" s="92" t="b">
        <v>0</v>
      </c>
      <c r="L105" s="92" t="b">
        <v>0</v>
      </c>
    </row>
    <row r="106" spans="1:12" ht="15">
      <c r="A106" s="92" t="s">
        <v>479</v>
      </c>
      <c r="B106" s="92" t="s">
        <v>480</v>
      </c>
      <c r="C106" s="92">
        <v>3</v>
      </c>
      <c r="D106" s="122">
        <v>0.0077518453819050955</v>
      </c>
      <c r="E106" s="122">
        <v>1.8672710189654482</v>
      </c>
      <c r="F106" s="92" t="s">
        <v>354</v>
      </c>
      <c r="G106" s="92" t="b">
        <v>0</v>
      </c>
      <c r="H106" s="92" t="b">
        <v>0</v>
      </c>
      <c r="I106" s="92" t="b">
        <v>0</v>
      </c>
      <c r="J106" s="92" t="b">
        <v>0</v>
      </c>
      <c r="K106" s="92" t="b">
        <v>0</v>
      </c>
      <c r="L106" s="92" t="b">
        <v>0</v>
      </c>
    </row>
    <row r="107" spans="1:12" ht="15">
      <c r="A107" s="92" t="s">
        <v>480</v>
      </c>
      <c r="B107" s="92" t="s">
        <v>481</v>
      </c>
      <c r="C107" s="92">
        <v>3</v>
      </c>
      <c r="D107" s="122">
        <v>0.0077518453819050955</v>
      </c>
      <c r="E107" s="122">
        <v>1.8672710189654482</v>
      </c>
      <c r="F107" s="92" t="s">
        <v>354</v>
      </c>
      <c r="G107" s="92" t="b">
        <v>0</v>
      </c>
      <c r="H107" s="92" t="b">
        <v>0</v>
      </c>
      <c r="I107" s="92" t="b">
        <v>0</v>
      </c>
      <c r="J107" s="92" t="b">
        <v>0</v>
      </c>
      <c r="K107" s="92" t="b">
        <v>0</v>
      </c>
      <c r="L107" s="92" t="b">
        <v>0</v>
      </c>
    </row>
    <row r="108" spans="1:12" ht="15">
      <c r="A108" s="92" t="s">
        <v>383</v>
      </c>
      <c r="B108" s="92" t="s">
        <v>454</v>
      </c>
      <c r="C108" s="92">
        <v>3</v>
      </c>
      <c r="D108" s="122">
        <v>0.0077518453819050955</v>
      </c>
      <c r="E108" s="122">
        <v>1.3901497642457858</v>
      </c>
      <c r="F108" s="92" t="s">
        <v>354</v>
      </c>
      <c r="G108" s="92" t="b">
        <v>0</v>
      </c>
      <c r="H108" s="92" t="b">
        <v>0</v>
      </c>
      <c r="I108" s="92" t="b">
        <v>0</v>
      </c>
      <c r="J108" s="92" t="b">
        <v>0</v>
      </c>
      <c r="K108" s="92" t="b">
        <v>0</v>
      </c>
      <c r="L108" s="92" t="b">
        <v>0</v>
      </c>
    </row>
    <row r="109" spans="1:12" ht="15">
      <c r="A109" s="92" t="s">
        <v>454</v>
      </c>
      <c r="B109" s="92" t="s">
        <v>386</v>
      </c>
      <c r="C109" s="92">
        <v>3</v>
      </c>
      <c r="D109" s="122">
        <v>0.0077518453819050955</v>
      </c>
      <c r="E109" s="122">
        <v>1.6454222693490919</v>
      </c>
      <c r="F109" s="92" t="s">
        <v>354</v>
      </c>
      <c r="G109" s="92" t="b">
        <v>0</v>
      </c>
      <c r="H109" s="92" t="b">
        <v>0</v>
      </c>
      <c r="I109" s="92" t="b">
        <v>0</v>
      </c>
      <c r="J109" s="92" t="b">
        <v>0</v>
      </c>
      <c r="K109" s="92" t="b">
        <v>0</v>
      </c>
      <c r="L109" s="92" t="b">
        <v>0</v>
      </c>
    </row>
    <row r="110" spans="1:12" ht="15">
      <c r="A110" s="92" t="s">
        <v>386</v>
      </c>
      <c r="B110" s="92" t="s">
        <v>455</v>
      </c>
      <c r="C110" s="92">
        <v>3</v>
      </c>
      <c r="D110" s="122">
        <v>0.0077518453819050955</v>
      </c>
      <c r="E110" s="122">
        <v>1.6454222693490919</v>
      </c>
      <c r="F110" s="92" t="s">
        <v>354</v>
      </c>
      <c r="G110" s="92" t="b">
        <v>0</v>
      </c>
      <c r="H110" s="92" t="b">
        <v>0</v>
      </c>
      <c r="I110" s="92" t="b">
        <v>0</v>
      </c>
      <c r="J110" s="92" t="b">
        <v>0</v>
      </c>
      <c r="K110" s="92" t="b">
        <v>0</v>
      </c>
      <c r="L110" s="92" t="b">
        <v>0</v>
      </c>
    </row>
    <row r="111" spans="1:12" ht="15">
      <c r="A111" s="92" t="s">
        <v>455</v>
      </c>
      <c r="B111" s="92" t="s">
        <v>456</v>
      </c>
      <c r="C111" s="92">
        <v>3</v>
      </c>
      <c r="D111" s="122">
        <v>0.0077518453819050955</v>
      </c>
      <c r="E111" s="122">
        <v>1.8672710189654482</v>
      </c>
      <c r="F111" s="92" t="s">
        <v>354</v>
      </c>
      <c r="G111" s="92" t="b">
        <v>0</v>
      </c>
      <c r="H111" s="92" t="b">
        <v>0</v>
      </c>
      <c r="I111" s="92" t="b">
        <v>0</v>
      </c>
      <c r="J111" s="92" t="b">
        <v>0</v>
      </c>
      <c r="K111" s="92" t="b">
        <v>0</v>
      </c>
      <c r="L111" s="92" t="b">
        <v>0</v>
      </c>
    </row>
    <row r="112" spans="1:12" ht="15">
      <c r="A112" s="92" t="s">
        <v>456</v>
      </c>
      <c r="B112" s="92" t="s">
        <v>457</v>
      </c>
      <c r="C112" s="92">
        <v>3</v>
      </c>
      <c r="D112" s="122">
        <v>0.0077518453819050955</v>
      </c>
      <c r="E112" s="122">
        <v>1.8672710189654482</v>
      </c>
      <c r="F112" s="92" t="s">
        <v>354</v>
      </c>
      <c r="G112" s="92" t="b">
        <v>0</v>
      </c>
      <c r="H112" s="92" t="b">
        <v>0</v>
      </c>
      <c r="I112" s="92" t="b">
        <v>0</v>
      </c>
      <c r="J112" s="92" t="b">
        <v>0</v>
      </c>
      <c r="K112" s="92" t="b">
        <v>0</v>
      </c>
      <c r="L112" s="92" t="b">
        <v>0</v>
      </c>
    </row>
    <row r="113" spans="1:12" ht="15">
      <c r="A113" s="92" t="s">
        <v>457</v>
      </c>
      <c r="B113" s="92" t="s">
        <v>458</v>
      </c>
      <c r="C113" s="92">
        <v>3</v>
      </c>
      <c r="D113" s="122">
        <v>0.0077518453819050955</v>
      </c>
      <c r="E113" s="122">
        <v>1.8672710189654482</v>
      </c>
      <c r="F113" s="92" t="s">
        <v>354</v>
      </c>
      <c r="G113" s="92" t="b">
        <v>0</v>
      </c>
      <c r="H113" s="92" t="b">
        <v>0</v>
      </c>
      <c r="I113" s="92" t="b">
        <v>0</v>
      </c>
      <c r="J113" s="92" t="b">
        <v>0</v>
      </c>
      <c r="K113" s="92" t="b">
        <v>0</v>
      </c>
      <c r="L113" s="92" t="b">
        <v>0</v>
      </c>
    </row>
    <row r="114" spans="1:12" ht="15">
      <c r="A114" s="92" t="s">
        <v>458</v>
      </c>
      <c r="B114" s="92" t="s">
        <v>387</v>
      </c>
      <c r="C114" s="92">
        <v>3</v>
      </c>
      <c r="D114" s="122">
        <v>0.0077518453819050955</v>
      </c>
      <c r="E114" s="122">
        <v>1.6454222693490919</v>
      </c>
      <c r="F114" s="92" t="s">
        <v>354</v>
      </c>
      <c r="G114" s="92" t="b">
        <v>0</v>
      </c>
      <c r="H114" s="92" t="b">
        <v>0</v>
      </c>
      <c r="I114" s="92" t="b">
        <v>0</v>
      </c>
      <c r="J114" s="92" t="b">
        <v>0</v>
      </c>
      <c r="K114" s="92" t="b">
        <v>0</v>
      </c>
      <c r="L114" s="92" t="b">
        <v>0</v>
      </c>
    </row>
    <row r="115" spans="1:12" ht="15">
      <c r="A115" s="92" t="s">
        <v>387</v>
      </c>
      <c r="B115" s="92" t="s">
        <v>459</v>
      </c>
      <c r="C115" s="92">
        <v>3</v>
      </c>
      <c r="D115" s="122">
        <v>0.0077518453819050955</v>
      </c>
      <c r="E115" s="122">
        <v>1.6454222693490919</v>
      </c>
      <c r="F115" s="92" t="s">
        <v>354</v>
      </c>
      <c r="G115" s="92" t="b">
        <v>0</v>
      </c>
      <c r="H115" s="92" t="b">
        <v>0</v>
      </c>
      <c r="I115" s="92" t="b">
        <v>0</v>
      </c>
      <c r="J115" s="92" t="b">
        <v>0</v>
      </c>
      <c r="K115" s="92" t="b">
        <v>0</v>
      </c>
      <c r="L115" s="92" t="b">
        <v>0</v>
      </c>
    </row>
    <row r="116" spans="1:12" ht="15">
      <c r="A116" s="92" t="s">
        <v>459</v>
      </c>
      <c r="B116" s="92" t="s">
        <v>460</v>
      </c>
      <c r="C116" s="92">
        <v>3</v>
      </c>
      <c r="D116" s="122">
        <v>0.0077518453819050955</v>
      </c>
      <c r="E116" s="122">
        <v>1.8672710189654482</v>
      </c>
      <c r="F116" s="92" t="s">
        <v>354</v>
      </c>
      <c r="G116" s="92" t="b">
        <v>0</v>
      </c>
      <c r="H116" s="92" t="b">
        <v>0</v>
      </c>
      <c r="I116" s="92" t="b">
        <v>0</v>
      </c>
      <c r="J116" s="92" t="b">
        <v>0</v>
      </c>
      <c r="K116" s="92" t="b">
        <v>0</v>
      </c>
      <c r="L116" s="92" t="b">
        <v>0</v>
      </c>
    </row>
    <row r="117" spans="1:12" ht="15">
      <c r="A117" s="92" t="s">
        <v>460</v>
      </c>
      <c r="B117" s="92" t="s">
        <v>461</v>
      </c>
      <c r="C117" s="92">
        <v>3</v>
      </c>
      <c r="D117" s="122">
        <v>0.0077518453819050955</v>
      </c>
      <c r="E117" s="122">
        <v>1.8672710189654482</v>
      </c>
      <c r="F117" s="92" t="s">
        <v>354</v>
      </c>
      <c r="G117" s="92" t="b">
        <v>0</v>
      </c>
      <c r="H117" s="92" t="b">
        <v>0</v>
      </c>
      <c r="I117" s="92" t="b">
        <v>0</v>
      </c>
      <c r="J117" s="92" t="b">
        <v>0</v>
      </c>
      <c r="K117" s="92" t="b">
        <v>0</v>
      </c>
      <c r="L117" s="92" t="b">
        <v>0</v>
      </c>
    </row>
    <row r="118" spans="1:12" ht="15">
      <c r="A118" s="92" t="s">
        <v>461</v>
      </c>
      <c r="B118" s="92" t="s">
        <v>462</v>
      </c>
      <c r="C118" s="92">
        <v>3</v>
      </c>
      <c r="D118" s="122">
        <v>0.0077518453819050955</v>
      </c>
      <c r="E118" s="122">
        <v>1.8672710189654482</v>
      </c>
      <c r="F118" s="92" t="s">
        <v>354</v>
      </c>
      <c r="G118" s="92" t="b">
        <v>0</v>
      </c>
      <c r="H118" s="92" t="b">
        <v>0</v>
      </c>
      <c r="I118" s="92" t="b">
        <v>0</v>
      </c>
      <c r="J118" s="92" t="b">
        <v>0</v>
      </c>
      <c r="K118" s="92" t="b">
        <v>0</v>
      </c>
      <c r="L118" s="92" t="b">
        <v>0</v>
      </c>
    </row>
    <row r="119" spans="1:12" ht="15">
      <c r="A119" s="92" t="s">
        <v>462</v>
      </c>
      <c r="B119" s="92" t="s">
        <v>381</v>
      </c>
      <c r="C119" s="92">
        <v>3</v>
      </c>
      <c r="D119" s="122">
        <v>0.0077518453819050955</v>
      </c>
      <c r="E119" s="122">
        <v>1.499294233670854</v>
      </c>
      <c r="F119" s="92" t="s">
        <v>354</v>
      </c>
      <c r="G119" s="92" t="b">
        <v>0</v>
      </c>
      <c r="H119" s="92" t="b">
        <v>0</v>
      </c>
      <c r="I119" s="92" t="b">
        <v>0</v>
      </c>
      <c r="J119" s="92" t="b">
        <v>0</v>
      </c>
      <c r="K119" s="92" t="b">
        <v>0</v>
      </c>
      <c r="L119" s="92" t="b">
        <v>0</v>
      </c>
    </row>
    <row r="120" spans="1:12" ht="15">
      <c r="A120" s="92" t="s">
        <v>381</v>
      </c>
      <c r="B120" s="92" t="s">
        <v>463</v>
      </c>
      <c r="C120" s="92">
        <v>3</v>
      </c>
      <c r="D120" s="122">
        <v>0.0077518453819050955</v>
      </c>
      <c r="E120" s="122">
        <v>1.2652110276374857</v>
      </c>
      <c r="F120" s="92" t="s">
        <v>354</v>
      </c>
      <c r="G120" s="92" t="b">
        <v>0</v>
      </c>
      <c r="H120" s="92" t="b">
        <v>0</v>
      </c>
      <c r="I120" s="92" t="b">
        <v>0</v>
      </c>
      <c r="J120" s="92" t="b">
        <v>0</v>
      </c>
      <c r="K120" s="92" t="b">
        <v>0</v>
      </c>
      <c r="L120" s="92" t="b">
        <v>0</v>
      </c>
    </row>
    <row r="121" spans="1:12" ht="15">
      <c r="A121" s="92" t="s">
        <v>463</v>
      </c>
      <c r="B121" s="92" t="s">
        <v>464</v>
      </c>
      <c r="C121" s="92">
        <v>3</v>
      </c>
      <c r="D121" s="122">
        <v>0.0077518453819050955</v>
      </c>
      <c r="E121" s="122">
        <v>1.8672710189654482</v>
      </c>
      <c r="F121" s="92" t="s">
        <v>354</v>
      </c>
      <c r="G121" s="92" t="b">
        <v>0</v>
      </c>
      <c r="H121" s="92" t="b">
        <v>0</v>
      </c>
      <c r="I121" s="92" t="b">
        <v>0</v>
      </c>
      <c r="J121" s="92" t="b">
        <v>0</v>
      </c>
      <c r="K121" s="92" t="b">
        <v>0</v>
      </c>
      <c r="L121" s="92" t="b">
        <v>0</v>
      </c>
    </row>
    <row r="122" spans="1:12" ht="15">
      <c r="A122" s="92" t="s">
        <v>383</v>
      </c>
      <c r="B122" s="92" t="s">
        <v>482</v>
      </c>
      <c r="C122" s="92">
        <v>2</v>
      </c>
      <c r="D122" s="122">
        <v>0.006679409874537714</v>
      </c>
      <c r="E122" s="122">
        <v>1.3901497642457858</v>
      </c>
      <c r="F122" s="92" t="s">
        <v>354</v>
      </c>
      <c r="G122" s="92" t="b">
        <v>0</v>
      </c>
      <c r="H122" s="92" t="b">
        <v>0</v>
      </c>
      <c r="I122" s="92" t="b">
        <v>0</v>
      </c>
      <c r="J122" s="92" t="b">
        <v>0</v>
      </c>
      <c r="K122" s="92" t="b">
        <v>0</v>
      </c>
      <c r="L122" s="92" t="b">
        <v>0</v>
      </c>
    </row>
    <row r="123" spans="1:12" ht="15">
      <c r="A123" s="92" t="s">
        <v>482</v>
      </c>
      <c r="B123" s="92" t="s">
        <v>483</v>
      </c>
      <c r="C123" s="92">
        <v>2</v>
      </c>
      <c r="D123" s="122">
        <v>0.006679409874537714</v>
      </c>
      <c r="E123" s="122">
        <v>2.0433622780211294</v>
      </c>
      <c r="F123" s="92" t="s">
        <v>354</v>
      </c>
      <c r="G123" s="92" t="b">
        <v>0</v>
      </c>
      <c r="H123" s="92" t="b">
        <v>0</v>
      </c>
      <c r="I123" s="92" t="b">
        <v>0</v>
      </c>
      <c r="J123" s="92" t="b">
        <v>0</v>
      </c>
      <c r="K123" s="92" t="b">
        <v>0</v>
      </c>
      <c r="L123" s="92" t="b">
        <v>0</v>
      </c>
    </row>
    <row r="124" spans="1:12" ht="15">
      <c r="A124" s="92" t="s">
        <v>483</v>
      </c>
      <c r="B124" s="92" t="s">
        <v>370</v>
      </c>
      <c r="C124" s="92">
        <v>2</v>
      </c>
      <c r="D124" s="122">
        <v>0.006679409874537714</v>
      </c>
      <c r="E124" s="122">
        <v>2.0433622780211294</v>
      </c>
      <c r="F124" s="92" t="s">
        <v>354</v>
      </c>
      <c r="G124" s="92" t="b">
        <v>0</v>
      </c>
      <c r="H124" s="92" t="b">
        <v>0</v>
      </c>
      <c r="I124" s="92" t="b">
        <v>0</v>
      </c>
      <c r="J124" s="92" t="b">
        <v>0</v>
      </c>
      <c r="K124" s="92" t="b">
        <v>0</v>
      </c>
      <c r="L124" s="92" t="b">
        <v>0</v>
      </c>
    </row>
    <row r="125" spans="1:12" ht="15">
      <c r="A125" s="92" t="s">
        <v>370</v>
      </c>
      <c r="B125" s="92" t="s">
        <v>484</v>
      </c>
      <c r="C125" s="92">
        <v>2</v>
      </c>
      <c r="D125" s="122">
        <v>0.006679409874537714</v>
      </c>
      <c r="E125" s="122">
        <v>2.0433622780211294</v>
      </c>
      <c r="F125" s="92" t="s">
        <v>354</v>
      </c>
      <c r="G125" s="92" t="b">
        <v>0</v>
      </c>
      <c r="H125" s="92" t="b">
        <v>0</v>
      </c>
      <c r="I125" s="92" t="b">
        <v>0</v>
      </c>
      <c r="J125" s="92" t="b">
        <v>0</v>
      </c>
      <c r="K125" s="92" t="b">
        <v>0</v>
      </c>
      <c r="L125" s="92" t="b">
        <v>0</v>
      </c>
    </row>
    <row r="126" spans="1:12" ht="15">
      <c r="A126" s="92" t="s">
        <v>484</v>
      </c>
      <c r="B126" s="92" t="s">
        <v>485</v>
      </c>
      <c r="C126" s="92">
        <v>2</v>
      </c>
      <c r="D126" s="122">
        <v>0.006679409874537714</v>
      </c>
      <c r="E126" s="122">
        <v>2.0433622780211294</v>
      </c>
      <c r="F126" s="92" t="s">
        <v>354</v>
      </c>
      <c r="G126" s="92" t="b">
        <v>0</v>
      </c>
      <c r="H126" s="92" t="b">
        <v>0</v>
      </c>
      <c r="I126" s="92" t="b">
        <v>0</v>
      </c>
      <c r="J126" s="92" t="b">
        <v>0</v>
      </c>
      <c r="K126" s="92" t="b">
        <v>0</v>
      </c>
      <c r="L126" s="92" t="b">
        <v>0</v>
      </c>
    </row>
    <row r="127" spans="1:12" ht="15">
      <c r="A127" s="92" t="s">
        <v>485</v>
      </c>
      <c r="B127" s="92" t="s">
        <v>386</v>
      </c>
      <c r="C127" s="92">
        <v>2</v>
      </c>
      <c r="D127" s="122">
        <v>0.006679409874537714</v>
      </c>
      <c r="E127" s="122">
        <v>1.6454222693490919</v>
      </c>
      <c r="F127" s="92" t="s">
        <v>354</v>
      </c>
      <c r="G127" s="92" t="b">
        <v>0</v>
      </c>
      <c r="H127" s="92" t="b">
        <v>0</v>
      </c>
      <c r="I127" s="92" t="b">
        <v>0</v>
      </c>
      <c r="J127" s="92" t="b">
        <v>0</v>
      </c>
      <c r="K127" s="92" t="b">
        <v>0</v>
      </c>
      <c r="L127" s="92" t="b">
        <v>0</v>
      </c>
    </row>
    <row r="128" spans="1:12" ht="15">
      <c r="A128" s="92" t="s">
        <v>386</v>
      </c>
      <c r="B128" s="92" t="s">
        <v>387</v>
      </c>
      <c r="C128" s="92">
        <v>2</v>
      </c>
      <c r="D128" s="122">
        <v>0.006679409874537714</v>
      </c>
      <c r="E128" s="122">
        <v>1.2474822606770544</v>
      </c>
      <c r="F128" s="92" t="s">
        <v>354</v>
      </c>
      <c r="G128" s="92" t="b">
        <v>0</v>
      </c>
      <c r="H128" s="92" t="b">
        <v>0</v>
      </c>
      <c r="I128" s="92" t="b">
        <v>0</v>
      </c>
      <c r="J128" s="92" t="b">
        <v>0</v>
      </c>
      <c r="K128" s="92" t="b">
        <v>0</v>
      </c>
      <c r="L128" s="92" t="b">
        <v>0</v>
      </c>
    </row>
    <row r="129" spans="1:12" ht="15">
      <c r="A129" s="92" t="s">
        <v>387</v>
      </c>
      <c r="B129" s="92" t="s">
        <v>486</v>
      </c>
      <c r="C129" s="92">
        <v>2</v>
      </c>
      <c r="D129" s="122">
        <v>0.006679409874537714</v>
      </c>
      <c r="E129" s="122">
        <v>1.6454222693490919</v>
      </c>
      <c r="F129" s="92" t="s">
        <v>354</v>
      </c>
      <c r="G129" s="92" t="b">
        <v>0</v>
      </c>
      <c r="H129" s="92" t="b">
        <v>0</v>
      </c>
      <c r="I129" s="92" t="b">
        <v>0</v>
      </c>
      <c r="J129" s="92" t="b">
        <v>0</v>
      </c>
      <c r="K129" s="92" t="b">
        <v>0</v>
      </c>
      <c r="L129" s="92" t="b">
        <v>0</v>
      </c>
    </row>
    <row r="130" spans="1:12" ht="15">
      <c r="A130" s="92" t="s">
        <v>486</v>
      </c>
      <c r="B130" s="92" t="s">
        <v>384</v>
      </c>
      <c r="C130" s="92">
        <v>2</v>
      </c>
      <c r="D130" s="122">
        <v>0.006679409874537714</v>
      </c>
      <c r="E130" s="122">
        <v>1.5662410233014672</v>
      </c>
      <c r="F130" s="92" t="s">
        <v>354</v>
      </c>
      <c r="G130" s="92" t="b">
        <v>0</v>
      </c>
      <c r="H130" s="92" t="b">
        <v>0</v>
      </c>
      <c r="I130" s="92" t="b">
        <v>0</v>
      </c>
      <c r="J130" s="92" t="b">
        <v>0</v>
      </c>
      <c r="K130" s="92" t="b">
        <v>0</v>
      </c>
      <c r="L130" s="92" t="b">
        <v>0</v>
      </c>
    </row>
    <row r="131" spans="1:12" ht="15">
      <c r="A131" s="92" t="s">
        <v>384</v>
      </c>
      <c r="B131" s="92" t="s">
        <v>487</v>
      </c>
      <c r="C131" s="92">
        <v>2</v>
      </c>
      <c r="D131" s="122">
        <v>0.006679409874537714</v>
      </c>
      <c r="E131" s="122">
        <v>1.5662410233014672</v>
      </c>
      <c r="F131" s="92" t="s">
        <v>354</v>
      </c>
      <c r="G131" s="92" t="b">
        <v>0</v>
      </c>
      <c r="H131" s="92" t="b">
        <v>0</v>
      </c>
      <c r="I131" s="92" t="b">
        <v>0</v>
      </c>
      <c r="J131" s="92" t="b">
        <v>0</v>
      </c>
      <c r="K131" s="92" t="b">
        <v>0</v>
      </c>
      <c r="L131" s="92" t="b">
        <v>0</v>
      </c>
    </row>
    <row r="132" spans="1:12" ht="15">
      <c r="A132" s="92" t="s">
        <v>487</v>
      </c>
      <c r="B132" s="92" t="s">
        <v>488</v>
      </c>
      <c r="C132" s="92">
        <v>2</v>
      </c>
      <c r="D132" s="122">
        <v>0.006679409874537714</v>
      </c>
      <c r="E132" s="122">
        <v>2.0433622780211294</v>
      </c>
      <c r="F132" s="92" t="s">
        <v>354</v>
      </c>
      <c r="G132" s="92" t="b">
        <v>0</v>
      </c>
      <c r="H132" s="92" t="b">
        <v>0</v>
      </c>
      <c r="I132" s="92" t="b">
        <v>0</v>
      </c>
      <c r="J132" s="92" t="b">
        <v>0</v>
      </c>
      <c r="K132" s="92" t="b">
        <v>0</v>
      </c>
      <c r="L132" s="92" t="b">
        <v>0</v>
      </c>
    </row>
    <row r="133" spans="1:12" ht="15">
      <c r="A133" s="92" t="s">
        <v>488</v>
      </c>
      <c r="B133" s="92" t="s">
        <v>489</v>
      </c>
      <c r="C133" s="92">
        <v>2</v>
      </c>
      <c r="D133" s="122">
        <v>0.006679409874537714</v>
      </c>
      <c r="E133" s="122">
        <v>2.0433622780211294</v>
      </c>
      <c r="F133" s="92" t="s">
        <v>354</v>
      </c>
      <c r="G133" s="92" t="b">
        <v>0</v>
      </c>
      <c r="H133" s="92" t="b">
        <v>0</v>
      </c>
      <c r="I133" s="92" t="b">
        <v>0</v>
      </c>
      <c r="J133" s="92" t="b">
        <v>0</v>
      </c>
      <c r="K133" s="92" t="b">
        <v>0</v>
      </c>
      <c r="L133" s="92" t="b">
        <v>0</v>
      </c>
    </row>
    <row r="134" spans="1:12" ht="15">
      <c r="A134" s="92" t="s">
        <v>489</v>
      </c>
      <c r="B134" s="92" t="s">
        <v>490</v>
      </c>
      <c r="C134" s="92">
        <v>2</v>
      </c>
      <c r="D134" s="122">
        <v>0.006679409874537714</v>
      </c>
      <c r="E134" s="122">
        <v>2.0433622780211294</v>
      </c>
      <c r="F134" s="92" t="s">
        <v>354</v>
      </c>
      <c r="G134" s="92" t="b">
        <v>0</v>
      </c>
      <c r="H134" s="92" t="b">
        <v>0</v>
      </c>
      <c r="I134" s="92" t="b">
        <v>0</v>
      </c>
      <c r="J134" s="92" t="b">
        <v>0</v>
      </c>
      <c r="K134" s="92" t="b">
        <v>0</v>
      </c>
      <c r="L134" s="92" t="b">
        <v>0</v>
      </c>
    </row>
    <row r="135" spans="1:12" ht="15">
      <c r="A135" s="92" t="s">
        <v>490</v>
      </c>
      <c r="B135" s="92" t="s">
        <v>491</v>
      </c>
      <c r="C135" s="92">
        <v>2</v>
      </c>
      <c r="D135" s="122">
        <v>0.006679409874537714</v>
      </c>
      <c r="E135" s="122">
        <v>2.0433622780211294</v>
      </c>
      <c r="F135" s="92" t="s">
        <v>354</v>
      </c>
      <c r="G135" s="92" t="b">
        <v>0</v>
      </c>
      <c r="H135" s="92" t="b">
        <v>0</v>
      </c>
      <c r="I135" s="92" t="b">
        <v>0</v>
      </c>
      <c r="J135" s="92" t="b">
        <v>0</v>
      </c>
      <c r="K135" s="92" t="b">
        <v>0</v>
      </c>
      <c r="L135" s="92" t="b">
        <v>0</v>
      </c>
    </row>
    <row r="136" spans="1:12" ht="15">
      <c r="A136" s="92" t="s">
        <v>214</v>
      </c>
      <c r="B136" s="92" t="s">
        <v>382</v>
      </c>
      <c r="C136" s="92">
        <v>2</v>
      </c>
      <c r="D136" s="122">
        <v>0.006679409874537714</v>
      </c>
      <c r="E136" s="122">
        <v>0.9641810319735047</v>
      </c>
      <c r="F136" s="92" t="s">
        <v>354</v>
      </c>
      <c r="G136" s="92" t="b">
        <v>0</v>
      </c>
      <c r="H136" s="92" t="b">
        <v>0</v>
      </c>
      <c r="I136" s="92" t="b">
        <v>0</v>
      </c>
      <c r="J136" s="92" t="b">
        <v>0</v>
      </c>
      <c r="K136" s="92" t="b">
        <v>0</v>
      </c>
      <c r="L136" s="92" t="b">
        <v>0</v>
      </c>
    </row>
    <row r="137" spans="1:12" ht="15">
      <c r="A137" s="92" t="s">
        <v>464</v>
      </c>
      <c r="B137" s="92" t="s">
        <v>494</v>
      </c>
      <c r="C137" s="92">
        <v>2</v>
      </c>
      <c r="D137" s="122">
        <v>0.006679409874537714</v>
      </c>
      <c r="E137" s="122">
        <v>1.8672710189654482</v>
      </c>
      <c r="F137" s="92" t="s">
        <v>354</v>
      </c>
      <c r="G137" s="92" t="b">
        <v>0</v>
      </c>
      <c r="H137" s="92" t="b">
        <v>0</v>
      </c>
      <c r="I137" s="92" t="b">
        <v>0</v>
      </c>
      <c r="J137" s="92" t="b">
        <v>0</v>
      </c>
      <c r="K137" s="92" t="b">
        <v>0</v>
      </c>
      <c r="L137" s="92" t="b">
        <v>0</v>
      </c>
    </row>
    <row r="138" spans="1:12" ht="15">
      <c r="A138" s="92" t="s">
        <v>494</v>
      </c>
      <c r="B138" s="92" t="s">
        <v>495</v>
      </c>
      <c r="C138" s="92">
        <v>2</v>
      </c>
      <c r="D138" s="122">
        <v>0.006679409874537714</v>
      </c>
      <c r="E138" s="122">
        <v>2.0433622780211294</v>
      </c>
      <c r="F138" s="92" t="s">
        <v>354</v>
      </c>
      <c r="G138" s="92" t="b">
        <v>0</v>
      </c>
      <c r="H138" s="92" t="b">
        <v>0</v>
      </c>
      <c r="I138" s="92" t="b">
        <v>0</v>
      </c>
      <c r="J138" s="92" t="b">
        <v>0</v>
      </c>
      <c r="K138" s="92" t="b">
        <v>0</v>
      </c>
      <c r="L138" s="92" t="b">
        <v>0</v>
      </c>
    </row>
    <row r="139" spans="1:12" ht="15">
      <c r="A139" s="92" t="s">
        <v>453</v>
      </c>
      <c r="B139" s="92" t="s">
        <v>492</v>
      </c>
      <c r="C139" s="92">
        <v>2</v>
      </c>
      <c r="D139" s="122">
        <v>0.006679409874537714</v>
      </c>
      <c r="E139" s="122">
        <v>1.7423322823571483</v>
      </c>
      <c r="F139" s="92" t="s">
        <v>354</v>
      </c>
      <c r="G139" s="92" t="b">
        <v>0</v>
      </c>
      <c r="H139" s="92" t="b">
        <v>0</v>
      </c>
      <c r="I139" s="92" t="b">
        <v>0</v>
      </c>
      <c r="J139" s="92" t="b">
        <v>0</v>
      </c>
      <c r="K139" s="92" t="b">
        <v>0</v>
      </c>
      <c r="L139" s="92" t="b">
        <v>0</v>
      </c>
    </row>
    <row r="140" spans="1:12" ht="15">
      <c r="A140" s="92" t="s">
        <v>492</v>
      </c>
      <c r="B140" s="92" t="s">
        <v>493</v>
      </c>
      <c r="C140" s="92">
        <v>2</v>
      </c>
      <c r="D140" s="122">
        <v>0.006679409874537714</v>
      </c>
      <c r="E140" s="122">
        <v>2.0433622780211294</v>
      </c>
      <c r="F140" s="92" t="s">
        <v>354</v>
      </c>
      <c r="G140" s="92" t="b">
        <v>0</v>
      </c>
      <c r="H140" s="92" t="b">
        <v>0</v>
      </c>
      <c r="I140" s="92" t="b">
        <v>0</v>
      </c>
      <c r="J140" s="92" t="b">
        <v>0</v>
      </c>
      <c r="K140" s="92" t="b">
        <v>0</v>
      </c>
      <c r="L140" s="92" t="b">
        <v>0</v>
      </c>
    </row>
    <row r="141" spans="1:12" ht="15">
      <c r="A141" s="92" t="s">
        <v>453</v>
      </c>
      <c r="B141" s="92" t="s">
        <v>496</v>
      </c>
      <c r="C141" s="92">
        <v>2</v>
      </c>
      <c r="D141" s="122">
        <v>0.006679409874537714</v>
      </c>
      <c r="E141" s="122">
        <v>1.7423322823571483</v>
      </c>
      <c r="F141" s="92" t="s">
        <v>354</v>
      </c>
      <c r="G141" s="92" t="b">
        <v>0</v>
      </c>
      <c r="H141" s="92" t="b">
        <v>0</v>
      </c>
      <c r="I141" s="92" t="b">
        <v>0</v>
      </c>
      <c r="J141" s="92" t="b">
        <v>0</v>
      </c>
      <c r="K141" s="92" t="b">
        <v>0</v>
      </c>
      <c r="L141"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523</v>
      </c>
      <c r="B2" s="125" t="s">
        <v>524</v>
      </c>
      <c r="C2" s="68" t="s">
        <v>525</v>
      </c>
    </row>
    <row r="3" spans="1:3" ht="15">
      <c r="A3" s="124" t="s">
        <v>354</v>
      </c>
      <c r="B3" s="124" t="s">
        <v>354</v>
      </c>
      <c r="C3" s="36">
        <v>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531</v>
      </c>
      <c r="B1" s="13" t="s">
        <v>17</v>
      </c>
    </row>
    <row r="2" spans="1:2" ht="15">
      <c r="A2" s="86" t="s">
        <v>532</v>
      </c>
      <c r="B2" s="86" t="s">
        <v>538</v>
      </c>
    </row>
    <row r="3" spans="1:2" ht="15">
      <c r="A3" s="86" t="s">
        <v>533</v>
      </c>
      <c r="B3" s="86" t="s">
        <v>539</v>
      </c>
    </row>
    <row r="4" spans="1:2" ht="15">
      <c r="A4" s="86" t="s">
        <v>534</v>
      </c>
      <c r="B4" s="86" t="s">
        <v>540</v>
      </c>
    </row>
    <row r="5" spans="1:2" ht="15">
      <c r="A5" s="86" t="s">
        <v>535</v>
      </c>
      <c r="B5" s="86" t="s">
        <v>541</v>
      </c>
    </row>
    <row r="6" spans="1:2" ht="15">
      <c r="A6" s="86" t="s">
        <v>536</v>
      </c>
      <c r="B6" s="86" t="s">
        <v>542</v>
      </c>
    </row>
    <row r="7" spans="1:2" ht="15">
      <c r="A7" s="86" t="s">
        <v>537</v>
      </c>
      <c r="B7" s="86" t="s">
        <v>539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353</v>
      </c>
      <c r="BB2" s="13" t="s">
        <v>357</v>
      </c>
      <c r="BC2" s="13" t="s">
        <v>358</v>
      </c>
      <c r="BD2" s="68" t="s">
        <v>512</v>
      </c>
      <c r="BE2" s="68" t="s">
        <v>513</v>
      </c>
      <c r="BF2" s="68" t="s">
        <v>514</v>
      </c>
      <c r="BG2" s="68" t="s">
        <v>515</v>
      </c>
      <c r="BH2" s="68" t="s">
        <v>516</v>
      </c>
      <c r="BI2" s="68" t="s">
        <v>517</v>
      </c>
      <c r="BJ2" s="68" t="s">
        <v>518</v>
      </c>
      <c r="BK2" s="68" t="s">
        <v>519</v>
      </c>
      <c r="BL2" s="68" t="s">
        <v>520</v>
      </c>
    </row>
    <row r="3" spans="1:64" ht="15" customHeight="1">
      <c r="A3" s="85" t="s">
        <v>212</v>
      </c>
      <c r="B3" s="85" t="s">
        <v>214</v>
      </c>
      <c r="C3" s="53"/>
      <c r="D3" s="54"/>
      <c r="E3" s="66"/>
      <c r="F3" s="55"/>
      <c r="G3" s="53"/>
      <c r="H3" s="57"/>
      <c r="I3" s="56"/>
      <c r="J3" s="56"/>
      <c r="K3" s="36" t="s">
        <v>65</v>
      </c>
      <c r="L3" s="62">
        <v>3</v>
      </c>
      <c r="M3" s="62"/>
      <c r="N3" s="63"/>
      <c r="O3" s="86" t="s">
        <v>216</v>
      </c>
      <c r="P3" s="88">
        <v>43699.13513888889</v>
      </c>
      <c r="Q3" s="86" t="s">
        <v>217</v>
      </c>
      <c r="R3" s="86"/>
      <c r="S3" s="86"/>
      <c r="T3" s="86" t="s">
        <v>234</v>
      </c>
      <c r="U3" s="86"/>
      <c r="V3" s="91" t="s">
        <v>237</v>
      </c>
      <c r="W3" s="88">
        <v>43699.13513888889</v>
      </c>
      <c r="X3" s="91" t="s">
        <v>241</v>
      </c>
      <c r="Y3" s="86"/>
      <c r="Z3" s="86"/>
      <c r="AA3" s="92" t="s">
        <v>253</v>
      </c>
      <c r="AB3" s="86"/>
      <c r="AC3" s="86" t="b">
        <v>0</v>
      </c>
      <c r="AD3" s="86">
        <v>0</v>
      </c>
      <c r="AE3" s="92" t="s">
        <v>265</v>
      </c>
      <c r="AF3" s="86" t="b">
        <v>0</v>
      </c>
      <c r="AG3" s="86" t="s">
        <v>266</v>
      </c>
      <c r="AH3" s="86"/>
      <c r="AI3" s="92" t="s">
        <v>265</v>
      </c>
      <c r="AJ3" s="86" t="b">
        <v>0</v>
      </c>
      <c r="AK3" s="86">
        <v>0</v>
      </c>
      <c r="AL3" s="92" t="s">
        <v>257</v>
      </c>
      <c r="AM3" s="86" t="s">
        <v>267</v>
      </c>
      <c r="AN3" s="86" t="b">
        <v>0</v>
      </c>
      <c r="AO3" s="92" t="s">
        <v>257</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20</v>
      </c>
      <c r="BK3" s="52">
        <v>100</v>
      </c>
      <c r="BL3" s="51">
        <v>20</v>
      </c>
    </row>
    <row r="4" spans="1:64" ht="15" customHeight="1">
      <c r="A4" s="85" t="s">
        <v>213</v>
      </c>
      <c r="B4" s="85" t="s">
        <v>214</v>
      </c>
      <c r="C4" s="53"/>
      <c r="D4" s="54"/>
      <c r="E4" s="66"/>
      <c r="F4" s="55"/>
      <c r="G4" s="53"/>
      <c r="H4" s="57"/>
      <c r="I4" s="56"/>
      <c r="J4" s="56"/>
      <c r="K4" s="36" t="s">
        <v>65</v>
      </c>
      <c r="L4" s="84">
        <v>4</v>
      </c>
      <c r="M4" s="84"/>
      <c r="N4" s="63"/>
      <c r="O4" s="87" t="s">
        <v>216</v>
      </c>
      <c r="P4" s="89">
        <v>43705.18800925926</v>
      </c>
      <c r="Q4" s="87" t="s">
        <v>218</v>
      </c>
      <c r="R4" s="87"/>
      <c r="S4" s="87"/>
      <c r="T4" s="87" t="s">
        <v>234</v>
      </c>
      <c r="U4" s="87"/>
      <c r="V4" s="90" t="s">
        <v>238</v>
      </c>
      <c r="W4" s="89">
        <v>43705.18800925926</v>
      </c>
      <c r="X4" s="90" t="s">
        <v>242</v>
      </c>
      <c r="Y4" s="87"/>
      <c r="Z4" s="87"/>
      <c r="AA4" s="93" t="s">
        <v>254</v>
      </c>
      <c r="AB4" s="87"/>
      <c r="AC4" s="87" t="b">
        <v>0</v>
      </c>
      <c r="AD4" s="87">
        <v>0</v>
      </c>
      <c r="AE4" s="93" t="s">
        <v>265</v>
      </c>
      <c r="AF4" s="87" t="b">
        <v>0</v>
      </c>
      <c r="AG4" s="87" t="s">
        <v>266</v>
      </c>
      <c r="AH4" s="87"/>
      <c r="AI4" s="93" t="s">
        <v>265</v>
      </c>
      <c r="AJ4" s="87" t="b">
        <v>0</v>
      </c>
      <c r="AK4" s="87">
        <v>0</v>
      </c>
      <c r="AL4" s="93" t="s">
        <v>259</v>
      </c>
      <c r="AM4" s="87" t="s">
        <v>267</v>
      </c>
      <c r="AN4" s="87" t="b">
        <v>0</v>
      </c>
      <c r="AO4" s="93" t="s">
        <v>259</v>
      </c>
      <c r="AP4" s="87" t="s">
        <v>176</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23</v>
      </c>
      <c r="BK4" s="52">
        <v>100</v>
      </c>
      <c r="BL4" s="51">
        <v>23</v>
      </c>
    </row>
    <row r="5" spans="1:64" ht="15">
      <c r="A5" s="85" t="s">
        <v>214</v>
      </c>
      <c r="B5" s="85" t="s">
        <v>214</v>
      </c>
      <c r="C5" s="53"/>
      <c r="D5" s="54"/>
      <c r="E5" s="66"/>
      <c r="F5" s="55"/>
      <c r="G5" s="53"/>
      <c r="H5" s="57"/>
      <c r="I5" s="56"/>
      <c r="J5" s="56"/>
      <c r="K5" s="36" t="s">
        <v>65</v>
      </c>
      <c r="L5" s="84">
        <v>5</v>
      </c>
      <c r="M5" s="84"/>
      <c r="N5" s="63"/>
      <c r="O5" s="87" t="s">
        <v>176</v>
      </c>
      <c r="P5" s="89">
        <v>43698.089641203704</v>
      </c>
      <c r="Q5" s="87" t="s">
        <v>219</v>
      </c>
      <c r="R5" s="90" t="s">
        <v>227</v>
      </c>
      <c r="S5" s="87" t="s">
        <v>233</v>
      </c>
      <c r="T5" s="87" t="s">
        <v>235</v>
      </c>
      <c r="U5" s="87"/>
      <c r="V5" s="90" t="s">
        <v>239</v>
      </c>
      <c r="W5" s="89">
        <v>43698.089641203704</v>
      </c>
      <c r="X5" s="90" t="s">
        <v>243</v>
      </c>
      <c r="Y5" s="87"/>
      <c r="Z5" s="87"/>
      <c r="AA5" s="93" t="s">
        <v>255</v>
      </c>
      <c r="AB5" s="87"/>
      <c r="AC5" s="87" t="b">
        <v>0</v>
      </c>
      <c r="AD5" s="87">
        <v>0</v>
      </c>
      <c r="AE5" s="93" t="s">
        <v>265</v>
      </c>
      <c r="AF5" s="87" t="b">
        <v>0</v>
      </c>
      <c r="AG5" s="87" t="s">
        <v>266</v>
      </c>
      <c r="AH5" s="87"/>
      <c r="AI5" s="93" t="s">
        <v>265</v>
      </c>
      <c r="AJ5" s="87" t="b">
        <v>0</v>
      </c>
      <c r="AK5" s="87">
        <v>0</v>
      </c>
      <c r="AL5" s="93" t="s">
        <v>265</v>
      </c>
      <c r="AM5" s="87" t="s">
        <v>268</v>
      </c>
      <c r="AN5" s="87" t="b">
        <v>1</v>
      </c>
      <c r="AO5" s="93" t="s">
        <v>255</v>
      </c>
      <c r="AP5" s="87" t="s">
        <v>176</v>
      </c>
      <c r="AQ5" s="87">
        <v>0</v>
      </c>
      <c r="AR5" s="87">
        <v>0</v>
      </c>
      <c r="AS5" s="87"/>
      <c r="AT5" s="87"/>
      <c r="AU5" s="87"/>
      <c r="AV5" s="87"/>
      <c r="AW5" s="87"/>
      <c r="AX5" s="87"/>
      <c r="AY5" s="87"/>
      <c r="AZ5" s="87"/>
      <c r="BA5">
        <v>6</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18</v>
      </c>
      <c r="BK5" s="52">
        <v>100</v>
      </c>
      <c r="BL5" s="51">
        <v>18</v>
      </c>
    </row>
    <row r="6" spans="1:64" ht="15">
      <c r="A6" s="85" t="s">
        <v>214</v>
      </c>
      <c r="B6" s="85" t="s">
        <v>214</v>
      </c>
      <c r="C6" s="53"/>
      <c r="D6" s="54"/>
      <c r="E6" s="66"/>
      <c r="F6" s="55"/>
      <c r="G6" s="53"/>
      <c r="H6" s="57"/>
      <c r="I6" s="56"/>
      <c r="J6" s="56"/>
      <c r="K6" s="36" t="s">
        <v>65</v>
      </c>
      <c r="L6" s="84">
        <v>6</v>
      </c>
      <c r="M6" s="84"/>
      <c r="N6" s="63"/>
      <c r="O6" s="87" t="s">
        <v>176</v>
      </c>
      <c r="P6" s="89">
        <v>43698.0906712963</v>
      </c>
      <c r="Q6" s="87" t="s">
        <v>220</v>
      </c>
      <c r="R6" s="90" t="s">
        <v>228</v>
      </c>
      <c r="S6" s="87" t="s">
        <v>233</v>
      </c>
      <c r="T6" s="87" t="s">
        <v>235</v>
      </c>
      <c r="U6" s="87"/>
      <c r="V6" s="90" t="s">
        <v>239</v>
      </c>
      <c r="W6" s="89">
        <v>43698.0906712963</v>
      </c>
      <c r="X6" s="90" t="s">
        <v>244</v>
      </c>
      <c r="Y6" s="87"/>
      <c r="Z6" s="87"/>
      <c r="AA6" s="93" t="s">
        <v>256</v>
      </c>
      <c r="AB6" s="87"/>
      <c r="AC6" s="87" t="b">
        <v>0</v>
      </c>
      <c r="AD6" s="87">
        <v>0</v>
      </c>
      <c r="AE6" s="93" t="s">
        <v>265</v>
      </c>
      <c r="AF6" s="87" t="b">
        <v>0</v>
      </c>
      <c r="AG6" s="87" t="s">
        <v>266</v>
      </c>
      <c r="AH6" s="87"/>
      <c r="AI6" s="93" t="s">
        <v>265</v>
      </c>
      <c r="AJ6" s="87" t="b">
        <v>0</v>
      </c>
      <c r="AK6" s="87">
        <v>0</v>
      </c>
      <c r="AL6" s="93" t="s">
        <v>265</v>
      </c>
      <c r="AM6" s="87" t="s">
        <v>268</v>
      </c>
      <c r="AN6" s="87" t="b">
        <v>1</v>
      </c>
      <c r="AO6" s="93" t="s">
        <v>256</v>
      </c>
      <c r="AP6" s="87" t="s">
        <v>176</v>
      </c>
      <c r="AQ6" s="87">
        <v>0</v>
      </c>
      <c r="AR6" s="87">
        <v>0</v>
      </c>
      <c r="AS6" s="87"/>
      <c r="AT6" s="87"/>
      <c r="AU6" s="87"/>
      <c r="AV6" s="87"/>
      <c r="AW6" s="87"/>
      <c r="AX6" s="87"/>
      <c r="AY6" s="87"/>
      <c r="AZ6" s="87"/>
      <c r="BA6">
        <v>6</v>
      </c>
      <c r="BB6" s="86" t="str">
        <f>REPLACE(INDEX(GroupVertices[Group],MATCH(Edges25[[#This Row],[Vertex 1]],GroupVertices[Vertex],0)),1,1,"")</f>
        <v>1</v>
      </c>
      <c r="BC6" s="86" t="str">
        <f>REPLACE(INDEX(GroupVertices[Group],MATCH(Edges25[[#This Row],[Vertex 2]],GroupVertices[Vertex],0)),1,1,"")</f>
        <v>1</v>
      </c>
      <c r="BD6" s="51">
        <v>0</v>
      </c>
      <c r="BE6" s="52">
        <v>0</v>
      </c>
      <c r="BF6" s="51">
        <v>0</v>
      </c>
      <c r="BG6" s="52">
        <v>0</v>
      </c>
      <c r="BH6" s="51">
        <v>0</v>
      </c>
      <c r="BI6" s="52">
        <v>0</v>
      </c>
      <c r="BJ6" s="51">
        <v>18</v>
      </c>
      <c r="BK6" s="52">
        <v>100</v>
      </c>
      <c r="BL6" s="51">
        <v>18</v>
      </c>
    </row>
    <row r="7" spans="1:64" ht="15">
      <c r="A7" s="85" t="s">
        <v>214</v>
      </c>
      <c r="B7" s="85" t="s">
        <v>214</v>
      </c>
      <c r="C7" s="53"/>
      <c r="D7" s="54"/>
      <c r="E7" s="66"/>
      <c r="F7" s="55"/>
      <c r="G7" s="53"/>
      <c r="H7" s="57"/>
      <c r="I7" s="56"/>
      <c r="J7" s="56"/>
      <c r="K7" s="36" t="s">
        <v>65</v>
      </c>
      <c r="L7" s="84">
        <v>7</v>
      </c>
      <c r="M7" s="84"/>
      <c r="N7" s="63"/>
      <c r="O7" s="87" t="s">
        <v>176</v>
      </c>
      <c r="P7" s="89">
        <v>43699.13371527778</v>
      </c>
      <c r="Q7" s="87" t="s">
        <v>221</v>
      </c>
      <c r="R7" s="90" t="s">
        <v>229</v>
      </c>
      <c r="S7" s="87" t="s">
        <v>233</v>
      </c>
      <c r="T7" s="87" t="s">
        <v>234</v>
      </c>
      <c r="U7" s="87"/>
      <c r="V7" s="90" t="s">
        <v>239</v>
      </c>
      <c r="W7" s="89">
        <v>43699.13371527778</v>
      </c>
      <c r="X7" s="90" t="s">
        <v>245</v>
      </c>
      <c r="Y7" s="87"/>
      <c r="Z7" s="87"/>
      <c r="AA7" s="93" t="s">
        <v>257</v>
      </c>
      <c r="AB7" s="87"/>
      <c r="AC7" s="87" t="b">
        <v>0</v>
      </c>
      <c r="AD7" s="87">
        <v>0</v>
      </c>
      <c r="AE7" s="93" t="s">
        <v>265</v>
      </c>
      <c r="AF7" s="87" t="b">
        <v>0</v>
      </c>
      <c r="AG7" s="87" t="s">
        <v>266</v>
      </c>
      <c r="AH7" s="87"/>
      <c r="AI7" s="93" t="s">
        <v>265</v>
      </c>
      <c r="AJ7" s="87" t="b">
        <v>0</v>
      </c>
      <c r="AK7" s="87">
        <v>0</v>
      </c>
      <c r="AL7" s="93" t="s">
        <v>265</v>
      </c>
      <c r="AM7" s="87" t="s">
        <v>268</v>
      </c>
      <c r="AN7" s="87" t="b">
        <v>1</v>
      </c>
      <c r="AO7" s="93" t="s">
        <v>257</v>
      </c>
      <c r="AP7" s="87" t="s">
        <v>176</v>
      </c>
      <c r="AQ7" s="87">
        <v>0</v>
      </c>
      <c r="AR7" s="87">
        <v>0</v>
      </c>
      <c r="AS7" s="87"/>
      <c r="AT7" s="87"/>
      <c r="AU7" s="87"/>
      <c r="AV7" s="87"/>
      <c r="AW7" s="87"/>
      <c r="AX7" s="87"/>
      <c r="AY7" s="87"/>
      <c r="AZ7" s="87"/>
      <c r="BA7">
        <v>6</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5" t="s">
        <v>214</v>
      </c>
      <c r="B8" s="85" t="s">
        <v>214</v>
      </c>
      <c r="C8" s="53"/>
      <c r="D8" s="54"/>
      <c r="E8" s="66"/>
      <c r="F8" s="55"/>
      <c r="G8" s="53"/>
      <c r="H8" s="57"/>
      <c r="I8" s="56"/>
      <c r="J8" s="56"/>
      <c r="K8" s="36" t="s">
        <v>65</v>
      </c>
      <c r="L8" s="84">
        <v>8</v>
      </c>
      <c r="M8" s="84"/>
      <c r="N8" s="63"/>
      <c r="O8" s="87" t="s">
        <v>176</v>
      </c>
      <c r="P8" s="89">
        <v>43705.14265046296</v>
      </c>
      <c r="Q8" s="87" t="s">
        <v>222</v>
      </c>
      <c r="R8" s="90" t="s">
        <v>230</v>
      </c>
      <c r="S8" s="87" t="s">
        <v>233</v>
      </c>
      <c r="T8" s="87" t="s">
        <v>234</v>
      </c>
      <c r="U8" s="87"/>
      <c r="V8" s="90" t="s">
        <v>239</v>
      </c>
      <c r="W8" s="89">
        <v>43705.14265046296</v>
      </c>
      <c r="X8" s="90" t="s">
        <v>246</v>
      </c>
      <c r="Y8" s="87"/>
      <c r="Z8" s="87"/>
      <c r="AA8" s="93" t="s">
        <v>258</v>
      </c>
      <c r="AB8" s="87"/>
      <c r="AC8" s="87" t="b">
        <v>0</v>
      </c>
      <c r="AD8" s="87">
        <v>0</v>
      </c>
      <c r="AE8" s="93" t="s">
        <v>265</v>
      </c>
      <c r="AF8" s="87" t="b">
        <v>0</v>
      </c>
      <c r="AG8" s="87" t="s">
        <v>266</v>
      </c>
      <c r="AH8" s="87"/>
      <c r="AI8" s="93" t="s">
        <v>265</v>
      </c>
      <c r="AJ8" s="87" t="b">
        <v>0</v>
      </c>
      <c r="AK8" s="87">
        <v>0</v>
      </c>
      <c r="AL8" s="93" t="s">
        <v>265</v>
      </c>
      <c r="AM8" s="87" t="s">
        <v>268</v>
      </c>
      <c r="AN8" s="87" t="b">
        <v>1</v>
      </c>
      <c r="AO8" s="93" t="s">
        <v>258</v>
      </c>
      <c r="AP8" s="87" t="s">
        <v>176</v>
      </c>
      <c r="AQ8" s="87">
        <v>0</v>
      </c>
      <c r="AR8" s="87">
        <v>0</v>
      </c>
      <c r="AS8" s="87"/>
      <c r="AT8" s="87"/>
      <c r="AU8" s="87"/>
      <c r="AV8" s="87"/>
      <c r="AW8" s="87"/>
      <c r="AX8" s="87"/>
      <c r="AY8" s="87"/>
      <c r="AZ8" s="87"/>
      <c r="BA8">
        <v>6</v>
      </c>
      <c r="BB8" s="86" t="str">
        <f>REPLACE(INDEX(GroupVertices[Group],MATCH(Edges25[[#This Row],[Vertex 1]],GroupVertices[Vertex],0)),1,1,"")</f>
        <v>1</v>
      </c>
      <c r="BC8" s="86" t="str">
        <f>REPLACE(INDEX(GroupVertices[Group],MATCH(Edges25[[#This Row],[Vertex 2]],GroupVertices[Vertex],0)),1,1,"")</f>
        <v>1</v>
      </c>
      <c r="BD8" s="51">
        <v>0</v>
      </c>
      <c r="BE8" s="52">
        <v>0</v>
      </c>
      <c r="BF8" s="51">
        <v>0</v>
      </c>
      <c r="BG8" s="52">
        <v>0</v>
      </c>
      <c r="BH8" s="51">
        <v>0</v>
      </c>
      <c r="BI8" s="52">
        <v>0</v>
      </c>
      <c r="BJ8" s="51">
        <v>20</v>
      </c>
      <c r="BK8" s="52">
        <v>100</v>
      </c>
      <c r="BL8" s="51">
        <v>20</v>
      </c>
    </row>
    <row r="9" spans="1:64" ht="15">
      <c r="A9" s="85" t="s">
        <v>214</v>
      </c>
      <c r="B9" s="85" t="s">
        <v>214</v>
      </c>
      <c r="C9" s="53"/>
      <c r="D9" s="54"/>
      <c r="E9" s="66"/>
      <c r="F9" s="55"/>
      <c r="G9" s="53"/>
      <c r="H9" s="57"/>
      <c r="I9" s="56"/>
      <c r="J9" s="56"/>
      <c r="K9" s="36" t="s">
        <v>65</v>
      </c>
      <c r="L9" s="84">
        <v>9</v>
      </c>
      <c r="M9" s="84"/>
      <c r="N9" s="63"/>
      <c r="O9" s="87" t="s">
        <v>176</v>
      </c>
      <c r="P9" s="89">
        <v>43705.14434027778</v>
      </c>
      <c r="Q9" s="87" t="s">
        <v>223</v>
      </c>
      <c r="R9" s="90" t="s">
        <v>231</v>
      </c>
      <c r="S9" s="87" t="s">
        <v>233</v>
      </c>
      <c r="T9" s="87" t="s">
        <v>234</v>
      </c>
      <c r="U9" s="87"/>
      <c r="V9" s="90" t="s">
        <v>239</v>
      </c>
      <c r="W9" s="89">
        <v>43705.14434027778</v>
      </c>
      <c r="X9" s="90" t="s">
        <v>247</v>
      </c>
      <c r="Y9" s="87"/>
      <c r="Z9" s="87"/>
      <c r="AA9" s="93" t="s">
        <v>259</v>
      </c>
      <c r="AB9" s="87"/>
      <c r="AC9" s="87" t="b">
        <v>0</v>
      </c>
      <c r="AD9" s="87">
        <v>0</v>
      </c>
      <c r="AE9" s="93" t="s">
        <v>265</v>
      </c>
      <c r="AF9" s="87" t="b">
        <v>0</v>
      </c>
      <c r="AG9" s="87" t="s">
        <v>266</v>
      </c>
      <c r="AH9" s="87"/>
      <c r="AI9" s="93" t="s">
        <v>265</v>
      </c>
      <c r="AJ9" s="87" t="b">
        <v>0</v>
      </c>
      <c r="AK9" s="87">
        <v>0</v>
      </c>
      <c r="AL9" s="93" t="s">
        <v>265</v>
      </c>
      <c r="AM9" s="87" t="s">
        <v>268</v>
      </c>
      <c r="AN9" s="87" t="b">
        <v>1</v>
      </c>
      <c r="AO9" s="93" t="s">
        <v>259</v>
      </c>
      <c r="AP9" s="87" t="s">
        <v>176</v>
      </c>
      <c r="AQ9" s="87">
        <v>0</v>
      </c>
      <c r="AR9" s="87">
        <v>0</v>
      </c>
      <c r="AS9" s="87"/>
      <c r="AT9" s="87"/>
      <c r="AU9" s="87"/>
      <c r="AV9" s="87"/>
      <c r="AW9" s="87"/>
      <c r="AX9" s="87"/>
      <c r="AY9" s="87"/>
      <c r="AZ9" s="87"/>
      <c r="BA9">
        <v>6</v>
      </c>
      <c r="BB9" s="86" t="str">
        <f>REPLACE(INDEX(GroupVertices[Group],MATCH(Edges25[[#This Row],[Vertex 1]],GroupVertices[Vertex],0)),1,1,"")</f>
        <v>1</v>
      </c>
      <c r="BC9" s="86" t="str">
        <f>REPLACE(INDEX(GroupVertices[Group],MATCH(Edges25[[#This Row],[Vertex 2]],GroupVertices[Vertex],0)),1,1,"")</f>
        <v>1</v>
      </c>
      <c r="BD9" s="51">
        <v>0</v>
      </c>
      <c r="BE9" s="52">
        <v>0</v>
      </c>
      <c r="BF9" s="51">
        <v>0</v>
      </c>
      <c r="BG9" s="52">
        <v>0</v>
      </c>
      <c r="BH9" s="51">
        <v>0</v>
      </c>
      <c r="BI9" s="52">
        <v>0</v>
      </c>
      <c r="BJ9" s="51">
        <v>20</v>
      </c>
      <c r="BK9" s="52">
        <v>100</v>
      </c>
      <c r="BL9" s="51">
        <v>20</v>
      </c>
    </row>
    <row r="10" spans="1:64" ht="15">
      <c r="A10" s="85" t="s">
        <v>214</v>
      </c>
      <c r="B10" s="85" t="s">
        <v>214</v>
      </c>
      <c r="C10" s="53"/>
      <c r="D10" s="54"/>
      <c r="E10" s="66"/>
      <c r="F10" s="55"/>
      <c r="G10" s="53"/>
      <c r="H10" s="57"/>
      <c r="I10" s="56"/>
      <c r="J10" s="56"/>
      <c r="K10" s="36" t="s">
        <v>65</v>
      </c>
      <c r="L10" s="84">
        <v>10</v>
      </c>
      <c r="M10" s="84"/>
      <c r="N10" s="63"/>
      <c r="O10" s="87" t="s">
        <v>176</v>
      </c>
      <c r="P10" s="89">
        <v>43706.21791666667</v>
      </c>
      <c r="Q10" s="87" t="s">
        <v>224</v>
      </c>
      <c r="R10" s="90" t="s">
        <v>232</v>
      </c>
      <c r="S10" s="87" t="s">
        <v>233</v>
      </c>
      <c r="T10" s="87" t="s">
        <v>234</v>
      </c>
      <c r="U10" s="87"/>
      <c r="V10" s="90" t="s">
        <v>239</v>
      </c>
      <c r="W10" s="89">
        <v>43706.21791666667</v>
      </c>
      <c r="X10" s="90" t="s">
        <v>248</v>
      </c>
      <c r="Y10" s="87"/>
      <c r="Z10" s="87"/>
      <c r="AA10" s="93" t="s">
        <v>260</v>
      </c>
      <c r="AB10" s="87"/>
      <c r="AC10" s="87" t="b">
        <v>0</v>
      </c>
      <c r="AD10" s="87">
        <v>0</v>
      </c>
      <c r="AE10" s="93" t="s">
        <v>265</v>
      </c>
      <c r="AF10" s="87" t="b">
        <v>0</v>
      </c>
      <c r="AG10" s="87" t="s">
        <v>266</v>
      </c>
      <c r="AH10" s="87"/>
      <c r="AI10" s="93" t="s">
        <v>265</v>
      </c>
      <c r="AJ10" s="87" t="b">
        <v>0</v>
      </c>
      <c r="AK10" s="87">
        <v>0</v>
      </c>
      <c r="AL10" s="93" t="s">
        <v>265</v>
      </c>
      <c r="AM10" s="87" t="s">
        <v>269</v>
      </c>
      <c r="AN10" s="87" t="b">
        <v>1</v>
      </c>
      <c r="AO10" s="93" t="s">
        <v>260</v>
      </c>
      <c r="AP10" s="87" t="s">
        <v>176</v>
      </c>
      <c r="AQ10" s="87">
        <v>0</v>
      </c>
      <c r="AR10" s="87">
        <v>0</v>
      </c>
      <c r="AS10" s="87"/>
      <c r="AT10" s="87"/>
      <c r="AU10" s="87"/>
      <c r="AV10" s="87"/>
      <c r="AW10" s="87"/>
      <c r="AX10" s="87"/>
      <c r="AY10" s="87"/>
      <c r="AZ10" s="87"/>
      <c r="BA10">
        <v>6</v>
      </c>
      <c r="BB10" s="86" t="str">
        <f>REPLACE(INDEX(GroupVertices[Group],MATCH(Edges25[[#This Row],[Vertex 1]],GroupVertices[Vertex],0)),1,1,"")</f>
        <v>1</v>
      </c>
      <c r="BC10" s="86" t="str">
        <f>REPLACE(INDEX(GroupVertices[Group],MATCH(Edges25[[#This Row],[Vertex 2]],GroupVertices[Vertex],0)),1,1,"")</f>
        <v>1</v>
      </c>
      <c r="BD10" s="51">
        <v>0</v>
      </c>
      <c r="BE10" s="52">
        <v>0</v>
      </c>
      <c r="BF10" s="51">
        <v>0</v>
      </c>
      <c r="BG10" s="52">
        <v>0</v>
      </c>
      <c r="BH10" s="51">
        <v>0</v>
      </c>
      <c r="BI10" s="52">
        <v>0</v>
      </c>
      <c r="BJ10" s="51">
        <v>17</v>
      </c>
      <c r="BK10" s="52">
        <v>100</v>
      </c>
      <c r="BL10" s="51">
        <v>17</v>
      </c>
    </row>
    <row r="11" spans="1:64" ht="15">
      <c r="A11" s="85" t="s">
        <v>215</v>
      </c>
      <c r="B11" s="85" t="s">
        <v>214</v>
      </c>
      <c r="C11" s="53"/>
      <c r="D11" s="54"/>
      <c r="E11" s="66"/>
      <c r="F11" s="55"/>
      <c r="G11" s="53"/>
      <c r="H11" s="57"/>
      <c r="I11" s="56"/>
      <c r="J11" s="56"/>
      <c r="K11" s="36" t="s">
        <v>65</v>
      </c>
      <c r="L11" s="84">
        <v>11</v>
      </c>
      <c r="M11" s="84"/>
      <c r="N11" s="63"/>
      <c r="O11" s="87" t="s">
        <v>216</v>
      </c>
      <c r="P11" s="89">
        <v>43698.09107638889</v>
      </c>
      <c r="Q11" s="87" t="s">
        <v>225</v>
      </c>
      <c r="R11" s="87"/>
      <c r="S11" s="87"/>
      <c r="T11" s="87" t="s">
        <v>236</v>
      </c>
      <c r="U11" s="87"/>
      <c r="V11" s="90" t="s">
        <v>240</v>
      </c>
      <c r="W11" s="89">
        <v>43698.09107638889</v>
      </c>
      <c r="X11" s="90" t="s">
        <v>249</v>
      </c>
      <c r="Y11" s="87"/>
      <c r="Z11" s="87"/>
      <c r="AA11" s="93" t="s">
        <v>261</v>
      </c>
      <c r="AB11" s="87"/>
      <c r="AC11" s="87" t="b">
        <v>0</v>
      </c>
      <c r="AD11" s="87">
        <v>0</v>
      </c>
      <c r="AE11" s="93" t="s">
        <v>265</v>
      </c>
      <c r="AF11" s="87" t="b">
        <v>0</v>
      </c>
      <c r="AG11" s="87" t="s">
        <v>266</v>
      </c>
      <c r="AH11" s="87"/>
      <c r="AI11" s="93" t="s">
        <v>265</v>
      </c>
      <c r="AJ11" s="87" t="b">
        <v>0</v>
      </c>
      <c r="AK11" s="87">
        <v>0</v>
      </c>
      <c r="AL11" s="93" t="s">
        <v>256</v>
      </c>
      <c r="AM11" s="87" t="s">
        <v>269</v>
      </c>
      <c r="AN11" s="87" t="b">
        <v>0</v>
      </c>
      <c r="AO11" s="93" t="s">
        <v>256</v>
      </c>
      <c r="AP11" s="87" t="s">
        <v>176</v>
      </c>
      <c r="AQ11" s="87">
        <v>0</v>
      </c>
      <c r="AR11" s="87">
        <v>0</v>
      </c>
      <c r="AS11" s="87"/>
      <c r="AT11" s="87"/>
      <c r="AU11" s="87"/>
      <c r="AV11" s="87"/>
      <c r="AW11" s="87"/>
      <c r="AX11" s="87"/>
      <c r="AY11" s="87"/>
      <c r="AZ11" s="87"/>
      <c r="BA11">
        <v>4</v>
      </c>
      <c r="BB11" s="86" t="str">
        <f>REPLACE(INDEX(GroupVertices[Group],MATCH(Edges25[[#This Row],[Vertex 1]],GroupVertices[Vertex],0)),1,1,"")</f>
        <v>1</v>
      </c>
      <c r="BC11" s="86" t="str">
        <f>REPLACE(INDEX(GroupVertices[Group],MATCH(Edges25[[#This Row],[Vertex 2]],GroupVertices[Vertex],0)),1,1,"")</f>
        <v>1</v>
      </c>
      <c r="BD11" s="51">
        <v>0</v>
      </c>
      <c r="BE11" s="52">
        <v>0</v>
      </c>
      <c r="BF11" s="51">
        <v>0</v>
      </c>
      <c r="BG11" s="52">
        <v>0</v>
      </c>
      <c r="BH11" s="51">
        <v>0</v>
      </c>
      <c r="BI11" s="52">
        <v>0</v>
      </c>
      <c r="BJ11" s="51">
        <v>23</v>
      </c>
      <c r="BK11" s="52">
        <v>100</v>
      </c>
      <c r="BL11" s="51">
        <v>23</v>
      </c>
    </row>
    <row r="12" spans="1:64" ht="15">
      <c r="A12" s="85" t="s">
        <v>215</v>
      </c>
      <c r="B12" s="85" t="s">
        <v>214</v>
      </c>
      <c r="C12" s="53"/>
      <c r="D12" s="54"/>
      <c r="E12" s="66"/>
      <c r="F12" s="55"/>
      <c r="G12" s="53"/>
      <c r="H12" s="57"/>
      <c r="I12" s="56"/>
      <c r="J12" s="56"/>
      <c r="K12" s="36" t="s">
        <v>65</v>
      </c>
      <c r="L12" s="84">
        <v>12</v>
      </c>
      <c r="M12" s="84"/>
      <c r="N12" s="63"/>
      <c r="O12" s="87" t="s">
        <v>216</v>
      </c>
      <c r="P12" s="89">
        <v>43699.137650462966</v>
      </c>
      <c r="Q12" s="87" t="s">
        <v>217</v>
      </c>
      <c r="R12" s="87"/>
      <c r="S12" s="87"/>
      <c r="T12" s="87" t="s">
        <v>234</v>
      </c>
      <c r="U12" s="87"/>
      <c r="V12" s="90" t="s">
        <v>240</v>
      </c>
      <c r="W12" s="89">
        <v>43699.137650462966</v>
      </c>
      <c r="X12" s="90" t="s">
        <v>250</v>
      </c>
      <c r="Y12" s="87"/>
      <c r="Z12" s="87"/>
      <c r="AA12" s="93" t="s">
        <v>262</v>
      </c>
      <c r="AB12" s="87"/>
      <c r="AC12" s="87" t="b">
        <v>0</v>
      </c>
      <c r="AD12" s="87">
        <v>0</v>
      </c>
      <c r="AE12" s="93" t="s">
        <v>265</v>
      </c>
      <c r="AF12" s="87" t="b">
        <v>0</v>
      </c>
      <c r="AG12" s="87" t="s">
        <v>266</v>
      </c>
      <c r="AH12" s="87"/>
      <c r="AI12" s="93" t="s">
        <v>265</v>
      </c>
      <c r="AJ12" s="87" t="b">
        <v>0</v>
      </c>
      <c r="AK12" s="87">
        <v>0</v>
      </c>
      <c r="AL12" s="93" t="s">
        <v>257</v>
      </c>
      <c r="AM12" s="87" t="s">
        <v>269</v>
      </c>
      <c r="AN12" s="87" t="b">
        <v>0</v>
      </c>
      <c r="AO12" s="93" t="s">
        <v>257</v>
      </c>
      <c r="AP12" s="87" t="s">
        <v>176</v>
      </c>
      <c r="AQ12" s="87">
        <v>0</v>
      </c>
      <c r="AR12" s="87">
        <v>0</v>
      </c>
      <c r="AS12" s="87"/>
      <c r="AT12" s="87"/>
      <c r="AU12" s="87"/>
      <c r="AV12" s="87"/>
      <c r="AW12" s="87"/>
      <c r="AX12" s="87"/>
      <c r="AY12" s="87"/>
      <c r="AZ12" s="87"/>
      <c r="BA12">
        <v>4</v>
      </c>
      <c r="BB12" s="86" t="str">
        <f>REPLACE(INDEX(GroupVertices[Group],MATCH(Edges25[[#This Row],[Vertex 1]],GroupVertices[Vertex],0)),1,1,"")</f>
        <v>1</v>
      </c>
      <c r="BC12" s="86" t="str">
        <f>REPLACE(INDEX(GroupVertices[Group],MATCH(Edges25[[#This Row],[Vertex 2]],GroupVertices[Vertex],0)),1,1,"")</f>
        <v>1</v>
      </c>
      <c r="BD12" s="51">
        <v>0</v>
      </c>
      <c r="BE12" s="52">
        <v>0</v>
      </c>
      <c r="BF12" s="51">
        <v>0</v>
      </c>
      <c r="BG12" s="52">
        <v>0</v>
      </c>
      <c r="BH12" s="51">
        <v>0</v>
      </c>
      <c r="BI12" s="52">
        <v>0</v>
      </c>
      <c r="BJ12" s="51">
        <v>20</v>
      </c>
      <c r="BK12" s="52">
        <v>100</v>
      </c>
      <c r="BL12" s="51">
        <v>20</v>
      </c>
    </row>
    <row r="13" spans="1:64" ht="15">
      <c r="A13" s="85" t="s">
        <v>215</v>
      </c>
      <c r="B13" s="85" t="s">
        <v>214</v>
      </c>
      <c r="C13" s="53"/>
      <c r="D13" s="54"/>
      <c r="E13" s="66"/>
      <c r="F13" s="55"/>
      <c r="G13" s="53"/>
      <c r="H13" s="57"/>
      <c r="I13" s="56"/>
      <c r="J13" s="56"/>
      <c r="K13" s="36" t="s">
        <v>65</v>
      </c>
      <c r="L13" s="84">
        <v>13</v>
      </c>
      <c r="M13" s="84"/>
      <c r="N13" s="63"/>
      <c r="O13" s="87" t="s">
        <v>216</v>
      </c>
      <c r="P13" s="89">
        <v>43705.145636574074</v>
      </c>
      <c r="Q13" s="87" t="s">
        <v>218</v>
      </c>
      <c r="R13" s="87"/>
      <c r="S13" s="87"/>
      <c r="T13" s="87" t="s">
        <v>234</v>
      </c>
      <c r="U13" s="87"/>
      <c r="V13" s="90" t="s">
        <v>240</v>
      </c>
      <c r="W13" s="89">
        <v>43705.145636574074</v>
      </c>
      <c r="X13" s="90" t="s">
        <v>251</v>
      </c>
      <c r="Y13" s="87"/>
      <c r="Z13" s="87"/>
      <c r="AA13" s="93" t="s">
        <v>263</v>
      </c>
      <c r="AB13" s="87"/>
      <c r="AC13" s="87" t="b">
        <v>0</v>
      </c>
      <c r="AD13" s="87">
        <v>0</v>
      </c>
      <c r="AE13" s="93" t="s">
        <v>265</v>
      </c>
      <c r="AF13" s="87" t="b">
        <v>0</v>
      </c>
      <c r="AG13" s="87" t="s">
        <v>266</v>
      </c>
      <c r="AH13" s="87"/>
      <c r="AI13" s="93" t="s">
        <v>265</v>
      </c>
      <c r="AJ13" s="87" t="b">
        <v>0</v>
      </c>
      <c r="AK13" s="87">
        <v>0</v>
      </c>
      <c r="AL13" s="93" t="s">
        <v>259</v>
      </c>
      <c r="AM13" s="87" t="s">
        <v>269</v>
      </c>
      <c r="AN13" s="87" t="b">
        <v>0</v>
      </c>
      <c r="AO13" s="93" t="s">
        <v>259</v>
      </c>
      <c r="AP13" s="87" t="s">
        <v>176</v>
      </c>
      <c r="AQ13" s="87">
        <v>0</v>
      </c>
      <c r="AR13" s="87">
        <v>0</v>
      </c>
      <c r="AS13" s="87"/>
      <c r="AT13" s="87"/>
      <c r="AU13" s="87"/>
      <c r="AV13" s="87"/>
      <c r="AW13" s="87"/>
      <c r="AX13" s="87"/>
      <c r="AY13" s="87"/>
      <c r="AZ13" s="87"/>
      <c r="BA13">
        <v>4</v>
      </c>
      <c r="BB13" s="86" t="str">
        <f>REPLACE(INDEX(GroupVertices[Group],MATCH(Edges25[[#This Row],[Vertex 1]],GroupVertices[Vertex],0)),1,1,"")</f>
        <v>1</v>
      </c>
      <c r="BC13" s="86" t="str">
        <f>REPLACE(INDEX(GroupVertices[Group],MATCH(Edges25[[#This Row],[Vertex 2]],GroupVertices[Vertex],0)),1,1,"")</f>
        <v>1</v>
      </c>
      <c r="BD13" s="51">
        <v>0</v>
      </c>
      <c r="BE13" s="52">
        <v>0</v>
      </c>
      <c r="BF13" s="51">
        <v>0</v>
      </c>
      <c r="BG13" s="52">
        <v>0</v>
      </c>
      <c r="BH13" s="51">
        <v>0</v>
      </c>
      <c r="BI13" s="52">
        <v>0</v>
      </c>
      <c r="BJ13" s="51">
        <v>23</v>
      </c>
      <c r="BK13" s="52">
        <v>100</v>
      </c>
      <c r="BL13" s="51">
        <v>23</v>
      </c>
    </row>
    <row r="14" spans="1:64" ht="15">
      <c r="A14" s="85" t="s">
        <v>215</v>
      </c>
      <c r="B14" s="85" t="s">
        <v>214</v>
      </c>
      <c r="C14" s="53"/>
      <c r="D14" s="54"/>
      <c r="E14" s="66"/>
      <c r="F14" s="55"/>
      <c r="G14" s="53"/>
      <c r="H14" s="57"/>
      <c r="I14" s="56"/>
      <c r="J14" s="56"/>
      <c r="K14" s="36" t="s">
        <v>65</v>
      </c>
      <c r="L14" s="84">
        <v>14</v>
      </c>
      <c r="M14" s="84"/>
      <c r="N14" s="63"/>
      <c r="O14" s="87" t="s">
        <v>216</v>
      </c>
      <c r="P14" s="89">
        <v>43706.22059027778</v>
      </c>
      <c r="Q14" s="87" t="s">
        <v>226</v>
      </c>
      <c r="R14" s="87"/>
      <c r="S14" s="87"/>
      <c r="T14" s="87" t="s">
        <v>234</v>
      </c>
      <c r="U14" s="87"/>
      <c r="V14" s="90" t="s">
        <v>240</v>
      </c>
      <c r="W14" s="89">
        <v>43706.22059027778</v>
      </c>
      <c r="X14" s="90" t="s">
        <v>252</v>
      </c>
      <c r="Y14" s="87"/>
      <c r="Z14" s="87"/>
      <c r="AA14" s="93" t="s">
        <v>264</v>
      </c>
      <c r="AB14" s="87"/>
      <c r="AC14" s="87" t="b">
        <v>0</v>
      </c>
      <c r="AD14" s="87">
        <v>0</v>
      </c>
      <c r="AE14" s="93" t="s">
        <v>265</v>
      </c>
      <c r="AF14" s="87" t="b">
        <v>0</v>
      </c>
      <c r="AG14" s="87" t="s">
        <v>266</v>
      </c>
      <c r="AH14" s="87"/>
      <c r="AI14" s="93" t="s">
        <v>265</v>
      </c>
      <c r="AJ14" s="87" t="b">
        <v>0</v>
      </c>
      <c r="AK14" s="87">
        <v>0</v>
      </c>
      <c r="AL14" s="93" t="s">
        <v>260</v>
      </c>
      <c r="AM14" s="87" t="s">
        <v>269</v>
      </c>
      <c r="AN14" s="87" t="b">
        <v>0</v>
      </c>
      <c r="AO14" s="93" t="s">
        <v>260</v>
      </c>
      <c r="AP14" s="87" t="s">
        <v>176</v>
      </c>
      <c r="AQ14" s="87">
        <v>0</v>
      </c>
      <c r="AR14" s="87">
        <v>0</v>
      </c>
      <c r="AS14" s="87"/>
      <c r="AT14" s="87"/>
      <c r="AU14" s="87"/>
      <c r="AV14" s="87"/>
      <c r="AW14" s="87"/>
      <c r="AX14" s="87"/>
      <c r="AY14" s="87"/>
      <c r="AZ14" s="87"/>
      <c r="BA14">
        <v>4</v>
      </c>
      <c r="BB14" s="86" t="str">
        <f>REPLACE(INDEX(GroupVertices[Group],MATCH(Edges25[[#This Row],[Vertex 1]],GroupVertices[Vertex],0)),1,1,"")</f>
        <v>1</v>
      </c>
      <c r="BC14" s="86" t="str">
        <f>REPLACE(INDEX(GroupVertices[Group],MATCH(Edges25[[#This Row],[Vertex 2]],GroupVertices[Vertex],0)),1,1,"")</f>
        <v>1</v>
      </c>
      <c r="BD14" s="51">
        <v>0</v>
      </c>
      <c r="BE14" s="52">
        <v>0</v>
      </c>
      <c r="BF14" s="51">
        <v>0</v>
      </c>
      <c r="BG14" s="52">
        <v>0</v>
      </c>
      <c r="BH14" s="51">
        <v>0</v>
      </c>
      <c r="BI14" s="52">
        <v>0</v>
      </c>
      <c r="BJ14" s="51">
        <v>20</v>
      </c>
      <c r="BK14" s="52">
        <v>100</v>
      </c>
      <c r="BL14"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5" r:id="rId1" display="https://twitter.com/i/web/status/1163996411438018561"/>
    <hyperlink ref="R6" r:id="rId2" display="https://twitter.com/i/web/status/1163996787855765504"/>
    <hyperlink ref="R7" r:id="rId3" display="https://twitter.com/i/web/status/1164374772383440896"/>
    <hyperlink ref="R8" r:id="rId4" display="https://twitter.com/i/web/status/1166552336342421505"/>
    <hyperlink ref="R9" r:id="rId5" display="https://twitter.com/i/web/status/1166552951873331203"/>
    <hyperlink ref="R10" r:id="rId6" display="https://twitter.com/i/web/status/1166941999456563200"/>
    <hyperlink ref="V3" r:id="rId7" display="http://pbs.twimg.com/profile_images/1153215130194337792/cbQv0YZs_normal.jpg"/>
    <hyperlink ref="V4" r:id="rId8" display="http://pbs.twimg.com/profile_images/1167553439758475265/JioePmaS_normal.jpg"/>
    <hyperlink ref="V5" r:id="rId9" display="http://pbs.twimg.com/profile_images/1058739839384907776/WllDCirw_normal.jpg"/>
    <hyperlink ref="V6" r:id="rId10" display="http://pbs.twimg.com/profile_images/1058739839384907776/WllDCirw_normal.jpg"/>
    <hyperlink ref="V7" r:id="rId11" display="http://pbs.twimg.com/profile_images/1058739839384907776/WllDCirw_normal.jpg"/>
    <hyperlink ref="V8" r:id="rId12" display="http://pbs.twimg.com/profile_images/1058739839384907776/WllDCirw_normal.jpg"/>
    <hyperlink ref="V9" r:id="rId13" display="http://pbs.twimg.com/profile_images/1058739839384907776/WllDCirw_normal.jpg"/>
    <hyperlink ref="V10" r:id="rId14" display="http://pbs.twimg.com/profile_images/1058739839384907776/WllDCirw_normal.jpg"/>
    <hyperlink ref="V11" r:id="rId15" display="http://pbs.twimg.com/profile_images/1148806029980950529/ByTff88k_normal.jpg"/>
    <hyperlink ref="V12" r:id="rId16" display="http://pbs.twimg.com/profile_images/1148806029980950529/ByTff88k_normal.jpg"/>
    <hyperlink ref="V13" r:id="rId17" display="http://pbs.twimg.com/profile_images/1148806029980950529/ByTff88k_normal.jpg"/>
    <hyperlink ref="V14" r:id="rId18" display="http://pbs.twimg.com/profile_images/1148806029980950529/ByTff88k_normal.jpg"/>
    <hyperlink ref="X3" r:id="rId19" display="https://twitter.com/#!/jxrnuonopxoh8vt/status/1164375287196463110"/>
    <hyperlink ref="X4" r:id="rId20" display="https://twitter.com/#!/ftijr/status/1166568775312953346"/>
    <hyperlink ref="X5" r:id="rId21" display="https://twitter.com/#!/alhurranews/status/1163996411438018561"/>
    <hyperlink ref="X6" r:id="rId22" display="https://twitter.com/#!/alhurranews/status/1163996787855765504"/>
    <hyperlink ref="X7" r:id="rId23" display="https://twitter.com/#!/alhurranews/status/1164374772383440896"/>
    <hyperlink ref="X8" r:id="rId24" display="https://twitter.com/#!/alhurranews/status/1166552336342421505"/>
    <hyperlink ref="X9" r:id="rId25" display="https://twitter.com/#!/alhurranews/status/1166552951873331203"/>
    <hyperlink ref="X10" r:id="rId26" display="https://twitter.com/#!/alhurranews/status/1166941999456563200"/>
    <hyperlink ref="X11" r:id="rId27" display="https://twitter.com/#!/jkhawlyah/status/1163996934094446592"/>
    <hyperlink ref="X12" r:id="rId28" display="https://twitter.com/#!/jkhawlyah/status/1164376196869775360"/>
    <hyperlink ref="X13" r:id="rId29" display="https://twitter.com/#!/jkhawlyah/status/1166553419315855361"/>
    <hyperlink ref="X14" r:id="rId30" display="https://twitter.com/#!/jkhawlyah/status/1166942972061134848"/>
  </hyperlinks>
  <printOptions/>
  <pageMargins left="0.7" right="0.7" top="0.75" bottom="0.75" header="0.3" footer="0.3"/>
  <pageSetup horizontalDpi="600" verticalDpi="600" orientation="portrait" r:id="rId34"/>
  <legacyDrawing r:id="rId32"/>
  <tableParts>
    <tablePart r:id="rId3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543</v>
      </c>
      <c r="B1" s="13" t="s">
        <v>34</v>
      </c>
    </row>
    <row r="2" spans="1:2" ht="15">
      <c r="A2" s="117" t="s">
        <v>214</v>
      </c>
      <c r="B2" s="86">
        <v>6</v>
      </c>
    </row>
    <row r="3" spans="1:2" ht="15">
      <c r="A3" s="117" t="s">
        <v>215</v>
      </c>
      <c r="B3" s="86">
        <v>0</v>
      </c>
    </row>
    <row r="4" spans="1:2" ht="15">
      <c r="A4" s="117" t="s">
        <v>213</v>
      </c>
      <c r="B4" s="86">
        <v>0</v>
      </c>
    </row>
    <row r="5" spans="1:2" ht="15">
      <c r="A5" s="117" t="s">
        <v>212</v>
      </c>
      <c r="B5"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545</v>
      </c>
      <c r="B25" t="s">
        <v>544</v>
      </c>
    </row>
    <row r="26" spans="1:2" ht="15">
      <c r="A26" s="128">
        <v>43698.089641203704</v>
      </c>
      <c r="B26" s="3">
        <v>1</v>
      </c>
    </row>
    <row r="27" spans="1:2" ht="15">
      <c r="A27" s="128">
        <v>43698.0906712963</v>
      </c>
      <c r="B27" s="3">
        <v>1</v>
      </c>
    </row>
    <row r="28" spans="1:2" ht="15">
      <c r="A28" s="128">
        <v>43698.09107638889</v>
      </c>
      <c r="B28" s="3">
        <v>1</v>
      </c>
    </row>
    <row r="29" spans="1:2" ht="15">
      <c r="A29" s="128">
        <v>43699.13371527778</v>
      </c>
      <c r="B29" s="3">
        <v>1</v>
      </c>
    </row>
    <row r="30" spans="1:2" ht="15">
      <c r="A30" s="128">
        <v>43699.13513888889</v>
      </c>
      <c r="B30" s="3">
        <v>1</v>
      </c>
    </row>
    <row r="31" spans="1:2" ht="15">
      <c r="A31" s="128">
        <v>43699.137650462966</v>
      </c>
      <c r="B31" s="3">
        <v>1</v>
      </c>
    </row>
    <row r="32" spans="1:2" ht="15">
      <c r="A32" s="128">
        <v>43705.14265046296</v>
      </c>
      <c r="B32" s="3">
        <v>1</v>
      </c>
    </row>
    <row r="33" spans="1:2" ht="15">
      <c r="A33" s="128">
        <v>43705.14434027778</v>
      </c>
      <c r="B33" s="3">
        <v>1</v>
      </c>
    </row>
    <row r="34" spans="1:2" ht="15">
      <c r="A34" s="128">
        <v>43705.145636574074</v>
      </c>
      <c r="B34" s="3">
        <v>1</v>
      </c>
    </row>
    <row r="35" spans="1:2" ht="15">
      <c r="A35" s="128">
        <v>43705.18800925926</v>
      </c>
      <c r="B35" s="3">
        <v>1</v>
      </c>
    </row>
    <row r="36" spans="1:2" ht="15">
      <c r="A36" s="128">
        <v>43706.21791666667</v>
      </c>
      <c r="B36" s="3">
        <v>1</v>
      </c>
    </row>
    <row r="37" spans="1:2" ht="15">
      <c r="A37" s="128">
        <v>43706.22059027778</v>
      </c>
      <c r="B37" s="3">
        <v>1</v>
      </c>
    </row>
    <row r="38" spans="1:2" ht="15">
      <c r="A38" s="128" t="s">
        <v>546</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192</v>
      </c>
      <c r="AT2" s="13" t="s">
        <v>285</v>
      </c>
      <c r="AU2" s="13" t="s">
        <v>286</v>
      </c>
      <c r="AV2" s="13" t="s">
        <v>287</v>
      </c>
      <c r="AW2" s="13" t="s">
        <v>288</v>
      </c>
      <c r="AX2" s="13" t="s">
        <v>289</v>
      </c>
      <c r="AY2" s="13" t="s">
        <v>290</v>
      </c>
      <c r="AZ2" s="13" t="s">
        <v>356</v>
      </c>
      <c r="BA2" s="119" t="s">
        <v>416</v>
      </c>
      <c r="BB2" s="119" t="s">
        <v>418</v>
      </c>
      <c r="BC2" s="119" t="s">
        <v>419</v>
      </c>
      <c r="BD2" s="119" t="s">
        <v>420</v>
      </c>
      <c r="BE2" s="119" t="s">
        <v>421</v>
      </c>
      <c r="BF2" s="119" t="s">
        <v>422</v>
      </c>
      <c r="BG2" s="119" t="s">
        <v>425</v>
      </c>
      <c r="BH2" s="119" t="s">
        <v>430</v>
      </c>
      <c r="BI2" s="119" t="s">
        <v>433</v>
      </c>
      <c r="BJ2" s="119" t="s">
        <v>438</v>
      </c>
      <c r="BK2" s="119" t="s">
        <v>512</v>
      </c>
      <c r="BL2" s="119" t="s">
        <v>513</v>
      </c>
      <c r="BM2" s="119" t="s">
        <v>514</v>
      </c>
      <c r="BN2" s="119" t="s">
        <v>515</v>
      </c>
      <c r="BO2" s="119" t="s">
        <v>516</v>
      </c>
      <c r="BP2" s="119" t="s">
        <v>517</v>
      </c>
      <c r="BQ2" s="119" t="s">
        <v>518</v>
      </c>
      <c r="BR2" s="119" t="s">
        <v>519</v>
      </c>
      <c r="BS2" s="119" t="s">
        <v>521</v>
      </c>
      <c r="BT2" s="3"/>
      <c r="BU2" s="3"/>
    </row>
    <row r="3" spans="1:73" ht="15" customHeight="1">
      <c r="A3" s="50" t="s">
        <v>212</v>
      </c>
      <c r="B3" s="53"/>
      <c r="C3" s="53" t="s">
        <v>64</v>
      </c>
      <c r="D3" s="54">
        <v>169.0021563342318</v>
      </c>
      <c r="E3" s="55"/>
      <c r="F3" s="113" t="s">
        <v>237</v>
      </c>
      <c r="G3" s="53"/>
      <c r="H3" s="57" t="s">
        <v>212</v>
      </c>
      <c r="I3" s="56"/>
      <c r="J3" s="56"/>
      <c r="K3" s="115" t="s">
        <v>311</v>
      </c>
      <c r="L3" s="59">
        <v>1</v>
      </c>
      <c r="M3" s="60">
        <v>308.6111145019531</v>
      </c>
      <c r="N3" s="60">
        <v>558.7676391601562</v>
      </c>
      <c r="O3" s="58"/>
      <c r="P3" s="61"/>
      <c r="Q3" s="61"/>
      <c r="R3" s="51"/>
      <c r="S3" s="51">
        <v>0</v>
      </c>
      <c r="T3" s="51">
        <v>1</v>
      </c>
      <c r="U3" s="52">
        <v>0</v>
      </c>
      <c r="V3" s="52">
        <v>0.2</v>
      </c>
      <c r="W3" s="52">
        <v>0.18858</v>
      </c>
      <c r="X3" s="52">
        <v>0.610609</v>
      </c>
      <c r="Y3" s="52">
        <v>0</v>
      </c>
      <c r="Z3" s="52">
        <v>0</v>
      </c>
      <c r="AA3" s="62">
        <v>3</v>
      </c>
      <c r="AB3" s="62"/>
      <c r="AC3" s="63"/>
      <c r="AD3" s="86" t="s">
        <v>291</v>
      </c>
      <c r="AE3" s="86">
        <v>150</v>
      </c>
      <c r="AF3" s="86">
        <v>81</v>
      </c>
      <c r="AG3" s="86">
        <v>4597</v>
      </c>
      <c r="AH3" s="86">
        <v>2475</v>
      </c>
      <c r="AI3" s="86"/>
      <c r="AJ3" s="86" t="s">
        <v>295</v>
      </c>
      <c r="AK3" s="86"/>
      <c r="AL3" s="86"/>
      <c r="AM3" s="86"/>
      <c r="AN3" s="88">
        <v>43637.51726851852</v>
      </c>
      <c r="AO3" s="86"/>
      <c r="AP3" s="86" t="b">
        <v>1</v>
      </c>
      <c r="AQ3" s="86" t="b">
        <v>0</v>
      </c>
      <c r="AR3" s="86" t="b">
        <v>0</v>
      </c>
      <c r="AS3" s="86"/>
      <c r="AT3" s="86">
        <v>0</v>
      </c>
      <c r="AU3" s="86"/>
      <c r="AV3" s="86" t="b">
        <v>0</v>
      </c>
      <c r="AW3" s="86" t="s">
        <v>306</v>
      </c>
      <c r="AX3" s="91" t="s">
        <v>307</v>
      </c>
      <c r="AY3" s="86" t="s">
        <v>66</v>
      </c>
      <c r="AZ3" s="86" t="str">
        <f>REPLACE(INDEX(GroupVertices[Group],MATCH(Vertices[[#This Row],[Vertex]],GroupVertices[Vertex],0)),1,1,"")</f>
        <v>1</v>
      </c>
      <c r="BA3" s="51"/>
      <c r="BB3" s="51"/>
      <c r="BC3" s="51"/>
      <c r="BD3" s="51"/>
      <c r="BE3" s="51" t="s">
        <v>234</v>
      </c>
      <c r="BF3" s="51" t="s">
        <v>234</v>
      </c>
      <c r="BG3" s="120" t="s">
        <v>426</v>
      </c>
      <c r="BH3" s="120" t="s">
        <v>426</v>
      </c>
      <c r="BI3" s="120" t="s">
        <v>434</v>
      </c>
      <c r="BJ3" s="120" t="s">
        <v>434</v>
      </c>
      <c r="BK3" s="120">
        <v>0</v>
      </c>
      <c r="BL3" s="123">
        <v>0</v>
      </c>
      <c r="BM3" s="120">
        <v>0</v>
      </c>
      <c r="BN3" s="123">
        <v>0</v>
      </c>
      <c r="BO3" s="120">
        <v>0</v>
      </c>
      <c r="BP3" s="123">
        <v>0</v>
      </c>
      <c r="BQ3" s="120">
        <v>20</v>
      </c>
      <c r="BR3" s="123">
        <v>100</v>
      </c>
      <c r="BS3" s="120">
        <v>20</v>
      </c>
      <c r="BT3" s="3"/>
      <c r="BU3" s="3"/>
    </row>
    <row r="4" spans="1:76" ht="15">
      <c r="A4" s="14" t="s">
        <v>214</v>
      </c>
      <c r="B4" s="15"/>
      <c r="C4" s="15" t="s">
        <v>64</v>
      </c>
      <c r="D4" s="94">
        <v>1000</v>
      </c>
      <c r="E4" s="82"/>
      <c r="F4" s="113" t="s">
        <v>239</v>
      </c>
      <c r="G4" s="15"/>
      <c r="H4" s="16" t="s">
        <v>214</v>
      </c>
      <c r="I4" s="67"/>
      <c r="J4" s="67"/>
      <c r="K4" s="115" t="s">
        <v>312</v>
      </c>
      <c r="L4" s="95">
        <v>9999</v>
      </c>
      <c r="M4" s="96">
        <v>6513.00927734375</v>
      </c>
      <c r="N4" s="96">
        <v>1369.5997314453125</v>
      </c>
      <c r="O4" s="78"/>
      <c r="P4" s="97"/>
      <c r="Q4" s="97"/>
      <c r="R4" s="98"/>
      <c r="S4" s="51">
        <v>4</v>
      </c>
      <c r="T4" s="51">
        <v>1</v>
      </c>
      <c r="U4" s="52">
        <v>6</v>
      </c>
      <c r="V4" s="52">
        <v>0.333333</v>
      </c>
      <c r="W4" s="52">
        <v>0.434259</v>
      </c>
      <c r="X4" s="52">
        <v>2.167628</v>
      </c>
      <c r="Y4" s="52">
        <v>0</v>
      </c>
      <c r="Z4" s="52">
        <v>0</v>
      </c>
      <c r="AA4" s="83">
        <v>4</v>
      </c>
      <c r="AB4" s="83"/>
      <c r="AC4" s="99"/>
      <c r="AD4" s="86" t="s">
        <v>292</v>
      </c>
      <c r="AE4" s="86">
        <v>41</v>
      </c>
      <c r="AF4" s="86">
        <v>2405608</v>
      </c>
      <c r="AG4" s="86">
        <v>103876</v>
      </c>
      <c r="AH4" s="86">
        <v>2</v>
      </c>
      <c r="AI4" s="86"/>
      <c r="AJ4" s="86" t="s">
        <v>296</v>
      </c>
      <c r="AK4" s="86" t="s">
        <v>298</v>
      </c>
      <c r="AL4" s="91" t="s">
        <v>300</v>
      </c>
      <c r="AM4" s="86"/>
      <c r="AN4" s="88">
        <v>40021.56810185185</v>
      </c>
      <c r="AO4" s="91" t="s">
        <v>302</v>
      </c>
      <c r="AP4" s="86" t="b">
        <v>0</v>
      </c>
      <c r="AQ4" s="86" t="b">
        <v>0</v>
      </c>
      <c r="AR4" s="86" t="b">
        <v>1</v>
      </c>
      <c r="AS4" s="86"/>
      <c r="AT4" s="86">
        <v>2984</v>
      </c>
      <c r="AU4" s="91" t="s">
        <v>304</v>
      </c>
      <c r="AV4" s="86" t="b">
        <v>1</v>
      </c>
      <c r="AW4" s="86" t="s">
        <v>306</v>
      </c>
      <c r="AX4" s="91" t="s">
        <v>308</v>
      </c>
      <c r="AY4" s="86" t="s">
        <v>66</v>
      </c>
      <c r="AZ4" s="86" t="str">
        <f>REPLACE(INDEX(GroupVertices[Group],MATCH(Vertices[[#This Row],[Vertex]],GroupVertices[Vertex],0)),1,1,"")</f>
        <v>1</v>
      </c>
      <c r="BA4" s="51" t="s">
        <v>417</v>
      </c>
      <c r="BB4" s="51" t="s">
        <v>417</v>
      </c>
      <c r="BC4" s="51" t="s">
        <v>233</v>
      </c>
      <c r="BD4" s="51" t="s">
        <v>233</v>
      </c>
      <c r="BE4" s="51" t="s">
        <v>235</v>
      </c>
      <c r="BF4" s="51" t="s">
        <v>423</v>
      </c>
      <c r="BG4" s="120" t="s">
        <v>427</v>
      </c>
      <c r="BH4" s="120" t="s">
        <v>431</v>
      </c>
      <c r="BI4" s="120" t="s">
        <v>435</v>
      </c>
      <c r="BJ4" s="120" t="s">
        <v>439</v>
      </c>
      <c r="BK4" s="120">
        <v>0</v>
      </c>
      <c r="BL4" s="123">
        <v>0</v>
      </c>
      <c r="BM4" s="120">
        <v>0</v>
      </c>
      <c r="BN4" s="123">
        <v>0</v>
      </c>
      <c r="BO4" s="120">
        <v>0</v>
      </c>
      <c r="BP4" s="123">
        <v>0</v>
      </c>
      <c r="BQ4" s="120">
        <v>110</v>
      </c>
      <c r="BR4" s="123">
        <v>100</v>
      </c>
      <c r="BS4" s="120">
        <v>110</v>
      </c>
      <c r="BT4" s="2"/>
      <c r="BU4" s="3"/>
      <c r="BV4" s="3"/>
      <c r="BW4" s="3"/>
      <c r="BX4" s="3"/>
    </row>
    <row r="5" spans="1:76" ht="15">
      <c r="A5" s="14" t="s">
        <v>213</v>
      </c>
      <c r="B5" s="15"/>
      <c r="C5" s="15" t="s">
        <v>64</v>
      </c>
      <c r="D5" s="94">
        <v>162</v>
      </c>
      <c r="E5" s="82"/>
      <c r="F5" s="113" t="s">
        <v>238</v>
      </c>
      <c r="G5" s="15"/>
      <c r="H5" s="16" t="s">
        <v>213</v>
      </c>
      <c r="I5" s="67"/>
      <c r="J5" s="67"/>
      <c r="K5" s="115" t="s">
        <v>313</v>
      </c>
      <c r="L5" s="95">
        <v>1</v>
      </c>
      <c r="M5" s="96">
        <v>9696.88671875</v>
      </c>
      <c r="N5" s="96">
        <v>9451.99609375</v>
      </c>
      <c r="O5" s="78"/>
      <c r="P5" s="97"/>
      <c r="Q5" s="97"/>
      <c r="R5" s="98"/>
      <c r="S5" s="51">
        <v>0</v>
      </c>
      <c r="T5" s="51">
        <v>1</v>
      </c>
      <c r="U5" s="52">
        <v>0</v>
      </c>
      <c r="V5" s="52">
        <v>0.2</v>
      </c>
      <c r="W5" s="52">
        <v>0.18858</v>
      </c>
      <c r="X5" s="52">
        <v>0.610609</v>
      </c>
      <c r="Y5" s="52">
        <v>0</v>
      </c>
      <c r="Z5" s="52">
        <v>0</v>
      </c>
      <c r="AA5" s="83">
        <v>5</v>
      </c>
      <c r="AB5" s="83"/>
      <c r="AC5" s="99"/>
      <c r="AD5" s="86" t="s">
        <v>293</v>
      </c>
      <c r="AE5" s="86">
        <v>1408</v>
      </c>
      <c r="AF5" s="86">
        <v>50</v>
      </c>
      <c r="AG5" s="86">
        <v>5684</v>
      </c>
      <c r="AH5" s="86">
        <v>0</v>
      </c>
      <c r="AI5" s="86"/>
      <c r="AJ5" s="86"/>
      <c r="AK5" s="86"/>
      <c r="AL5" s="86"/>
      <c r="AM5" s="86"/>
      <c r="AN5" s="88">
        <v>41842.753796296296</v>
      </c>
      <c r="AO5" s="86"/>
      <c r="AP5" s="86" t="b">
        <v>1</v>
      </c>
      <c r="AQ5" s="86" t="b">
        <v>0</v>
      </c>
      <c r="AR5" s="86" t="b">
        <v>0</v>
      </c>
      <c r="AS5" s="86"/>
      <c r="AT5" s="86">
        <v>0</v>
      </c>
      <c r="AU5" s="91" t="s">
        <v>304</v>
      </c>
      <c r="AV5" s="86" t="b">
        <v>0</v>
      </c>
      <c r="AW5" s="86" t="s">
        <v>306</v>
      </c>
      <c r="AX5" s="91" t="s">
        <v>309</v>
      </c>
      <c r="AY5" s="86" t="s">
        <v>66</v>
      </c>
      <c r="AZ5" s="86" t="str">
        <f>REPLACE(INDEX(GroupVertices[Group],MATCH(Vertices[[#This Row],[Vertex]],GroupVertices[Vertex],0)),1,1,"")</f>
        <v>1</v>
      </c>
      <c r="BA5" s="51"/>
      <c r="BB5" s="51"/>
      <c r="BC5" s="51"/>
      <c r="BD5" s="51"/>
      <c r="BE5" s="51" t="s">
        <v>234</v>
      </c>
      <c r="BF5" s="51" t="s">
        <v>234</v>
      </c>
      <c r="BG5" s="120" t="s">
        <v>428</v>
      </c>
      <c r="BH5" s="120" t="s">
        <v>428</v>
      </c>
      <c r="BI5" s="120" t="s">
        <v>436</v>
      </c>
      <c r="BJ5" s="120" t="s">
        <v>436</v>
      </c>
      <c r="BK5" s="120">
        <v>0</v>
      </c>
      <c r="BL5" s="123">
        <v>0</v>
      </c>
      <c r="BM5" s="120">
        <v>0</v>
      </c>
      <c r="BN5" s="123">
        <v>0</v>
      </c>
      <c r="BO5" s="120">
        <v>0</v>
      </c>
      <c r="BP5" s="123">
        <v>0</v>
      </c>
      <c r="BQ5" s="120">
        <v>23</v>
      </c>
      <c r="BR5" s="123">
        <v>100</v>
      </c>
      <c r="BS5" s="120">
        <v>23</v>
      </c>
      <c r="BT5" s="2"/>
      <c r="BU5" s="3"/>
      <c r="BV5" s="3"/>
      <c r="BW5" s="3"/>
      <c r="BX5" s="3"/>
    </row>
    <row r="6" spans="1:76" ht="15">
      <c r="A6" s="100" t="s">
        <v>215</v>
      </c>
      <c r="B6" s="101"/>
      <c r="C6" s="101" t="s">
        <v>64</v>
      </c>
      <c r="D6" s="102">
        <v>1000</v>
      </c>
      <c r="E6" s="103"/>
      <c r="F6" s="114" t="s">
        <v>240</v>
      </c>
      <c r="G6" s="101"/>
      <c r="H6" s="104" t="s">
        <v>215</v>
      </c>
      <c r="I6" s="105"/>
      <c r="J6" s="105"/>
      <c r="K6" s="116" t="s">
        <v>314</v>
      </c>
      <c r="L6" s="106">
        <v>1</v>
      </c>
      <c r="M6" s="107">
        <v>3784.44384765625</v>
      </c>
      <c r="N6" s="107">
        <v>1698.23681640625</v>
      </c>
      <c r="O6" s="108"/>
      <c r="P6" s="109"/>
      <c r="Q6" s="109"/>
      <c r="R6" s="110"/>
      <c r="S6" s="51">
        <v>0</v>
      </c>
      <c r="T6" s="51">
        <v>1</v>
      </c>
      <c r="U6" s="52">
        <v>0</v>
      </c>
      <c r="V6" s="52">
        <v>0.2</v>
      </c>
      <c r="W6" s="52">
        <v>0.18858</v>
      </c>
      <c r="X6" s="52">
        <v>0.610609</v>
      </c>
      <c r="Y6" s="52">
        <v>0</v>
      </c>
      <c r="Z6" s="52">
        <v>0</v>
      </c>
      <c r="AA6" s="111">
        <v>6</v>
      </c>
      <c r="AB6" s="111"/>
      <c r="AC6" s="112"/>
      <c r="AD6" s="86" t="s">
        <v>294</v>
      </c>
      <c r="AE6" s="86">
        <v>2320</v>
      </c>
      <c r="AF6" s="86">
        <v>3760</v>
      </c>
      <c r="AG6" s="86">
        <v>11883</v>
      </c>
      <c r="AH6" s="86">
        <v>1090</v>
      </c>
      <c r="AI6" s="86"/>
      <c r="AJ6" s="86" t="s">
        <v>297</v>
      </c>
      <c r="AK6" s="86" t="s">
        <v>299</v>
      </c>
      <c r="AL6" s="91" t="s">
        <v>301</v>
      </c>
      <c r="AM6" s="86"/>
      <c r="AN6" s="88">
        <v>40162.96337962963</v>
      </c>
      <c r="AO6" s="91" t="s">
        <v>303</v>
      </c>
      <c r="AP6" s="86" t="b">
        <v>0</v>
      </c>
      <c r="AQ6" s="86" t="b">
        <v>0</v>
      </c>
      <c r="AR6" s="86" t="b">
        <v>1</v>
      </c>
      <c r="AS6" s="86"/>
      <c r="AT6" s="86">
        <v>196</v>
      </c>
      <c r="AU6" s="91" t="s">
        <v>305</v>
      </c>
      <c r="AV6" s="86" t="b">
        <v>0</v>
      </c>
      <c r="AW6" s="86" t="s">
        <v>306</v>
      </c>
      <c r="AX6" s="91" t="s">
        <v>310</v>
      </c>
      <c r="AY6" s="86" t="s">
        <v>66</v>
      </c>
      <c r="AZ6" s="86" t="str">
        <f>REPLACE(INDEX(GroupVertices[Group],MATCH(Vertices[[#This Row],[Vertex]],GroupVertices[Vertex],0)),1,1,"")</f>
        <v>1</v>
      </c>
      <c r="BA6" s="51"/>
      <c r="BB6" s="51"/>
      <c r="BC6" s="51"/>
      <c r="BD6" s="51"/>
      <c r="BE6" s="51" t="s">
        <v>236</v>
      </c>
      <c r="BF6" s="51" t="s">
        <v>424</v>
      </c>
      <c r="BG6" s="120" t="s">
        <v>429</v>
      </c>
      <c r="BH6" s="120" t="s">
        <v>432</v>
      </c>
      <c r="BI6" s="120" t="s">
        <v>437</v>
      </c>
      <c r="BJ6" s="120" t="s">
        <v>440</v>
      </c>
      <c r="BK6" s="120">
        <v>0</v>
      </c>
      <c r="BL6" s="123">
        <v>0</v>
      </c>
      <c r="BM6" s="120">
        <v>0</v>
      </c>
      <c r="BN6" s="123">
        <v>0</v>
      </c>
      <c r="BO6" s="120">
        <v>0</v>
      </c>
      <c r="BP6" s="123">
        <v>0</v>
      </c>
      <c r="BQ6" s="120">
        <v>86</v>
      </c>
      <c r="BR6" s="123">
        <v>100</v>
      </c>
      <c r="BS6" s="120">
        <v>86</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4" r:id="rId1" display="https://t.co/RHqu897puc"/>
    <hyperlink ref="AL6" r:id="rId2" display="https://www.alhurra.com/"/>
    <hyperlink ref="AO4" r:id="rId3" display="https://pbs.twimg.com/profile_banners/60598920/1541352971"/>
    <hyperlink ref="AO6" r:id="rId4" display="https://pbs.twimg.com/profile_banners/97082594/1541379875"/>
    <hyperlink ref="AU4" r:id="rId5" display="http://abs.twimg.com/images/themes/theme1/bg.png"/>
    <hyperlink ref="AU5" r:id="rId6" display="http://abs.twimg.com/images/themes/theme1/bg.png"/>
    <hyperlink ref="AU6" r:id="rId7" display="http://abs.twimg.com/images/themes/theme16/bg.gif"/>
    <hyperlink ref="F3" r:id="rId8" display="http://pbs.twimg.com/profile_images/1153215130194337792/cbQv0YZs_normal.jpg"/>
    <hyperlink ref="F4" r:id="rId9" display="http://pbs.twimg.com/profile_images/1058739839384907776/WllDCirw_normal.jpg"/>
    <hyperlink ref="F5" r:id="rId10" display="http://pbs.twimg.com/profile_images/1167553439758475265/JioePmaS_normal.jpg"/>
    <hyperlink ref="F6" r:id="rId11" display="http://pbs.twimg.com/profile_images/1148806029980950529/ByTff88k_normal.jpg"/>
    <hyperlink ref="AX3" r:id="rId12" display="https://twitter.com/jxrnuonopxoh8vt"/>
    <hyperlink ref="AX4" r:id="rId13" display="https://twitter.com/alhurranews"/>
    <hyperlink ref="AX5" r:id="rId14" display="https://twitter.com/ftijr"/>
    <hyperlink ref="AX6" r:id="rId15" display="https://twitter.com/jkhawlyah"/>
  </hyperlinks>
  <printOptions/>
  <pageMargins left="0.7" right="0.7" top="0.75" bottom="0.75" header="0.3" footer="0.3"/>
  <pageSetup horizontalDpi="600" verticalDpi="600" orientation="portrait" r:id="rId19"/>
  <legacyDrawing r:id="rId17"/>
  <tableParts>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363</v>
      </c>
      <c r="Z2" s="13" t="s">
        <v>367</v>
      </c>
      <c r="AA2" s="13" t="s">
        <v>374</v>
      </c>
      <c r="AB2" s="13" t="s">
        <v>390</v>
      </c>
      <c r="AC2" s="13" t="s">
        <v>404</v>
      </c>
      <c r="AD2" s="13" t="s">
        <v>410</v>
      </c>
      <c r="AE2" s="13" t="s">
        <v>411</v>
      </c>
      <c r="AF2" s="13" t="s">
        <v>414</v>
      </c>
      <c r="AG2" s="68" t="s">
        <v>512</v>
      </c>
      <c r="AH2" s="68" t="s">
        <v>513</v>
      </c>
      <c r="AI2" s="68" t="s">
        <v>514</v>
      </c>
      <c r="AJ2" s="68" t="s">
        <v>515</v>
      </c>
      <c r="AK2" s="68" t="s">
        <v>516</v>
      </c>
      <c r="AL2" s="68" t="s">
        <v>517</v>
      </c>
      <c r="AM2" s="68" t="s">
        <v>518</v>
      </c>
      <c r="AN2" s="68" t="s">
        <v>519</v>
      </c>
      <c r="AO2" s="68" t="s">
        <v>522</v>
      </c>
    </row>
    <row r="3" spans="1:41" ht="15">
      <c r="A3" s="85" t="s">
        <v>354</v>
      </c>
      <c r="B3" s="118" t="s">
        <v>355</v>
      </c>
      <c r="C3" s="118" t="s">
        <v>56</v>
      </c>
      <c r="D3" s="15"/>
      <c r="E3" s="15"/>
      <c r="F3" s="16" t="s">
        <v>549</v>
      </c>
      <c r="G3" s="78"/>
      <c r="H3" s="78"/>
      <c r="I3" s="64">
        <v>3</v>
      </c>
      <c r="J3" s="64"/>
      <c r="K3" s="51">
        <v>4</v>
      </c>
      <c r="L3" s="51">
        <v>2</v>
      </c>
      <c r="M3" s="51">
        <v>10</v>
      </c>
      <c r="N3" s="51">
        <v>12</v>
      </c>
      <c r="O3" s="51">
        <v>6</v>
      </c>
      <c r="P3" s="52">
        <v>0</v>
      </c>
      <c r="Q3" s="52">
        <v>0</v>
      </c>
      <c r="R3" s="51">
        <v>1</v>
      </c>
      <c r="S3" s="51">
        <v>0</v>
      </c>
      <c r="T3" s="51">
        <v>4</v>
      </c>
      <c r="U3" s="51">
        <v>12</v>
      </c>
      <c r="V3" s="51">
        <v>2</v>
      </c>
      <c r="W3" s="52">
        <v>1.125</v>
      </c>
      <c r="X3" s="52">
        <v>0.25</v>
      </c>
      <c r="Y3" s="86" t="s">
        <v>364</v>
      </c>
      <c r="Z3" s="86" t="s">
        <v>233</v>
      </c>
      <c r="AA3" s="86" t="s">
        <v>236</v>
      </c>
      <c r="AB3" s="92" t="s">
        <v>391</v>
      </c>
      <c r="AC3" s="92" t="s">
        <v>405</v>
      </c>
      <c r="AD3" s="92"/>
      <c r="AE3" s="92" t="s">
        <v>214</v>
      </c>
      <c r="AF3" s="92" t="s">
        <v>415</v>
      </c>
      <c r="AG3" s="120">
        <v>0</v>
      </c>
      <c r="AH3" s="123">
        <v>0</v>
      </c>
      <c r="AI3" s="120">
        <v>0</v>
      </c>
      <c r="AJ3" s="123">
        <v>0</v>
      </c>
      <c r="AK3" s="120">
        <v>0</v>
      </c>
      <c r="AL3" s="123">
        <v>0</v>
      </c>
      <c r="AM3" s="120">
        <v>239</v>
      </c>
      <c r="AN3" s="123">
        <v>100</v>
      </c>
      <c r="AO3" s="120">
        <v>239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354</v>
      </c>
      <c r="B2" s="92" t="s">
        <v>215</v>
      </c>
      <c r="C2" s="86">
        <f>VLOOKUP(GroupVertices[[#This Row],[Vertex]],Vertices[],MATCH("ID",Vertices[[#Headers],[Vertex]:[Vertex Content Word Count]],0),FALSE)</f>
        <v>6</v>
      </c>
    </row>
    <row r="3" spans="1:3" ht="15">
      <c r="A3" s="86" t="s">
        <v>354</v>
      </c>
      <c r="B3" s="92" t="s">
        <v>214</v>
      </c>
      <c r="C3" s="86">
        <f>VLOOKUP(GroupVertices[[#This Row],[Vertex]],Vertices[],MATCH("ID",Vertices[[#Headers],[Vertex]:[Vertex Content Word Count]],0),FALSE)</f>
        <v>4</v>
      </c>
    </row>
    <row r="4" spans="1:3" ht="15">
      <c r="A4" s="86" t="s">
        <v>354</v>
      </c>
      <c r="B4" s="92" t="s">
        <v>213</v>
      </c>
      <c r="C4" s="86">
        <f>VLOOKUP(GroupVertices[[#This Row],[Vertex]],Vertices[],MATCH("ID",Vertices[[#Headers],[Vertex]:[Vertex Content Word Count]],0),FALSE)</f>
        <v>5</v>
      </c>
    </row>
    <row r="5" spans="1:3" ht="15">
      <c r="A5" s="86" t="s">
        <v>354</v>
      </c>
      <c r="B5" s="92" t="s">
        <v>212</v>
      </c>
      <c r="C5"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526</v>
      </c>
      <c r="B2" s="36" t="s">
        <v>315</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0.2</v>
      </c>
      <c r="M2" s="40">
        <f>COUNTIF(Vertices[Closeness Centrality],"&gt;= "&amp;L2)-COUNTIF(Vertices[Closeness Centrality],"&gt;="&amp;L3)</f>
        <v>3</v>
      </c>
      <c r="N2" s="39">
        <f>MIN(Vertices[Eigenvector Centrality])</f>
        <v>0.18858</v>
      </c>
      <c r="O2" s="40">
        <f>COUNTIF(Vertices[Eigenvector Centrality],"&gt;= "&amp;N2)-COUNTIF(Vertices[Eigenvector Centrality],"&gt;="&amp;N3)</f>
        <v>3</v>
      </c>
      <c r="P2" s="39">
        <f>MIN(Vertices[PageRank])</f>
        <v>0.610609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0.20242423636363638</v>
      </c>
      <c r="M3" s="42">
        <f>COUNTIF(Vertices[Closeness Centrality],"&gt;= "&amp;L3)-COUNTIF(Vertices[Closeness Centrality],"&gt;="&amp;L4)</f>
        <v>0</v>
      </c>
      <c r="N3" s="41">
        <f aca="true" t="shared" si="6" ref="N3:N26">N2+($N$57-$N$2)/BinDivisor</f>
        <v>0.1930468909090909</v>
      </c>
      <c r="O3" s="42">
        <f>COUNTIF(Vertices[Eigenvector Centrality],"&gt;= "&amp;N3)-COUNTIF(Vertices[Eigenvector Centrality],"&gt;="&amp;N4)</f>
        <v>0</v>
      </c>
      <c r="P3" s="41">
        <f aca="true" t="shared" si="7" ref="P3:P26">P2+($P$57-$P$2)/BinDivisor</f>
        <v>0.6389184363636363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0.14545454545454545</v>
      </c>
      <c r="G4" s="40">
        <f>COUNTIF(Vertices[In-Degree],"&gt;= "&amp;F4)-COUNTIF(Vertices[In-Degree],"&gt;="&amp;F5)</f>
        <v>0</v>
      </c>
      <c r="H4" s="39">
        <f t="shared" si="3"/>
        <v>1</v>
      </c>
      <c r="I4" s="40">
        <f>COUNTIF(Vertices[Out-Degree],"&gt;= "&amp;H4)-COUNTIF(Vertices[Out-Degree],"&gt;="&amp;H5)</f>
        <v>0</v>
      </c>
      <c r="J4" s="39">
        <f t="shared" si="4"/>
        <v>0.21818181818181817</v>
      </c>
      <c r="K4" s="40">
        <f>COUNTIF(Vertices[Betweenness Centrality],"&gt;= "&amp;J4)-COUNTIF(Vertices[Betweenness Centrality],"&gt;="&amp;J5)</f>
        <v>0</v>
      </c>
      <c r="L4" s="39">
        <f t="shared" si="5"/>
        <v>0.20484847272727275</v>
      </c>
      <c r="M4" s="40">
        <f>COUNTIF(Vertices[Closeness Centrality],"&gt;= "&amp;L4)-COUNTIF(Vertices[Closeness Centrality],"&gt;="&amp;L5)</f>
        <v>0</v>
      </c>
      <c r="N4" s="39">
        <f t="shared" si="6"/>
        <v>0.19751378181818183</v>
      </c>
      <c r="O4" s="40">
        <f>COUNTIF(Vertices[Eigenvector Centrality],"&gt;= "&amp;N4)-COUNTIF(Vertices[Eigenvector Centrality],"&gt;="&amp;N5)</f>
        <v>0</v>
      </c>
      <c r="P4" s="39">
        <f t="shared" si="7"/>
        <v>0.6672278727272727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0.21818181818181817</v>
      </c>
      <c r="G5" s="42">
        <f>COUNTIF(Vertices[In-Degree],"&gt;= "&amp;F5)-COUNTIF(Vertices[In-Degree],"&gt;="&amp;F6)</f>
        <v>0</v>
      </c>
      <c r="H5" s="41">
        <f t="shared" si="3"/>
        <v>1</v>
      </c>
      <c r="I5" s="42">
        <f>COUNTIF(Vertices[Out-Degree],"&gt;= "&amp;H5)-COUNTIF(Vertices[Out-Degree],"&gt;="&amp;H6)</f>
        <v>0</v>
      </c>
      <c r="J5" s="41">
        <f t="shared" si="4"/>
        <v>0.32727272727272727</v>
      </c>
      <c r="K5" s="42">
        <f>COUNTIF(Vertices[Betweenness Centrality],"&gt;= "&amp;J5)-COUNTIF(Vertices[Betweenness Centrality],"&gt;="&amp;J6)</f>
        <v>0</v>
      </c>
      <c r="L5" s="41">
        <f t="shared" si="5"/>
        <v>0.2072727090909091</v>
      </c>
      <c r="M5" s="42">
        <f>COUNTIF(Vertices[Closeness Centrality],"&gt;= "&amp;L5)-COUNTIF(Vertices[Closeness Centrality],"&gt;="&amp;L6)</f>
        <v>0</v>
      </c>
      <c r="N5" s="41">
        <f t="shared" si="6"/>
        <v>0.20198067272727274</v>
      </c>
      <c r="O5" s="42">
        <f>COUNTIF(Vertices[Eigenvector Centrality],"&gt;= "&amp;N5)-COUNTIF(Vertices[Eigenvector Centrality],"&gt;="&amp;N6)</f>
        <v>0</v>
      </c>
      <c r="P5" s="41">
        <f t="shared" si="7"/>
        <v>0.695537309090909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0.2909090909090909</v>
      </c>
      <c r="G6" s="40">
        <f>COUNTIF(Vertices[In-Degree],"&gt;= "&amp;F6)-COUNTIF(Vertices[In-Degree],"&gt;="&amp;F7)</f>
        <v>0</v>
      </c>
      <c r="H6" s="39">
        <f t="shared" si="3"/>
        <v>1</v>
      </c>
      <c r="I6" s="40">
        <f>COUNTIF(Vertices[Out-Degree],"&gt;= "&amp;H6)-COUNTIF(Vertices[Out-Degree],"&gt;="&amp;H7)</f>
        <v>0</v>
      </c>
      <c r="J6" s="39">
        <f t="shared" si="4"/>
        <v>0.43636363636363634</v>
      </c>
      <c r="K6" s="40">
        <f>COUNTIF(Vertices[Betweenness Centrality],"&gt;= "&amp;J6)-COUNTIF(Vertices[Betweenness Centrality],"&gt;="&amp;J7)</f>
        <v>0</v>
      </c>
      <c r="L6" s="39">
        <f t="shared" si="5"/>
        <v>0.20969694545454548</v>
      </c>
      <c r="M6" s="40">
        <f>COUNTIF(Vertices[Closeness Centrality],"&gt;= "&amp;L6)-COUNTIF(Vertices[Closeness Centrality],"&gt;="&amp;L7)</f>
        <v>0</v>
      </c>
      <c r="N6" s="39">
        <f t="shared" si="6"/>
        <v>0.20644756363636366</v>
      </c>
      <c r="O6" s="40">
        <f>COUNTIF(Vertices[Eigenvector Centrality],"&gt;= "&amp;N6)-COUNTIF(Vertices[Eigenvector Centrality],"&gt;="&amp;N7)</f>
        <v>0</v>
      </c>
      <c r="P6" s="39">
        <f t="shared" si="7"/>
        <v>0.7238467454545454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0.36363636363636365</v>
      </c>
      <c r="G7" s="42">
        <f>COUNTIF(Vertices[In-Degree],"&gt;= "&amp;F7)-COUNTIF(Vertices[In-Degree],"&gt;="&amp;F8)</f>
        <v>0</v>
      </c>
      <c r="H7" s="41">
        <f t="shared" si="3"/>
        <v>1</v>
      </c>
      <c r="I7" s="42">
        <f>COUNTIF(Vertices[Out-Degree],"&gt;= "&amp;H7)-COUNTIF(Vertices[Out-Degree],"&gt;="&amp;H8)</f>
        <v>0</v>
      </c>
      <c r="J7" s="41">
        <f t="shared" si="4"/>
        <v>0.5454545454545454</v>
      </c>
      <c r="K7" s="42">
        <f>COUNTIF(Vertices[Betweenness Centrality],"&gt;= "&amp;J7)-COUNTIF(Vertices[Betweenness Centrality],"&gt;="&amp;J8)</f>
        <v>0</v>
      </c>
      <c r="L7" s="41">
        <f t="shared" si="5"/>
        <v>0.21212118181818185</v>
      </c>
      <c r="M7" s="42">
        <f>COUNTIF(Vertices[Closeness Centrality],"&gt;= "&amp;L7)-COUNTIF(Vertices[Closeness Centrality],"&gt;="&amp;L8)</f>
        <v>0</v>
      </c>
      <c r="N7" s="41">
        <f t="shared" si="6"/>
        <v>0.21091445454545457</v>
      </c>
      <c r="O7" s="42">
        <f>COUNTIF(Vertices[Eigenvector Centrality],"&gt;= "&amp;N7)-COUNTIF(Vertices[Eigenvector Centrality],"&gt;="&amp;N8)</f>
        <v>0</v>
      </c>
      <c r="P7" s="41">
        <f t="shared" si="7"/>
        <v>0.7521561818181818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0.4363636363636364</v>
      </c>
      <c r="G8" s="40">
        <f>COUNTIF(Vertices[In-Degree],"&gt;= "&amp;F8)-COUNTIF(Vertices[In-Degree],"&gt;="&amp;F9)</f>
        <v>0</v>
      </c>
      <c r="H8" s="39">
        <f t="shared" si="3"/>
        <v>1</v>
      </c>
      <c r="I8" s="40">
        <f>COUNTIF(Vertices[Out-Degree],"&gt;= "&amp;H8)-COUNTIF(Vertices[Out-Degree],"&gt;="&amp;H9)</f>
        <v>0</v>
      </c>
      <c r="J8" s="39">
        <f t="shared" si="4"/>
        <v>0.6545454545454545</v>
      </c>
      <c r="K8" s="40">
        <f>COUNTIF(Vertices[Betweenness Centrality],"&gt;= "&amp;J8)-COUNTIF(Vertices[Betweenness Centrality],"&gt;="&amp;J9)</f>
        <v>0</v>
      </c>
      <c r="L8" s="39">
        <f t="shared" si="5"/>
        <v>0.21454541818181821</v>
      </c>
      <c r="M8" s="40">
        <f>COUNTIF(Vertices[Closeness Centrality],"&gt;= "&amp;L8)-COUNTIF(Vertices[Closeness Centrality],"&gt;="&amp;L9)</f>
        <v>0</v>
      </c>
      <c r="N8" s="39">
        <f t="shared" si="6"/>
        <v>0.2153813454545455</v>
      </c>
      <c r="O8" s="40">
        <f>COUNTIF(Vertices[Eigenvector Centrality],"&gt;= "&amp;N8)-COUNTIF(Vertices[Eigenvector Centrality],"&gt;="&amp;N9)</f>
        <v>0</v>
      </c>
      <c r="P8" s="39">
        <f t="shared" si="7"/>
        <v>0.7804656181818181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0.5090909090909091</v>
      </c>
      <c r="G9" s="42">
        <f>COUNTIF(Vertices[In-Degree],"&gt;= "&amp;F9)-COUNTIF(Vertices[In-Degree],"&gt;="&amp;F10)</f>
        <v>0</v>
      </c>
      <c r="H9" s="41">
        <f t="shared" si="3"/>
        <v>1</v>
      </c>
      <c r="I9" s="42">
        <f>COUNTIF(Vertices[Out-Degree],"&gt;= "&amp;H9)-COUNTIF(Vertices[Out-Degree],"&gt;="&amp;H10)</f>
        <v>0</v>
      </c>
      <c r="J9" s="41">
        <f t="shared" si="4"/>
        <v>0.7636363636363637</v>
      </c>
      <c r="K9" s="42">
        <f>COUNTIF(Vertices[Betweenness Centrality],"&gt;= "&amp;J9)-COUNTIF(Vertices[Betweenness Centrality],"&gt;="&amp;J10)</f>
        <v>0</v>
      </c>
      <c r="L9" s="41">
        <f t="shared" si="5"/>
        <v>0.21696965454545458</v>
      </c>
      <c r="M9" s="42">
        <f>COUNTIF(Vertices[Closeness Centrality],"&gt;= "&amp;L9)-COUNTIF(Vertices[Closeness Centrality],"&gt;="&amp;L10)</f>
        <v>0</v>
      </c>
      <c r="N9" s="41">
        <f t="shared" si="6"/>
        <v>0.2198482363636364</v>
      </c>
      <c r="O9" s="42">
        <f>COUNTIF(Vertices[Eigenvector Centrality],"&gt;= "&amp;N9)-COUNTIF(Vertices[Eigenvector Centrality],"&gt;="&amp;N10)</f>
        <v>0</v>
      </c>
      <c r="P9" s="41">
        <f t="shared" si="7"/>
        <v>0.8087750545454545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527</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1</v>
      </c>
      <c r="I10" s="40">
        <f>COUNTIF(Vertices[Out-Degree],"&gt;= "&amp;H10)-COUNTIF(Vertices[Out-Degree],"&gt;="&amp;H11)</f>
        <v>0</v>
      </c>
      <c r="J10" s="39">
        <f t="shared" si="4"/>
        <v>0.8727272727272728</v>
      </c>
      <c r="K10" s="40">
        <f>COUNTIF(Vertices[Betweenness Centrality],"&gt;= "&amp;J10)-COUNTIF(Vertices[Betweenness Centrality],"&gt;="&amp;J11)</f>
        <v>0</v>
      </c>
      <c r="L10" s="39">
        <f t="shared" si="5"/>
        <v>0.21939389090909095</v>
      </c>
      <c r="M10" s="40">
        <f>COUNTIF(Vertices[Closeness Centrality],"&gt;= "&amp;L10)-COUNTIF(Vertices[Closeness Centrality],"&gt;="&amp;L11)</f>
        <v>0</v>
      </c>
      <c r="N10" s="39">
        <f t="shared" si="6"/>
        <v>0.22431512727272732</v>
      </c>
      <c r="O10" s="40">
        <f>COUNTIF(Vertices[Eigenvector Centrality],"&gt;= "&amp;N10)-COUNTIF(Vertices[Eigenvector Centrality],"&gt;="&amp;N11)</f>
        <v>0</v>
      </c>
      <c r="P10" s="39">
        <f t="shared" si="7"/>
        <v>0.8370844909090909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0.6545454545454547</v>
      </c>
      <c r="G11" s="42">
        <f>COUNTIF(Vertices[In-Degree],"&gt;= "&amp;F11)-COUNTIF(Vertices[In-Degree],"&gt;="&amp;F12)</f>
        <v>0</v>
      </c>
      <c r="H11" s="41">
        <f t="shared" si="3"/>
        <v>1</v>
      </c>
      <c r="I11" s="42">
        <f>COUNTIF(Vertices[Out-Degree],"&gt;= "&amp;H11)-COUNTIF(Vertices[Out-Degree],"&gt;="&amp;H12)</f>
        <v>0</v>
      </c>
      <c r="J11" s="41">
        <f t="shared" si="4"/>
        <v>0.9818181818181819</v>
      </c>
      <c r="K11" s="42">
        <f>COUNTIF(Vertices[Betweenness Centrality],"&gt;= "&amp;J11)-COUNTIF(Vertices[Betweenness Centrality],"&gt;="&amp;J12)</f>
        <v>0</v>
      </c>
      <c r="L11" s="41">
        <f t="shared" si="5"/>
        <v>0.22181812727272732</v>
      </c>
      <c r="M11" s="42">
        <f>COUNTIF(Vertices[Closeness Centrality],"&gt;= "&amp;L11)-COUNTIF(Vertices[Closeness Centrality],"&gt;="&amp;L12)</f>
        <v>0</v>
      </c>
      <c r="N11" s="41">
        <f t="shared" si="6"/>
        <v>0.22878201818181823</v>
      </c>
      <c r="O11" s="42">
        <f>COUNTIF(Vertices[Eigenvector Centrality],"&gt;= "&amp;N11)-COUNTIF(Vertices[Eigenvector Centrality],"&gt;="&amp;N12)</f>
        <v>0</v>
      </c>
      <c r="P11" s="41">
        <f t="shared" si="7"/>
        <v>0.8653939272727272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216</v>
      </c>
      <c r="B12" s="36">
        <v>6</v>
      </c>
      <c r="D12" s="34">
        <f t="shared" si="1"/>
        <v>0</v>
      </c>
      <c r="E12" s="3">
        <f>COUNTIF(Vertices[Degree],"&gt;= "&amp;D12)-COUNTIF(Vertices[Degree],"&gt;="&amp;D13)</f>
        <v>0</v>
      </c>
      <c r="F12" s="39">
        <f t="shared" si="2"/>
        <v>0.7272727272727274</v>
      </c>
      <c r="G12" s="40">
        <f>COUNTIF(Vertices[In-Degree],"&gt;= "&amp;F12)-COUNTIF(Vertices[In-Degree],"&gt;="&amp;F13)</f>
        <v>0</v>
      </c>
      <c r="H12" s="39">
        <f t="shared" si="3"/>
        <v>1</v>
      </c>
      <c r="I12" s="40">
        <f>COUNTIF(Vertices[Out-Degree],"&gt;= "&amp;H12)-COUNTIF(Vertices[Out-Degree],"&gt;="&amp;H13)</f>
        <v>0</v>
      </c>
      <c r="J12" s="39">
        <f t="shared" si="4"/>
        <v>1.090909090909091</v>
      </c>
      <c r="K12" s="40">
        <f>COUNTIF(Vertices[Betweenness Centrality],"&gt;= "&amp;J12)-COUNTIF(Vertices[Betweenness Centrality],"&gt;="&amp;J13)</f>
        <v>0</v>
      </c>
      <c r="L12" s="39">
        <f t="shared" si="5"/>
        <v>0.22424236363636368</v>
      </c>
      <c r="M12" s="40">
        <f>COUNTIF(Vertices[Closeness Centrality],"&gt;= "&amp;L12)-COUNTIF(Vertices[Closeness Centrality],"&gt;="&amp;L13)</f>
        <v>0</v>
      </c>
      <c r="N12" s="39">
        <f t="shared" si="6"/>
        <v>0.23324890909090915</v>
      </c>
      <c r="O12" s="40">
        <f>COUNTIF(Vertices[Eigenvector Centrality],"&gt;= "&amp;N12)-COUNTIF(Vertices[Eigenvector Centrality],"&gt;="&amp;N13)</f>
        <v>0</v>
      </c>
      <c r="P12" s="39">
        <f t="shared" si="7"/>
        <v>0.8937033636363636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0.8000000000000002</v>
      </c>
      <c r="G13" s="42">
        <f>COUNTIF(Vertices[In-Degree],"&gt;= "&amp;F13)-COUNTIF(Vertices[In-Degree],"&gt;="&amp;F14)</f>
        <v>0</v>
      </c>
      <c r="H13" s="41">
        <f t="shared" si="3"/>
        <v>1</v>
      </c>
      <c r="I13" s="42">
        <f>COUNTIF(Vertices[Out-Degree],"&gt;= "&amp;H13)-COUNTIF(Vertices[Out-Degree],"&gt;="&amp;H14)</f>
        <v>0</v>
      </c>
      <c r="J13" s="41">
        <f t="shared" si="4"/>
        <v>1.2000000000000002</v>
      </c>
      <c r="K13" s="42">
        <f>COUNTIF(Vertices[Betweenness Centrality],"&gt;= "&amp;J13)-COUNTIF(Vertices[Betweenness Centrality],"&gt;="&amp;J14)</f>
        <v>0</v>
      </c>
      <c r="L13" s="41">
        <f t="shared" si="5"/>
        <v>0.22666660000000005</v>
      </c>
      <c r="M13" s="42">
        <f>COUNTIF(Vertices[Closeness Centrality],"&gt;= "&amp;L13)-COUNTIF(Vertices[Closeness Centrality],"&gt;="&amp;L14)</f>
        <v>0</v>
      </c>
      <c r="N13" s="41">
        <f t="shared" si="6"/>
        <v>0.23771580000000006</v>
      </c>
      <c r="O13" s="42">
        <f>COUNTIF(Vertices[Eigenvector Centrality],"&gt;= "&amp;N13)-COUNTIF(Vertices[Eigenvector Centrality],"&gt;="&amp;N14)</f>
        <v>0</v>
      </c>
      <c r="P13" s="41">
        <f t="shared" si="7"/>
        <v>0.9220128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0.8727272727272729</v>
      </c>
      <c r="G14" s="40">
        <f>COUNTIF(Vertices[In-Degree],"&gt;= "&amp;F14)-COUNTIF(Vertices[In-Degree],"&gt;="&amp;F15)</f>
        <v>0</v>
      </c>
      <c r="H14" s="39">
        <f t="shared" si="3"/>
        <v>1</v>
      </c>
      <c r="I14" s="40">
        <f>COUNTIF(Vertices[Out-Degree],"&gt;= "&amp;H14)-COUNTIF(Vertices[Out-Degree],"&gt;="&amp;H15)</f>
        <v>0</v>
      </c>
      <c r="J14" s="39">
        <f t="shared" si="4"/>
        <v>1.3090909090909093</v>
      </c>
      <c r="K14" s="40">
        <f>COUNTIF(Vertices[Betweenness Centrality],"&gt;= "&amp;J14)-COUNTIF(Vertices[Betweenness Centrality],"&gt;="&amp;J15)</f>
        <v>0</v>
      </c>
      <c r="L14" s="39">
        <f t="shared" si="5"/>
        <v>0.22909083636363642</v>
      </c>
      <c r="M14" s="40">
        <f>COUNTIF(Vertices[Closeness Centrality],"&gt;= "&amp;L14)-COUNTIF(Vertices[Closeness Centrality],"&gt;="&amp;L15)</f>
        <v>0</v>
      </c>
      <c r="N14" s="39">
        <f t="shared" si="6"/>
        <v>0.24218269090909098</v>
      </c>
      <c r="O14" s="40">
        <f>COUNTIF(Vertices[Eigenvector Centrality],"&gt;= "&amp;N14)-COUNTIF(Vertices[Eigenvector Centrality],"&gt;="&amp;N15)</f>
        <v>0</v>
      </c>
      <c r="P14" s="39">
        <f t="shared" si="7"/>
        <v>0.9503222363636363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0.9454545454545457</v>
      </c>
      <c r="G15" s="42">
        <f>COUNTIF(Vertices[In-Degree],"&gt;= "&amp;F15)-COUNTIF(Vertices[In-Degree],"&gt;="&amp;F16)</f>
        <v>0</v>
      </c>
      <c r="H15" s="41">
        <f t="shared" si="3"/>
        <v>1</v>
      </c>
      <c r="I15" s="42">
        <f>COUNTIF(Vertices[Out-Degree],"&gt;= "&amp;H15)-COUNTIF(Vertices[Out-Degree],"&gt;="&amp;H16)</f>
        <v>0</v>
      </c>
      <c r="J15" s="41">
        <f t="shared" si="4"/>
        <v>1.4181818181818184</v>
      </c>
      <c r="K15" s="42">
        <f>COUNTIF(Vertices[Betweenness Centrality],"&gt;= "&amp;J15)-COUNTIF(Vertices[Betweenness Centrality],"&gt;="&amp;J16)</f>
        <v>0</v>
      </c>
      <c r="L15" s="41">
        <f t="shared" si="5"/>
        <v>0.23151507272727279</v>
      </c>
      <c r="M15" s="42">
        <f>COUNTIF(Vertices[Closeness Centrality],"&gt;= "&amp;L15)-COUNTIF(Vertices[Closeness Centrality],"&gt;="&amp;L16)</f>
        <v>0</v>
      </c>
      <c r="N15" s="41">
        <f t="shared" si="6"/>
        <v>0.2466495818181819</v>
      </c>
      <c r="O15" s="42">
        <f>COUNTIF(Vertices[Eigenvector Centrality],"&gt;= "&amp;N15)-COUNTIF(Vertices[Eigenvector Centrality],"&gt;="&amp;N16)</f>
        <v>0</v>
      </c>
      <c r="P15" s="41">
        <f t="shared" si="7"/>
        <v>0.9786316727272727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1.0181818181818183</v>
      </c>
      <c r="G16" s="40">
        <f>COUNTIF(Vertices[In-Degree],"&gt;= "&amp;F16)-COUNTIF(Vertices[In-Degree],"&gt;="&amp;F17)</f>
        <v>0</v>
      </c>
      <c r="H16" s="39">
        <f t="shared" si="3"/>
        <v>1</v>
      </c>
      <c r="I16" s="40">
        <f>COUNTIF(Vertices[Out-Degree],"&gt;= "&amp;H16)-COUNTIF(Vertices[Out-Degree],"&gt;="&amp;H17)</f>
        <v>0</v>
      </c>
      <c r="J16" s="39">
        <f t="shared" si="4"/>
        <v>1.5272727272727276</v>
      </c>
      <c r="K16" s="40">
        <f>COUNTIF(Vertices[Betweenness Centrality],"&gt;= "&amp;J16)-COUNTIF(Vertices[Betweenness Centrality],"&gt;="&amp;J17)</f>
        <v>0</v>
      </c>
      <c r="L16" s="39">
        <f t="shared" si="5"/>
        <v>0.23393930909090915</v>
      </c>
      <c r="M16" s="40">
        <f>COUNTIF(Vertices[Closeness Centrality],"&gt;= "&amp;L16)-COUNTIF(Vertices[Closeness Centrality],"&gt;="&amp;L17)</f>
        <v>0</v>
      </c>
      <c r="N16" s="39">
        <f t="shared" si="6"/>
        <v>0.2511164727272728</v>
      </c>
      <c r="O16" s="40">
        <f>COUNTIF(Vertices[Eigenvector Centrality],"&gt;= "&amp;N16)-COUNTIF(Vertices[Eigenvector Centrality],"&gt;="&amp;N17)</f>
        <v>0</v>
      </c>
      <c r="P16" s="39">
        <f t="shared" si="7"/>
        <v>1.006941109090909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1.090909090909091</v>
      </c>
      <c r="G17" s="42">
        <f>COUNTIF(Vertices[In-Degree],"&gt;= "&amp;F17)-COUNTIF(Vertices[In-Degree],"&gt;="&amp;F18)</f>
        <v>0</v>
      </c>
      <c r="H17" s="41">
        <f t="shared" si="3"/>
        <v>1</v>
      </c>
      <c r="I17" s="42">
        <f>COUNTIF(Vertices[Out-Degree],"&gt;= "&amp;H17)-COUNTIF(Vertices[Out-Degree],"&gt;="&amp;H18)</f>
        <v>0</v>
      </c>
      <c r="J17" s="41">
        <f t="shared" si="4"/>
        <v>1.6363636363636367</v>
      </c>
      <c r="K17" s="42">
        <f>COUNTIF(Vertices[Betweenness Centrality],"&gt;= "&amp;J17)-COUNTIF(Vertices[Betweenness Centrality],"&gt;="&amp;J18)</f>
        <v>0</v>
      </c>
      <c r="L17" s="41">
        <f t="shared" si="5"/>
        <v>0.23636354545454552</v>
      </c>
      <c r="M17" s="42">
        <f>COUNTIF(Vertices[Closeness Centrality],"&gt;= "&amp;L17)-COUNTIF(Vertices[Closeness Centrality],"&gt;="&amp;L18)</f>
        <v>0</v>
      </c>
      <c r="N17" s="41">
        <f t="shared" si="6"/>
        <v>0.2555833636363637</v>
      </c>
      <c r="O17" s="42">
        <f>COUNTIF(Vertices[Eigenvector Centrality],"&gt;= "&amp;N17)-COUNTIF(Vertices[Eigenvector Centrality],"&gt;="&amp;N18)</f>
        <v>0</v>
      </c>
      <c r="P17" s="41">
        <f t="shared" si="7"/>
        <v>1.0352505454545455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1</v>
      </c>
      <c r="I18" s="40">
        <f>COUNTIF(Vertices[Out-Degree],"&gt;= "&amp;H18)-COUNTIF(Vertices[Out-Degree],"&gt;="&amp;H19)</f>
        <v>0</v>
      </c>
      <c r="J18" s="39">
        <f t="shared" si="4"/>
        <v>1.7454545454545458</v>
      </c>
      <c r="K18" s="40">
        <f>COUNTIF(Vertices[Betweenness Centrality],"&gt;= "&amp;J18)-COUNTIF(Vertices[Betweenness Centrality],"&gt;="&amp;J19)</f>
        <v>0</v>
      </c>
      <c r="L18" s="39">
        <f t="shared" si="5"/>
        <v>0.2387877818181819</v>
      </c>
      <c r="M18" s="40">
        <f>COUNTIF(Vertices[Closeness Centrality],"&gt;= "&amp;L18)-COUNTIF(Vertices[Closeness Centrality],"&gt;="&amp;L19)</f>
        <v>0</v>
      </c>
      <c r="N18" s="39">
        <f t="shared" si="6"/>
        <v>0.2600502545454546</v>
      </c>
      <c r="O18" s="40">
        <f>COUNTIF(Vertices[Eigenvector Centrality],"&gt;= "&amp;N18)-COUNTIF(Vertices[Eigenvector Centrality],"&gt;="&amp;N19)</f>
        <v>0</v>
      </c>
      <c r="P18" s="39">
        <f t="shared" si="7"/>
        <v>1.063559981818182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1.2363636363636366</v>
      </c>
      <c r="G19" s="42">
        <f>COUNTIF(Vertices[In-Degree],"&gt;= "&amp;F19)-COUNTIF(Vertices[In-Degree],"&gt;="&amp;F20)</f>
        <v>0</v>
      </c>
      <c r="H19" s="41">
        <f t="shared" si="3"/>
        <v>1</v>
      </c>
      <c r="I19" s="42">
        <f>COUNTIF(Vertices[Out-Degree],"&gt;= "&amp;H19)-COUNTIF(Vertices[Out-Degree],"&gt;="&amp;H20)</f>
        <v>0</v>
      </c>
      <c r="J19" s="41">
        <f t="shared" si="4"/>
        <v>1.854545454545455</v>
      </c>
      <c r="K19" s="42">
        <f>COUNTIF(Vertices[Betweenness Centrality],"&gt;= "&amp;J19)-COUNTIF(Vertices[Betweenness Centrality],"&gt;="&amp;J20)</f>
        <v>0</v>
      </c>
      <c r="L19" s="41">
        <f t="shared" si="5"/>
        <v>0.24121201818181826</v>
      </c>
      <c r="M19" s="42">
        <f>COUNTIF(Vertices[Closeness Centrality],"&gt;= "&amp;L19)-COUNTIF(Vertices[Closeness Centrality],"&gt;="&amp;L20)</f>
        <v>0</v>
      </c>
      <c r="N19" s="41">
        <f t="shared" si="6"/>
        <v>0.2645171454545455</v>
      </c>
      <c r="O19" s="42">
        <f>COUNTIF(Vertices[Eigenvector Centrality],"&gt;= "&amp;N19)-COUNTIF(Vertices[Eigenvector Centrality],"&gt;="&amp;N20)</f>
        <v>0</v>
      </c>
      <c r="P19" s="41">
        <f t="shared" si="7"/>
        <v>1.0918694181818185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1.3090909090909093</v>
      </c>
      <c r="G20" s="40">
        <f>COUNTIF(Vertices[In-Degree],"&gt;= "&amp;F20)-COUNTIF(Vertices[In-Degree],"&gt;="&amp;F21)</f>
        <v>0</v>
      </c>
      <c r="H20" s="39">
        <f t="shared" si="3"/>
        <v>1</v>
      </c>
      <c r="I20" s="40">
        <f>COUNTIF(Vertices[Out-Degree],"&gt;= "&amp;H20)-COUNTIF(Vertices[Out-Degree],"&gt;="&amp;H21)</f>
        <v>0</v>
      </c>
      <c r="J20" s="39">
        <f t="shared" si="4"/>
        <v>1.963636363636364</v>
      </c>
      <c r="K20" s="40">
        <f>COUNTIF(Vertices[Betweenness Centrality],"&gt;= "&amp;J20)-COUNTIF(Vertices[Betweenness Centrality],"&gt;="&amp;J21)</f>
        <v>0</v>
      </c>
      <c r="L20" s="39">
        <f t="shared" si="5"/>
        <v>0.24363625454545462</v>
      </c>
      <c r="M20" s="40">
        <f>COUNTIF(Vertices[Closeness Centrality],"&gt;= "&amp;L20)-COUNTIF(Vertices[Closeness Centrality],"&gt;="&amp;L21)</f>
        <v>0</v>
      </c>
      <c r="N20" s="39">
        <f t="shared" si="6"/>
        <v>0.26898403636363644</v>
      </c>
      <c r="O20" s="40">
        <f>COUNTIF(Vertices[Eigenvector Centrality],"&gt;= "&amp;N20)-COUNTIF(Vertices[Eigenvector Centrality],"&gt;="&amp;N21)</f>
        <v>0</v>
      </c>
      <c r="P20" s="39">
        <f t="shared" si="7"/>
        <v>1.120178854545455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1.381818181818182</v>
      </c>
      <c r="G21" s="42">
        <f>COUNTIF(Vertices[In-Degree],"&gt;= "&amp;F21)-COUNTIF(Vertices[In-Degree],"&gt;="&amp;F22)</f>
        <v>0</v>
      </c>
      <c r="H21" s="41">
        <f t="shared" si="3"/>
        <v>1</v>
      </c>
      <c r="I21" s="42">
        <f>COUNTIF(Vertices[Out-Degree],"&gt;= "&amp;H21)-COUNTIF(Vertices[Out-Degree],"&gt;="&amp;H22)</f>
        <v>0</v>
      </c>
      <c r="J21" s="41">
        <f t="shared" si="4"/>
        <v>2.072727272727273</v>
      </c>
      <c r="K21" s="42">
        <f>COUNTIF(Vertices[Betweenness Centrality],"&gt;= "&amp;J21)-COUNTIF(Vertices[Betweenness Centrality],"&gt;="&amp;J22)</f>
        <v>0</v>
      </c>
      <c r="L21" s="41">
        <f t="shared" si="5"/>
        <v>0.246060490909091</v>
      </c>
      <c r="M21" s="42">
        <f>COUNTIF(Vertices[Closeness Centrality],"&gt;= "&amp;L21)-COUNTIF(Vertices[Closeness Centrality],"&gt;="&amp;L22)</f>
        <v>0</v>
      </c>
      <c r="N21" s="41">
        <f t="shared" si="6"/>
        <v>0.27345092727272735</v>
      </c>
      <c r="O21" s="42">
        <f>COUNTIF(Vertices[Eigenvector Centrality],"&gt;= "&amp;N21)-COUNTIF(Vertices[Eigenvector Centrality],"&gt;="&amp;N22)</f>
        <v>0</v>
      </c>
      <c r="P21" s="41">
        <f t="shared" si="7"/>
        <v>1.1484882909090914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4</v>
      </c>
      <c r="D22" s="34">
        <f t="shared" si="1"/>
        <v>0</v>
      </c>
      <c r="E22" s="3">
        <f>COUNTIF(Vertices[Degree],"&gt;= "&amp;D22)-COUNTIF(Vertices[Degree],"&gt;="&amp;D23)</f>
        <v>0</v>
      </c>
      <c r="F22" s="39">
        <f t="shared" si="2"/>
        <v>1.4545454545454548</v>
      </c>
      <c r="G22" s="40">
        <f>COUNTIF(Vertices[In-Degree],"&gt;= "&amp;F22)-COUNTIF(Vertices[In-Degree],"&gt;="&amp;F23)</f>
        <v>0</v>
      </c>
      <c r="H22" s="39">
        <f t="shared" si="3"/>
        <v>1</v>
      </c>
      <c r="I22" s="40">
        <f>COUNTIF(Vertices[Out-Degree],"&gt;= "&amp;H22)-COUNTIF(Vertices[Out-Degree],"&gt;="&amp;H23)</f>
        <v>0</v>
      </c>
      <c r="J22" s="39">
        <f t="shared" si="4"/>
        <v>2.181818181818182</v>
      </c>
      <c r="K22" s="40">
        <f>COUNTIF(Vertices[Betweenness Centrality],"&gt;= "&amp;J22)-COUNTIF(Vertices[Betweenness Centrality],"&gt;="&amp;J23)</f>
        <v>0</v>
      </c>
      <c r="L22" s="39">
        <f t="shared" si="5"/>
        <v>0.24848472727272736</v>
      </c>
      <c r="M22" s="40">
        <f>COUNTIF(Vertices[Closeness Centrality],"&gt;= "&amp;L22)-COUNTIF(Vertices[Closeness Centrality],"&gt;="&amp;L23)</f>
        <v>0</v>
      </c>
      <c r="N22" s="39">
        <f t="shared" si="6"/>
        <v>0.27791781818181827</v>
      </c>
      <c r="O22" s="40">
        <f>COUNTIF(Vertices[Eigenvector Centrality],"&gt;= "&amp;N22)-COUNTIF(Vertices[Eigenvector Centrality],"&gt;="&amp;N23)</f>
        <v>0</v>
      </c>
      <c r="P22" s="39">
        <f t="shared" si="7"/>
        <v>1.176797727272728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12</v>
      </c>
      <c r="D23" s="34">
        <f t="shared" si="1"/>
        <v>0</v>
      </c>
      <c r="E23" s="3">
        <f>COUNTIF(Vertices[Degree],"&gt;= "&amp;D23)-COUNTIF(Vertices[Degree],"&gt;="&amp;D24)</f>
        <v>0</v>
      </c>
      <c r="F23" s="41">
        <f t="shared" si="2"/>
        <v>1.5272727272727276</v>
      </c>
      <c r="G23" s="42">
        <f>COUNTIF(Vertices[In-Degree],"&gt;= "&amp;F23)-COUNTIF(Vertices[In-Degree],"&gt;="&amp;F24)</f>
        <v>0</v>
      </c>
      <c r="H23" s="41">
        <f t="shared" si="3"/>
        <v>1</v>
      </c>
      <c r="I23" s="42">
        <f>COUNTIF(Vertices[Out-Degree],"&gt;= "&amp;H23)-COUNTIF(Vertices[Out-Degree],"&gt;="&amp;H24)</f>
        <v>0</v>
      </c>
      <c r="J23" s="41">
        <f t="shared" si="4"/>
        <v>2.290909090909091</v>
      </c>
      <c r="K23" s="42">
        <f>COUNTIF(Vertices[Betweenness Centrality],"&gt;= "&amp;J23)-COUNTIF(Vertices[Betweenness Centrality],"&gt;="&amp;J24)</f>
        <v>0</v>
      </c>
      <c r="L23" s="41">
        <f t="shared" si="5"/>
        <v>0.2509089636363637</v>
      </c>
      <c r="M23" s="42">
        <f>COUNTIF(Vertices[Closeness Centrality],"&gt;= "&amp;L23)-COUNTIF(Vertices[Closeness Centrality],"&gt;="&amp;L24)</f>
        <v>0</v>
      </c>
      <c r="N23" s="41">
        <f t="shared" si="6"/>
        <v>0.2823847090909092</v>
      </c>
      <c r="O23" s="42">
        <f>COUNTIF(Vertices[Eigenvector Centrality],"&gt;= "&amp;N23)-COUNTIF(Vertices[Eigenvector Centrality],"&gt;="&amp;N24)</f>
        <v>0</v>
      </c>
      <c r="P23" s="41">
        <f t="shared" si="7"/>
        <v>1.2051071636363644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1.6000000000000003</v>
      </c>
      <c r="G24" s="40">
        <f>COUNTIF(Vertices[In-Degree],"&gt;= "&amp;F24)-COUNTIF(Vertices[In-Degree],"&gt;="&amp;F25)</f>
        <v>0</v>
      </c>
      <c r="H24" s="39">
        <f t="shared" si="3"/>
        <v>1</v>
      </c>
      <c r="I24" s="40">
        <f>COUNTIF(Vertices[Out-Degree],"&gt;= "&amp;H24)-COUNTIF(Vertices[Out-Degree],"&gt;="&amp;H25)</f>
        <v>0</v>
      </c>
      <c r="J24" s="39">
        <f t="shared" si="4"/>
        <v>2.4</v>
      </c>
      <c r="K24" s="40">
        <f>COUNTIF(Vertices[Betweenness Centrality],"&gt;= "&amp;J24)-COUNTIF(Vertices[Betweenness Centrality],"&gt;="&amp;J25)</f>
        <v>0</v>
      </c>
      <c r="L24" s="39">
        <f t="shared" si="5"/>
        <v>0.2533332000000001</v>
      </c>
      <c r="M24" s="40">
        <f>COUNTIF(Vertices[Closeness Centrality],"&gt;= "&amp;L24)-COUNTIF(Vertices[Closeness Centrality],"&gt;="&amp;L25)</f>
        <v>0</v>
      </c>
      <c r="N24" s="39">
        <f t="shared" si="6"/>
        <v>0.2868516000000001</v>
      </c>
      <c r="O24" s="40">
        <f>COUNTIF(Vertices[Eigenvector Centrality],"&gt;= "&amp;N24)-COUNTIF(Vertices[Eigenvector Centrality],"&gt;="&amp;N25)</f>
        <v>0</v>
      </c>
      <c r="P24" s="39">
        <f t="shared" si="7"/>
        <v>1.2334166000000009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1.672727272727273</v>
      </c>
      <c r="G25" s="42">
        <f>COUNTIF(Vertices[In-Degree],"&gt;= "&amp;F25)-COUNTIF(Vertices[In-Degree],"&gt;="&amp;F26)</f>
        <v>0</v>
      </c>
      <c r="H25" s="41">
        <f t="shared" si="3"/>
        <v>1</v>
      </c>
      <c r="I25" s="42">
        <f>COUNTIF(Vertices[Out-Degree],"&gt;= "&amp;H25)-COUNTIF(Vertices[Out-Degree],"&gt;="&amp;H26)</f>
        <v>0</v>
      </c>
      <c r="J25" s="41">
        <f t="shared" si="4"/>
        <v>2.509090909090909</v>
      </c>
      <c r="K25" s="42">
        <f>COUNTIF(Vertices[Betweenness Centrality],"&gt;= "&amp;J25)-COUNTIF(Vertices[Betweenness Centrality],"&gt;="&amp;J26)</f>
        <v>0</v>
      </c>
      <c r="L25" s="41">
        <f t="shared" si="5"/>
        <v>0.25575743636363646</v>
      </c>
      <c r="M25" s="42">
        <f>COUNTIF(Vertices[Closeness Centrality],"&gt;= "&amp;L25)-COUNTIF(Vertices[Closeness Centrality],"&gt;="&amp;L26)</f>
        <v>0</v>
      </c>
      <c r="N25" s="41">
        <f t="shared" si="6"/>
        <v>0.291318490909091</v>
      </c>
      <c r="O25" s="42">
        <f>COUNTIF(Vertices[Eigenvector Centrality],"&gt;= "&amp;N25)-COUNTIF(Vertices[Eigenvector Centrality],"&gt;="&amp;N26)</f>
        <v>0</v>
      </c>
      <c r="P25" s="41">
        <f t="shared" si="7"/>
        <v>1.2617260363636373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1.125</v>
      </c>
      <c r="D26" s="34">
        <f t="shared" si="1"/>
        <v>0</v>
      </c>
      <c r="E26" s="3">
        <f>COUNTIF(Vertices[Degree],"&gt;= "&amp;D26)-COUNTIF(Vertices[Degree],"&gt;="&amp;D28)</f>
        <v>0</v>
      </c>
      <c r="F26" s="39">
        <f t="shared" si="2"/>
        <v>1.7454545454545458</v>
      </c>
      <c r="G26" s="40">
        <f>COUNTIF(Vertices[In-Degree],"&gt;= "&amp;F26)-COUNTIF(Vertices[In-Degree],"&gt;="&amp;F28)</f>
        <v>0</v>
      </c>
      <c r="H26" s="39">
        <f t="shared" si="3"/>
        <v>1</v>
      </c>
      <c r="I26" s="40">
        <f>COUNTIF(Vertices[Out-Degree],"&gt;= "&amp;H26)-COUNTIF(Vertices[Out-Degree],"&gt;="&amp;H28)</f>
        <v>0</v>
      </c>
      <c r="J26" s="39">
        <f t="shared" si="4"/>
        <v>2.6181818181818177</v>
      </c>
      <c r="K26" s="40">
        <f>COUNTIF(Vertices[Betweenness Centrality],"&gt;= "&amp;J26)-COUNTIF(Vertices[Betweenness Centrality],"&gt;="&amp;J28)</f>
        <v>0</v>
      </c>
      <c r="L26" s="39">
        <f t="shared" si="5"/>
        <v>0.2581816727272728</v>
      </c>
      <c r="M26" s="40">
        <f>COUNTIF(Vertices[Closeness Centrality],"&gt;= "&amp;L26)-COUNTIF(Vertices[Closeness Centrality],"&gt;="&amp;L28)</f>
        <v>0</v>
      </c>
      <c r="N26" s="39">
        <f t="shared" si="6"/>
        <v>0.2957853818181819</v>
      </c>
      <c r="O26" s="40">
        <f>COUNTIF(Vertices[Eigenvector Centrality],"&gt;= "&amp;N26)-COUNTIF(Vertices[Eigenvector Centrality],"&gt;="&amp;N28)</f>
        <v>0</v>
      </c>
      <c r="P26" s="39">
        <f t="shared" si="7"/>
        <v>1.2900354727272738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-1</v>
      </c>
      <c r="H27" s="79"/>
      <c r="I27" s="80">
        <f>COUNTIF(Vertices[Out-Degree],"&gt;= "&amp;H27)-COUNTIF(Vertices[Out-Degree],"&gt;="&amp;H28)</f>
        <v>-4</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158</v>
      </c>
      <c r="B28" s="36">
        <v>0.25</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0.2606059090909092</v>
      </c>
      <c r="M28" s="42">
        <f>COUNTIF(Vertices[Closeness Centrality],"&gt;= "&amp;L28)-COUNTIF(Vertices[Closeness Centrality],"&gt;="&amp;L40)</f>
        <v>0</v>
      </c>
      <c r="N28" s="41">
        <f>N26+($N$57-$N$2)/BinDivisor</f>
        <v>0.30025227272727284</v>
      </c>
      <c r="O28" s="42">
        <f>COUNTIF(Vertices[Eigenvector Centrality],"&gt;= "&amp;N28)-COUNTIF(Vertices[Eigenvector Centrality],"&gt;="&amp;N40)</f>
        <v>0</v>
      </c>
      <c r="P28" s="41">
        <f>P26+($P$57-$P$2)/BinDivisor</f>
        <v>1.3183449090909103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528</v>
      </c>
      <c r="B29" s="36">
        <v>0.206597</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529</v>
      </c>
      <c r="B31" s="36" t="s">
        <v>530</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-4</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-4</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-4</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-4</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0.26303014545454556</v>
      </c>
      <c r="M40" s="40">
        <f>COUNTIF(Vertices[Closeness Centrality],"&gt;= "&amp;L40)-COUNTIF(Vertices[Closeness Centrality],"&gt;="&amp;L41)</f>
        <v>0</v>
      </c>
      <c r="N40" s="39">
        <f>N28+($N$57-$N$2)/BinDivisor</f>
        <v>0.30471916363636375</v>
      </c>
      <c r="O40" s="40">
        <f>COUNTIF(Vertices[Eigenvector Centrality],"&gt;= "&amp;N40)-COUNTIF(Vertices[Eigenvector Centrality],"&gt;="&amp;N41)</f>
        <v>0</v>
      </c>
      <c r="P40" s="39">
        <f>P28+($P$57-$P$2)/BinDivisor</f>
        <v>1.3466543454545468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2.9454545454545444</v>
      </c>
      <c r="K41" s="42">
        <f>COUNTIF(Vertices[Betweenness Centrality],"&gt;= "&amp;J41)-COUNTIF(Vertices[Betweenness Centrality],"&gt;="&amp;J42)</f>
        <v>0</v>
      </c>
      <c r="L41" s="41">
        <f aca="true" t="shared" si="14" ref="L41:L56">L40+($L$57-$L$2)/BinDivisor</f>
        <v>0.26545438181818193</v>
      </c>
      <c r="M41" s="42">
        <f>COUNTIF(Vertices[Closeness Centrality],"&gt;= "&amp;L41)-COUNTIF(Vertices[Closeness Centrality],"&gt;="&amp;L42)</f>
        <v>0</v>
      </c>
      <c r="N41" s="41">
        <f aca="true" t="shared" si="15" ref="N41:N56">N40+($N$57-$N$2)/BinDivisor</f>
        <v>0.30918605454545467</v>
      </c>
      <c r="O41" s="42">
        <f>COUNTIF(Vertices[Eigenvector Centrality],"&gt;= "&amp;N41)-COUNTIF(Vertices[Eigenvector Centrality],"&gt;="&amp;N42)</f>
        <v>0</v>
      </c>
      <c r="P41" s="41">
        <f aca="true" t="shared" si="16" ref="P41:P56">P40+($P$57-$P$2)/BinDivisor</f>
        <v>1.3749637818181832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v>
      </c>
      <c r="I42" s="40">
        <f>COUNTIF(Vertices[Out-Degree],"&gt;= "&amp;H42)-COUNTIF(Vertices[Out-Degree],"&gt;="&amp;H43)</f>
        <v>0</v>
      </c>
      <c r="J42" s="39">
        <f t="shared" si="13"/>
        <v>3.0545454545454533</v>
      </c>
      <c r="K42" s="40">
        <f>COUNTIF(Vertices[Betweenness Centrality],"&gt;= "&amp;J42)-COUNTIF(Vertices[Betweenness Centrality],"&gt;="&amp;J43)</f>
        <v>0</v>
      </c>
      <c r="L42" s="39">
        <f t="shared" si="14"/>
        <v>0.2678786181818183</v>
      </c>
      <c r="M42" s="40">
        <f>COUNTIF(Vertices[Closeness Centrality],"&gt;= "&amp;L42)-COUNTIF(Vertices[Closeness Centrality],"&gt;="&amp;L43)</f>
        <v>0</v>
      </c>
      <c r="N42" s="39">
        <f t="shared" si="15"/>
        <v>0.3136529454545456</v>
      </c>
      <c r="O42" s="40">
        <f>COUNTIF(Vertices[Eigenvector Centrality],"&gt;= "&amp;N42)-COUNTIF(Vertices[Eigenvector Centrality],"&gt;="&amp;N43)</f>
        <v>0</v>
      </c>
      <c r="P42" s="39">
        <f t="shared" si="16"/>
        <v>1.4032732181818197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v>
      </c>
      <c r="I43" s="42">
        <f>COUNTIF(Vertices[Out-Degree],"&gt;= "&amp;H43)-COUNTIF(Vertices[Out-Degree],"&gt;="&amp;H44)</f>
        <v>0</v>
      </c>
      <c r="J43" s="41">
        <f t="shared" si="13"/>
        <v>3.1636363636363622</v>
      </c>
      <c r="K43" s="42">
        <f>COUNTIF(Vertices[Betweenness Centrality],"&gt;= "&amp;J43)-COUNTIF(Vertices[Betweenness Centrality],"&gt;="&amp;J44)</f>
        <v>0</v>
      </c>
      <c r="L43" s="41">
        <f t="shared" si="14"/>
        <v>0.27030285454545466</v>
      </c>
      <c r="M43" s="42">
        <f>COUNTIF(Vertices[Closeness Centrality],"&gt;= "&amp;L43)-COUNTIF(Vertices[Closeness Centrality],"&gt;="&amp;L44)</f>
        <v>0</v>
      </c>
      <c r="N43" s="41">
        <f t="shared" si="15"/>
        <v>0.3181198363636365</v>
      </c>
      <c r="O43" s="42">
        <f>COUNTIF(Vertices[Eigenvector Centrality],"&gt;= "&amp;N43)-COUNTIF(Vertices[Eigenvector Centrality],"&gt;="&amp;N44)</f>
        <v>0</v>
      </c>
      <c r="P43" s="41">
        <f t="shared" si="16"/>
        <v>1.4315826545454562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v>
      </c>
      <c r="I44" s="40">
        <f>COUNTIF(Vertices[Out-Degree],"&gt;= "&amp;H44)-COUNTIF(Vertices[Out-Degree],"&gt;="&amp;H45)</f>
        <v>0</v>
      </c>
      <c r="J44" s="39">
        <f t="shared" si="13"/>
        <v>3.272727272727271</v>
      </c>
      <c r="K44" s="40">
        <f>COUNTIF(Vertices[Betweenness Centrality],"&gt;= "&amp;J44)-COUNTIF(Vertices[Betweenness Centrality],"&gt;="&amp;J45)</f>
        <v>0</v>
      </c>
      <c r="L44" s="39">
        <f t="shared" si="14"/>
        <v>0.27272709090909103</v>
      </c>
      <c r="M44" s="40">
        <f>COUNTIF(Vertices[Closeness Centrality],"&gt;= "&amp;L44)-COUNTIF(Vertices[Closeness Centrality],"&gt;="&amp;L45)</f>
        <v>0</v>
      </c>
      <c r="N44" s="39">
        <f t="shared" si="15"/>
        <v>0.3225867272727274</v>
      </c>
      <c r="O44" s="40">
        <f>COUNTIF(Vertices[Eigenvector Centrality],"&gt;= "&amp;N44)-COUNTIF(Vertices[Eigenvector Centrality],"&gt;="&amp;N45)</f>
        <v>0</v>
      </c>
      <c r="P44" s="39">
        <f t="shared" si="16"/>
        <v>1.4598920909090927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v>
      </c>
      <c r="I45" s="42">
        <f>COUNTIF(Vertices[Out-Degree],"&gt;= "&amp;H45)-COUNTIF(Vertices[Out-Degree],"&gt;="&amp;H46)</f>
        <v>0</v>
      </c>
      <c r="J45" s="41">
        <f t="shared" si="13"/>
        <v>3.38181818181818</v>
      </c>
      <c r="K45" s="42">
        <f>COUNTIF(Vertices[Betweenness Centrality],"&gt;= "&amp;J45)-COUNTIF(Vertices[Betweenness Centrality],"&gt;="&amp;J46)</f>
        <v>0</v>
      </c>
      <c r="L45" s="41">
        <f t="shared" si="14"/>
        <v>0.2751513272727274</v>
      </c>
      <c r="M45" s="42">
        <f>COUNTIF(Vertices[Closeness Centrality],"&gt;= "&amp;L45)-COUNTIF(Vertices[Closeness Centrality],"&gt;="&amp;L46)</f>
        <v>0</v>
      </c>
      <c r="N45" s="41">
        <f t="shared" si="15"/>
        <v>0.32705361818181833</v>
      </c>
      <c r="O45" s="42">
        <f>COUNTIF(Vertices[Eigenvector Centrality],"&gt;= "&amp;N45)-COUNTIF(Vertices[Eigenvector Centrality],"&gt;="&amp;N46)</f>
        <v>0</v>
      </c>
      <c r="P45" s="41">
        <f t="shared" si="16"/>
        <v>1.4882015272727291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v>
      </c>
      <c r="I46" s="40">
        <f>COUNTIF(Vertices[Out-Degree],"&gt;= "&amp;H46)-COUNTIF(Vertices[Out-Degree],"&gt;="&amp;H47)</f>
        <v>0</v>
      </c>
      <c r="J46" s="39">
        <f t="shared" si="13"/>
        <v>3.490909090909089</v>
      </c>
      <c r="K46" s="40">
        <f>COUNTIF(Vertices[Betweenness Centrality],"&gt;= "&amp;J46)-COUNTIF(Vertices[Betweenness Centrality],"&gt;="&amp;J47)</f>
        <v>0</v>
      </c>
      <c r="L46" s="39">
        <f t="shared" si="14"/>
        <v>0.27757556363636376</v>
      </c>
      <c r="M46" s="40">
        <f>COUNTIF(Vertices[Closeness Centrality],"&gt;= "&amp;L46)-COUNTIF(Vertices[Closeness Centrality],"&gt;="&amp;L47)</f>
        <v>0</v>
      </c>
      <c r="N46" s="39">
        <f t="shared" si="15"/>
        <v>0.33152050909090924</v>
      </c>
      <c r="O46" s="40">
        <f>COUNTIF(Vertices[Eigenvector Centrality],"&gt;= "&amp;N46)-COUNTIF(Vertices[Eigenvector Centrality],"&gt;="&amp;N47)</f>
        <v>0</v>
      </c>
      <c r="P46" s="39">
        <f t="shared" si="16"/>
        <v>1.5165109636363656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v>
      </c>
      <c r="I47" s="42">
        <f>COUNTIF(Vertices[Out-Degree],"&gt;= "&amp;H47)-COUNTIF(Vertices[Out-Degree],"&gt;="&amp;H48)</f>
        <v>0</v>
      </c>
      <c r="J47" s="41">
        <f t="shared" si="13"/>
        <v>3.599999999999998</v>
      </c>
      <c r="K47" s="42">
        <f>COUNTIF(Vertices[Betweenness Centrality],"&gt;= "&amp;J47)-COUNTIF(Vertices[Betweenness Centrality],"&gt;="&amp;J48)</f>
        <v>0</v>
      </c>
      <c r="L47" s="41">
        <f t="shared" si="14"/>
        <v>0.27999980000000013</v>
      </c>
      <c r="M47" s="42">
        <f>COUNTIF(Vertices[Closeness Centrality],"&gt;= "&amp;L47)-COUNTIF(Vertices[Closeness Centrality],"&gt;="&amp;L48)</f>
        <v>0</v>
      </c>
      <c r="N47" s="41">
        <f t="shared" si="15"/>
        <v>0.33598740000000016</v>
      </c>
      <c r="O47" s="42">
        <f>COUNTIF(Vertices[Eigenvector Centrality],"&gt;= "&amp;N47)-COUNTIF(Vertices[Eigenvector Centrality],"&gt;="&amp;N48)</f>
        <v>0</v>
      </c>
      <c r="P47" s="41">
        <f t="shared" si="16"/>
        <v>1.544820400000002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v>
      </c>
      <c r="I48" s="40">
        <f>COUNTIF(Vertices[Out-Degree],"&gt;= "&amp;H48)-COUNTIF(Vertices[Out-Degree],"&gt;="&amp;H49)</f>
        <v>0</v>
      </c>
      <c r="J48" s="39">
        <f t="shared" si="13"/>
        <v>3.7090909090909068</v>
      </c>
      <c r="K48" s="40">
        <f>COUNTIF(Vertices[Betweenness Centrality],"&gt;= "&amp;J48)-COUNTIF(Vertices[Betweenness Centrality],"&gt;="&amp;J49)</f>
        <v>0</v>
      </c>
      <c r="L48" s="39">
        <f t="shared" si="14"/>
        <v>0.2824240363636365</v>
      </c>
      <c r="M48" s="40">
        <f>COUNTIF(Vertices[Closeness Centrality],"&gt;= "&amp;L48)-COUNTIF(Vertices[Closeness Centrality],"&gt;="&amp;L49)</f>
        <v>0</v>
      </c>
      <c r="N48" s="39">
        <f t="shared" si="15"/>
        <v>0.3404542909090911</v>
      </c>
      <c r="O48" s="40">
        <f>COUNTIF(Vertices[Eigenvector Centrality],"&gt;= "&amp;N48)-COUNTIF(Vertices[Eigenvector Centrality],"&gt;="&amp;N49)</f>
        <v>0</v>
      </c>
      <c r="P48" s="39">
        <f t="shared" si="16"/>
        <v>1.5731298363636386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v>
      </c>
      <c r="I49" s="42">
        <f>COUNTIF(Vertices[Out-Degree],"&gt;= "&amp;H49)-COUNTIF(Vertices[Out-Degree],"&gt;="&amp;H50)</f>
        <v>0</v>
      </c>
      <c r="J49" s="41">
        <f t="shared" si="13"/>
        <v>3.8181818181818157</v>
      </c>
      <c r="K49" s="42">
        <f>COUNTIF(Vertices[Betweenness Centrality],"&gt;= "&amp;J49)-COUNTIF(Vertices[Betweenness Centrality],"&gt;="&amp;J50)</f>
        <v>0</v>
      </c>
      <c r="L49" s="41">
        <f t="shared" si="14"/>
        <v>0.28484827272727287</v>
      </c>
      <c r="M49" s="42">
        <f>COUNTIF(Vertices[Closeness Centrality],"&gt;= "&amp;L49)-COUNTIF(Vertices[Closeness Centrality],"&gt;="&amp;L50)</f>
        <v>0</v>
      </c>
      <c r="N49" s="41">
        <f t="shared" si="15"/>
        <v>0.344921181818182</v>
      </c>
      <c r="O49" s="42">
        <f>COUNTIF(Vertices[Eigenvector Centrality],"&gt;= "&amp;N49)-COUNTIF(Vertices[Eigenvector Centrality],"&gt;="&amp;N50)</f>
        <v>0</v>
      </c>
      <c r="P49" s="41">
        <f t="shared" si="16"/>
        <v>1.601439272727275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v>
      </c>
      <c r="I50" s="40">
        <f>COUNTIF(Vertices[Out-Degree],"&gt;= "&amp;H50)-COUNTIF(Vertices[Out-Degree],"&gt;="&amp;H51)</f>
        <v>0</v>
      </c>
      <c r="J50" s="39">
        <f t="shared" si="13"/>
        <v>3.9272727272727246</v>
      </c>
      <c r="K50" s="40">
        <f>COUNTIF(Vertices[Betweenness Centrality],"&gt;= "&amp;J50)-COUNTIF(Vertices[Betweenness Centrality],"&gt;="&amp;J51)</f>
        <v>0</v>
      </c>
      <c r="L50" s="39">
        <f t="shared" si="14"/>
        <v>0.28727250909090923</v>
      </c>
      <c r="M50" s="40">
        <f>COUNTIF(Vertices[Closeness Centrality],"&gt;= "&amp;L50)-COUNTIF(Vertices[Closeness Centrality],"&gt;="&amp;L51)</f>
        <v>0</v>
      </c>
      <c r="N50" s="39">
        <f t="shared" si="15"/>
        <v>0.3493880727272729</v>
      </c>
      <c r="O50" s="40">
        <f>COUNTIF(Vertices[Eigenvector Centrality],"&gt;= "&amp;N50)-COUNTIF(Vertices[Eigenvector Centrality],"&gt;="&amp;N51)</f>
        <v>0</v>
      </c>
      <c r="P50" s="39">
        <f t="shared" si="16"/>
        <v>1.6297487090909115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v>
      </c>
      <c r="I51" s="42">
        <f>COUNTIF(Vertices[Out-Degree],"&gt;= "&amp;H51)-COUNTIF(Vertices[Out-Degree],"&gt;="&amp;H52)</f>
        <v>0</v>
      </c>
      <c r="J51" s="41">
        <f t="shared" si="13"/>
        <v>4.0363636363636335</v>
      </c>
      <c r="K51" s="42">
        <f>COUNTIF(Vertices[Betweenness Centrality],"&gt;= "&amp;J51)-COUNTIF(Vertices[Betweenness Centrality],"&gt;="&amp;J52)</f>
        <v>0</v>
      </c>
      <c r="L51" s="41">
        <f t="shared" si="14"/>
        <v>0.2896967454545456</v>
      </c>
      <c r="M51" s="42">
        <f>COUNTIF(Vertices[Closeness Centrality],"&gt;= "&amp;L51)-COUNTIF(Vertices[Closeness Centrality],"&gt;="&amp;L52)</f>
        <v>0</v>
      </c>
      <c r="N51" s="41">
        <f t="shared" si="15"/>
        <v>0.3538549636363638</v>
      </c>
      <c r="O51" s="42">
        <f>COUNTIF(Vertices[Eigenvector Centrality],"&gt;= "&amp;N51)-COUNTIF(Vertices[Eigenvector Centrality],"&gt;="&amp;N52)</f>
        <v>0</v>
      </c>
      <c r="P51" s="41">
        <f t="shared" si="16"/>
        <v>1.658058145454548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v>
      </c>
      <c r="I52" s="40">
        <f>COUNTIF(Vertices[Out-Degree],"&gt;= "&amp;H52)-COUNTIF(Vertices[Out-Degree],"&gt;="&amp;H53)</f>
        <v>0</v>
      </c>
      <c r="J52" s="39">
        <f t="shared" si="13"/>
        <v>4.145454545454543</v>
      </c>
      <c r="K52" s="40">
        <f>COUNTIF(Vertices[Betweenness Centrality],"&gt;= "&amp;J52)-COUNTIF(Vertices[Betweenness Centrality],"&gt;="&amp;J53)</f>
        <v>0</v>
      </c>
      <c r="L52" s="39">
        <f t="shared" si="14"/>
        <v>0.29212098181818197</v>
      </c>
      <c r="M52" s="40">
        <f>COUNTIF(Vertices[Closeness Centrality],"&gt;= "&amp;L52)-COUNTIF(Vertices[Closeness Centrality],"&gt;="&amp;L53)</f>
        <v>0</v>
      </c>
      <c r="N52" s="39">
        <f t="shared" si="15"/>
        <v>0.35832185454545473</v>
      </c>
      <c r="O52" s="40">
        <f>COUNTIF(Vertices[Eigenvector Centrality],"&gt;= "&amp;N52)-COUNTIF(Vertices[Eigenvector Centrality],"&gt;="&amp;N53)</f>
        <v>0</v>
      </c>
      <c r="P52" s="39">
        <f t="shared" si="16"/>
        <v>1.6863675818181845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v>
      </c>
      <c r="I53" s="42">
        <f>COUNTIF(Vertices[Out-Degree],"&gt;= "&amp;H53)-COUNTIF(Vertices[Out-Degree],"&gt;="&amp;H54)</f>
        <v>0</v>
      </c>
      <c r="J53" s="41">
        <f t="shared" si="13"/>
        <v>4.254545454545452</v>
      </c>
      <c r="K53" s="42">
        <f>COUNTIF(Vertices[Betweenness Centrality],"&gt;= "&amp;J53)-COUNTIF(Vertices[Betweenness Centrality],"&gt;="&amp;J54)</f>
        <v>0</v>
      </c>
      <c r="L53" s="41">
        <f t="shared" si="14"/>
        <v>0.29454521818181834</v>
      </c>
      <c r="M53" s="42">
        <f>COUNTIF(Vertices[Closeness Centrality],"&gt;= "&amp;L53)-COUNTIF(Vertices[Closeness Centrality],"&gt;="&amp;L54)</f>
        <v>0</v>
      </c>
      <c r="N53" s="41">
        <f t="shared" si="15"/>
        <v>0.36278874545454565</v>
      </c>
      <c r="O53" s="42">
        <f>COUNTIF(Vertices[Eigenvector Centrality],"&gt;= "&amp;N53)-COUNTIF(Vertices[Eigenvector Centrality],"&gt;="&amp;N54)</f>
        <v>0</v>
      </c>
      <c r="P53" s="41">
        <f t="shared" si="16"/>
        <v>1.714677018181821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v>
      </c>
      <c r="I54" s="40">
        <f>COUNTIF(Vertices[Out-Degree],"&gt;= "&amp;H54)-COUNTIF(Vertices[Out-Degree],"&gt;="&amp;H55)</f>
        <v>0</v>
      </c>
      <c r="J54" s="39">
        <f t="shared" si="13"/>
        <v>4.3636363636363615</v>
      </c>
      <c r="K54" s="40">
        <f>COUNTIF(Vertices[Betweenness Centrality],"&gt;= "&amp;J54)-COUNTIF(Vertices[Betweenness Centrality],"&gt;="&amp;J55)</f>
        <v>0</v>
      </c>
      <c r="L54" s="39">
        <f t="shared" si="14"/>
        <v>0.2969694545454547</v>
      </c>
      <c r="M54" s="40">
        <f>COUNTIF(Vertices[Closeness Centrality],"&gt;= "&amp;L54)-COUNTIF(Vertices[Closeness Centrality],"&gt;="&amp;L55)</f>
        <v>0</v>
      </c>
      <c r="N54" s="39">
        <f t="shared" si="15"/>
        <v>0.36725563636363656</v>
      </c>
      <c r="O54" s="40">
        <f>COUNTIF(Vertices[Eigenvector Centrality],"&gt;= "&amp;N54)-COUNTIF(Vertices[Eigenvector Centrality],"&gt;="&amp;N55)</f>
        <v>0</v>
      </c>
      <c r="P54" s="39">
        <f t="shared" si="16"/>
        <v>1.7429864545454574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1</v>
      </c>
      <c r="I55" s="42">
        <f>COUNTIF(Vertices[Out-Degree],"&gt;= "&amp;H55)-COUNTIF(Vertices[Out-Degree],"&gt;="&amp;H56)</f>
        <v>0</v>
      </c>
      <c r="J55" s="41">
        <f t="shared" si="13"/>
        <v>4.472727272727271</v>
      </c>
      <c r="K55" s="42">
        <f>COUNTIF(Vertices[Betweenness Centrality],"&gt;= "&amp;J55)-COUNTIF(Vertices[Betweenness Centrality],"&gt;="&amp;J56)</f>
        <v>0</v>
      </c>
      <c r="L55" s="41">
        <f t="shared" si="14"/>
        <v>0.29939369090909107</v>
      </c>
      <c r="M55" s="42">
        <f>COUNTIF(Vertices[Closeness Centrality],"&gt;= "&amp;L55)-COUNTIF(Vertices[Closeness Centrality],"&gt;="&amp;L56)</f>
        <v>0</v>
      </c>
      <c r="N55" s="41">
        <f t="shared" si="15"/>
        <v>0.3717225272727275</v>
      </c>
      <c r="O55" s="42">
        <f>COUNTIF(Vertices[Eigenvector Centrality],"&gt;= "&amp;N55)-COUNTIF(Vertices[Eigenvector Centrality],"&gt;="&amp;N56)</f>
        <v>0</v>
      </c>
      <c r="P55" s="41">
        <f t="shared" si="16"/>
        <v>1.771295890909094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v>
      </c>
      <c r="I56" s="40">
        <f>COUNTIF(Vertices[Out-Degree],"&gt;= "&amp;H56)-COUNTIF(Vertices[Out-Degree],"&gt;="&amp;H57)</f>
        <v>0</v>
      </c>
      <c r="J56" s="39">
        <f t="shared" si="13"/>
        <v>4.58181818181818</v>
      </c>
      <c r="K56" s="40">
        <f>COUNTIF(Vertices[Betweenness Centrality],"&gt;= "&amp;J56)-COUNTIF(Vertices[Betweenness Centrality],"&gt;="&amp;J57)</f>
        <v>0</v>
      </c>
      <c r="L56" s="39">
        <f t="shared" si="14"/>
        <v>0.30181792727272744</v>
      </c>
      <c r="M56" s="40">
        <f>COUNTIF(Vertices[Closeness Centrality],"&gt;= "&amp;L56)-COUNTIF(Vertices[Closeness Centrality],"&gt;="&amp;L57)</f>
        <v>0</v>
      </c>
      <c r="N56" s="39">
        <f t="shared" si="15"/>
        <v>0.3761894181818184</v>
      </c>
      <c r="O56" s="40">
        <f>COUNTIF(Vertices[Eigenvector Centrality],"&gt;= "&amp;N56)-COUNTIF(Vertices[Eigenvector Centrality],"&gt;="&amp;N57)</f>
        <v>0</v>
      </c>
      <c r="P56" s="39">
        <f t="shared" si="16"/>
        <v>1.7996053272727304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1</v>
      </c>
      <c r="I57" s="44">
        <f>COUNTIF(Vertices[Out-Degree],"&gt;= "&amp;H57)-COUNTIF(Vertices[Out-Degree],"&gt;="&amp;H58)</f>
        <v>4</v>
      </c>
      <c r="J57" s="43">
        <f>MAX(Vertices[Betweenness Centrality])</f>
        <v>6</v>
      </c>
      <c r="K57" s="44">
        <f>COUNTIF(Vertices[Betweenness Centrality],"&gt;= "&amp;J57)-COUNTIF(Vertices[Betweenness Centrality],"&gt;="&amp;J58)</f>
        <v>1</v>
      </c>
      <c r="L57" s="43">
        <f>MAX(Vertices[Closeness Centrality])</f>
        <v>0.333333</v>
      </c>
      <c r="M57" s="44">
        <f>COUNTIF(Vertices[Closeness Centrality],"&gt;= "&amp;L57)-COUNTIF(Vertices[Closeness Centrality],"&gt;="&amp;L58)</f>
        <v>1</v>
      </c>
      <c r="N57" s="43">
        <f>MAX(Vertices[Eigenvector Centrality])</f>
        <v>0.434259</v>
      </c>
      <c r="O57" s="44">
        <f>COUNTIF(Vertices[Eigenvector Centrality],"&gt;= "&amp;N57)-COUNTIF(Vertices[Eigenvector Centrality],"&gt;="&amp;N58)</f>
        <v>1</v>
      </c>
      <c r="P57" s="43">
        <f>MAX(Vertices[PageRank])</f>
        <v>2.167628</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1.5</v>
      </c>
    </row>
    <row r="100" spans="1:2" ht="15">
      <c r="A100" s="35" t="s">
        <v>103</v>
      </c>
      <c r="B100" s="49">
        <f>_xlfn.IFERROR(MEDIAN(Vertices[Betweenness Centrality]),NoMetricMessage)</f>
        <v>0</v>
      </c>
    </row>
    <row r="111" spans="1:2" ht="15">
      <c r="A111" s="35" t="s">
        <v>106</v>
      </c>
      <c r="B111" s="49">
        <f>IF(COUNT(Vertices[Closeness Centrality])&gt;0,L2,NoMetricMessage)</f>
        <v>0.2</v>
      </c>
    </row>
    <row r="112" spans="1:2" ht="15">
      <c r="A112" s="35" t="s">
        <v>107</v>
      </c>
      <c r="B112" s="49">
        <f>IF(COUNT(Vertices[Closeness Centrality])&gt;0,L57,NoMetricMessage)</f>
        <v>0.333333</v>
      </c>
    </row>
    <row r="113" spans="1:2" ht="15">
      <c r="A113" s="35" t="s">
        <v>108</v>
      </c>
      <c r="B113" s="49">
        <f>_xlfn.IFERROR(AVERAGE(Vertices[Closeness Centrality]),NoMetricMessage)</f>
        <v>0.23333325</v>
      </c>
    </row>
    <row r="114" spans="1:2" ht="15">
      <c r="A114" s="35" t="s">
        <v>109</v>
      </c>
      <c r="B114" s="49">
        <f>_xlfn.IFERROR(MEDIAN(Vertices[Closeness Centrality]),NoMetricMessage)</f>
        <v>0.2</v>
      </c>
    </row>
    <row r="125" spans="1:2" ht="15">
      <c r="A125" s="35" t="s">
        <v>112</v>
      </c>
      <c r="B125" s="49">
        <f>IF(COUNT(Vertices[Eigenvector Centrality])&gt;0,N2,NoMetricMessage)</f>
        <v>0.18858</v>
      </c>
    </row>
    <row r="126" spans="1:2" ht="15">
      <c r="A126" s="35" t="s">
        <v>113</v>
      </c>
      <c r="B126" s="49">
        <f>IF(COUNT(Vertices[Eigenvector Centrality])&gt;0,N57,NoMetricMessage)</f>
        <v>0.434259</v>
      </c>
    </row>
    <row r="127" spans="1:2" ht="15">
      <c r="A127" s="35" t="s">
        <v>114</v>
      </c>
      <c r="B127" s="49">
        <f>_xlfn.IFERROR(AVERAGE(Vertices[Eigenvector Centrality]),NoMetricMessage)</f>
        <v>0.24999975</v>
      </c>
    </row>
    <row r="128" spans="1:2" ht="15">
      <c r="A128" s="35" t="s">
        <v>115</v>
      </c>
      <c r="B128" s="49">
        <f>_xlfn.IFERROR(MEDIAN(Vertices[Eigenvector Centrality]),NoMetricMessage)</f>
        <v>0.18858</v>
      </c>
    </row>
    <row r="139" spans="1:2" ht="15">
      <c r="A139" s="35" t="s">
        <v>140</v>
      </c>
      <c r="B139" s="49">
        <f>IF(COUNT(Vertices[PageRank])&gt;0,P2,NoMetricMessage)</f>
        <v>0.610609</v>
      </c>
    </row>
    <row r="140" spans="1:2" ht="15">
      <c r="A140" s="35" t="s">
        <v>141</v>
      </c>
      <c r="B140" s="49">
        <f>IF(COUNT(Vertices[PageRank])&gt;0,P57,NoMetricMessage)</f>
        <v>2.167628</v>
      </c>
    </row>
    <row r="141" spans="1:2" ht="15">
      <c r="A141" s="35" t="s">
        <v>142</v>
      </c>
      <c r="B141" s="49">
        <f>_xlfn.IFERROR(AVERAGE(Vertices[PageRank]),NoMetricMessage)</f>
        <v>0.99986375</v>
      </c>
    </row>
    <row r="142" spans="1:2" ht="15">
      <c r="A142" s="35" t="s">
        <v>143</v>
      </c>
      <c r="B142" s="49">
        <f>_xlfn.IFERROR(MEDIAN(Vertices[PageRank]),NoMetricMessage)</f>
        <v>0.610609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v>
      </c>
      <c r="K7" s="13" t="s">
        <v>318</v>
      </c>
    </row>
    <row r="8" spans="1:11" ht="409.5">
      <c r="A8"/>
      <c r="B8">
        <v>2</v>
      </c>
      <c r="C8">
        <v>2</v>
      </c>
      <c r="D8" t="s">
        <v>61</v>
      </c>
      <c r="E8" t="s">
        <v>61</v>
      </c>
      <c r="H8" t="s">
        <v>73</v>
      </c>
      <c r="J8" t="s">
        <v>319</v>
      </c>
      <c r="K8" s="13" t="s">
        <v>320</v>
      </c>
    </row>
    <row r="9" spans="1:11" ht="409.5">
      <c r="A9"/>
      <c r="B9">
        <v>3</v>
      </c>
      <c r="C9">
        <v>4</v>
      </c>
      <c r="D9" t="s">
        <v>62</v>
      </c>
      <c r="E9" t="s">
        <v>62</v>
      </c>
      <c r="H9" t="s">
        <v>74</v>
      </c>
      <c r="J9" t="s">
        <v>321</v>
      </c>
      <c r="K9" s="13" t="s">
        <v>322</v>
      </c>
    </row>
    <row r="10" spans="1:11" ht="409.5">
      <c r="A10"/>
      <c r="B10">
        <v>4</v>
      </c>
      <c r="D10" t="s">
        <v>63</v>
      </c>
      <c r="E10" t="s">
        <v>63</v>
      </c>
      <c r="H10" t="s">
        <v>75</v>
      </c>
      <c r="J10" t="s">
        <v>323</v>
      </c>
      <c r="K10" s="13" t="s">
        <v>324</v>
      </c>
    </row>
    <row r="11" spans="1:11" ht="15">
      <c r="A11"/>
      <c r="B11">
        <v>5</v>
      </c>
      <c r="D11" t="s">
        <v>46</v>
      </c>
      <c r="E11">
        <v>1</v>
      </c>
      <c r="H11" t="s">
        <v>76</v>
      </c>
      <c r="J11" t="s">
        <v>325</v>
      </c>
      <c r="K11" t="s">
        <v>326</v>
      </c>
    </row>
    <row r="12" spans="1:11" ht="15">
      <c r="A12"/>
      <c r="B12"/>
      <c r="D12" t="s">
        <v>64</v>
      </c>
      <c r="E12">
        <v>2</v>
      </c>
      <c r="H12">
        <v>0</v>
      </c>
      <c r="J12" t="s">
        <v>327</v>
      </c>
      <c r="K12" t="s">
        <v>328</v>
      </c>
    </row>
    <row r="13" spans="1:11" ht="15">
      <c r="A13"/>
      <c r="B13"/>
      <c r="D13">
        <v>1</v>
      </c>
      <c r="E13">
        <v>3</v>
      </c>
      <c r="H13">
        <v>1</v>
      </c>
      <c r="J13" t="s">
        <v>329</v>
      </c>
      <c r="K13" t="s">
        <v>330</v>
      </c>
    </row>
    <row r="14" spans="4:11" ht="15">
      <c r="D14">
        <v>2</v>
      </c>
      <c r="E14">
        <v>4</v>
      </c>
      <c r="H14">
        <v>2</v>
      </c>
      <c r="J14" t="s">
        <v>331</v>
      </c>
      <c r="K14" t="s">
        <v>332</v>
      </c>
    </row>
    <row r="15" spans="4:11" ht="15">
      <c r="D15">
        <v>3</v>
      </c>
      <c r="E15">
        <v>5</v>
      </c>
      <c r="H15">
        <v>3</v>
      </c>
      <c r="J15" t="s">
        <v>333</v>
      </c>
      <c r="K15" t="s">
        <v>334</v>
      </c>
    </row>
    <row r="16" spans="4:11" ht="15">
      <c r="D16">
        <v>4</v>
      </c>
      <c r="E16">
        <v>6</v>
      </c>
      <c r="H16">
        <v>4</v>
      </c>
      <c r="J16" t="s">
        <v>335</v>
      </c>
      <c r="K16" t="s">
        <v>336</v>
      </c>
    </row>
    <row r="17" spans="4:11" ht="15">
      <c r="D17">
        <v>5</v>
      </c>
      <c r="E17">
        <v>7</v>
      </c>
      <c r="H17">
        <v>5</v>
      </c>
      <c r="J17" t="s">
        <v>337</v>
      </c>
      <c r="K17" t="s">
        <v>338</v>
      </c>
    </row>
    <row r="18" spans="4:11" ht="15">
      <c r="D18">
        <v>6</v>
      </c>
      <c r="E18">
        <v>8</v>
      </c>
      <c r="H18">
        <v>6</v>
      </c>
      <c r="J18" t="s">
        <v>339</v>
      </c>
      <c r="K18" t="s">
        <v>340</v>
      </c>
    </row>
    <row r="19" spans="4:11" ht="15">
      <c r="D19">
        <v>7</v>
      </c>
      <c r="E19">
        <v>9</v>
      </c>
      <c r="H19">
        <v>7</v>
      </c>
      <c r="J19" t="s">
        <v>341</v>
      </c>
      <c r="K19" t="s">
        <v>342</v>
      </c>
    </row>
    <row r="20" spans="4:11" ht="15">
      <c r="D20">
        <v>8</v>
      </c>
      <c r="H20">
        <v>8</v>
      </c>
      <c r="J20" t="s">
        <v>343</v>
      </c>
      <c r="K20" t="s">
        <v>344</v>
      </c>
    </row>
    <row r="21" spans="4:11" ht="409.5">
      <c r="D21">
        <v>9</v>
      </c>
      <c r="H21">
        <v>9</v>
      </c>
      <c r="J21" t="s">
        <v>345</v>
      </c>
      <c r="K21" s="13" t="s">
        <v>346</v>
      </c>
    </row>
    <row r="22" spans="4:11" ht="409.5">
      <c r="D22">
        <v>10</v>
      </c>
      <c r="J22" t="s">
        <v>347</v>
      </c>
      <c r="K22" s="13" t="s">
        <v>348</v>
      </c>
    </row>
    <row r="23" spans="4:11" ht="409.5">
      <c r="D23">
        <v>11</v>
      </c>
      <c r="J23" t="s">
        <v>349</v>
      </c>
      <c r="K23" s="13" t="s">
        <v>350</v>
      </c>
    </row>
    <row r="24" spans="10:11" ht="409.5">
      <c r="J24" t="s">
        <v>351</v>
      </c>
      <c r="K24" s="13" t="s">
        <v>552</v>
      </c>
    </row>
    <row r="25" spans="10:11" ht="15">
      <c r="J25" t="s">
        <v>352</v>
      </c>
      <c r="K25" t="b">
        <v>0</v>
      </c>
    </row>
    <row r="26" spans="10:11" ht="15">
      <c r="J26" t="s">
        <v>550</v>
      </c>
      <c r="K26" t="s">
        <v>551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359</v>
      </c>
      <c r="B1" s="13" t="s">
        <v>360</v>
      </c>
      <c r="C1" s="13" t="s">
        <v>361</v>
      </c>
      <c r="D1" s="13" t="s">
        <v>362</v>
      </c>
    </row>
    <row r="2" spans="1:4" ht="15">
      <c r="A2" s="91" t="s">
        <v>232</v>
      </c>
      <c r="B2" s="86">
        <v>1</v>
      </c>
      <c r="C2" s="91" t="s">
        <v>232</v>
      </c>
      <c r="D2" s="86">
        <v>1</v>
      </c>
    </row>
    <row r="3" spans="1:4" ht="15">
      <c r="A3" s="91" t="s">
        <v>231</v>
      </c>
      <c r="B3" s="86">
        <v>1</v>
      </c>
      <c r="C3" s="91" t="s">
        <v>227</v>
      </c>
      <c r="D3" s="86">
        <v>1</v>
      </c>
    </row>
    <row r="4" spans="1:4" ht="15">
      <c r="A4" s="91" t="s">
        <v>230</v>
      </c>
      <c r="B4" s="86">
        <v>1</v>
      </c>
      <c r="C4" s="91" t="s">
        <v>228</v>
      </c>
      <c r="D4" s="86">
        <v>1</v>
      </c>
    </row>
    <row r="5" spans="1:4" ht="15">
      <c r="A5" s="91" t="s">
        <v>229</v>
      </c>
      <c r="B5" s="86">
        <v>1</v>
      </c>
      <c r="C5" s="91" t="s">
        <v>229</v>
      </c>
      <c r="D5" s="86">
        <v>1</v>
      </c>
    </row>
    <row r="6" spans="1:4" ht="15">
      <c r="A6" s="91" t="s">
        <v>228</v>
      </c>
      <c r="B6" s="86">
        <v>1</v>
      </c>
      <c r="C6" s="91" t="s">
        <v>230</v>
      </c>
      <c r="D6" s="86">
        <v>1</v>
      </c>
    </row>
    <row r="7" spans="1:4" ht="15">
      <c r="A7" s="91" t="s">
        <v>227</v>
      </c>
      <c r="B7" s="86">
        <v>1</v>
      </c>
      <c r="C7" s="91" t="s">
        <v>231</v>
      </c>
      <c r="D7" s="86">
        <v>1</v>
      </c>
    </row>
    <row r="10" spans="1:4" ht="15" customHeight="1">
      <c r="A10" s="13" t="s">
        <v>365</v>
      </c>
      <c r="B10" s="13" t="s">
        <v>360</v>
      </c>
      <c r="C10" s="13" t="s">
        <v>366</v>
      </c>
      <c r="D10" s="13" t="s">
        <v>362</v>
      </c>
    </row>
    <row r="11" spans="1:4" ht="15">
      <c r="A11" s="86" t="s">
        <v>233</v>
      </c>
      <c r="B11" s="86">
        <v>6</v>
      </c>
      <c r="C11" s="86" t="s">
        <v>233</v>
      </c>
      <c r="D11" s="86">
        <v>6</v>
      </c>
    </row>
    <row r="14" spans="1:4" ht="15" customHeight="1">
      <c r="A14" s="13" t="s">
        <v>368</v>
      </c>
      <c r="B14" s="13" t="s">
        <v>360</v>
      </c>
      <c r="C14" s="13" t="s">
        <v>373</v>
      </c>
      <c r="D14" s="13" t="s">
        <v>362</v>
      </c>
    </row>
    <row r="15" spans="1:4" ht="15">
      <c r="A15" s="86" t="s">
        <v>234</v>
      </c>
      <c r="B15" s="86">
        <v>12</v>
      </c>
      <c r="C15" s="86" t="s">
        <v>234</v>
      </c>
      <c r="D15" s="86">
        <v>12</v>
      </c>
    </row>
    <row r="16" spans="1:4" ht="15">
      <c r="A16" s="86" t="s">
        <v>369</v>
      </c>
      <c r="B16" s="86">
        <v>3</v>
      </c>
      <c r="C16" s="86" t="s">
        <v>369</v>
      </c>
      <c r="D16" s="86">
        <v>3</v>
      </c>
    </row>
    <row r="17" spans="1:4" ht="15">
      <c r="A17" s="86" t="s">
        <v>370</v>
      </c>
      <c r="B17" s="86">
        <v>3</v>
      </c>
      <c r="C17" s="86" t="s">
        <v>370</v>
      </c>
      <c r="D17" s="86">
        <v>3</v>
      </c>
    </row>
    <row r="18" spans="1:4" ht="15">
      <c r="A18" s="86" t="s">
        <v>371</v>
      </c>
      <c r="B18" s="86">
        <v>3</v>
      </c>
      <c r="C18" s="86" t="s">
        <v>371</v>
      </c>
      <c r="D18" s="86">
        <v>3</v>
      </c>
    </row>
    <row r="19" spans="1:4" ht="15">
      <c r="A19" s="86" t="s">
        <v>372</v>
      </c>
      <c r="B19" s="86">
        <v>1</v>
      </c>
      <c r="C19" s="86" t="s">
        <v>372</v>
      </c>
      <c r="D19" s="86">
        <v>1</v>
      </c>
    </row>
    <row r="22" spans="1:4" ht="15" customHeight="1">
      <c r="A22" s="13" t="s">
        <v>375</v>
      </c>
      <c r="B22" s="13" t="s">
        <v>360</v>
      </c>
      <c r="C22" s="13" t="s">
        <v>385</v>
      </c>
      <c r="D22" s="13" t="s">
        <v>362</v>
      </c>
    </row>
    <row r="23" spans="1:4" ht="15">
      <c r="A23" s="92" t="s">
        <v>376</v>
      </c>
      <c r="B23" s="92">
        <v>0</v>
      </c>
      <c r="C23" s="92" t="s">
        <v>381</v>
      </c>
      <c r="D23" s="92">
        <v>12</v>
      </c>
    </row>
    <row r="24" spans="1:4" ht="15">
      <c r="A24" s="92" t="s">
        <v>377</v>
      </c>
      <c r="B24" s="92">
        <v>0</v>
      </c>
      <c r="C24" s="92" t="s">
        <v>382</v>
      </c>
      <c r="D24" s="92">
        <v>9</v>
      </c>
    </row>
    <row r="25" spans="1:4" ht="15">
      <c r="A25" s="92" t="s">
        <v>378</v>
      </c>
      <c r="B25" s="92">
        <v>0</v>
      </c>
      <c r="C25" s="92" t="s">
        <v>383</v>
      </c>
      <c r="D25" s="92">
        <v>9</v>
      </c>
    </row>
    <row r="26" spans="1:4" ht="15">
      <c r="A26" s="92" t="s">
        <v>379</v>
      </c>
      <c r="B26" s="92">
        <v>239</v>
      </c>
      <c r="C26" s="92" t="s">
        <v>214</v>
      </c>
      <c r="D26" s="92">
        <v>6</v>
      </c>
    </row>
    <row r="27" spans="1:4" ht="15">
      <c r="A27" s="92" t="s">
        <v>380</v>
      </c>
      <c r="B27" s="92">
        <v>239</v>
      </c>
      <c r="C27" s="92" t="s">
        <v>384</v>
      </c>
      <c r="D27" s="92">
        <v>6</v>
      </c>
    </row>
    <row r="28" spans="1:4" ht="15">
      <c r="A28" s="92" t="s">
        <v>381</v>
      </c>
      <c r="B28" s="92">
        <v>12</v>
      </c>
      <c r="C28" s="92" t="s">
        <v>386</v>
      </c>
      <c r="D28" s="92">
        <v>5</v>
      </c>
    </row>
    <row r="29" spans="1:4" ht="15">
      <c r="A29" s="92" t="s">
        <v>382</v>
      </c>
      <c r="B29" s="92">
        <v>9</v>
      </c>
      <c r="C29" s="92" t="s">
        <v>387</v>
      </c>
      <c r="D29" s="92">
        <v>5</v>
      </c>
    </row>
    <row r="30" spans="1:4" ht="15">
      <c r="A30" s="92" t="s">
        <v>383</v>
      </c>
      <c r="B30" s="92">
        <v>9</v>
      </c>
      <c r="C30" s="92" t="s">
        <v>388</v>
      </c>
      <c r="D30" s="92">
        <v>4</v>
      </c>
    </row>
    <row r="31" spans="1:4" ht="15">
      <c r="A31" s="92" t="s">
        <v>214</v>
      </c>
      <c r="B31" s="92">
        <v>6</v>
      </c>
      <c r="C31" s="92" t="s">
        <v>371</v>
      </c>
      <c r="D31" s="92">
        <v>4</v>
      </c>
    </row>
    <row r="32" spans="1:4" ht="15">
      <c r="A32" s="92" t="s">
        <v>384</v>
      </c>
      <c r="B32" s="92">
        <v>6</v>
      </c>
      <c r="C32" s="92" t="s">
        <v>389</v>
      </c>
      <c r="D32" s="92">
        <v>4</v>
      </c>
    </row>
    <row r="35" spans="1:4" ht="15" customHeight="1">
      <c r="A35" s="13" t="s">
        <v>392</v>
      </c>
      <c r="B35" s="13" t="s">
        <v>360</v>
      </c>
      <c r="C35" s="13" t="s">
        <v>403</v>
      </c>
      <c r="D35" s="13" t="s">
        <v>362</v>
      </c>
    </row>
    <row r="36" spans="1:4" ht="15">
      <c r="A36" s="92" t="s">
        <v>393</v>
      </c>
      <c r="B36" s="92">
        <v>9</v>
      </c>
      <c r="C36" s="92" t="s">
        <v>393</v>
      </c>
      <c r="D36" s="92">
        <v>9</v>
      </c>
    </row>
    <row r="37" spans="1:4" ht="15">
      <c r="A37" s="92" t="s">
        <v>394</v>
      </c>
      <c r="B37" s="92">
        <v>6</v>
      </c>
      <c r="C37" s="92" t="s">
        <v>394</v>
      </c>
      <c r="D37" s="92">
        <v>6</v>
      </c>
    </row>
    <row r="38" spans="1:4" ht="15">
      <c r="A38" s="92" t="s">
        <v>395</v>
      </c>
      <c r="B38" s="92">
        <v>4</v>
      </c>
      <c r="C38" s="92" t="s">
        <v>395</v>
      </c>
      <c r="D38" s="92">
        <v>4</v>
      </c>
    </row>
    <row r="39" spans="1:4" ht="15">
      <c r="A39" s="92" t="s">
        <v>396</v>
      </c>
      <c r="B39" s="92">
        <v>4</v>
      </c>
      <c r="C39" s="92" t="s">
        <v>396</v>
      </c>
      <c r="D39" s="92">
        <v>4</v>
      </c>
    </row>
    <row r="40" spans="1:4" ht="15">
      <c r="A40" s="92" t="s">
        <v>397</v>
      </c>
      <c r="B40" s="92">
        <v>4</v>
      </c>
      <c r="C40" s="92" t="s">
        <v>397</v>
      </c>
      <c r="D40" s="92">
        <v>4</v>
      </c>
    </row>
    <row r="41" spans="1:4" ht="15">
      <c r="A41" s="92" t="s">
        <v>398</v>
      </c>
      <c r="B41" s="92">
        <v>4</v>
      </c>
      <c r="C41" s="92" t="s">
        <v>398</v>
      </c>
      <c r="D41" s="92">
        <v>4</v>
      </c>
    </row>
    <row r="42" spans="1:4" ht="15">
      <c r="A42" s="92" t="s">
        <v>399</v>
      </c>
      <c r="B42" s="92">
        <v>4</v>
      </c>
      <c r="C42" s="92" t="s">
        <v>399</v>
      </c>
      <c r="D42" s="92">
        <v>4</v>
      </c>
    </row>
    <row r="43" spans="1:4" ht="15">
      <c r="A43" s="92" t="s">
        <v>400</v>
      </c>
      <c r="B43" s="92">
        <v>4</v>
      </c>
      <c r="C43" s="92" t="s">
        <v>400</v>
      </c>
      <c r="D43" s="92">
        <v>4</v>
      </c>
    </row>
    <row r="44" spans="1:4" ht="15">
      <c r="A44" s="92" t="s">
        <v>401</v>
      </c>
      <c r="B44" s="92">
        <v>4</v>
      </c>
      <c r="C44" s="92" t="s">
        <v>401</v>
      </c>
      <c r="D44" s="92">
        <v>4</v>
      </c>
    </row>
    <row r="45" spans="1:4" ht="15">
      <c r="A45" s="92" t="s">
        <v>402</v>
      </c>
      <c r="B45" s="92">
        <v>4</v>
      </c>
      <c r="C45" s="92" t="s">
        <v>402</v>
      </c>
      <c r="D45" s="92">
        <v>4</v>
      </c>
    </row>
    <row r="48" spans="1:4" ht="15" customHeight="1">
      <c r="A48" s="86" t="s">
        <v>406</v>
      </c>
      <c r="B48" s="86" t="s">
        <v>360</v>
      </c>
      <c r="C48" s="86" t="s">
        <v>408</v>
      </c>
      <c r="D48" s="86" t="s">
        <v>362</v>
      </c>
    </row>
    <row r="49" spans="1:4" ht="15">
      <c r="A49" s="86"/>
      <c r="B49" s="86"/>
      <c r="C49" s="86"/>
      <c r="D49" s="86"/>
    </row>
    <row r="51" spans="1:4" ht="15" customHeight="1">
      <c r="A51" s="13" t="s">
        <v>407</v>
      </c>
      <c r="B51" s="13" t="s">
        <v>360</v>
      </c>
      <c r="C51" s="13" t="s">
        <v>409</v>
      </c>
      <c r="D51" s="13" t="s">
        <v>362</v>
      </c>
    </row>
    <row r="52" spans="1:4" ht="15">
      <c r="A52" s="86" t="s">
        <v>214</v>
      </c>
      <c r="B52" s="86">
        <v>6</v>
      </c>
      <c r="C52" s="86" t="s">
        <v>214</v>
      </c>
      <c r="D52" s="86">
        <v>6</v>
      </c>
    </row>
    <row r="55" spans="1:4" ht="15" customHeight="1">
      <c r="A55" s="13" t="s">
        <v>412</v>
      </c>
      <c r="B55" s="13" t="s">
        <v>360</v>
      </c>
      <c r="C55" s="13" t="s">
        <v>413</v>
      </c>
      <c r="D55" s="13" t="s">
        <v>362</v>
      </c>
    </row>
    <row r="56" spans="1:4" ht="15">
      <c r="A56" s="117" t="s">
        <v>214</v>
      </c>
      <c r="B56" s="86">
        <v>103876</v>
      </c>
      <c r="C56" s="117" t="s">
        <v>214</v>
      </c>
      <c r="D56" s="86">
        <v>103876</v>
      </c>
    </row>
    <row r="57" spans="1:4" ht="15">
      <c r="A57" s="117" t="s">
        <v>215</v>
      </c>
      <c r="B57" s="86">
        <v>11883</v>
      </c>
      <c r="C57" s="117" t="s">
        <v>215</v>
      </c>
      <c r="D57" s="86">
        <v>11883</v>
      </c>
    </row>
    <row r="58" spans="1:4" ht="15">
      <c r="A58" s="117" t="s">
        <v>213</v>
      </c>
      <c r="B58" s="86">
        <v>5684</v>
      </c>
      <c r="C58" s="117" t="s">
        <v>213</v>
      </c>
      <c r="D58" s="86">
        <v>5684</v>
      </c>
    </row>
    <row r="59" spans="1:4" ht="15">
      <c r="A59" s="117" t="s">
        <v>212</v>
      </c>
      <c r="B59" s="86">
        <v>4597</v>
      </c>
      <c r="C59" s="117" t="s">
        <v>212</v>
      </c>
      <c r="D59" s="86">
        <v>4597</v>
      </c>
    </row>
  </sheetData>
  <hyperlinks>
    <hyperlink ref="A2" r:id="rId1" display="https://twitter.com/i/web/status/1166941999456563200"/>
    <hyperlink ref="A3" r:id="rId2" display="https://twitter.com/i/web/status/1166552951873331203"/>
    <hyperlink ref="A4" r:id="rId3" display="https://twitter.com/i/web/status/1166552336342421505"/>
    <hyperlink ref="A5" r:id="rId4" display="https://twitter.com/i/web/status/1164374772383440896"/>
    <hyperlink ref="A6" r:id="rId5" display="https://twitter.com/i/web/status/1163996787855765504"/>
    <hyperlink ref="A7" r:id="rId6" display="https://twitter.com/i/web/status/1163996411438018561"/>
    <hyperlink ref="C2" r:id="rId7" display="https://twitter.com/i/web/status/1166941999456563200"/>
    <hyperlink ref="C3" r:id="rId8" display="https://twitter.com/i/web/status/1163996411438018561"/>
    <hyperlink ref="C4" r:id="rId9" display="https://twitter.com/i/web/status/1163996787855765504"/>
    <hyperlink ref="C5" r:id="rId10" display="https://twitter.com/i/web/status/1164374772383440896"/>
    <hyperlink ref="C6" r:id="rId11" display="https://twitter.com/i/web/status/1166552336342421505"/>
    <hyperlink ref="C7" r:id="rId12" display="https://twitter.com/i/web/status/1166552951873331203"/>
  </hyperlinks>
  <printOptions/>
  <pageMargins left="0.7" right="0.7" top="0.75" bottom="0.75" header="0.3" footer="0.3"/>
  <pageSetup orientation="portrait" paperSize="9"/>
  <tableParts>
    <tablePart r:id="rId17"/>
    <tablePart r:id="rId14"/>
    <tablePart r:id="rId19"/>
    <tablePart r:id="rId18"/>
    <tablePart r:id="rId16"/>
    <tablePart r:id="rId13"/>
    <tablePart r:id="rId15"/>
    <tablePart r:id="rId2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441</v>
      </c>
      <c r="B1" s="13" t="s">
        <v>497</v>
      </c>
      <c r="C1" s="13" t="s">
        <v>498</v>
      </c>
      <c r="D1" s="13" t="s">
        <v>144</v>
      </c>
      <c r="E1" s="13" t="s">
        <v>500</v>
      </c>
      <c r="F1" s="13" t="s">
        <v>501</v>
      </c>
      <c r="G1" s="13" t="s">
        <v>502</v>
      </c>
    </row>
    <row r="2" spans="1:7" ht="15">
      <c r="A2" s="86" t="s">
        <v>376</v>
      </c>
      <c r="B2" s="86">
        <v>0</v>
      </c>
      <c r="C2" s="121">
        <v>0</v>
      </c>
      <c r="D2" s="86" t="s">
        <v>499</v>
      </c>
      <c r="E2" s="86"/>
      <c r="F2" s="86"/>
      <c r="G2" s="86"/>
    </row>
    <row r="3" spans="1:7" ht="15">
      <c r="A3" s="86" t="s">
        <v>377</v>
      </c>
      <c r="B3" s="86">
        <v>0</v>
      </c>
      <c r="C3" s="121">
        <v>0</v>
      </c>
      <c r="D3" s="86" t="s">
        <v>499</v>
      </c>
      <c r="E3" s="86"/>
      <c r="F3" s="86"/>
      <c r="G3" s="86"/>
    </row>
    <row r="4" spans="1:7" ht="15">
      <c r="A4" s="86" t="s">
        <v>378</v>
      </c>
      <c r="B4" s="86">
        <v>0</v>
      </c>
      <c r="C4" s="121">
        <v>0</v>
      </c>
      <c r="D4" s="86" t="s">
        <v>499</v>
      </c>
      <c r="E4" s="86"/>
      <c r="F4" s="86"/>
      <c r="G4" s="86"/>
    </row>
    <row r="5" spans="1:7" ht="15">
      <c r="A5" s="86" t="s">
        <v>379</v>
      </c>
      <c r="B5" s="86">
        <v>239</v>
      </c>
      <c r="C5" s="121">
        <v>1</v>
      </c>
      <c r="D5" s="86" t="s">
        <v>499</v>
      </c>
      <c r="E5" s="86"/>
      <c r="F5" s="86"/>
      <c r="G5" s="86"/>
    </row>
    <row r="6" spans="1:7" ht="15">
      <c r="A6" s="86" t="s">
        <v>380</v>
      </c>
      <c r="B6" s="86">
        <v>239</v>
      </c>
      <c r="C6" s="121">
        <v>1</v>
      </c>
      <c r="D6" s="86" t="s">
        <v>499</v>
      </c>
      <c r="E6" s="86"/>
      <c r="F6" s="86"/>
      <c r="G6" s="86"/>
    </row>
    <row r="7" spans="1:7" ht="15">
      <c r="A7" s="92" t="s">
        <v>381</v>
      </c>
      <c r="B7" s="92">
        <v>12</v>
      </c>
      <c r="C7" s="122">
        <v>0</v>
      </c>
      <c r="D7" s="92" t="s">
        <v>499</v>
      </c>
      <c r="E7" s="92" t="b">
        <v>0</v>
      </c>
      <c r="F7" s="92" t="b">
        <v>0</v>
      </c>
      <c r="G7" s="92" t="b">
        <v>0</v>
      </c>
    </row>
    <row r="8" spans="1:7" ht="15">
      <c r="A8" s="92" t="s">
        <v>382</v>
      </c>
      <c r="B8" s="92">
        <v>9</v>
      </c>
      <c r="C8" s="122">
        <v>0.004825959783153217</v>
      </c>
      <c r="D8" s="92" t="s">
        <v>499</v>
      </c>
      <c r="E8" s="92" t="b">
        <v>0</v>
      </c>
      <c r="F8" s="92" t="b">
        <v>0</v>
      </c>
      <c r="G8" s="92" t="b">
        <v>0</v>
      </c>
    </row>
    <row r="9" spans="1:7" ht="15">
      <c r="A9" s="92" t="s">
        <v>383</v>
      </c>
      <c r="B9" s="92">
        <v>9</v>
      </c>
      <c r="C9" s="122">
        <v>0.004825959783153217</v>
      </c>
      <c r="D9" s="92" t="s">
        <v>499</v>
      </c>
      <c r="E9" s="92" t="b">
        <v>0</v>
      </c>
      <c r="F9" s="92" t="b">
        <v>0</v>
      </c>
      <c r="G9" s="92" t="b">
        <v>0</v>
      </c>
    </row>
    <row r="10" spans="1:7" ht="15">
      <c r="A10" s="92" t="s">
        <v>214</v>
      </c>
      <c r="B10" s="92">
        <v>6</v>
      </c>
      <c r="C10" s="122">
        <v>0.0077518453819050955</v>
      </c>
      <c r="D10" s="92" t="s">
        <v>499</v>
      </c>
      <c r="E10" s="92" t="b">
        <v>0</v>
      </c>
      <c r="F10" s="92" t="b">
        <v>0</v>
      </c>
      <c r="G10" s="92" t="b">
        <v>0</v>
      </c>
    </row>
    <row r="11" spans="1:7" ht="15">
      <c r="A11" s="92" t="s">
        <v>384</v>
      </c>
      <c r="B11" s="92">
        <v>6</v>
      </c>
      <c r="C11" s="122">
        <v>0.0077518453819050955</v>
      </c>
      <c r="D11" s="92" t="s">
        <v>499</v>
      </c>
      <c r="E11" s="92" t="b">
        <v>0</v>
      </c>
      <c r="F11" s="92" t="b">
        <v>0</v>
      </c>
      <c r="G11" s="92" t="b">
        <v>0</v>
      </c>
    </row>
    <row r="12" spans="1:7" ht="15">
      <c r="A12" s="92" t="s">
        <v>386</v>
      </c>
      <c r="B12" s="92">
        <v>5</v>
      </c>
      <c r="C12" s="122">
        <v>0.008159039521708284</v>
      </c>
      <c r="D12" s="92" t="s">
        <v>499</v>
      </c>
      <c r="E12" s="92" t="b">
        <v>0</v>
      </c>
      <c r="F12" s="92" t="b">
        <v>0</v>
      </c>
      <c r="G12" s="92" t="b">
        <v>0</v>
      </c>
    </row>
    <row r="13" spans="1:7" ht="15">
      <c r="A13" s="92" t="s">
        <v>387</v>
      </c>
      <c r="B13" s="92">
        <v>5</v>
      </c>
      <c r="C13" s="122">
        <v>0.008159039521708284</v>
      </c>
      <c r="D13" s="92" t="s">
        <v>499</v>
      </c>
      <c r="E13" s="92" t="b">
        <v>0</v>
      </c>
      <c r="F13" s="92" t="b">
        <v>0</v>
      </c>
      <c r="G13" s="92" t="b">
        <v>0</v>
      </c>
    </row>
    <row r="14" spans="1:7" ht="15">
      <c r="A14" s="92" t="s">
        <v>388</v>
      </c>
      <c r="B14" s="92">
        <v>4</v>
      </c>
      <c r="C14" s="122">
        <v>0.008190922827805364</v>
      </c>
      <c r="D14" s="92" t="s">
        <v>499</v>
      </c>
      <c r="E14" s="92" t="b">
        <v>0</v>
      </c>
      <c r="F14" s="92" t="b">
        <v>0</v>
      </c>
      <c r="G14" s="92" t="b">
        <v>0</v>
      </c>
    </row>
    <row r="15" spans="1:7" ht="15">
      <c r="A15" s="92" t="s">
        <v>371</v>
      </c>
      <c r="B15" s="92">
        <v>4</v>
      </c>
      <c r="C15" s="122">
        <v>0.008190922827805364</v>
      </c>
      <c r="D15" s="92" t="s">
        <v>499</v>
      </c>
      <c r="E15" s="92" t="b">
        <v>0</v>
      </c>
      <c r="F15" s="92" t="b">
        <v>0</v>
      </c>
      <c r="G15" s="92" t="b">
        <v>0</v>
      </c>
    </row>
    <row r="16" spans="1:7" ht="15">
      <c r="A16" s="92" t="s">
        <v>389</v>
      </c>
      <c r="B16" s="92">
        <v>4</v>
      </c>
      <c r="C16" s="122">
        <v>0.008190922827805364</v>
      </c>
      <c r="D16" s="92" t="s">
        <v>499</v>
      </c>
      <c r="E16" s="92" t="b">
        <v>0</v>
      </c>
      <c r="F16" s="92" t="b">
        <v>0</v>
      </c>
      <c r="G16" s="92" t="b">
        <v>0</v>
      </c>
    </row>
    <row r="17" spans="1:7" ht="15">
      <c r="A17" s="92" t="s">
        <v>442</v>
      </c>
      <c r="B17" s="92">
        <v>4</v>
      </c>
      <c r="C17" s="122">
        <v>0.008190922827805364</v>
      </c>
      <c r="D17" s="92" t="s">
        <v>499</v>
      </c>
      <c r="E17" s="92" t="b">
        <v>0</v>
      </c>
      <c r="F17" s="92" t="b">
        <v>0</v>
      </c>
      <c r="G17" s="92" t="b">
        <v>0</v>
      </c>
    </row>
    <row r="18" spans="1:7" ht="15">
      <c r="A18" s="92" t="s">
        <v>443</v>
      </c>
      <c r="B18" s="92">
        <v>4</v>
      </c>
      <c r="C18" s="122">
        <v>0.008190922827805364</v>
      </c>
      <c r="D18" s="92" t="s">
        <v>499</v>
      </c>
      <c r="E18" s="92" t="b">
        <v>0</v>
      </c>
      <c r="F18" s="92" t="b">
        <v>0</v>
      </c>
      <c r="G18" s="92" t="b">
        <v>0</v>
      </c>
    </row>
    <row r="19" spans="1:7" ht="15">
      <c r="A19" s="92" t="s">
        <v>444</v>
      </c>
      <c r="B19" s="92">
        <v>4</v>
      </c>
      <c r="C19" s="122">
        <v>0.008190922827805364</v>
      </c>
      <c r="D19" s="92" t="s">
        <v>499</v>
      </c>
      <c r="E19" s="92" t="b">
        <v>0</v>
      </c>
      <c r="F19" s="92" t="b">
        <v>0</v>
      </c>
      <c r="G19" s="92" t="b">
        <v>0</v>
      </c>
    </row>
    <row r="20" spans="1:7" ht="15">
      <c r="A20" s="92" t="s">
        <v>445</v>
      </c>
      <c r="B20" s="92">
        <v>4</v>
      </c>
      <c r="C20" s="122">
        <v>0.008190922827805364</v>
      </c>
      <c r="D20" s="92" t="s">
        <v>499</v>
      </c>
      <c r="E20" s="92" t="b">
        <v>0</v>
      </c>
      <c r="F20" s="92" t="b">
        <v>0</v>
      </c>
      <c r="G20" s="92" t="b">
        <v>0</v>
      </c>
    </row>
    <row r="21" spans="1:7" ht="15">
      <c r="A21" s="92" t="s">
        <v>446</v>
      </c>
      <c r="B21" s="92">
        <v>4</v>
      </c>
      <c r="C21" s="122">
        <v>0.008190922827805364</v>
      </c>
      <c r="D21" s="92" t="s">
        <v>499</v>
      </c>
      <c r="E21" s="92" t="b">
        <v>0</v>
      </c>
      <c r="F21" s="92" t="b">
        <v>0</v>
      </c>
      <c r="G21" s="92" t="b">
        <v>0</v>
      </c>
    </row>
    <row r="22" spans="1:7" ht="15">
      <c r="A22" s="92" t="s">
        <v>447</v>
      </c>
      <c r="B22" s="92">
        <v>4</v>
      </c>
      <c r="C22" s="122">
        <v>0.008190922827805364</v>
      </c>
      <c r="D22" s="92" t="s">
        <v>499</v>
      </c>
      <c r="E22" s="92" t="b">
        <v>0</v>
      </c>
      <c r="F22" s="92" t="b">
        <v>0</v>
      </c>
      <c r="G22" s="92" t="b">
        <v>0</v>
      </c>
    </row>
    <row r="23" spans="1:7" ht="15">
      <c r="A23" s="92" t="s">
        <v>448</v>
      </c>
      <c r="B23" s="92">
        <v>4</v>
      </c>
      <c r="C23" s="122">
        <v>0.008190922827805364</v>
      </c>
      <c r="D23" s="92" t="s">
        <v>499</v>
      </c>
      <c r="E23" s="92" t="b">
        <v>0</v>
      </c>
      <c r="F23" s="92" t="b">
        <v>0</v>
      </c>
      <c r="G23" s="92" t="b">
        <v>0</v>
      </c>
    </row>
    <row r="24" spans="1:7" ht="15">
      <c r="A24" s="92" t="s">
        <v>449</v>
      </c>
      <c r="B24" s="92">
        <v>4</v>
      </c>
      <c r="C24" s="122">
        <v>0.008190922827805364</v>
      </c>
      <c r="D24" s="92" t="s">
        <v>499</v>
      </c>
      <c r="E24" s="92" t="b">
        <v>0</v>
      </c>
      <c r="F24" s="92" t="b">
        <v>0</v>
      </c>
      <c r="G24" s="92" t="b">
        <v>0</v>
      </c>
    </row>
    <row r="25" spans="1:7" ht="15">
      <c r="A25" s="92" t="s">
        <v>450</v>
      </c>
      <c r="B25" s="92">
        <v>4</v>
      </c>
      <c r="C25" s="122">
        <v>0.008190922827805364</v>
      </c>
      <c r="D25" s="92" t="s">
        <v>499</v>
      </c>
      <c r="E25" s="92" t="b">
        <v>0</v>
      </c>
      <c r="F25" s="92" t="b">
        <v>0</v>
      </c>
      <c r="G25" s="92" t="b">
        <v>0</v>
      </c>
    </row>
    <row r="26" spans="1:7" ht="15">
      <c r="A26" s="92" t="s">
        <v>451</v>
      </c>
      <c r="B26" s="92">
        <v>4</v>
      </c>
      <c r="C26" s="122">
        <v>0.008190922827805364</v>
      </c>
      <c r="D26" s="92" t="s">
        <v>499</v>
      </c>
      <c r="E26" s="92" t="b">
        <v>0</v>
      </c>
      <c r="F26" s="92" t="b">
        <v>0</v>
      </c>
      <c r="G26" s="92" t="b">
        <v>0</v>
      </c>
    </row>
    <row r="27" spans="1:7" ht="15">
      <c r="A27" s="92" t="s">
        <v>452</v>
      </c>
      <c r="B27" s="92">
        <v>4</v>
      </c>
      <c r="C27" s="122">
        <v>0.008190922827805364</v>
      </c>
      <c r="D27" s="92" t="s">
        <v>499</v>
      </c>
      <c r="E27" s="92" t="b">
        <v>0</v>
      </c>
      <c r="F27" s="92" t="b">
        <v>0</v>
      </c>
      <c r="G27" s="92" t="b">
        <v>0</v>
      </c>
    </row>
    <row r="28" spans="1:7" ht="15">
      <c r="A28" s="92" t="s">
        <v>453</v>
      </c>
      <c r="B28" s="92">
        <v>4</v>
      </c>
      <c r="C28" s="122">
        <v>0.008190922827805364</v>
      </c>
      <c r="D28" s="92" t="s">
        <v>499</v>
      </c>
      <c r="E28" s="92" t="b">
        <v>0</v>
      </c>
      <c r="F28" s="92" t="b">
        <v>0</v>
      </c>
      <c r="G28" s="92" t="b">
        <v>0</v>
      </c>
    </row>
    <row r="29" spans="1:7" ht="15">
      <c r="A29" s="92" t="s">
        <v>454</v>
      </c>
      <c r="B29" s="92">
        <v>3</v>
      </c>
      <c r="C29" s="122">
        <v>0.0077518453819050955</v>
      </c>
      <c r="D29" s="92" t="s">
        <v>499</v>
      </c>
      <c r="E29" s="92" t="b">
        <v>0</v>
      </c>
      <c r="F29" s="92" t="b">
        <v>0</v>
      </c>
      <c r="G29" s="92" t="b">
        <v>0</v>
      </c>
    </row>
    <row r="30" spans="1:7" ht="15">
      <c r="A30" s="92" t="s">
        <v>455</v>
      </c>
      <c r="B30" s="92">
        <v>3</v>
      </c>
      <c r="C30" s="122">
        <v>0.0077518453819050955</v>
      </c>
      <c r="D30" s="92" t="s">
        <v>499</v>
      </c>
      <c r="E30" s="92" t="b">
        <v>0</v>
      </c>
      <c r="F30" s="92" t="b">
        <v>0</v>
      </c>
      <c r="G30" s="92" t="b">
        <v>0</v>
      </c>
    </row>
    <row r="31" spans="1:7" ht="15">
      <c r="A31" s="92" t="s">
        <v>456</v>
      </c>
      <c r="B31" s="92">
        <v>3</v>
      </c>
      <c r="C31" s="122">
        <v>0.0077518453819050955</v>
      </c>
      <c r="D31" s="92" t="s">
        <v>499</v>
      </c>
      <c r="E31" s="92" t="b">
        <v>0</v>
      </c>
      <c r="F31" s="92" t="b">
        <v>0</v>
      </c>
      <c r="G31" s="92" t="b">
        <v>0</v>
      </c>
    </row>
    <row r="32" spans="1:7" ht="15">
      <c r="A32" s="92" t="s">
        <v>457</v>
      </c>
      <c r="B32" s="92">
        <v>3</v>
      </c>
      <c r="C32" s="122">
        <v>0.0077518453819050955</v>
      </c>
      <c r="D32" s="92" t="s">
        <v>499</v>
      </c>
      <c r="E32" s="92" t="b">
        <v>0</v>
      </c>
      <c r="F32" s="92" t="b">
        <v>0</v>
      </c>
      <c r="G32" s="92" t="b">
        <v>0</v>
      </c>
    </row>
    <row r="33" spans="1:7" ht="15">
      <c r="A33" s="92" t="s">
        <v>458</v>
      </c>
      <c r="B33" s="92">
        <v>3</v>
      </c>
      <c r="C33" s="122">
        <v>0.0077518453819050955</v>
      </c>
      <c r="D33" s="92" t="s">
        <v>499</v>
      </c>
      <c r="E33" s="92" t="b">
        <v>0</v>
      </c>
      <c r="F33" s="92" t="b">
        <v>0</v>
      </c>
      <c r="G33" s="92" t="b">
        <v>0</v>
      </c>
    </row>
    <row r="34" spans="1:7" ht="15">
      <c r="A34" s="92" t="s">
        <v>459</v>
      </c>
      <c r="B34" s="92">
        <v>3</v>
      </c>
      <c r="C34" s="122">
        <v>0.0077518453819050955</v>
      </c>
      <c r="D34" s="92" t="s">
        <v>499</v>
      </c>
      <c r="E34" s="92" t="b">
        <v>0</v>
      </c>
      <c r="F34" s="92" t="b">
        <v>0</v>
      </c>
      <c r="G34" s="92" t="b">
        <v>0</v>
      </c>
    </row>
    <row r="35" spans="1:7" ht="15">
      <c r="A35" s="92" t="s">
        <v>460</v>
      </c>
      <c r="B35" s="92">
        <v>3</v>
      </c>
      <c r="C35" s="122">
        <v>0.0077518453819050955</v>
      </c>
      <c r="D35" s="92" t="s">
        <v>499</v>
      </c>
      <c r="E35" s="92" t="b">
        <v>0</v>
      </c>
      <c r="F35" s="92" t="b">
        <v>0</v>
      </c>
      <c r="G35" s="92" t="b">
        <v>0</v>
      </c>
    </row>
    <row r="36" spans="1:7" ht="15">
      <c r="A36" s="92" t="s">
        <v>461</v>
      </c>
      <c r="B36" s="92">
        <v>3</v>
      </c>
      <c r="C36" s="122">
        <v>0.0077518453819050955</v>
      </c>
      <c r="D36" s="92" t="s">
        <v>499</v>
      </c>
      <c r="E36" s="92" t="b">
        <v>0</v>
      </c>
      <c r="F36" s="92" t="b">
        <v>0</v>
      </c>
      <c r="G36" s="92" t="b">
        <v>0</v>
      </c>
    </row>
    <row r="37" spans="1:7" ht="15">
      <c r="A37" s="92" t="s">
        <v>462</v>
      </c>
      <c r="B37" s="92">
        <v>3</v>
      </c>
      <c r="C37" s="122">
        <v>0.0077518453819050955</v>
      </c>
      <c r="D37" s="92" t="s">
        <v>499</v>
      </c>
      <c r="E37" s="92" t="b">
        <v>0</v>
      </c>
      <c r="F37" s="92" t="b">
        <v>0</v>
      </c>
      <c r="G37" s="92" t="b">
        <v>0</v>
      </c>
    </row>
    <row r="38" spans="1:7" ht="15">
      <c r="A38" s="92" t="s">
        <v>463</v>
      </c>
      <c r="B38" s="92">
        <v>3</v>
      </c>
      <c r="C38" s="122">
        <v>0.0077518453819050955</v>
      </c>
      <c r="D38" s="92" t="s">
        <v>499</v>
      </c>
      <c r="E38" s="92" t="b">
        <v>0</v>
      </c>
      <c r="F38" s="92" t="b">
        <v>0</v>
      </c>
      <c r="G38" s="92" t="b">
        <v>0</v>
      </c>
    </row>
    <row r="39" spans="1:7" ht="15">
      <c r="A39" s="92" t="s">
        <v>464</v>
      </c>
      <c r="B39" s="92">
        <v>3</v>
      </c>
      <c r="C39" s="122">
        <v>0.0077518453819050955</v>
      </c>
      <c r="D39" s="92" t="s">
        <v>499</v>
      </c>
      <c r="E39" s="92" t="b">
        <v>0</v>
      </c>
      <c r="F39" s="92" t="b">
        <v>0</v>
      </c>
      <c r="G39" s="92" t="b">
        <v>0</v>
      </c>
    </row>
    <row r="40" spans="1:7" ht="15">
      <c r="A40" s="92" t="s">
        <v>465</v>
      </c>
      <c r="B40" s="92">
        <v>3</v>
      </c>
      <c r="C40" s="122">
        <v>0.0077518453819050955</v>
      </c>
      <c r="D40" s="92" t="s">
        <v>499</v>
      </c>
      <c r="E40" s="92" t="b">
        <v>0</v>
      </c>
      <c r="F40" s="92" t="b">
        <v>0</v>
      </c>
      <c r="G40" s="92" t="b">
        <v>0</v>
      </c>
    </row>
    <row r="41" spans="1:7" ht="15">
      <c r="A41" s="92" t="s">
        <v>466</v>
      </c>
      <c r="B41" s="92">
        <v>3</v>
      </c>
      <c r="C41" s="122">
        <v>0.0077518453819050955</v>
      </c>
      <c r="D41" s="92" t="s">
        <v>499</v>
      </c>
      <c r="E41" s="92" t="b">
        <v>0</v>
      </c>
      <c r="F41" s="92" t="b">
        <v>0</v>
      </c>
      <c r="G41" s="92" t="b">
        <v>0</v>
      </c>
    </row>
    <row r="42" spans="1:7" ht="15">
      <c r="A42" s="92" t="s">
        <v>467</v>
      </c>
      <c r="B42" s="92">
        <v>3</v>
      </c>
      <c r="C42" s="122">
        <v>0.0077518453819050955</v>
      </c>
      <c r="D42" s="92" t="s">
        <v>499</v>
      </c>
      <c r="E42" s="92" t="b">
        <v>0</v>
      </c>
      <c r="F42" s="92" t="b">
        <v>0</v>
      </c>
      <c r="G42" s="92" t="b">
        <v>0</v>
      </c>
    </row>
    <row r="43" spans="1:7" ht="15">
      <c r="A43" s="92" t="s">
        <v>468</v>
      </c>
      <c r="B43" s="92">
        <v>3</v>
      </c>
      <c r="C43" s="122">
        <v>0.0077518453819050955</v>
      </c>
      <c r="D43" s="92" t="s">
        <v>499</v>
      </c>
      <c r="E43" s="92" t="b">
        <v>0</v>
      </c>
      <c r="F43" s="92" t="b">
        <v>0</v>
      </c>
      <c r="G43" s="92" t="b">
        <v>0</v>
      </c>
    </row>
    <row r="44" spans="1:7" ht="15">
      <c r="A44" s="92" t="s">
        <v>469</v>
      </c>
      <c r="B44" s="92">
        <v>3</v>
      </c>
      <c r="C44" s="122">
        <v>0.0077518453819050955</v>
      </c>
      <c r="D44" s="92" t="s">
        <v>499</v>
      </c>
      <c r="E44" s="92" t="b">
        <v>0</v>
      </c>
      <c r="F44" s="92" t="b">
        <v>0</v>
      </c>
      <c r="G44" s="92" t="b">
        <v>0</v>
      </c>
    </row>
    <row r="45" spans="1:7" ht="15">
      <c r="A45" s="92" t="s">
        <v>470</v>
      </c>
      <c r="B45" s="92">
        <v>3</v>
      </c>
      <c r="C45" s="122">
        <v>0.0077518453819050955</v>
      </c>
      <c r="D45" s="92" t="s">
        <v>499</v>
      </c>
      <c r="E45" s="92" t="b">
        <v>0</v>
      </c>
      <c r="F45" s="92" t="b">
        <v>0</v>
      </c>
      <c r="G45" s="92" t="b">
        <v>0</v>
      </c>
    </row>
    <row r="46" spans="1:7" ht="15">
      <c r="A46" s="92" t="s">
        <v>471</v>
      </c>
      <c r="B46" s="92">
        <v>3</v>
      </c>
      <c r="C46" s="122">
        <v>0.0077518453819050955</v>
      </c>
      <c r="D46" s="92" t="s">
        <v>499</v>
      </c>
      <c r="E46" s="92" t="b">
        <v>0</v>
      </c>
      <c r="F46" s="92" t="b">
        <v>0</v>
      </c>
      <c r="G46" s="92" t="b">
        <v>0</v>
      </c>
    </row>
    <row r="47" spans="1:7" ht="15">
      <c r="A47" s="92" t="s">
        <v>472</v>
      </c>
      <c r="B47" s="92">
        <v>3</v>
      </c>
      <c r="C47" s="122">
        <v>0.0077518453819050955</v>
      </c>
      <c r="D47" s="92" t="s">
        <v>499</v>
      </c>
      <c r="E47" s="92" t="b">
        <v>0</v>
      </c>
      <c r="F47" s="92" t="b">
        <v>0</v>
      </c>
      <c r="G47" s="92" t="b">
        <v>0</v>
      </c>
    </row>
    <row r="48" spans="1:7" ht="15">
      <c r="A48" s="92" t="s">
        <v>473</v>
      </c>
      <c r="B48" s="92">
        <v>3</v>
      </c>
      <c r="C48" s="122">
        <v>0.0077518453819050955</v>
      </c>
      <c r="D48" s="92" t="s">
        <v>499</v>
      </c>
      <c r="E48" s="92" t="b">
        <v>0</v>
      </c>
      <c r="F48" s="92" t="b">
        <v>0</v>
      </c>
      <c r="G48" s="92" t="b">
        <v>0</v>
      </c>
    </row>
    <row r="49" spans="1:7" ht="15">
      <c r="A49" s="92" t="s">
        <v>474</v>
      </c>
      <c r="B49" s="92">
        <v>3</v>
      </c>
      <c r="C49" s="122">
        <v>0.0077518453819050955</v>
      </c>
      <c r="D49" s="92" t="s">
        <v>499</v>
      </c>
      <c r="E49" s="92" t="b">
        <v>0</v>
      </c>
      <c r="F49" s="92" t="b">
        <v>0</v>
      </c>
      <c r="G49" s="92" t="b">
        <v>0</v>
      </c>
    </row>
    <row r="50" spans="1:7" ht="15">
      <c r="A50" s="92" t="s">
        <v>475</v>
      </c>
      <c r="B50" s="92">
        <v>3</v>
      </c>
      <c r="C50" s="122">
        <v>0.0077518453819050955</v>
      </c>
      <c r="D50" s="92" t="s">
        <v>499</v>
      </c>
      <c r="E50" s="92" t="b">
        <v>0</v>
      </c>
      <c r="F50" s="92" t="b">
        <v>0</v>
      </c>
      <c r="G50" s="92" t="b">
        <v>0</v>
      </c>
    </row>
    <row r="51" spans="1:7" ht="15">
      <c r="A51" s="92" t="s">
        <v>476</v>
      </c>
      <c r="B51" s="92">
        <v>3</v>
      </c>
      <c r="C51" s="122">
        <v>0.0077518453819050955</v>
      </c>
      <c r="D51" s="92" t="s">
        <v>499</v>
      </c>
      <c r="E51" s="92" t="b">
        <v>0</v>
      </c>
      <c r="F51" s="92" t="b">
        <v>0</v>
      </c>
      <c r="G51" s="92" t="b">
        <v>0</v>
      </c>
    </row>
    <row r="52" spans="1:7" ht="15">
      <c r="A52" s="92" t="s">
        <v>477</v>
      </c>
      <c r="B52" s="92">
        <v>3</v>
      </c>
      <c r="C52" s="122">
        <v>0.0077518453819050955</v>
      </c>
      <c r="D52" s="92" t="s">
        <v>499</v>
      </c>
      <c r="E52" s="92" t="b">
        <v>0</v>
      </c>
      <c r="F52" s="92" t="b">
        <v>0</v>
      </c>
      <c r="G52" s="92" t="b">
        <v>0</v>
      </c>
    </row>
    <row r="53" spans="1:7" ht="15">
      <c r="A53" s="92" t="s">
        <v>478</v>
      </c>
      <c r="B53" s="92">
        <v>3</v>
      </c>
      <c r="C53" s="122">
        <v>0.0077518453819050955</v>
      </c>
      <c r="D53" s="92" t="s">
        <v>499</v>
      </c>
      <c r="E53" s="92" t="b">
        <v>0</v>
      </c>
      <c r="F53" s="92" t="b">
        <v>0</v>
      </c>
      <c r="G53" s="92" t="b">
        <v>0</v>
      </c>
    </row>
    <row r="54" spans="1:7" ht="15">
      <c r="A54" s="92" t="s">
        <v>479</v>
      </c>
      <c r="B54" s="92">
        <v>3</v>
      </c>
      <c r="C54" s="122">
        <v>0.0077518453819050955</v>
      </c>
      <c r="D54" s="92" t="s">
        <v>499</v>
      </c>
      <c r="E54" s="92" t="b">
        <v>0</v>
      </c>
      <c r="F54" s="92" t="b">
        <v>0</v>
      </c>
      <c r="G54" s="92" t="b">
        <v>0</v>
      </c>
    </row>
    <row r="55" spans="1:7" ht="15">
      <c r="A55" s="92" t="s">
        <v>480</v>
      </c>
      <c r="B55" s="92">
        <v>3</v>
      </c>
      <c r="C55" s="122">
        <v>0.0077518453819050955</v>
      </c>
      <c r="D55" s="92" t="s">
        <v>499</v>
      </c>
      <c r="E55" s="92" t="b">
        <v>0</v>
      </c>
      <c r="F55" s="92" t="b">
        <v>0</v>
      </c>
      <c r="G55" s="92" t="b">
        <v>0</v>
      </c>
    </row>
    <row r="56" spans="1:7" ht="15">
      <c r="A56" s="92" t="s">
        <v>481</v>
      </c>
      <c r="B56" s="92">
        <v>3</v>
      </c>
      <c r="C56" s="122">
        <v>0.0077518453819050955</v>
      </c>
      <c r="D56" s="92" t="s">
        <v>499</v>
      </c>
      <c r="E56" s="92" t="b">
        <v>0</v>
      </c>
      <c r="F56" s="92" t="b">
        <v>0</v>
      </c>
      <c r="G56" s="92" t="b">
        <v>0</v>
      </c>
    </row>
    <row r="57" spans="1:7" ht="15">
      <c r="A57" s="92" t="s">
        <v>482</v>
      </c>
      <c r="B57" s="92">
        <v>2</v>
      </c>
      <c r="C57" s="122">
        <v>0.006679409874537714</v>
      </c>
      <c r="D57" s="92" t="s">
        <v>499</v>
      </c>
      <c r="E57" s="92" t="b">
        <v>0</v>
      </c>
      <c r="F57" s="92" t="b">
        <v>0</v>
      </c>
      <c r="G57" s="92" t="b">
        <v>0</v>
      </c>
    </row>
    <row r="58" spans="1:7" ht="15">
      <c r="A58" s="92" t="s">
        <v>483</v>
      </c>
      <c r="B58" s="92">
        <v>2</v>
      </c>
      <c r="C58" s="122">
        <v>0.006679409874537714</v>
      </c>
      <c r="D58" s="92" t="s">
        <v>499</v>
      </c>
      <c r="E58" s="92" t="b">
        <v>0</v>
      </c>
      <c r="F58" s="92" t="b">
        <v>0</v>
      </c>
      <c r="G58" s="92" t="b">
        <v>0</v>
      </c>
    </row>
    <row r="59" spans="1:7" ht="15">
      <c r="A59" s="92" t="s">
        <v>370</v>
      </c>
      <c r="B59" s="92">
        <v>2</v>
      </c>
      <c r="C59" s="122">
        <v>0.006679409874537714</v>
      </c>
      <c r="D59" s="92" t="s">
        <v>499</v>
      </c>
      <c r="E59" s="92" t="b">
        <v>0</v>
      </c>
      <c r="F59" s="92" t="b">
        <v>0</v>
      </c>
      <c r="G59" s="92" t="b">
        <v>0</v>
      </c>
    </row>
    <row r="60" spans="1:7" ht="15">
      <c r="A60" s="92" t="s">
        <v>484</v>
      </c>
      <c r="B60" s="92">
        <v>2</v>
      </c>
      <c r="C60" s="122">
        <v>0.006679409874537714</v>
      </c>
      <c r="D60" s="92" t="s">
        <v>499</v>
      </c>
      <c r="E60" s="92" t="b">
        <v>0</v>
      </c>
      <c r="F60" s="92" t="b">
        <v>0</v>
      </c>
      <c r="G60" s="92" t="b">
        <v>0</v>
      </c>
    </row>
    <row r="61" spans="1:7" ht="15">
      <c r="A61" s="92" t="s">
        <v>485</v>
      </c>
      <c r="B61" s="92">
        <v>2</v>
      </c>
      <c r="C61" s="122">
        <v>0.006679409874537714</v>
      </c>
      <c r="D61" s="92" t="s">
        <v>499</v>
      </c>
      <c r="E61" s="92" t="b">
        <v>0</v>
      </c>
      <c r="F61" s="92" t="b">
        <v>0</v>
      </c>
      <c r="G61" s="92" t="b">
        <v>0</v>
      </c>
    </row>
    <row r="62" spans="1:7" ht="15">
      <c r="A62" s="92" t="s">
        <v>486</v>
      </c>
      <c r="B62" s="92">
        <v>2</v>
      </c>
      <c r="C62" s="122">
        <v>0.006679409874537714</v>
      </c>
      <c r="D62" s="92" t="s">
        <v>499</v>
      </c>
      <c r="E62" s="92" t="b">
        <v>0</v>
      </c>
      <c r="F62" s="92" t="b">
        <v>0</v>
      </c>
      <c r="G62" s="92" t="b">
        <v>0</v>
      </c>
    </row>
    <row r="63" spans="1:7" ht="15">
      <c r="A63" s="92" t="s">
        <v>487</v>
      </c>
      <c r="B63" s="92">
        <v>2</v>
      </c>
      <c r="C63" s="122">
        <v>0.006679409874537714</v>
      </c>
      <c r="D63" s="92" t="s">
        <v>499</v>
      </c>
      <c r="E63" s="92" t="b">
        <v>0</v>
      </c>
      <c r="F63" s="92" t="b">
        <v>0</v>
      </c>
      <c r="G63" s="92" t="b">
        <v>0</v>
      </c>
    </row>
    <row r="64" spans="1:7" ht="15">
      <c r="A64" s="92" t="s">
        <v>488</v>
      </c>
      <c r="B64" s="92">
        <v>2</v>
      </c>
      <c r="C64" s="122">
        <v>0.006679409874537714</v>
      </c>
      <c r="D64" s="92" t="s">
        <v>499</v>
      </c>
      <c r="E64" s="92" t="b">
        <v>0</v>
      </c>
      <c r="F64" s="92" t="b">
        <v>0</v>
      </c>
      <c r="G64" s="92" t="b">
        <v>0</v>
      </c>
    </row>
    <row r="65" spans="1:7" ht="15">
      <c r="A65" s="92" t="s">
        <v>489</v>
      </c>
      <c r="B65" s="92">
        <v>2</v>
      </c>
      <c r="C65" s="122">
        <v>0.006679409874537714</v>
      </c>
      <c r="D65" s="92" t="s">
        <v>499</v>
      </c>
      <c r="E65" s="92" t="b">
        <v>0</v>
      </c>
      <c r="F65" s="92" t="b">
        <v>0</v>
      </c>
      <c r="G65" s="92" t="b">
        <v>0</v>
      </c>
    </row>
    <row r="66" spans="1:7" ht="15">
      <c r="A66" s="92" t="s">
        <v>490</v>
      </c>
      <c r="B66" s="92">
        <v>2</v>
      </c>
      <c r="C66" s="122">
        <v>0.006679409874537714</v>
      </c>
      <c r="D66" s="92" t="s">
        <v>499</v>
      </c>
      <c r="E66" s="92" t="b">
        <v>0</v>
      </c>
      <c r="F66" s="92" t="b">
        <v>0</v>
      </c>
      <c r="G66" s="92" t="b">
        <v>0</v>
      </c>
    </row>
    <row r="67" spans="1:7" ht="15">
      <c r="A67" s="92" t="s">
        <v>491</v>
      </c>
      <c r="B67" s="92">
        <v>2</v>
      </c>
      <c r="C67" s="122">
        <v>0.006679409874537714</v>
      </c>
      <c r="D67" s="92" t="s">
        <v>499</v>
      </c>
      <c r="E67" s="92" t="b">
        <v>0</v>
      </c>
      <c r="F67" s="92" t="b">
        <v>0</v>
      </c>
      <c r="G67" s="92" t="b">
        <v>0</v>
      </c>
    </row>
    <row r="68" spans="1:7" ht="15">
      <c r="A68" s="92" t="s">
        <v>492</v>
      </c>
      <c r="B68" s="92">
        <v>2</v>
      </c>
      <c r="C68" s="122">
        <v>0.006679409874537714</v>
      </c>
      <c r="D68" s="92" t="s">
        <v>499</v>
      </c>
      <c r="E68" s="92" t="b">
        <v>0</v>
      </c>
      <c r="F68" s="92" t="b">
        <v>0</v>
      </c>
      <c r="G68" s="92" t="b">
        <v>0</v>
      </c>
    </row>
    <row r="69" spans="1:7" ht="15">
      <c r="A69" s="92" t="s">
        <v>493</v>
      </c>
      <c r="B69" s="92">
        <v>2</v>
      </c>
      <c r="C69" s="122">
        <v>0.006679409874537714</v>
      </c>
      <c r="D69" s="92" t="s">
        <v>499</v>
      </c>
      <c r="E69" s="92" t="b">
        <v>0</v>
      </c>
      <c r="F69" s="92" t="b">
        <v>0</v>
      </c>
      <c r="G69" s="92" t="b">
        <v>0</v>
      </c>
    </row>
    <row r="70" spans="1:7" ht="15">
      <c r="A70" s="92" t="s">
        <v>494</v>
      </c>
      <c r="B70" s="92">
        <v>2</v>
      </c>
      <c r="C70" s="122">
        <v>0.006679409874537714</v>
      </c>
      <c r="D70" s="92" t="s">
        <v>499</v>
      </c>
      <c r="E70" s="92" t="b">
        <v>0</v>
      </c>
      <c r="F70" s="92" t="b">
        <v>0</v>
      </c>
      <c r="G70" s="92" t="b">
        <v>0</v>
      </c>
    </row>
    <row r="71" spans="1:7" ht="15">
      <c r="A71" s="92" t="s">
        <v>495</v>
      </c>
      <c r="B71" s="92">
        <v>2</v>
      </c>
      <c r="C71" s="122">
        <v>0.006679409874537714</v>
      </c>
      <c r="D71" s="92" t="s">
        <v>499</v>
      </c>
      <c r="E71" s="92" t="b">
        <v>0</v>
      </c>
      <c r="F71" s="92" t="b">
        <v>0</v>
      </c>
      <c r="G71" s="92" t="b">
        <v>0</v>
      </c>
    </row>
    <row r="72" spans="1:7" ht="15">
      <c r="A72" s="92" t="s">
        <v>496</v>
      </c>
      <c r="B72" s="92">
        <v>2</v>
      </c>
      <c r="C72" s="122">
        <v>0.006679409874537714</v>
      </c>
      <c r="D72" s="92" t="s">
        <v>499</v>
      </c>
      <c r="E72" s="92" t="b">
        <v>0</v>
      </c>
      <c r="F72" s="92" t="b">
        <v>0</v>
      </c>
      <c r="G72" s="92" t="b">
        <v>0</v>
      </c>
    </row>
    <row r="73" spans="1:7" ht="15">
      <c r="A73" s="92" t="s">
        <v>381</v>
      </c>
      <c r="B73" s="92">
        <v>12</v>
      </c>
      <c r="C73" s="122">
        <v>0</v>
      </c>
      <c r="D73" s="92" t="s">
        <v>354</v>
      </c>
      <c r="E73" s="92" t="b">
        <v>0</v>
      </c>
      <c r="F73" s="92" t="b">
        <v>0</v>
      </c>
      <c r="G73" s="92" t="b">
        <v>0</v>
      </c>
    </row>
    <row r="74" spans="1:7" ht="15">
      <c r="A74" s="92" t="s">
        <v>382</v>
      </c>
      <c r="B74" s="92">
        <v>9</v>
      </c>
      <c r="C74" s="122">
        <v>0.004825959783153217</v>
      </c>
      <c r="D74" s="92" t="s">
        <v>354</v>
      </c>
      <c r="E74" s="92" t="b">
        <v>0</v>
      </c>
      <c r="F74" s="92" t="b">
        <v>0</v>
      </c>
      <c r="G74" s="92" t="b">
        <v>0</v>
      </c>
    </row>
    <row r="75" spans="1:7" ht="15">
      <c r="A75" s="92" t="s">
        <v>383</v>
      </c>
      <c r="B75" s="92">
        <v>9</v>
      </c>
      <c r="C75" s="122">
        <v>0.004825959783153217</v>
      </c>
      <c r="D75" s="92" t="s">
        <v>354</v>
      </c>
      <c r="E75" s="92" t="b">
        <v>0</v>
      </c>
      <c r="F75" s="92" t="b">
        <v>0</v>
      </c>
      <c r="G75" s="92" t="b">
        <v>0</v>
      </c>
    </row>
    <row r="76" spans="1:7" ht="15">
      <c r="A76" s="92" t="s">
        <v>214</v>
      </c>
      <c r="B76" s="92">
        <v>6</v>
      </c>
      <c r="C76" s="122">
        <v>0.0077518453819050955</v>
      </c>
      <c r="D76" s="92" t="s">
        <v>354</v>
      </c>
      <c r="E76" s="92" t="b">
        <v>0</v>
      </c>
      <c r="F76" s="92" t="b">
        <v>0</v>
      </c>
      <c r="G76" s="92" t="b">
        <v>0</v>
      </c>
    </row>
    <row r="77" spans="1:7" ht="15">
      <c r="A77" s="92" t="s">
        <v>384</v>
      </c>
      <c r="B77" s="92">
        <v>6</v>
      </c>
      <c r="C77" s="122">
        <v>0.0077518453819050955</v>
      </c>
      <c r="D77" s="92" t="s">
        <v>354</v>
      </c>
      <c r="E77" s="92" t="b">
        <v>0</v>
      </c>
      <c r="F77" s="92" t="b">
        <v>0</v>
      </c>
      <c r="G77" s="92" t="b">
        <v>0</v>
      </c>
    </row>
    <row r="78" spans="1:7" ht="15">
      <c r="A78" s="92" t="s">
        <v>386</v>
      </c>
      <c r="B78" s="92">
        <v>5</v>
      </c>
      <c r="C78" s="122">
        <v>0.008159039521708284</v>
      </c>
      <c r="D78" s="92" t="s">
        <v>354</v>
      </c>
      <c r="E78" s="92" t="b">
        <v>0</v>
      </c>
      <c r="F78" s="92" t="b">
        <v>0</v>
      </c>
      <c r="G78" s="92" t="b">
        <v>0</v>
      </c>
    </row>
    <row r="79" spans="1:7" ht="15">
      <c r="A79" s="92" t="s">
        <v>387</v>
      </c>
      <c r="B79" s="92">
        <v>5</v>
      </c>
      <c r="C79" s="122">
        <v>0.008159039521708284</v>
      </c>
      <c r="D79" s="92" t="s">
        <v>354</v>
      </c>
      <c r="E79" s="92" t="b">
        <v>0</v>
      </c>
      <c r="F79" s="92" t="b">
        <v>0</v>
      </c>
      <c r="G79" s="92" t="b">
        <v>0</v>
      </c>
    </row>
    <row r="80" spans="1:7" ht="15">
      <c r="A80" s="92" t="s">
        <v>388</v>
      </c>
      <c r="B80" s="92">
        <v>4</v>
      </c>
      <c r="C80" s="122">
        <v>0.008190922827805364</v>
      </c>
      <c r="D80" s="92" t="s">
        <v>354</v>
      </c>
      <c r="E80" s="92" t="b">
        <v>0</v>
      </c>
      <c r="F80" s="92" t="b">
        <v>0</v>
      </c>
      <c r="G80" s="92" t="b">
        <v>0</v>
      </c>
    </row>
    <row r="81" spans="1:7" ht="15">
      <c r="A81" s="92" t="s">
        <v>371</v>
      </c>
      <c r="B81" s="92">
        <v>4</v>
      </c>
      <c r="C81" s="122">
        <v>0.008190922827805364</v>
      </c>
      <c r="D81" s="92" t="s">
        <v>354</v>
      </c>
      <c r="E81" s="92" t="b">
        <v>0</v>
      </c>
      <c r="F81" s="92" t="b">
        <v>0</v>
      </c>
      <c r="G81" s="92" t="b">
        <v>0</v>
      </c>
    </row>
    <row r="82" spans="1:7" ht="15">
      <c r="A82" s="92" t="s">
        <v>389</v>
      </c>
      <c r="B82" s="92">
        <v>4</v>
      </c>
      <c r="C82" s="122">
        <v>0.008190922827805364</v>
      </c>
      <c r="D82" s="92" t="s">
        <v>354</v>
      </c>
      <c r="E82" s="92" t="b">
        <v>0</v>
      </c>
      <c r="F82" s="92" t="b">
        <v>0</v>
      </c>
      <c r="G82" s="92" t="b">
        <v>0</v>
      </c>
    </row>
    <row r="83" spans="1:7" ht="15">
      <c r="A83" s="92" t="s">
        <v>442</v>
      </c>
      <c r="B83" s="92">
        <v>4</v>
      </c>
      <c r="C83" s="122">
        <v>0.008190922827805364</v>
      </c>
      <c r="D83" s="92" t="s">
        <v>354</v>
      </c>
      <c r="E83" s="92" t="b">
        <v>0</v>
      </c>
      <c r="F83" s="92" t="b">
        <v>0</v>
      </c>
      <c r="G83" s="92" t="b">
        <v>0</v>
      </c>
    </row>
    <row r="84" spans="1:7" ht="15">
      <c r="A84" s="92" t="s">
        <v>443</v>
      </c>
      <c r="B84" s="92">
        <v>4</v>
      </c>
      <c r="C84" s="122">
        <v>0.008190922827805364</v>
      </c>
      <c r="D84" s="92" t="s">
        <v>354</v>
      </c>
      <c r="E84" s="92" t="b">
        <v>0</v>
      </c>
      <c r="F84" s="92" t="b">
        <v>0</v>
      </c>
      <c r="G84" s="92" t="b">
        <v>0</v>
      </c>
    </row>
    <row r="85" spans="1:7" ht="15">
      <c r="A85" s="92" t="s">
        <v>444</v>
      </c>
      <c r="B85" s="92">
        <v>4</v>
      </c>
      <c r="C85" s="122">
        <v>0.008190922827805364</v>
      </c>
      <c r="D85" s="92" t="s">
        <v>354</v>
      </c>
      <c r="E85" s="92" t="b">
        <v>0</v>
      </c>
      <c r="F85" s="92" t="b">
        <v>0</v>
      </c>
      <c r="G85" s="92" t="b">
        <v>0</v>
      </c>
    </row>
    <row r="86" spans="1:7" ht="15">
      <c r="A86" s="92" t="s">
        <v>445</v>
      </c>
      <c r="B86" s="92">
        <v>4</v>
      </c>
      <c r="C86" s="122">
        <v>0.008190922827805364</v>
      </c>
      <c r="D86" s="92" t="s">
        <v>354</v>
      </c>
      <c r="E86" s="92" t="b">
        <v>0</v>
      </c>
      <c r="F86" s="92" t="b">
        <v>0</v>
      </c>
      <c r="G86" s="92" t="b">
        <v>0</v>
      </c>
    </row>
    <row r="87" spans="1:7" ht="15">
      <c r="A87" s="92" t="s">
        <v>446</v>
      </c>
      <c r="B87" s="92">
        <v>4</v>
      </c>
      <c r="C87" s="122">
        <v>0.008190922827805364</v>
      </c>
      <c r="D87" s="92" t="s">
        <v>354</v>
      </c>
      <c r="E87" s="92" t="b">
        <v>0</v>
      </c>
      <c r="F87" s="92" t="b">
        <v>0</v>
      </c>
      <c r="G87" s="92" t="b">
        <v>0</v>
      </c>
    </row>
    <row r="88" spans="1:7" ht="15">
      <c r="A88" s="92" t="s">
        <v>447</v>
      </c>
      <c r="B88" s="92">
        <v>4</v>
      </c>
      <c r="C88" s="122">
        <v>0.008190922827805364</v>
      </c>
      <c r="D88" s="92" t="s">
        <v>354</v>
      </c>
      <c r="E88" s="92" t="b">
        <v>0</v>
      </c>
      <c r="F88" s="92" t="b">
        <v>0</v>
      </c>
      <c r="G88" s="92" t="b">
        <v>0</v>
      </c>
    </row>
    <row r="89" spans="1:7" ht="15">
      <c r="A89" s="92" t="s">
        <v>448</v>
      </c>
      <c r="B89" s="92">
        <v>4</v>
      </c>
      <c r="C89" s="122">
        <v>0.008190922827805364</v>
      </c>
      <c r="D89" s="92" t="s">
        <v>354</v>
      </c>
      <c r="E89" s="92" t="b">
        <v>0</v>
      </c>
      <c r="F89" s="92" t="b">
        <v>0</v>
      </c>
      <c r="G89" s="92" t="b">
        <v>0</v>
      </c>
    </row>
    <row r="90" spans="1:7" ht="15">
      <c r="A90" s="92" t="s">
        <v>449</v>
      </c>
      <c r="B90" s="92">
        <v>4</v>
      </c>
      <c r="C90" s="122">
        <v>0.008190922827805364</v>
      </c>
      <c r="D90" s="92" t="s">
        <v>354</v>
      </c>
      <c r="E90" s="92" t="b">
        <v>0</v>
      </c>
      <c r="F90" s="92" t="b">
        <v>0</v>
      </c>
      <c r="G90" s="92" t="b">
        <v>0</v>
      </c>
    </row>
    <row r="91" spans="1:7" ht="15">
      <c r="A91" s="92" t="s">
        <v>450</v>
      </c>
      <c r="B91" s="92">
        <v>4</v>
      </c>
      <c r="C91" s="122">
        <v>0.008190922827805364</v>
      </c>
      <c r="D91" s="92" t="s">
        <v>354</v>
      </c>
      <c r="E91" s="92" t="b">
        <v>0</v>
      </c>
      <c r="F91" s="92" t="b">
        <v>0</v>
      </c>
      <c r="G91" s="92" t="b">
        <v>0</v>
      </c>
    </row>
    <row r="92" spans="1:7" ht="15">
      <c r="A92" s="92" t="s">
        <v>451</v>
      </c>
      <c r="B92" s="92">
        <v>4</v>
      </c>
      <c r="C92" s="122">
        <v>0.008190922827805364</v>
      </c>
      <c r="D92" s="92" t="s">
        <v>354</v>
      </c>
      <c r="E92" s="92" t="b">
        <v>0</v>
      </c>
      <c r="F92" s="92" t="b">
        <v>0</v>
      </c>
      <c r="G92" s="92" t="b">
        <v>0</v>
      </c>
    </row>
    <row r="93" spans="1:7" ht="15">
      <c r="A93" s="92" t="s">
        <v>452</v>
      </c>
      <c r="B93" s="92">
        <v>4</v>
      </c>
      <c r="C93" s="122">
        <v>0.008190922827805364</v>
      </c>
      <c r="D93" s="92" t="s">
        <v>354</v>
      </c>
      <c r="E93" s="92" t="b">
        <v>0</v>
      </c>
      <c r="F93" s="92" t="b">
        <v>0</v>
      </c>
      <c r="G93" s="92" t="b">
        <v>0</v>
      </c>
    </row>
    <row r="94" spans="1:7" ht="15">
      <c r="A94" s="92" t="s">
        <v>453</v>
      </c>
      <c r="B94" s="92">
        <v>4</v>
      </c>
      <c r="C94" s="122">
        <v>0.008190922827805364</v>
      </c>
      <c r="D94" s="92" t="s">
        <v>354</v>
      </c>
      <c r="E94" s="92" t="b">
        <v>0</v>
      </c>
      <c r="F94" s="92" t="b">
        <v>0</v>
      </c>
      <c r="G94" s="92" t="b">
        <v>0</v>
      </c>
    </row>
    <row r="95" spans="1:7" ht="15">
      <c r="A95" s="92" t="s">
        <v>465</v>
      </c>
      <c r="B95" s="92">
        <v>3</v>
      </c>
      <c r="C95" s="122">
        <v>0.0077518453819050955</v>
      </c>
      <c r="D95" s="92" t="s">
        <v>354</v>
      </c>
      <c r="E95" s="92" t="b">
        <v>0</v>
      </c>
      <c r="F95" s="92" t="b">
        <v>0</v>
      </c>
      <c r="G95" s="92" t="b">
        <v>0</v>
      </c>
    </row>
    <row r="96" spans="1:7" ht="15">
      <c r="A96" s="92" t="s">
        <v>466</v>
      </c>
      <c r="B96" s="92">
        <v>3</v>
      </c>
      <c r="C96" s="122">
        <v>0.0077518453819050955</v>
      </c>
      <c r="D96" s="92" t="s">
        <v>354</v>
      </c>
      <c r="E96" s="92" t="b">
        <v>0</v>
      </c>
      <c r="F96" s="92" t="b">
        <v>0</v>
      </c>
      <c r="G96" s="92" t="b">
        <v>0</v>
      </c>
    </row>
    <row r="97" spans="1:7" ht="15">
      <c r="A97" s="92" t="s">
        <v>467</v>
      </c>
      <c r="B97" s="92">
        <v>3</v>
      </c>
      <c r="C97" s="122">
        <v>0.0077518453819050955</v>
      </c>
      <c r="D97" s="92" t="s">
        <v>354</v>
      </c>
      <c r="E97" s="92" t="b">
        <v>0</v>
      </c>
      <c r="F97" s="92" t="b">
        <v>0</v>
      </c>
      <c r="G97" s="92" t="b">
        <v>0</v>
      </c>
    </row>
    <row r="98" spans="1:7" ht="15">
      <c r="A98" s="92" t="s">
        <v>468</v>
      </c>
      <c r="B98" s="92">
        <v>3</v>
      </c>
      <c r="C98" s="122">
        <v>0.0077518453819050955</v>
      </c>
      <c r="D98" s="92" t="s">
        <v>354</v>
      </c>
      <c r="E98" s="92" t="b">
        <v>0</v>
      </c>
      <c r="F98" s="92" t="b">
        <v>0</v>
      </c>
      <c r="G98" s="92" t="b">
        <v>0</v>
      </c>
    </row>
    <row r="99" spans="1:7" ht="15">
      <c r="A99" s="92" t="s">
        <v>469</v>
      </c>
      <c r="B99" s="92">
        <v>3</v>
      </c>
      <c r="C99" s="122">
        <v>0.0077518453819050955</v>
      </c>
      <c r="D99" s="92" t="s">
        <v>354</v>
      </c>
      <c r="E99" s="92" t="b">
        <v>0</v>
      </c>
      <c r="F99" s="92" t="b">
        <v>0</v>
      </c>
      <c r="G99" s="92" t="b">
        <v>0</v>
      </c>
    </row>
    <row r="100" spans="1:7" ht="15">
      <c r="A100" s="92" t="s">
        <v>470</v>
      </c>
      <c r="B100" s="92">
        <v>3</v>
      </c>
      <c r="C100" s="122">
        <v>0.0077518453819050955</v>
      </c>
      <c r="D100" s="92" t="s">
        <v>354</v>
      </c>
      <c r="E100" s="92" t="b">
        <v>0</v>
      </c>
      <c r="F100" s="92" t="b">
        <v>0</v>
      </c>
      <c r="G100" s="92" t="b">
        <v>0</v>
      </c>
    </row>
    <row r="101" spans="1:7" ht="15">
      <c r="A101" s="92" t="s">
        <v>471</v>
      </c>
      <c r="B101" s="92">
        <v>3</v>
      </c>
      <c r="C101" s="122">
        <v>0.0077518453819050955</v>
      </c>
      <c r="D101" s="92" t="s">
        <v>354</v>
      </c>
      <c r="E101" s="92" t="b">
        <v>0</v>
      </c>
      <c r="F101" s="92" t="b">
        <v>0</v>
      </c>
      <c r="G101" s="92" t="b">
        <v>0</v>
      </c>
    </row>
    <row r="102" spans="1:7" ht="15">
      <c r="A102" s="92" t="s">
        <v>472</v>
      </c>
      <c r="B102" s="92">
        <v>3</v>
      </c>
      <c r="C102" s="122">
        <v>0.0077518453819050955</v>
      </c>
      <c r="D102" s="92" t="s">
        <v>354</v>
      </c>
      <c r="E102" s="92" t="b">
        <v>0</v>
      </c>
      <c r="F102" s="92" t="b">
        <v>0</v>
      </c>
      <c r="G102" s="92" t="b">
        <v>0</v>
      </c>
    </row>
    <row r="103" spans="1:7" ht="15">
      <c r="A103" s="92" t="s">
        <v>473</v>
      </c>
      <c r="B103" s="92">
        <v>3</v>
      </c>
      <c r="C103" s="122">
        <v>0.0077518453819050955</v>
      </c>
      <c r="D103" s="92" t="s">
        <v>354</v>
      </c>
      <c r="E103" s="92" t="b">
        <v>0</v>
      </c>
      <c r="F103" s="92" t="b">
        <v>0</v>
      </c>
      <c r="G103" s="92" t="b">
        <v>0</v>
      </c>
    </row>
    <row r="104" spans="1:7" ht="15">
      <c r="A104" s="92" t="s">
        <v>474</v>
      </c>
      <c r="B104" s="92">
        <v>3</v>
      </c>
      <c r="C104" s="122">
        <v>0.0077518453819050955</v>
      </c>
      <c r="D104" s="92" t="s">
        <v>354</v>
      </c>
      <c r="E104" s="92" t="b">
        <v>0</v>
      </c>
      <c r="F104" s="92" t="b">
        <v>0</v>
      </c>
      <c r="G104" s="92" t="b">
        <v>0</v>
      </c>
    </row>
    <row r="105" spans="1:7" ht="15">
      <c r="A105" s="92" t="s">
        <v>475</v>
      </c>
      <c r="B105" s="92">
        <v>3</v>
      </c>
      <c r="C105" s="122">
        <v>0.0077518453819050955</v>
      </c>
      <c r="D105" s="92" t="s">
        <v>354</v>
      </c>
      <c r="E105" s="92" t="b">
        <v>0</v>
      </c>
      <c r="F105" s="92" t="b">
        <v>0</v>
      </c>
      <c r="G105" s="92" t="b">
        <v>0</v>
      </c>
    </row>
    <row r="106" spans="1:7" ht="15">
      <c r="A106" s="92" t="s">
        <v>476</v>
      </c>
      <c r="B106" s="92">
        <v>3</v>
      </c>
      <c r="C106" s="122">
        <v>0.0077518453819050955</v>
      </c>
      <c r="D106" s="92" t="s">
        <v>354</v>
      </c>
      <c r="E106" s="92" t="b">
        <v>0</v>
      </c>
      <c r="F106" s="92" t="b">
        <v>0</v>
      </c>
      <c r="G106" s="92" t="b">
        <v>0</v>
      </c>
    </row>
    <row r="107" spans="1:7" ht="15">
      <c r="A107" s="92" t="s">
        <v>477</v>
      </c>
      <c r="B107" s="92">
        <v>3</v>
      </c>
      <c r="C107" s="122">
        <v>0.0077518453819050955</v>
      </c>
      <c r="D107" s="92" t="s">
        <v>354</v>
      </c>
      <c r="E107" s="92" t="b">
        <v>0</v>
      </c>
      <c r="F107" s="92" t="b">
        <v>0</v>
      </c>
      <c r="G107" s="92" t="b">
        <v>0</v>
      </c>
    </row>
    <row r="108" spans="1:7" ht="15">
      <c r="A108" s="92" t="s">
        <v>478</v>
      </c>
      <c r="B108" s="92">
        <v>3</v>
      </c>
      <c r="C108" s="122">
        <v>0.0077518453819050955</v>
      </c>
      <c r="D108" s="92" t="s">
        <v>354</v>
      </c>
      <c r="E108" s="92" t="b">
        <v>0</v>
      </c>
      <c r="F108" s="92" t="b">
        <v>0</v>
      </c>
      <c r="G108" s="92" t="b">
        <v>0</v>
      </c>
    </row>
    <row r="109" spans="1:7" ht="15">
      <c r="A109" s="92" t="s">
        <v>479</v>
      </c>
      <c r="B109" s="92">
        <v>3</v>
      </c>
      <c r="C109" s="122">
        <v>0.0077518453819050955</v>
      </c>
      <c r="D109" s="92" t="s">
        <v>354</v>
      </c>
      <c r="E109" s="92" t="b">
        <v>0</v>
      </c>
      <c r="F109" s="92" t="b">
        <v>0</v>
      </c>
      <c r="G109" s="92" t="b">
        <v>0</v>
      </c>
    </row>
    <row r="110" spans="1:7" ht="15">
      <c r="A110" s="92" t="s">
        <v>480</v>
      </c>
      <c r="B110" s="92">
        <v>3</v>
      </c>
      <c r="C110" s="122">
        <v>0.0077518453819050955</v>
      </c>
      <c r="D110" s="92" t="s">
        <v>354</v>
      </c>
      <c r="E110" s="92" t="b">
        <v>0</v>
      </c>
      <c r="F110" s="92" t="b">
        <v>0</v>
      </c>
      <c r="G110" s="92" t="b">
        <v>0</v>
      </c>
    </row>
    <row r="111" spans="1:7" ht="15">
      <c r="A111" s="92" t="s">
        <v>481</v>
      </c>
      <c r="B111" s="92">
        <v>3</v>
      </c>
      <c r="C111" s="122">
        <v>0.0077518453819050955</v>
      </c>
      <c r="D111" s="92" t="s">
        <v>354</v>
      </c>
      <c r="E111" s="92" t="b">
        <v>0</v>
      </c>
      <c r="F111" s="92" t="b">
        <v>0</v>
      </c>
      <c r="G111" s="92" t="b">
        <v>0</v>
      </c>
    </row>
    <row r="112" spans="1:7" ht="15">
      <c r="A112" s="92" t="s">
        <v>454</v>
      </c>
      <c r="B112" s="92">
        <v>3</v>
      </c>
      <c r="C112" s="122">
        <v>0.0077518453819050955</v>
      </c>
      <c r="D112" s="92" t="s">
        <v>354</v>
      </c>
      <c r="E112" s="92" t="b">
        <v>0</v>
      </c>
      <c r="F112" s="92" t="b">
        <v>0</v>
      </c>
      <c r="G112" s="92" t="b">
        <v>0</v>
      </c>
    </row>
    <row r="113" spans="1:7" ht="15">
      <c r="A113" s="92" t="s">
        <v>455</v>
      </c>
      <c r="B113" s="92">
        <v>3</v>
      </c>
      <c r="C113" s="122">
        <v>0.0077518453819050955</v>
      </c>
      <c r="D113" s="92" t="s">
        <v>354</v>
      </c>
      <c r="E113" s="92" t="b">
        <v>0</v>
      </c>
      <c r="F113" s="92" t="b">
        <v>0</v>
      </c>
      <c r="G113" s="92" t="b">
        <v>0</v>
      </c>
    </row>
    <row r="114" spans="1:7" ht="15">
      <c r="A114" s="92" t="s">
        <v>456</v>
      </c>
      <c r="B114" s="92">
        <v>3</v>
      </c>
      <c r="C114" s="122">
        <v>0.0077518453819050955</v>
      </c>
      <c r="D114" s="92" t="s">
        <v>354</v>
      </c>
      <c r="E114" s="92" t="b">
        <v>0</v>
      </c>
      <c r="F114" s="92" t="b">
        <v>0</v>
      </c>
      <c r="G114" s="92" t="b">
        <v>0</v>
      </c>
    </row>
    <row r="115" spans="1:7" ht="15">
      <c r="A115" s="92" t="s">
        <v>457</v>
      </c>
      <c r="B115" s="92">
        <v>3</v>
      </c>
      <c r="C115" s="122">
        <v>0.0077518453819050955</v>
      </c>
      <c r="D115" s="92" t="s">
        <v>354</v>
      </c>
      <c r="E115" s="92" t="b">
        <v>0</v>
      </c>
      <c r="F115" s="92" t="b">
        <v>0</v>
      </c>
      <c r="G115" s="92" t="b">
        <v>0</v>
      </c>
    </row>
    <row r="116" spans="1:7" ht="15">
      <c r="A116" s="92" t="s">
        <v>458</v>
      </c>
      <c r="B116" s="92">
        <v>3</v>
      </c>
      <c r="C116" s="122">
        <v>0.0077518453819050955</v>
      </c>
      <c r="D116" s="92" t="s">
        <v>354</v>
      </c>
      <c r="E116" s="92" t="b">
        <v>0</v>
      </c>
      <c r="F116" s="92" t="b">
        <v>0</v>
      </c>
      <c r="G116" s="92" t="b">
        <v>0</v>
      </c>
    </row>
    <row r="117" spans="1:7" ht="15">
      <c r="A117" s="92" t="s">
        <v>459</v>
      </c>
      <c r="B117" s="92">
        <v>3</v>
      </c>
      <c r="C117" s="122">
        <v>0.0077518453819050955</v>
      </c>
      <c r="D117" s="92" t="s">
        <v>354</v>
      </c>
      <c r="E117" s="92" t="b">
        <v>0</v>
      </c>
      <c r="F117" s="92" t="b">
        <v>0</v>
      </c>
      <c r="G117" s="92" t="b">
        <v>0</v>
      </c>
    </row>
    <row r="118" spans="1:7" ht="15">
      <c r="A118" s="92" t="s">
        <v>460</v>
      </c>
      <c r="B118" s="92">
        <v>3</v>
      </c>
      <c r="C118" s="122">
        <v>0.0077518453819050955</v>
      </c>
      <c r="D118" s="92" t="s">
        <v>354</v>
      </c>
      <c r="E118" s="92" t="b">
        <v>0</v>
      </c>
      <c r="F118" s="92" t="b">
        <v>0</v>
      </c>
      <c r="G118" s="92" t="b">
        <v>0</v>
      </c>
    </row>
    <row r="119" spans="1:7" ht="15">
      <c r="A119" s="92" t="s">
        <v>461</v>
      </c>
      <c r="B119" s="92">
        <v>3</v>
      </c>
      <c r="C119" s="122">
        <v>0.0077518453819050955</v>
      </c>
      <c r="D119" s="92" t="s">
        <v>354</v>
      </c>
      <c r="E119" s="92" t="b">
        <v>0</v>
      </c>
      <c r="F119" s="92" t="b">
        <v>0</v>
      </c>
      <c r="G119" s="92" t="b">
        <v>0</v>
      </c>
    </row>
    <row r="120" spans="1:7" ht="15">
      <c r="A120" s="92" t="s">
        <v>462</v>
      </c>
      <c r="B120" s="92">
        <v>3</v>
      </c>
      <c r="C120" s="122">
        <v>0.0077518453819050955</v>
      </c>
      <c r="D120" s="92" t="s">
        <v>354</v>
      </c>
      <c r="E120" s="92" t="b">
        <v>0</v>
      </c>
      <c r="F120" s="92" t="b">
        <v>0</v>
      </c>
      <c r="G120" s="92" t="b">
        <v>0</v>
      </c>
    </row>
    <row r="121" spans="1:7" ht="15">
      <c r="A121" s="92" t="s">
        <v>463</v>
      </c>
      <c r="B121" s="92">
        <v>3</v>
      </c>
      <c r="C121" s="122">
        <v>0.0077518453819050955</v>
      </c>
      <c r="D121" s="92" t="s">
        <v>354</v>
      </c>
      <c r="E121" s="92" t="b">
        <v>0</v>
      </c>
      <c r="F121" s="92" t="b">
        <v>0</v>
      </c>
      <c r="G121" s="92" t="b">
        <v>0</v>
      </c>
    </row>
    <row r="122" spans="1:7" ht="15">
      <c r="A122" s="92" t="s">
        <v>464</v>
      </c>
      <c r="B122" s="92">
        <v>3</v>
      </c>
      <c r="C122" s="122">
        <v>0.0077518453819050955</v>
      </c>
      <c r="D122" s="92" t="s">
        <v>354</v>
      </c>
      <c r="E122" s="92" t="b">
        <v>0</v>
      </c>
      <c r="F122" s="92" t="b">
        <v>0</v>
      </c>
      <c r="G122" s="92" t="b">
        <v>0</v>
      </c>
    </row>
    <row r="123" spans="1:7" ht="15">
      <c r="A123" s="92" t="s">
        <v>482</v>
      </c>
      <c r="B123" s="92">
        <v>2</v>
      </c>
      <c r="C123" s="122">
        <v>0.006679409874537714</v>
      </c>
      <c r="D123" s="92" t="s">
        <v>354</v>
      </c>
      <c r="E123" s="92" t="b">
        <v>0</v>
      </c>
      <c r="F123" s="92" t="b">
        <v>0</v>
      </c>
      <c r="G123" s="92" t="b">
        <v>0</v>
      </c>
    </row>
    <row r="124" spans="1:7" ht="15">
      <c r="A124" s="92" t="s">
        <v>483</v>
      </c>
      <c r="B124" s="92">
        <v>2</v>
      </c>
      <c r="C124" s="122">
        <v>0.006679409874537714</v>
      </c>
      <c r="D124" s="92" t="s">
        <v>354</v>
      </c>
      <c r="E124" s="92" t="b">
        <v>0</v>
      </c>
      <c r="F124" s="92" t="b">
        <v>0</v>
      </c>
      <c r="G124" s="92" t="b">
        <v>0</v>
      </c>
    </row>
    <row r="125" spans="1:7" ht="15">
      <c r="A125" s="92" t="s">
        <v>370</v>
      </c>
      <c r="B125" s="92">
        <v>2</v>
      </c>
      <c r="C125" s="122">
        <v>0.006679409874537714</v>
      </c>
      <c r="D125" s="92" t="s">
        <v>354</v>
      </c>
      <c r="E125" s="92" t="b">
        <v>0</v>
      </c>
      <c r="F125" s="92" t="b">
        <v>0</v>
      </c>
      <c r="G125" s="92" t="b">
        <v>0</v>
      </c>
    </row>
    <row r="126" spans="1:7" ht="15">
      <c r="A126" s="92" t="s">
        <v>484</v>
      </c>
      <c r="B126" s="92">
        <v>2</v>
      </c>
      <c r="C126" s="122">
        <v>0.006679409874537714</v>
      </c>
      <c r="D126" s="92" t="s">
        <v>354</v>
      </c>
      <c r="E126" s="92" t="b">
        <v>0</v>
      </c>
      <c r="F126" s="92" t="b">
        <v>0</v>
      </c>
      <c r="G126" s="92" t="b">
        <v>0</v>
      </c>
    </row>
    <row r="127" spans="1:7" ht="15">
      <c r="A127" s="92" t="s">
        <v>485</v>
      </c>
      <c r="B127" s="92">
        <v>2</v>
      </c>
      <c r="C127" s="122">
        <v>0.006679409874537714</v>
      </c>
      <c r="D127" s="92" t="s">
        <v>354</v>
      </c>
      <c r="E127" s="92" t="b">
        <v>0</v>
      </c>
      <c r="F127" s="92" t="b">
        <v>0</v>
      </c>
      <c r="G127" s="92" t="b">
        <v>0</v>
      </c>
    </row>
    <row r="128" spans="1:7" ht="15">
      <c r="A128" s="92" t="s">
        <v>486</v>
      </c>
      <c r="B128" s="92">
        <v>2</v>
      </c>
      <c r="C128" s="122">
        <v>0.006679409874537714</v>
      </c>
      <c r="D128" s="92" t="s">
        <v>354</v>
      </c>
      <c r="E128" s="92" t="b">
        <v>0</v>
      </c>
      <c r="F128" s="92" t="b">
        <v>0</v>
      </c>
      <c r="G128" s="92" t="b">
        <v>0</v>
      </c>
    </row>
    <row r="129" spans="1:7" ht="15">
      <c r="A129" s="92" t="s">
        <v>487</v>
      </c>
      <c r="B129" s="92">
        <v>2</v>
      </c>
      <c r="C129" s="122">
        <v>0.006679409874537714</v>
      </c>
      <c r="D129" s="92" t="s">
        <v>354</v>
      </c>
      <c r="E129" s="92" t="b">
        <v>0</v>
      </c>
      <c r="F129" s="92" t="b">
        <v>0</v>
      </c>
      <c r="G129" s="92" t="b">
        <v>0</v>
      </c>
    </row>
    <row r="130" spans="1:7" ht="15">
      <c r="A130" s="92" t="s">
        <v>488</v>
      </c>
      <c r="B130" s="92">
        <v>2</v>
      </c>
      <c r="C130" s="122">
        <v>0.006679409874537714</v>
      </c>
      <c r="D130" s="92" t="s">
        <v>354</v>
      </c>
      <c r="E130" s="92" t="b">
        <v>0</v>
      </c>
      <c r="F130" s="92" t="b">
        <v>0</v>
      </c>
      <c r="G130" s="92" t="b">
        <v>0</v>
      </c>
    </row>
    <row r="131" spans="1:7" ht="15">
      <c r="A131" s="92" t="s">
        <v>489</v>
      </c>
      <c r="B131" s="92">
        <v>2</v>
      </c>
      <c r="C131" s="122">
        <v>0.006679409874537714</v>
      </c>
      <c r="D131" s="92" t="s">
        <v>354</v>
      </c>
      <c r="E131" s="92" t="b">
        <v>0</v>
      </c>
      <c r="F131" s="92" t="b">
        <v>0</v>
      </c>
      <c r="G131" s="92" t="b">
        <v>0</v>
      </c>
    </row>
    <row r="132" spans="1:7" ht="15">
      <c r="A132" s="92" t="s">
        <v>490</v>
      </c>
      <c r="B132" s="92">
        <v>2</v>
      </c>
      <c r="C132" s="122">
        <v>0.006679409874537714</v>
      </c>
      <c r="D132" s="92" t="s">
        <v>354</v>
      </c>
      <c r="E132" s="92" t="b">
        <v>0</v>
      </c>
      <c r="F132" s="92" t="b">
        <v>0</v>
      </c>
      <c r="G132" s="92" t="b">
        <v>0</v>
      </c>
    </row>
    <row r="133" spans="1:7" ht="15">
      <c r="A133" s="92" t="s">
        <v>491</v>
      </c>
      <c r="B133" s="92">
        <v>2</v>
      </c>
      <c r="C133" s="122">
        <v>0.006679409874537714</v>
      </c>
      <c r="D133" s="92" t="s">
        <v>354</v>
      </c>
      <c r="E133" s="92" t="b">
        <v>0</v>
      </c>
      <c r="F133" s="92" t="b">
        <v>0</v>
      </c>
      <c r="G133" s="92" t="b">
        <v>0</v>
      </c>
    </row>
    <row r="134" spans="1:7" ht="15">
      <c r="A134" s="92" t="s">
        <v>494</v>
      </c>
      <c r="B134" s="92">
        <v>2</v>
      </c>
      <c r="C134" s="122">
        <v>0.006679409874537714</v>
      </c>
      <c r="D134" s="92" t="s">
        <v>354</v>
      </c>
      <c r="E134" s="92" t="b">
        <v>0</v>
      </c>
      <c r="F134" s="92" t="b">
        <v>0</v>
      </c>
      <c r="G134" s="92" t="b">
        <v>0</v>
      </c>
    </row>
    <row r="135" spans="1:7" ht="15">
      <c r="A135" s="92" t="s">
        <v>495</v>
      </c>
      <c r="B135" s="92">
        <v>2</v>
      </c>
      <c r="C135" s="122">
        <v>0.006679409874537714</v>
      </c>
      <c r="D135" s="92" t="s">
        <v>354</v>
      </c>
      <c r="E135" s="92" t="b">
        <v>0</v>
      </c>
      <c r="F135" s="92" t="b">
        <v>0</v>
      </c>
      <c r="G135" s="92" t="b">
        <v>0</v>
      </c>
    </row>
    <row r="136" spans="1:7" ht="15">
      <c r="A136" s="92" t="s">
        <v>492</v>
      </c>
      <c r="B136" s="92">
        <v>2</v>
      </c>
      <c r="C136" s="122">
        <v>0.006679409874537714</v>
      </c>
      <c r="D136" s="92" t="s">
        <v>354</v>
      </c>
      <c r="E136" s="92" t="b">
        <v>0</v>
      </c>
      <c r="F136" s="92" t="b">
        <v>0</v>
      </c>
      <c r="G136" s="92" t="b">
        <v>0</v>
      </c>
    </row>
    <row r="137" spans="1:7" ht="15">
      <c r="A137" s="92" t="s">
        <v>493</v>
      </c>
      <c r="B137" s="92">
        <v>2</v>
      </c>
      <c r="C137" s="122">
        <v>0.006679409874537714</v>
      </c>
      <c r="D137" s="92" t="s">
        <v>354</v>
      </c>
      <c r="E137" s="92" t="b">
        <v>0</v>
      </c>
      <c r="F137" s="92" t="b">
        <v>0</v>
      </c>
      <c r="G137" s="92" t="b">
        <v>0</v>
      </c>
    </row>
    <row r="138" spans="1:7" ht="15">
      <c r="A138" s="92" t="s">
        <v>496</v>
      </c>
      <c r="B138" s="92">
        <v>2</v>
      </c>
      <c r="C138" s="122">
        <v>0.006679409874537714</v>
      </c>
      <c r="D138" s="92" t="s">
        <v>354</v>
      </c>
      <c r="E138" s="92" t="b">
        <v>0</v>
      </c>
      <c r="F138" s="92" t="b">
        <v>0</v>
      </c>
      <c r="G13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2019-09-02T08:51:48Z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