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7.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Path Edges" sheetId="8" r:id="rId8"/>
    <sheet name="Path Vertices" sheetId="9" r:id="rId9"/>
    <sheet name="Path Metrics" sheetId="10" r:id="rId10"/>
    <sheet name="Words" sheetId="11" r:id="rId11"/>
    <sheet name="Word Pairs" sheetId="12" r:id="rId12"/>
    <sheet name="Group Edges" sheetId="13" r:id="rId13"/>
    <sheet name="Export Options" sheetId="14" r:id="rId14"/>
    <sheet name="Top Items" sheetId="15" r:id="rId15"/>
    <sheet name="Time Series Edges" sheetId="17" state="hidden" r:id="rId16"/>
    <sheet name="Network Top Items" sheetId="16" r:id="rId17"/>
    <sheet name="Time Series" sheetId="18" r:id="rId18"/>
  </sheets>
  <definedNames>
    <definedName name="BinDivisor">'Overall Metrics'!$X$2</definedName>
    <definedName name="DynamicFilterColumnName" localSheetId="15">#REF!</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5">#REF!</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9"/>
  </pivotCaches>
  <extLst>
    <ext xmlns:x14="http://schemas.microsoft.com/office/spreadsheetml/2009/9/main" uri="{BBE1A952-AA13-448e-AADC-164F8A28A991}">
      <x14:slicerCaches>
        <x14:slicerCache r:id="rId23"/>
        <x14:slicerCache r:id="rId24"/>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<sst xmlns="http://schemas.openxmlformats.org/spreadsheetml/2006/main" count="16315" uniqueCount="1786">
  <si>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</si>
  <si>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</si>
  <si>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</si>
  <si>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</si>
  <si>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</si>
  <si>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</si>
  <si>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</si>
  <si>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</si>
  <si>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</si>
  <si>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</si>
  <si>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</si>
  <si>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</si>
  <si>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</si>
  <si>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</si>
  <si>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</si>
  <si>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</si>
  <si>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</si>
  <si>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</si>
  <si>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</si>
  <si>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</si>
  <si>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</si>
  <si>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</si>
  <si>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</si>
  <si>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</si>
  <si>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</si>
  <si>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</si>
  <si>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</si>
  <si>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</si>
  <si>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</si>
  <si>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</si>
  <si>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</si>
  <si>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</si>
  <si>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</si>
  <si>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</si>
  <si>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</si>
  <si>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</si>
  <si>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</si>
  <si>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</si>
  <si>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</si>
  <si>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</si>
  <si>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</si>
  <si>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</si>
  <si>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</si>
  <si>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</si>
  <si>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</si>
  <si>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</si>
  <si>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</si>
  <si>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</si>
  <si>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</si>
  <si>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</si>
  <si>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</si>
  <si>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</si>
  <si>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</si>
  <si>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</si>
  <si>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</si>
  <si>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</si>
  <si>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</si>
  <si>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</si>
  <si>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</si>
  <si>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</si>
  <si>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</si>
  <si>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</si>
  <si>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</si>
  <si>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</si>
  <si>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</si>
  <si>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</si>
  <si>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</si>
  <si>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</si>
  <si>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</si>
  <si>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</si>
  <si>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</si>
  <si>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</si>
  <si>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</si>
  <si>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</si>
  <si>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</si>
  <si>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</si>
  <si>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</si>
  <si>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</si>
  <si>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</si>
  <si>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</si>
  <si>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</si>
  <si>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</si>
  <si>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</si>
  <si>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</si>
  <si>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</si>
  <si>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</si>
  <si>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</si>
  <si>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</si>
  <si>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</si>
  <si>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</si>
  <si>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</si>
  <si>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</si>
  <si>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</si>
  <si>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</si>
  <si>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</si>
  <si>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</si>
  <si>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</si>
  <si>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</si>
  <si>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</si>
  <si>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</si>
  <si>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</si>
  <si>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</si>
  <si>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</si>
  <si>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</si>
  <si>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</si>
  <si>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</si>
  <si>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</si>
  <si>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</si>
  <si>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</si>
  <si>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</si>
  <si>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</si>
  <si>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</si>
  <si>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</si>
  <si>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</si>
  <si>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</si>
  <si>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</si>
  <si>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</si>
  <si>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</si>
  <si>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</si>
  <si>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</si>
  <si>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</si>
  <si>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</si>
  <si>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</si>
  <si>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</si>
  <si>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</si>
  <si>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</si>
  <si>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</si>
  <si>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</si>
  <si>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</si>
  <si>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</si>
  <si>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</si>
  <si>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</si>
  <si>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</si>
  <si>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</si>
  <si>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</si>
  <si>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</si>
  <si>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</si>
  <si>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</si>
  <si>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</si>
  <si>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</si>
  <si>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</si>
  <si>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</si>
  <si>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</si>
  <si>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</si>
  <si>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</si>
  <si>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</si>
  <si>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</si>
  <si>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</si>
  <si>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</si>
  <si>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</si>
  <si>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</si>
  <si>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</si>
  <si>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</si>
  <si>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</si>
  <si>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</si>
  <si>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</si>
  <si>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</si>
  <si>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</si>
  <si>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</si>
  <si>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</si>
  <si>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</si>
  <si>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</si>
  <si>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</si>
  <si>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</si>
  <si>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</si>
  <si>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</si>
  <si>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</si>
  <si>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</si>
  <si>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</si>
  <si>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</si>
  <si>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</si>
  <si>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</si>
  <si>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</si>
  <si>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</si>
  <si>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</si>
  <si>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</si>
  <si>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</si>
  <si>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</si>
  <si>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</si>
  <si>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</si>
  <si>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</si>
  <si>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</si>
  <si>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</si>
  <si>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</si>
  <si>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</si>
  <si>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</si>
  <si>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</si>
  <si>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</si>
  <si>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</si>
  <si>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</si>
  <si>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</si>
  <si>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</si>
  <si>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</si>
  <si>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</si>
  <si>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</si>
  <si>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</si>
  <si>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</si>
  <si>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</si>
  <si>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</si>
  <si>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</si>
  <si>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</si>
  <si>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</si>
  <si>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</si>
  <si>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</si>
  <si>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</si>
  <si>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</si>
  <si>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</si>
  <si>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</si>
  <si>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</si>
  <si>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</si>
  <si>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</si>
  <si>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</si>
  <si>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</si>
  <si>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</si>
  <si>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</si>
  <si>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</si>
  <si>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</si>
  <si>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</si>
  <si>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</si>
  <si>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</si>
  <si>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</si>
  <si>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</si>
  <si>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</si>
  <si>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</si>
  <si>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</si>
  <si>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</si>
  <si>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</si>
  <si>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</si>
  <si>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</si>
  <si>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</si>
  <si>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</si>
  <si>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</si>
  <si>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</si>
  <si>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</si>
  <si>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griverorz</t>
  </si>
  <si>
    <t>raulpacheco</t>
  </si>
  <si>
    <t>digdemlab</t>
  </si>
  <si>
    <t>nicrighetti</t>
  </si>
  <si>
    <t>ajungherr</t>
  </si>
  <si>
    <t>bobboynton</t>
  </si>
  <si>
    <t>pedrolealdino</t>
  </si>
  <si>
    <t>aghpol</t>
  </si>
  <si>
    <t>plwarre</t>
  </si>
  <si>
    <t>casandreu</t>
  </si>
  <si>
    <t>zns202</t>
  </si>
  <si>
    <t>sergeysanovich</t>
  </si>
  <si>
    <t>gorokhovskaia</t>
  </si>
  <si>
    <t>wilkenphd</t>
  </si>
  <si>
    <t>mss3rosaferreum</t>
  </si>
  <si>
    <t>andyguess</t>
  </si>
  <si>
    <t>smapp_nyu</t>
  </si>
  <si>
    <t>aasiegel</t>
  </si>
  <si>
    <t>aslett_kevin</t>
  </si>
  <si>
    <t>kmmunger</t>
  </si>
  <si>
    <t>j_a_tucker</t>
  </si>
  <si>
    <t>richbonneaunyu</t>
  </si>
  <si>
    <t>gaveltri</t>
  </si>
  <si>
    <t>_avecchiato</t>
  </si>
  <si>
    <t>iuliacioroianu</t>
  </si>
  <si>
    <t>jonmladd</t>
  </si>
  <si>
    <t>mattgrossmann</t>
  </si>
  <si>
    <t>ajaykum30760709</t>
  </si>
  <si>
    <t>ryanjgallag</t>
  </si>
  <si>
    <t>shugars</t>
  </si>
  <si>
    <t>kmetzlersage</t>
  </si>
  <si>
    <t>fgilardi</t>
  </si>
  <si>
    <t>davidlazer</t>
  </si>
  <si>
    <t>bi_zhao</t>
  </si>
  <si>
    <t>smandpbot</t>
  </si>
  <si>
    <t>brendannyhan</t>
  </si>
  <si>
    <t>gloriagennaro</t>
  </si>
  <si>
    <t>fernandotormos</t>
  </si>
  <si>
    <t>smartlabs_wsu</t>
  </si>
  <si>
    <t>sageoceantweets</t>
  </si>
  <si>
    <t>kristen_malk</t>
  </si>
  <si>
    <t>tagworks_</t>
  </si>
  <si>
    <t>nick_b_adams</t>
  </si>
  <si>
    <t>yewang1576</t>
  </si>
  <si>
    <t>pewresearch</t>
  </si>
  <si>
    <t>apsatweets</t>
  </si>
  <si>
    <t>georgetown</t>
  </si>
  <si>
    <t>food_odisha</t>
  </si>
  <si>
    <t>m_a_bailey</t>
  </si>
  <si>
    <t>norawwilliams</t>
  </si>
  <si>
    <t>sarahbouchat</t>
  </si>
  <si>
    <t>sgonzalezbailon</t>
  </si>
  <si>
    <t>davekarpf</t>
  </si>
  <si>
    <t>jasonreifler</t>
  </si>
  <si>
    <t>yogwe</t>
  </si>
  <si>
    <t>sageopenjournal</t>
  </si>
  <si>
    <t>onyilam</t>
  </si>
  <si>
    <t>sage_news</t>
  </si>
  <si>
    <t>Retweet</t>
  </si>
  <si>
    <t>Mentions</t>
  </si>
  <si>
    <t>Replies to</t>
  </si>
  <si>
    <t>The final schedule of the pre-#APSA2019 Conference on Politics and Computational Social Science #PaCSS is online https://t.co/IoSZt1EAVx
Looking forward to it! Shout out to the organizers @@M_A_Bailey @Shugars @davidlazer _xD83D__xDE4C_</t>
  </si>
  <si>
    <t>Lots of @SMaPP_NYU representation at the #APSA pre-conference on computational social science (PaCSS: https://t.co/7HRqQcAgwW). @aasiegel @kmmunger @aslett_kevin @YeWang1576 @andyguess and I are all presenting (different!) research. Looking forward to it!</t>
  </si>
  <si>
    <t>I'm excited for the NLP workshop this afternoon @pewresearch! #PACSS2019 https://t.co/8gFzf1Kor5</t>
  </si>
  <si>
    <t>The view as I started my trip to @APSAtweets #APSA2019 &amp;amp; PaCSS pre-conference down some dark NYC streets at 520 AM.  I know the city never sleeps, but it seemed like it was sort of snoozing. https://t.co/VZWoRP9qBQ</t>
  </si>
  <si>
    <t>We're excited to be supporting today's conference on #Politics and #ComputationalSocialScience at Georgetown University.
We've got some pretty great talks to look forward to, check out the full program here _xD83D__xDC47_ #PaCSS
https://t.co/FP6tYsdyAm</t>
  </si>
  <si>
    <t>Come see my presentation on Algorithmic bias in Newsfeeds at #PaCSS conference at @Georgetown conference center! https://t.co/MWwAO1Wj2i</t>
  </si>
  <si>
    <t>Hello #PaCSS _xD83D__xDC4B_ We want to make it easier for the #computationalsocialscience community to share teaching materials, &amp;amp; to make it easier to get credit for the work that goes into creating them. Help us build a GitHub collection of resources _xD83D__xDC47_
https://t.co/6qjRQmiUiG</t>
  </si>
  <si>
    <t>@MattGrossmann One more. The Computation Social Science Conference, today at Georgetown, which drew a lot of political scientists. https://t.co/jxZZ4tn41v Thanks for spreading the word.</t>
  </si>
  <si>
    <t>So many pre-conferences I messed up the hashtags.
Political Communication live tweets are under  #PolComm2019 
Agenda: https://t.co/GV95D41jpR
The hashtag above ( #PaCSS2019 ) was for Politics &amp;amp; Computational Social Science
Agenda: https://t.co/MU5q3lGN93</t>
  </si>
  <si>
    <t>@Food_Odisha visited different PACSs alongwith CSO, Balasore regarding verification of farmers registration for the ensuing KMS 2019' 20 https://t.co/9eTURVpiL1</t>
  </si>
  <si>
    <t>Another successful #PaCSS in the books!
Many thanks to everyone who helped make this event a success, including keynote @sgonzalezbailon, workshop instructors @sarahbouchat &amp;amp; @norawwilliams, all attendees &amp;amp; presenters, and esp. to my co-conspirators @davidlazer &amp;amp; @M_A_Bailey! https://t.co/O5OoKMU3wG</t>
  </si>
  <si>
    <t>Building on two successful years of #PaCSS, the inimitable @davidlazer leads a town hall discussion about what’s next. Great to have space for the community to discuss who we are and who we want to be #PaCSS2019 https://t.co/lZY69nVDNP</t>
  </si>
  <si>
    <t>@andyguess @yogwe @JasonReifler @davekarpf To find out more, come to the Politics and Computational Social Science (PACSS) Conference tomorrow or to or our #apsa2019 panel on Thursday where @yogwe will be presenting</t>
  </si>
  <si>
    <t>Great lecture on image analysis by @norawwilliams today at @pewresearch! Exciting start for #PaCSS and #APSA2019</t>
  </si>
  <si>
    <t>That's a beautiful poster @bi_zhao! Excited to present this at the #PaCSS @APSAtweets pre-conference. https://t.co/9kC3WWwPgm</t>
  </si>
  <si>
    <t>Gotta learn something new everyday right-today is printing a poster by MYSELF. And that gender issues are gaining momentum at the UN climate negotiation! @fernandotormos #PaCSS #apsa19 https://t.co/1Nh2k25jhT</t>
  </si>
  <si>
    <t>How does using #socialmedia to engage politically impact #politicalparticipation in real life? Read more in this article from @sageopenjournal 
#PaCSS #APSA2019
https://t.co/JV6fY9xzfZ</t>
  </si>
  <si>
    <t>Great first session on #socialnetworkanalysis - everything from dark networks to public policy diffusion to the structure of reasoning. I ❤️ #PaCSS @SAGEOceanTweets</t>
  </si>
  <si>
    <t>How #socialscientists can use transfer learning to kickstart a #deeplearning project by @onyilam https://t.co/5a7xXYFITl #PaCSS @SAGEOceanTweets</t>
  </si>
  <si>
    <t>Yes, do come see us at #PaCSS! We got good merch! https://t.co/bX8yjvFF2G</t>
  </si>
  <si>
    <t>#APSA2019 #PaCSS
High-scale expert-grade content analysis is finally possible w/ TagWorks! 
Schedule a 15 min demo in the APSA Marriott Lobby – https://t.co/RRLcf0Xy22
Backed by SAGE Publishing, the global leader in social science methods. @SAGE_News 
https://t.co/Mlt0WYFSq5</t>
  </si>
  <si>
    <t>#APSA2019 #PaCSS
No software can replace your expertise
But https://t.co/LfFoM9XKzE can multiply your capacity by 1000
Book a demo in the APSA Marriott Lobby
https://t.co/jOcroy5aiZ
Backed by @SAGE_News, the global leader in social science methods. 
https://t.co/HdzP6wGxV8 https://t.co/c8w8a3akMa</t>
  </si>
  <si>
    <t>#PaCSS
Don’t repeat old mistakes. Start your journey to the top today, &amp;amp; let https://t.co/1Qo1kGUyCv carry the load. 
Book a demo in the #APSA2019 Marriott Lobby
https://t.co/jOcroy5aiZ 
Backed by @SAGE_News, the leader in social science methods. 
https://t.co/usHvWhUGpO</t>
  </si>
  <si>
    <t>And follow the work of NYU's Social Media and Political Participation Lab @SMaPP_NYU!
#APSA2019 #PaCSS https://t.co/L558NFoNp8</t>
  </si>
  <si>
    <t>#APSA2019 #PaCSS
No software can replace your expertise
But https://t.co/CUrzviDRhd can multiply your capacity by 1000
Book a demo in the APSA Marriott Lobby
https://t.co/RRLcf0Xy22
Backed by @SAGE_News, the global leader in social science methods. 
https://t.co/EE3os4YwbU https://t.co/mJHVsyslYU</t>
  </si>
  <si>
    <t>#PaCSS
Don’t repeat old mistakes. Start your journey to the top today, &amp;amp; let https://t.co/6dFFtEl5Fr carry the load. 
Book a demo in the #APSA2019 Marriott Lobby
https://t.co/RRLcf0Xy22 
Backed by @SAGE_News, the leader in social science methods. 
https://t.co/J2LnbSMFE9</t>
  </si>
  <si>
    <t>https://mccourt.georgetown.edu/PaCSS</t>
  </si>
  <si>
    <t>https://mccourt.georgetown.edu/pacss</t>
  </si>
  <si>
    <t>https://smpa.gwu.edu/sites/g/files/zaxdzs2046/f/downloads/APSA%20Preconference%20Agenda%202019.pdf https://mccourt.georgetown.edu/PaCSS</t>
  </si>
  <si>
    <t>https://twitter.com/bi_zhao/status/1164981821710508038</t>
  </si>
  <si>
    <t>https://link.medium.com/83fdUpczwZ</t>
  </si>
  <si>
    <t>https://twitter.com/SAGEOceanTweets/status/1166729405768404993</t>
  </si>
  <si>
    <t>https://journals.sagepub.com/doi/10.1177/2158244019864484?ai=4u6gg&amp;ui=4rb1y&amp;af=T&amp;utm_source=twitter&amp;utm_medium=SAGE_social&amp;utm_content=sageoceantweets&amp;utm_term=a1591fe9-8d11-4b35-b57f-3b2a3aa18cbd</t>
  </si>
  <si>
    <t>https://mccourt.georgetown.edu/PaCSS?utm_source=twitter&amp;utm_medium=SAGE_social&amp;utm_content=sageoceantweets&amp;utm_term=738a70e2-c9e6-4597-801f-9e5efceb0c0e</t>
  </si>
  <si>
    <t>https://ocean.sagepub.com/blog/its-good-to-share-encouraging-the-sharing-reuse-and-citation-of-teaching-materials-in-computational-social-science?utm_source=twitter&amp;utm_medium=SAGE_social&amp;utm_content=sageoceantweets&amp;utm_term=a88ac20e-993d-4ffd-9a25-33b6b2b4cff2</t>
  </si>
  <si>
    <t>https://tag.works/ https://calendly.com/nickadams/15min https://medium.com/@nick_65591/no-more-tradeoffs-the-era-of-big-content-analysis-has-come-a181f92c649e?source=friends_link&amp;sk=22b3002cb94296270b21be3ea392146a</t>
  </si>
  <si>
    <t>https://tag.works/ https://calendly.com/nickadams/15min https://medium.com/@nick_65591/the-5-pitfalls-of-document-labeling-and-how-to-avoid-them-716ebb60f150?source=friends_link&amp;sk=027bb665fcb2b968e1d08fb75ef2d60f</t>
  </si>
  <si>
    <t>https://twitter.com/SAGEOceanTweets/status/1167435595846754305</t>
  </si>
  <si>
    <t>https://calendly.com/nickadams/15min https://medium.com/@nick_65591/ai-and-social-science-are-about-to-get-a-lot-better-6e3c07a44502?source=friends_link&amp;sk=a71913cb2372fcc2f19fad5a2e630cb9</t>
  </si>
  <si>
    <t>georgetown.edu</t>
  </si>
  <si>
    <t>gwu.edu georgetown.edu</t>
  </si>
  <si>
    <t>twitter.com</t>
  </si>
  <si>
    <t>medium.com</t>
  </si>
  <si>
    <t>sagepub.com</t>
  </si>
  <si>
    <t>tag.works calendly.com medium.com</t>
  </si>
  <si>
    <t>calendly.com medium.com</t>
  </si>
  <si>
    <t>apsa2019 pacss</t>
  </si>
  <si>
    <t>apsa</t>
  </si>
  <si>
    <t>pacss2019</t>
  </si>
  <si>
    <t>apsa2019</t>
  </si>
  <si>
    <t>politics computationalsocialscience</t>
  </si>
  <si>
    <t>pacss</t>
  </si>
  <si>
    <t>pacss computationalsocialscience</t>
  </si>
  <si>
    <t>polcomm2019 pacss2019</t>
  </si>
  <si>
    <t>pacss pacss2019</t>
  </si>
  <si>
    <t>pacss apsa2019</t>
  </si>
  <si>
    <t>pacss apsa19</t>
  </si>
  <si>
    <t>socialmedia politicalparticipation</t>
  </si>
  <si>
    <t>socialnetworkanalysis pacss</t>
  </si>
  <si>
    <t>socialscientists deeplearning pacss</t>
  </si>
  <si>
    <t>socialnetworkanalysis</t>
  </si>
  <si>
    <t>socialscientists deeplearning</t>
  </si>
  <si>
    <t>socialmedia politicalparticipation pacss apsa2019</t>
  </si>
  <si>
    <t>politics computationalsocialscience pacss</t>
  </si>
  <si>
    <t>https://pbs.twimg.com/media/EDDUda6WwAAJezY.jpg</t>
  </si>
  <si>
    <t>https://pbs.twimg.com/media/EDEvxzxWsAE4tle.jpg</t>
  </si>
  <si>
    <t>https://pbs.twimg.com/media/EDIPTNPU0AEhIXV.jpg</t>
  </si>
  <si>
    <t>https://pbs.twimg.com/media/EDInZiEXoAAOu0b.jpg</t>
  </si>
  <si>
    <t>https://pbs.twimg.com/media/EDEkd-5UYAYeUm4.jpg</t>
  </si>
  <si>
    <t>https://pbs.twimg.com/media/ECrYyPzWkAEnHYK.jpg</t>
  </si>
  <si>
    <t>https://pbs.twimg.com/media/EDPdOVZXsA4Fbfi.png</t>
  </si>
  <si>
    <t>https://pbs.twimg.com/media/EDPi4ClXUAED64M.png</t>
  </si>
  <si>
    <t>http://pbs.twimg.com/profile_images/872125951806779393/NkcasGkc_normal.jpg</t>
  </si>
  <si>
    <t>http://pbs.twimg.com/profile_images/1161379565249449984/Kojs0yMl_normal.jpg</t>
  </si>
  <si>
    <t>http://pbs.twimg.com/profile_images/1098154103207878656/fHahrb18_normal.png</t>
  </si>
  <si>
    <t>http://pbs.twimg.com/profile_images/1133837165585211394/vfpH79YV_normal.jpg</t>
  </si>
  <si>
    <t>http://pbs.twimg.com/profile_images/1385427915/Andreas_Jungherr_normal.jpeg</t>
  </si>
  <si>
    <t>http://pbs.twimg.com/profile_images/203825377/aa-grb-head_normal.jpg</t>
  </si>
  <si>
    <t>http://pbs.twimg.com/profile_images/1115098480786251777/NJfqNKkH_normal.jpg</t>
  </si>
  <si>
    <t>http://pbs.twimg.com/profile_images/872100042978603008/gZwDYTXx_normal.jpg</t>
  </si>
  <si>
    <t>http://pbs.twimg.com/profile_images/1105135162294235137/OU8F2sF6_normal.png</t>
  </si>
  <si>
    <t>http://pbs.twimg.com/profile_images/1149693706011848704/PmBzJbWK_normal.jpg</t>
  </si>
  <si>
    <t>http://pbs.twimg.com/profile_images/1153501167458160641/6kUdonHY_normal.jpg</t>
  </si>
  <si>
    <t>http://pbs.twimg.com/profile_images/1108998432964792320/owynnnM__normal.png</t>
  </si>
  <si>
    <t>http://pbs.twimg.com/profile_images/1151114888376455168/7KpE8vqZ_normal.jpg</t>
  </si>
  <si>
    <t>http://pbs.twimg.com/profile_images/1066870411118432257/UeazUZtb_normal.jpg</t>
  </si>
  <si>
    <t>http://pbs.twimg.com/profile_images/902202306778640384/DvDQK7v0_normal.jpg</t>
  </si>
  <si>
    <t>http://pbs.twimg.com/profile_images/811653240886595585/ctANYrWs_normal.jpg</t>
  </si>
  <si>
    <t>http://pbs.twimg.com/profile_images/3577885392/5e53fffacf94506a319c0a99acedebc0_normal.jpeg</t>
  </si>
  <si>
    <t>http://pbs.twimg.com/profile_images/800214124282032129/ek05YnuZ_normal.jpg</t>
  </si>
  <si>
    <t>http://pbs.twimg.com/profile_images/1156325085382189057/GhmbD3IQ_normal.jpg</t>
  </si>
  <si>
    <t>http://pbs.twimg.com/profile_images/884133225538441217/3QlF5hV0_normal.jpg</t>
  </si>
  <si>
    <t>http://pbs.twimg.com/profile_images/378800000077902989/0c26a9dc99a116032102d67716866144_normal.jpeg</t>
  </si>
  <si>
    <t>http://pbs.twimg.com/profile_images/932694213350871040/LmqJoRbA_normal.jpg</t>
  </si>
  <si>
    <t>http://pbs.twimg.com/profile_images/963765522956513280/Cr6Xpxsj_normal.jpg</t>
  </si>
  <si>
    <t>http://pbs.twimg.com/profile_images/808644194042605568/2ljSDuPZ_normal.jpg</t>
  </si>
  <si>
    <t>http://pbs.twimg.com/profile_images/1054227915880255493/q2CPosVz_normal.jpg</t>
  </si>
  <si>
    <t>http://pbs.twimg.com/profile_images/1057412800778305538/zperxJJs_normal.jpg</t>
  </si>
  <si>
    <t>http://pbs.twimg.com/profile_images/803418473732997120/MvRK6pV6_normal.jpg</t>
  </si>
  <si>
    <t>http://pbs.twimg.com/profile_images/1084739221892542465/RT8dYu-o_normal.jpg</t>
  </si>
  <si>
    <t>http://pbs.twimg.com/profile_images/1046081922252902407/TyIFKvQs_normal.jpg</t>
  </si>
  <si>
    <t>http://pbs.twimg.com/profile_images/1128284724387094528/bG-I8Knm_normal.png</t>
  </si>
  <si>
    <t>http://pbs.twimg.com/profile_images/1166660237283209217/EsS9Q5LA_normal.jpg</t>
  </si>
  <si>
    <t>http://pbs.twimg.com/profile_images/1014662498090475522/Go2MRzN-_normal.jpg</t>
  </si>
  <si>
    <t>http://pbs.twimg.com/profile_images/909873423031074816/iOz9-iBu_normal.jpg</t>
  </si>
  <si>
    <t>http://pbs.twimg.com/profile_images/1163830027131248640/eZ-2_AaR_normal.jpg</t>
  </si>
  <si>
    <t>http://pbs.twimg.com/profile_images/1028765527005687808/9AtgdN7x_normal.jpg</t>
  </si>
  <si>
    <t>http://pbs.twimg.com/profile_images/794551070525636608/JBNA2xW8_normal.jpg</t>
  </si>
  <si>
    <t>http://pbs.twimg.com/profile_images/957988379173556224/a6YOjb2f_normal.jpg</t>
  </si>
  <si>
    <t>http://pbs.twimg.com/profile_images/659784779668164612/OSwPmcpn_normal.jpg</t>
  </si>
  <si>
    <t>http://pbs.twimg.com/profile_images/1124011917427785728/Lauqw40D_normal.png</t>
  </si>
  <si>
    <t>http://pbs.twimg.com/profile_images/3646112467/df6ee22cee362d33f5bb934ae1831e01_normal.jpeg</t>
  </si>
  <si>
    <t>20:11:16</t>
  </si>
  <si>
    <t>20:20:19</t>
  </si>
  <si>
    <t>20:25:23</t>
  </si>
  <si>
    <t>20:34:28</t>
  </si>
  <si>
    <t>20:58:30</t>
  </si>
  <si>
    <t>13:37:22</t>
  </si>
  <si>
    <t>14:29:49</t>
  </si>
  <si>
    <t>20:23:52</t>
  </si>
  <si>
    <t>18:30:37</t>
  </si>
  <si>
    <t>21:25:20</t>
  </si>
  <si>
    <t>22:39:34</t>
  </si>
  <si>
    <t>23:18:11</t>
  </si>
  <si>
    <t>23:47:43</t>
  </si>
  <si>
    <t>16:01:13</t>
  </si>
  <si>
    <t>03:41:24</t>
  </si>
  <si>
    <t>18:18:24</t>
  </si>
  <si>
    <t>18:28:01</t>
  </si>
  <si>
    <t>21:39:02</t>
  </si>
  <si>
    <t>03:09:17</t>
  </si>
  <si>
    <t>05:53:32</t>
  </si>
  <si>
    <t>18:15:37</t>
  </si>
  <si>
    <t>10:56:43</t>
  </si>
  <si>
    <t>12:15:21</t>
  </si>
  <si>
    <t>17:11:44</t>
  </si>
  <si>
    <t>17:35:41</t>
  </si>
  <si>
    <t>00:20:34</t>
  </si>
  <si>
    <t>01:55:57</t>
  </si>
  <si>
    <t>02:03:10</t>
  </si>
  <si>
    <t>09:52:19</t>
  </si>
  <si>
    <t>12:09:24</t>
  </si>
  <si>
    <t>11:37:34</t>
  </si>
  <si>
    <t>20:03:17</t>
  </si>
  <si>
    <t>19:55:01</t>
  </si>
  <si>
    <t>20:10:56</t>
  </si>
  <si>
    <t>00:38:20</t>
  </si>
  <si>
    <t>17:53:35</t>
  </si>
  <si>
    <t>16:46:17</t>
  </si>
  <si>
    <t>21:11:52</t>
  </si>
  <si>
    <t>01:32:27</t>
  </si>
  <si>
    <t>01:41:40</t>
  </si>
  <si>
    <t>13:19:46</t>
  </si>
  <si>
    <t>21:00:03</t>
  </si>
  <si>
    <t>13:19:48</t>
  </si>
  <si>
    <t>19:24:45</t>
  </si>
  <si>
    <t>13:19:51</t>
  </si>
  <si>
    <t>13:19:43</t>
  </si>
  <si>
    <t>13:58:53</t>
  </si>
  <si>
    <t>14:04:17</t>
  </si>
  <si>
    <t>14:46:50</t>
  </si>
  <si>
    <t>14:49:58</t>
  </si>
  <si>
    <t>15:37:45</t>
  </si>
  <si>
    <t>16:53:16</t>
  </si>
  <si>
    <t>16:59:05</t>
  </si>
  <si>
    <t>15:02:57</t>
  </si>
  <si>
    <t>15:56:22</t>
  </si>
  <si>
    <t>13:55:10</t>
  </si>
  <si>
    <t>11:00:14</t>
  </si>
  <si>
    <t>15:00:38</t>
  </si>
  <si>
    <t>15:55:30</t>
  </si>
  <si>
    <t>18:10:45</t>
  </si>
  <si>
    <t>19:30:26</t>
  </si>
  <si>
    <t>20:35:06</t>
  </si>
  <si>
    <t>15:02:23</t>
  </si>
  <si>
    <t>15:13:39</t>
  </si>
  <si>
    <t>19:55:08</t>
  </si>
  <si>
    <t>20:45:08</t>
  </si>
  <si>
    <t>https://twitter.com/griverorz/status/1164993529522937862</t>
  </si>
  <si>
    <t>https://twitter.com/raulpacheco/status/1164995806602125313</t>
  </si>
  <si>
    <t>https://twitter.com/digdemlab/status/1164997082870099968</t>
  </si>
  <si>
    <t>https://twitter.com/nicrighetti/status/1164999366064652289</t>
  </si>
  <si>
    <t>https://twitter.com/ajungherr/status/1165005414146236416</t>
  </si>
  <si>
    <t>https://twitter.com/bobboynton/status/1165256788004024328</t>
  </si>
  <si>
    <t>https://twitter.com/pedrolealdino/status/1165269987554144256</t>
  </si>
  <si>
    <t>https://twitter.com/aghpol/status/1165359088890499077</t>
  </si>
  <si>
    <t>https://twitter.com/plwarre/status/1166417751562321920</t>
  </si>
  <si>
    <t>https://twitter.com/casandreu/status/1166461718437990401</t>
  </si>
  <si>
    <t>https://twitter.com/zns202/status/1166480400002224128</t>
  </si>
  <si>
    <t>https://twitter.com/sergeysanovich/status/1166490118984744964</t>
  </si>
  <si>
    <t>https://twitter.com/gorokhovskaia/status/1166497551568162816</t>
  </si>
  <si>
    <t>https://twitter.com/wilkenphd/status/1166380154102407168</t>
  </si>
  <si>
    <t>https://twitter.com/mss3rosaferreum/status/1166556358377795584</t>
  </si>
  <si>
    <t>https://twitter.com/andyguess/status/1166414675803869185</t>
  </si>
  <si>
    <t>https://twitter.com/smapp_nyu/status/1166417097888555009</t>
  </si>
  <si>
    <t>https://twitter.com/aasiegel/status/1166465166931877889</t>
  </si>
  <si>
    <t>https://twitter.com/aslett_kevin/status/1166548277812224000</t>
  </si>
  <si>
    <t>https://twitter.com/kmmunger/status/1166589611906392065</t>
  </si>
  <si>
    <t>https://twitter.com/j_a_tucker/status/1166413975598305280</t>
  </si>
  <si>
    <t>https://twitter.com/j_a_tucker/status/1166665910800830464</t>
  </si>
  <si>
    <t>https://twitter.com/richbonneaunyu/status/1166685701800386560</t>
  </si>
  <si>
    <t>https://twitter.com/gaveltri/status/1166760287573291009</t>
  </si>
  <si>
    <t>https://twitter.com/_avecchiato/status/1166766315924807680</t>
  </si>
  <si>
    <t>https://twitter.com/iuliacioroianu/status/1166868205547282432</t>
  </si>
  <si>
    <t>https://twitter.com/jonmladd/status/1166892212598267904</t>
  </si>
  <si>
    <t>https://twitter.com/mattgrossmann/status/1166894028807376896</t>
  </si>
  <si>
    <t>https://twitter.com/ajaykum30760709/status/1167012094220193793</t>
  </si>
  <si>
    <t>https://twitter.com/ryanjgallag/status/1167046591108308992</t>
  </si>
  <si>
    <t>https://twitter.com/shugars/status/1167038578217668608</t>
  </si>
  <si>
    <t>https://twitter.com/kmetzlersage/status/1167165845107281928</t>
  </si>
  <si>
    <t>https://twitter.com/fgilardi/status/1164989440303009794</t>
  </si>
  <si>
    <t>https://twitter.com/davidlazer/status/1164993446496612352</t>
  </si>
  <si>
    <t>https://twitter.com/bi_zhao/status/1165060736743329797</t>
  </si>
  <si>
    <t>https://twitter.com/smandpbot/status/1166408432989040640</t>
  </si>
  <si>
    <t>https://twitter.com/shugars/status/1166753884108279808</t>
  </si>
  <si>
    <t>https://twitter.com/brendannyhan/status/1166458331667603456</t>
  </si>
  <si>
    <t>https://twitter.com/smandpbot/status/1166523908734013444</t>
  </si>
  <si>
    <t>https://twitter.com/gloriagennaro/status/1166526226464477185</t>
  </si>
  <si>
    <t>https://twitter.com/smandpbot/status/1166701911933775872</t>
  </si>
  <si>
    <t>https://twitter.com/fernandotormos/status/1165005807509037058</t>
  </si>
  <si>
    <t>https://twitter.com/smandpbot/status/1166701919647088640</t>
  </si>
  <si>
    <t>https://twitter.com/smandpbot/status/1166701933278584832</t>
  </si>
  <si>
    <t>https://twitter.com/smandpbot/status/1166701899896279041</t>
  </si>
  <si>
    <t>https://twitter.com/smandpbot/status/1167436531763732480</t>
  </si>
  <si>
    <t>https://twitter.com/smartlabs_wsu/status/1167437891330629637</t>
  </si>
  <si>
    <t>https://twitter.com/kmetzlersage/status/1166723820251746310</t>
  </si>
  <si>
    <t>https://twitter.com/kmetzlersage/status/1166724608592101376</t>
  </si>
  <si>
    <t>https://twitter.com/kmetzlersage/status/1166736635255382016</t>
  </si>
  <si>
    <t>https://twitter.com/kmetzlersage/status/1166755641110781952</t>
  </si>
  <si>
    <t>https://twitter.com/kmetzlersage/status/1166757105669496832</t>
  </si>
  <si>
    <t>https://twitter.com/sageoceantweets/status/1166727879834644481</t>
  </si>
  <si>
    <t>https://twitter.com/sageoceantweets/status/1166741319869521921</t>
  </si>
  <si>
    <t>https://twitter.com/sageoceantweets/status/1167435595846754305</t>
  </si>
  <si>
    <t>https://twitter.com/sageoceantweets/status/1166666795543121920</t>
  </si>
  <si>
    <t>https://twitter.com/sageoceantweets/status/1166727295471640577</t>
  </si>
  <si>
    <t>https://twitter.com/sageoceantweets/status/1167465876477661184</t>
  </si>
  <si>
    <t>https://twitter.com/kristen_malk/status/1167499914609213440</t>
  </si>
  <si>
    <t>https://twitter.com/tagworks_/status/1167519968461824001</t>
  </si>
  <si>
    <t>https://twitter.com/tagworks_/status/1167536240050225153</t>
  </si>
  <si>
    <t>https://twitter.com/nick_b_adams/status/1167452510589788160</t>
  </si>
  <si>
    <t>https://twitter.com/nick_b_adams/status/1167455348199960577</t>
  </si>
  <si>
    <t>https://twitter.com/nick_b_adams/status/1167526184395165697</t>
  </si>
  <si>
    <t>https://twitter.com/nick_b_adams/status/1167538765457436675</t>
  </si>
  <si>
    <t>1164993529522937862</t>
  </si>
  <si>
    <t>1164995806602125313</t>
  </si>
  <si>
    <t>1164997082870099968</t>
  </si>
  <si>
    <t>1164999366064652289</t>
  </si>
  <si>
    <t>1165005414146236416</t>
  </si>
  <si>
    <t>1165256788004024328</t>
  </si>
  <si>
    <t>1165269987554144256</t>
  </si>
  <si>
    <t>1165359088890499077</t>
  </si>
  <si>
    <t>1166417751562321920</t>
  </si>
  <si>
    <t>1166461718437990401</t>
  </si>
  <si>
    <t>1166480400002224128</t>
  </si>
  <si>
    <t>1166490118984744964</t>
  </si>
  <si>
    <t>1166497551568162816</t>
  </si>
  <si>
    <t>1166380154102407168</t>
  </si>
  <si>
    <t>1166556358377795584</t>
  </si>
  <si>
    <t>1166414675803869185</t>
  </si>
  <si>
    <t>1166417097888555009</t>
  </si>
  <si>
    <t>1166465166931877889</t>
  </si>
  <si>
    <t>1166548277812224000</t>
  </si>
  <si>
    <t>1166589611906392065</t>
  </si>
  <si>
    <t>1166413975598305280</t>
  </si>
  <si>
    <t>1166665910800830464</t>
  </si>
  <si>
    <t>1166685701800386560</t>
  </si>
  <si>
    <t>1166760287573291009</t>
  </si>
  <si>
    <t>1166766315924807680</t>
  </si>
  <si>
    <t>1166868205547282432</t>
  </si>
  <si>
    <t>1166892212598267904</t>
  </si>
  <si>
    <t>1166894028807376896</t>
  </si>
  <si>
    <t>1167012094220193793</t>
  </si>
  <si>
    <t>1167046591108308992</t>
  </si>
  <si>
    <t>1167038578217668608</t>
  </si>
  <si>
    <t>1167165845107281928</t>
  </si>
  <si>
    <t>1164989440303009794</t>
  </si>
  <si>
    <t>1164993446496612352</t>
  </si>
  <si>
    <t>1165060736743329797</t>
  </si>
  <si>
    <t>1166408432989040640</t>
  </si>
  <si>
    <t>1166753884108279808</t>
  </si>
  <si>
    <t>1166458331667603456</t>
  </si>
  <si>
    <t>1166523908734013444</t>
  </si>
  <si>
    <t>1166526226464477185</t>
  </si>
  <si>
    <t>1166701911933775872</t>
  </si>
  <si>
    <t>1165005807509037058</t>
  </si>
  <si>
    <t>1166701919647088640</t>
  </si>
  <si>
    <t>1164981821710508038</t>
  </si>
  <si>
    <t>1166701933278584832</t>
  </si>
  <si>
    <t>1166701899896279041</t>
  </si>
  <si>
    <t>1167436531763732480</t>
  </si>
  <si>
    <t>1167437891330629637</t>
  </si>
  <si>
    <t>1166723820251746310</t>
  </si>
  <si>
    <t>1166724608592101376</t>
  </si>
  <si>
    <t>1166736635255382016</t>
  </si>
  <si>
    <t>1166755641110781952</t>
  </si>
  <si>
    <t>1166757105669496832</t>
  </si>
  <si>
    <t>1166727879834644481</t>
  </si>
  <si>
    <t>1166741319869521921</t>
  </si>
  <si>
    <t>1167435595846754305</t>
  </si>
  <si>
    <t>1166666795543121920</t>
  </si>
  <si>
    <t>1166727295471640577</t>
  </si>
  <si>
    <t>1167465876477661184</t>
  </si>
  <si>
    <t>1167499914609213440</t>
  </si>
  <si>
    <t>1167519968461824001</t>
  </si>
  <si>
    <t>1167536240050225153</t>
  </si>
  <si>
    <t>1167452510589788160</t>
  </si>
  <si>
    <t>1167455348199960577</t>
  </si>
  <si>
    <t>1167526184395165697</t>
  </si>
  <si>
    <t>1167538765457436675</t>
  </si>
  <si>
    <t>1166891040466448389</t>
  </si>
  <si>
    <t>1166892521731084288</t>
  </si>
  <si>
    <t>1166451814675431425</t>
  </si>
  <si>
    <t/>
  </si>
  <si>
    <t>2366113867</t>
  </si>
  <si>
    <t>740826067313807360</t>
  </si>
  <si>
    <t>84653850</t>
  </si>
  <si>
    <t>en</t>
  </si>
  <si>
    <t>1166729405768404993</t>
  </si>
  <si>
    <t>Twitter for iPhone</t>
  </si>
  <si>
    <t>Twitter Web Client</t>
  </si>
  <si>
    <t>Tweetbot for iΟS</t>
  </si>
  <si>
    <t>Twitter Web App</t>
  </si>
  <si>
    <t>Twitter for Android</t>
  </si>
  <si>
    <t>TweetDeck</t>
  </si>
  <si>
    <t>Tweetbot for Mac</t>
  </si>
  <si>
    <t>SMandPPodcast Bot</t>
  </si>
  <si>
    <t>Hootsuite Inc.</t>
  </si>
  <si>
    <t>-77.119401,38.801826 
-76.909396,38.801826 
-76.909396,38.9953797 
-77.119401,38.9953797</t>
  </si>
  <si>
    <t>United States</t>
  </si>
  <si>
    <t>US</t>
  </si>
  <si>
    <t>Washington, DC</t>
  </si>
  <si>
    <t>01fbe706f872cb32</t>
  </si>
  <si>
    <t>Washington</t>
  </si>
  <si>
    <t>city</t>
  </si>
  <si>
    <t>https://api.twitter.com/1.1/geo/id/01fbe706f872cb32.json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</si>
  <si>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</si>
  <si>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</si>
  <si>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</si>
  <si>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</si>
  <si>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</si>
  <si>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</si>
  <si>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</si>
  <si>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</si>
  <si>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</si>
  <si>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</si>
  <si>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</si>
  <si>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</si>
  <si>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</si>
  <si>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</si>
  <si>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</si>
  <si>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</si>
  <si>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</si>
  <si>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</si>
  <si>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</si>
  <si>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</si>
  <si>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</si>
  <si>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Gonzalo Rivero</t>
  </si>
  <si>
    <t>Fabrizio Gilardi _xD83C__xDF49_</t>
  </si>
  <si>
    <t>David Lazer</t>
  </si>
  <si>
    <t>Sarah Shugars</t>
  </si>
  <si>
    <t>Dr Raul Pacheco-Vega</t>
  </si>
  <si>
    <t>Digital Democracy Lab</t>
  </si>
  <si>
    <t>Nicola Righetti</t>
  </si>
  <si>
    <t>Andreas Jungherr</t>
  </si>
  <si>
    <t>Bob Boynton</t>
  </si>
  <si>
    <t>Pedro Lealdino Filho _xD83D__xDCCA_</t>
  </si>
  <si>
    <t>Adam G. Hughes</t>
  </si>
  <si>
    <t>Patrick Warren</t>
  </si>
  <si>
    <t>Joshua Tucker</t>
  </si>
  <si>
    <t>Andy Guess</t>
  </si>
  <si>
    <t>Ye Wang</t>
  </si>
  <si>
    <t>Kevin Aslett</t>
  </si>
  <si>
    <t>Kevin Munger</t>
  </si>
  <si>
    <t>Alexandra Siegel</t>
  </si>
  <si>
    <t>SMaPP_NYU</t>
  </si>
  <si>
    <t>Andreu Casas</t>
  </si>
  <si>
    <t>Zeve Sanderson</t>
  </si>
  <si>
    <t>Sergey Sanovich</t>
  </si>
  <si>
    <t>Yana Gorokhovskaia</t>
  </si>
  <si>
    <t>Brooke Wilken, PhD</t>
  </si>
  <si>
    <t>Pew Research Center</t>
  </si>
  <si>
    <t>Michael Stretton III</t>
  </si>
  <si>
    <t>APSA</t>
  </si>
  <si>
    <t>Richard Bonneau</t>
  </si>
  <si>
    <t>Giuseppe A. Veltri</t>
  </si>
  <si>
    <t>SAGE Ocean</t>
  </si>
  <si>
    <t>Alessandro Vecchiato</t>
  </si>
  <si>
    <t>Georgetown Univ.</t>
  </si>
  <si>
    <t>Iulia Cioroianu</t>
  </si>
  <si>
    <t>Jonathan Ladd</t>
  </si>
  <si>
    <t>Matt Grossmann</t>
  </si>
  <si>
    <t>Ajay Kumar Mallick</t>
  </si>
  <si>
    <t>FoodOdisha</t>
  </si>
  <si>
    <t>Ryan J. Gallagher</t>
  </si>
  <si>
    <t>Mike Bailey</t>
  </si>
  <si>
    <t>Nora Webb Williams, PhD</t>
  </si>
  <si>
    <t>Sarah Bouchat</t>
  </si>
  <si>
    <t>Sandra González-Bailón</t>
  </si>
  <si>
    <t>Katie Metzler</t>
  </si>
  <si>
    <t>Bi Zhao</t>
  </si>
  <si>
    <t>Social Media Politics Bot</t>
  </si>
  <si>
    <t>Brendan Nyhan</t>
  </si>
  <si>
    <t>Jason Reifler</t>
  </si>
  <si>
    <t>Jin Woo Kim</t>
  </si>
  <si>
    <t>Gloria Gennaro</t>
  </si>
  <si>
    <t>Fernando Tormos-Aponte</t>
  </si>
  <si>
    <t>SAGE Open</t>
  </si>
  <si>
    <t>SMART Labs</t>
  </si>
  <si>
    <t>Onyi Lam</t>
  </si>
  <si>
    <t>Nick Adams, Ph.D.</t>
  </si>
  <si>
    <t>SAGE Publishing</t>
  </si>
  <si>
    <t>Kristen Malkovich</t>
  </si>
  <si>
    <t>@TagWorks</t>
  </si>
  <si>
    <t>(Computational) Social Scientist | Data Science Manager at @Westat</t>
  </si>
  <si>
    <t>Professor @IPZuser @UZH_ch _xD83E__xDD48_ Editor @JPublicPolicy &amp; @DeFactoExpert _xD83E__xDD48_ Co-founder @DigDemLab _xD83E__xDD48_ Diffusionista _xD83E__xDD48_ Second choice</t>
  </si>
  <si>
    <t>Computational social scientist at Northeastern and Harvard Universities.</t>
  </si>
  <si>
    <t>PhD candidate at @NUNetSI. On the market. Computational political scientist studying political talk &amp; reasoning with NLP and network analysis. She/her.</t>
  </si>
  <si>
    <t>Professor @CIDE_MX Water governance, public policy, environmental politics, experimental methods #ScholarSunday founder. Coffee lover. SNI 1 @iheal_creda VP</t>
  </si>
  <si>
    <t>The Digital Democracy Lab researches the implications of digital technology for democracy | @IPZuser | @fgilardi @ARGohdes @LucasLeemann @ClauDermont | _xD83D__xDE80_ 2019</t>
  </si>
  <si>
    <t>Digital sociologist @uniurbit | @mine_2018 team | R user for data/text mining and computational social science | https://t.co/EogVTG7MhT</t>
  </si>
  <si>
    <t>Digital media, political communication, data in society &amp; computational social science. Assistant Professor, University of Konstanz.</t>
  </si>
  <si>
    <t>I am a professor of new media and politics. I like being ahead of the game. For example, that selfie was taken before selfies existed.</t>
  </si>
  <si>
    <t>_xD83D__xDC68__xD83C__xDFFE_‍_xD83C__xDF93_ Ph.D. in Education. 
_xD83C__xDDE7__xD83C__xDDF7_ Cientista Brasileiro.
_xD83D__xDC7E_Ed. Game Designer
S2HEP - IREM
@UnivLyon1 #rstats #DataScience #Creativity</t>
  </si>
  <si>
    <t>associate director of data labs at @pewresearch, @UVA phd in politics</t>
  </si>
  <si>
    <t>Assoc. Professor in the John E. Walker Department of Economics at Clemson University. Active in @rotary and @LWV.
--Personal Account</t>
  </si>
  <si>
    <t>Politics Prof, NYU; Director @NYUJordanCenter for Adv Study of #Russia; Co-Director @SMaPP_NYU lab (https://t.co/1EoDbLbUGr); @monkeycageblog editor, week-end triathlete.</t>
  </si>
  <si>
    <t>Politics, social media, (mis)info via experiments, machine learning &amp; DATA. Assistant Professor of @PUPolitics and Public Affairs, @WilsonSchool. @Cornell alum.</t>
  </si>
  <si>
    <t>Political Science PhD student, NYU; Methods and Protest</t>
  </si>
  <si>
    <t>Poli Sci PhD Candidate at UW. Fan of new social science methods, big data, and the Montreal Canadiens. "To Dare Is To Do"</t>
  </si>
  <si>
    <t>Internet and Politics. Assistant Professor at Penn State.</t>
  </si>
  <si>
    <t>Postdoc @ImmigrationLab @Stanford &amp; Research Associate @SMaPP_NYU MENA Politics &amp; Computational Social Science. @NYUpolitics PhD.</t>
  </si>
  <si>
    <t>Social Media and Political Participation at New York University</t>
  </si>
  <si>
    <t>Political Scientist working in Political Communication, Public Policy and Computational Social Sciences. Moore-Sloan Fellow at NYU's Center for Data Science.</t>
  </si>
  <si>
    <t>Lab Manager @SMaPP_NYU https://t.co/1EoDbLbUGr</t>
  </si>
  <si>
    <t>Cyber Postdoctoral Fellow @StanfordCISAC. @NYUpolitics @SMaPP_NYU PhD.  Bots, trolls, propaganda, censorship, Russian politics.</t>
  </si>
  <si>
    <t>Poli sci PhD. Formerly of @HarrimanInst &amp; @UBCPoliSci Researching protest &amp; civil society in Russia/post-Soviet states. _xD83C__xDDF7__xD83C__xDDFA__xD83C__xDDE8__xD83C__xDDE6__xD83C__xDDFA__xD83C__xDDF8_</t>
  </si>
  <si>
    <t>Research Psychologist @Ntrepid and @realAIBRT. @UWMadison and @UCRiverside alumna</t>
  </si>
  <si>
    <t>Nonpartisan, non-advocacy data and analysis on the issues, attitudes and trends shaping the world. Subscribe: https://t.co/Kpq1V0w9bM ✉️</t>
  </si>
  <si>
    <t>A discursive E.D.P.N.A. Social Security disability benefits (paralegal) advocate, information designer, bibliothecal researcher, and tutor for hire.</t>
  </si>
  <si>
    <t>The American Political Science Association (APSA) is the leading professional organization for the study of political science.</t>
  </si>
  <si>
    <t>NYU - - Flatiron Institute - - - systems biology + proteins + poliSci. - NYC https://t.co/diH8p7TMoP</t>
  </si>
  <si>
    <t>Social scientist in social psychology and cognitive sociology, methodologist, chronic traveller, lived and worked in many countries. Università di Trento.</t>
  </si>
  <si>
    <t>Initiative from @SAGE_News to support social scientists working with big data &amp; new technology.</t>
  </si>
  <si>
    <t>Post-doc @Stanford focusing on the impact that media and technology have on politics. @NYUPolitics Ph.D.</t>
  </si>
  <si>
    <t>#Georgetown is a major international, student-centered research institution in Washington DC and the country’s oldest #Catholic, #Jesuit university. Go #Hoyas!</t>
  </si>
  <si>
    <t>Prize Fellow @UniofBathIPR. Statistics, programming, quantitative text analysis, social media, campaigns and elections. Ph.D. New York University</t>
  </si>
  <si>
    <t>Assoc Professor @McCourtSchool &amp; @GUGovt | Nonres Senior Fellow @BrookingsGov | Faculty Liaison @GUPolitics | Exec Board @MassiveData_GU | Writer @MisOfFact</t>
  </si>
  <si>
    <t>Michigan State political scientist &amp; @ippsr director; @niskanencenter fellow; @fivethirtyeight contributor; New Book: Red State Blues #SocSciResearch</t>
  </si>
  <si>
    <t>Food Supplies &amp; Consumer Welfare Department Odisha</t>
  </si>
  <si>
    <t>Networks ∩ Communication. PhD student @NUnetsi with @CoMMLabNU. Previously @compstorylab and @USC_ISI. Aspiring one-man band. He/him/they/them.</t>
  </si>
  <si>
    <t>Assistant Prof, International Affairs, University of Georgia. Images-as-data, post-Soviet Central Asia, Political Economy. She/her.</t>
  </si>
  <si>
    <t>political methodologist, itinerant yinzer, dim sum enthusiast. phd from @uwpolisci, now @NorthwesternU polisci. (they/them: https://t.co/SrygaTxLmk)</t>
  </si>
  <si>
    <t>Fellow 2019-20 @CASBSStanford | Associate Professor @AnnenbergPenn | World Citizen | Research: https://t.co/fyPLL5neFd | Unpredictable stuff: stay tuned</t>
  </si>
  <si>
    <t>Associate VP, Product Innovation at SAGE Publishing</t>
  </si>
  <si>
    <t>Political Science PhD candidate, Purdue University. Research nonstate actors, global climate change governance, human rights.</t>
  </si>
  <si>
    <t>Official Bot of the @SMandPPodcast. Retweeting news and opinions about social media and politics. Check out the podcast at the link below! _xD83D__xDC47_</t>
  </si>
  <si>
    <t>@Dartmouth professor, @GENMag / @UpshotNYT contributor, @BrightLineWatch co-organizer. Before: @fordschool @umich / @CJR / Spinsanity / All the President's Spin</t>
  </si>
  <si>
    <t>-Associate Prof, George Washington University  -Author of two books: The MoveOn Effect and Analytic Activism</t>
  </si>
  <si>
    <t>Political scientist at the University of Exeter. I study misperceptions, fact-checking, and public opinion about foreign policy. American living in the UK.</t>
  </si>
  <si>
    <t>Social Scientist</t>
  </si>
  <si>
    <t>PhD candidate @Unibocconi - studying political economy, immigration &amp; voting, populism and emotions in politics  | love quant &amp; data, and all cool ideas</t>
  </si>
  <si>
    <t>@UMBC postdoc | @JohnsHopkins visiting scholar | @SSNScholars member | research on activism, intersectional solidarity, environmental and racial justice, _xD83C__xDDF5__xD83C__xDDF7_</t>
  </si>
  <si>
    <t>SAGE Open is a peer-reviewed, "Gold" open access journal from SAGE that spans the full spectrum of the social and behavioral sciences and the humanities.</t>
  </si>
  <si>
    <t>The Social Media and Relational Technology (SMART) Labs at Wayne State University examine social media, interpersonal impressions, and relational communication.</t>
  </si>
  <si>
    <t>Research Scientist @fiscalnote. formerly @pewresearch Data Labs, PhD Economics @UCSanDiego, MPP @ U Tokyo</t>
  </si>
  <si>
    <t>Sociologist/data scientist building technology of, by, and for the people.
#ai #nlp #ml #trainingdata</t>
  </si>
  <si>
    <t>The latest news from SAGE Publishing based in Los Angeles &amp; London. Read on for updates from across our global publishing programs. RT's not endorsements</t>
  </si>
  <si>
    <t>Military-grade marketing technologist. Stacks on stacks. 
Podcast: https://t.co/kEVxGkoC6Z</t>
  </si>
  <si>
    <t>Gather ALL the info from EVERY document. No more tradeoffs.</t>
  </si>
  <si>
    <t>Ourense, ES ✈️ Washington, DC</t>
  </si>
  <si>
    <t>Zurich, Switzerland</t>
  </si>
  <si>
    <t>Somerville, MA</t>
  </si>
  <si>
    <t>Vancouver/Aguascalientes/Paris</t>
  </si>
  <si>
    <t>Zurich</t>
  </si>
  <si>
    <t>University of Urbino</t>
  </si>
  <si>
    <t>Constance, Germany</t>
  </si>
  <si>
    <t>ÜT: 41.658572,-91.549917</t>
  </si>
  <si>
    <t>Brazil, France</t>
  </si>
  <si>
    <t>✿•*¨*•Ⓓς•*¨*•❀</t>
  </si>
  <si>
    <t>Clemson, SC</t>
  </si>
  <si>
    <t>New York, NY, USA</t>
  </si>
  <si>
    <t>Princeton, NJ</t>
  </si>
  <si>
    <t>New York, USA</t>
  </si>
  <si>
    <t>Seattle, WA</t>
  </si>
  <si>
    <t>Palo Alto, CA</t>
  </si>
  <si>
    <t>New York City, NY</t>
  </si>
  <si>
    <t>Manhattan, NY</t>
  </si>
  <si>
    <t>New York, NY</t>
  </si>
  <si>
    <t>Arizona, USA</t>
  </si>
  <si>
    <t>Washington, D.C.</t>
  </si>
  <si>
    <t>Greenwich Village, Manhattan</t>
  </si>
  <si>
    <t>Bath, England</t>
  </si>
  <si>
    <t>East Lansing, MI</t>
  </si>
  <si>
    <t>Bhubaneshwar, India</t>
  </si>
  <si>
    <t>Boston, MA</t>
  </si>
  <si>
    <t>Georgetown, Washington</t>
  </si>
  <si>
    <t>Philadelphia, PA</t>
  </si>
  <si>
    <t>London, England</t>
  </si>
  <si>
    <t>West Lafayette, IN</t>
  </si>
  <si>
    <t>Cyberspace</t>
  </si>
  <si>
    <t>Hanover, NH</t>
  </si>
  <si>
    <t>Exeter, UK</t>
  </si>
  <si>
    <t>New Hampshire, USA</t>
  </si>
  <si>
    <t>Milan, Lombardy</t>
  </si>
  <si>
    <t>Baltimore, MD</t>
  </si>
  <si>
    <t>Detroit, MI</t>
  </si>
  <si>
    <t>Oakland</t>
  </si>
  <si>
    <t>Oakland, CA</t>
  </si>
  <si>
    <t>California, USA</t>
  </si>
  <si>
    <t>https://t.co/owUdgQOsNc</t>
  </si>
  <si>
    <t>https://t.co/DSYOIIDwuE</t>
  </si>
  <si>
    <t>http://t.co/3VA8Yzceuu</t>
  </si>
  <si>
    <t>https://t.co/vVkFM7bqAe</t>
  </si>
  <si>
    <t>https://t.co/ghAVqjln9U</t>
  </si>
  <si>
    <t>https://t.co/lonrJS27Tc</t>
  </si>
  <si>
    <t>https://t.co/lad7zd89Ej</t>
  </si>
  <si>
    <t>https://t.co/Bsji61ZJzk</t>
  </si>
  <si>
    <t>http://t.co/Gup0vKfyTa</t>
  </si>
  <si>
    <t>https://t.co/mjdds1Fpp9</t>
  </si>
  <si>
    <t>https://t.co/eY4IFYk4eq</t>
  </si>
  <si>
    <t>https://t.co/QOJIiD8AKA</t>
  </si>
  <si>
    <t>https://t.co/XOxsjY5zdD</t>
  </si>
  <si>
    <t>http://t.co/POdGxxFovc</t>
  </si>
  <si>
    <t>https://t.co/PTeGFMQRWL</t>
  </si>
  <si>
    <t>https://t.co/POMt9MFDyh</t>
  </si>
  <si>
    <t>https://t.co/p9Q5QYuWFH</t>
  </si>
  <si>
    <t>http://t.co/FsI1C76keg</t>
  </si>
  <si>
    <t>https://t.co/uw46A2H5W6</t>
  </si>
  <si>
    <t>https://t.co/atwlEN5dOG</t>
  </si>
  <si>
    <t>http://t.co/NpejxRVoNw</t>
  </si>
  <si>
    <t>https://t.co/Mmp8xikGhy</t>
  </si>
  <si>
    <t>http://t.co/9D98a0RMGs</t>
  </si>
  <si>
    <t>https://t.co/SvUPfS1n1W</t>
  </si>
  <si>
    <t>https://t.co/Mvq86H29bB</t>
  </si>
  <si>
    <t>https://t.co/Kbcp93PXmn</t>
  </si>
  <si>
    <t>http://t.co/TUCZv5O00y</t>
  </si>
  <si>
    <t>http://t.co/ORwGNrsGpL</t>
  </si>
  <si>
    <t>http://t.co/XQasGSWtmS</t>
  </si>
  <si>
    <t>https://t.co/D7uIwMY83T</t>
  </si>
  <si>
    <t>https://t.co/p4mFhYCcMR</t>
  </si>
  <si>
    <t>https://t.co/IufRvLD3R0</t>
  </si>
  <si>
    <t>https://t.co/r6U4A9KUGM</t>
  </si>
  <si>
    <t>https://t.co/eNrJNItbsC</t>
  </si>
  <si>
    <t>https://t.co/4Y0P0UVzg6</t>
  </si>
  <si>
    <t>https://t.co/DBotXQZFni</t>
  </si>
  <si>
    <t>https://t.co/FZgcSvBG10</t>
  </si>
  <si>
    <t>https://t.co/AYp6flIbc6</t>
  </si>
  <si>
    <t>https://t.co/SLPQ03K6Th</t>
  </si>
  <si>
    <t>http://t.co/uml4XWN3EY</t>
  </si>
  <si>
    <t>https://t.co/Rc75UGeujk</t>
  </si>
  <si>
    <t>https://t.co/L8zbiMuXEg</t>
  </si>
  <si>
    <t>https://t.co/qQKogT90en</t>
  </si>
  <si>
    <t>https://t.co/Vu0c5f8C4H</t>
  </si>
  <si>
    <t>https://t.co/OkygylngY3</t>
  </si>
  <si>
    <t>https://t.co/OTbfyLiUqn</t>
  </si>
  <si>
    <t>https://t.co/jGSXvpN4B4</t>
  </si>
  <si>
    <t>https://t.co/qJ0demXg0c</t>
  </si>
  <si>
    <t>https://t.co/OClPT7z5YY</t>
  </si>
  <si>
    <t>https://t.co/4LIOFk0UeQ</t>
  </si>
  <si>
    <t>https://pbs.twimg.com/profile_banners/159849348/1506274067</t>
  </si>
  <si>
    <t>https://pbs.twimg.com/profile_banners/62777265/1564927833</t>
  </si>
  <si>
    <t>https://pbs.twimg.com/profile_banners/37213193/1491675289</t>
  </si>
  <si>
    <t>https://pbs.twimg.com/profile_banners/21719973/1405820642</t>
  </si>
  <si>
    <t>https://pbs.twimg.com/profile_banners/15432179/1398193808</t>
  </si>
  <si>
    <t>https://pbs.twimg.com/profile_banners/951765794156957696/1550655409</t>
  </si>
  <si>
    <t>https://pbs.twimg.com/profile_banners/3547763955/1540738470</t>
  </si>
  <si>
    <t>https://pbs.twimg.com/profile_banners/8314742/1398239438</t>
  </si>
  <si>
    <t>https://pbs.twimg.com/profile_banners/2480650904/1556987622</t>
  </si>
  <si>
    <t>https://pbs.twimg.com/profile_banners/122107612/1397695918</t>
  </si>
  <si>
    <t>https://pbs.twimg.com/profile_banners/22011162/1552319752</t>
  </si>
  <si>
    <t>https://pbs.twimg.com/profile_banners/29757971/1372776166</t>
  </si>
  <si>
    <t>https://pbs.twimg.com/profile_banners/5933322/1484426786</t>
  </si>
  <si>
    <t>https://pbs.twimg.com/profile_banners/2398991786/1566965313</t>
  </si>
  <si>
    <t>https://pbs.twimg.com/profile_banners/89098361/1533317386</t>
  </si>
  <si>
    <t>https://pbs.twimg.com/profile_banners/1090566702/1363378161</t>
  </si>
  <si>
    <t>https://pbs.twimg.com/profile_banners/1067078040113635328/1563851084</t>
  </si>
  <si>
    <t>https://pbs.twimg.com/profile_banners/44896515/1553240544</t>
  </si>
  <si>
    <t>https://pbs.twimg.com/profile_banners/2303698753/1398626701</t>
  </si>
  <si>
    <t>https://pbs.twimg.com/profile_banners/922181130429726720/1562639608</t>
  </si>
  <si>
    <t>https://pbs.twimg.com/profile_banners/22642788/1494338667</t>
  </si>
  <si>
    <t>https://pbs.twimg.com/profile_banners/902174442469507072/1555601533</t>
  </si>
  <si>
    <t>https://pbs.twimg.com/profile_banners/38673058/1547749929</t>
  </si>
  <si>
    <t>https://pbs.twimg.com/profile_banners/556992335/1511206649</t>
  </si>
  <si>
    <t>https://pbs.twimg.com/profile_banners/14382993/1537176709</t>
  </si>
  <si>
    <t>https://pbs.twimg.com/profile_banners/955839918466531329/1517237217</t>
  </si>
  <si>
    <t>https://pbs.twimg.com/profile_banners/288295699/1507475239</t>
  </si>
  <si>
    <t>https://pbs.twimg.com/profile_banners/7856542/1498223428</t>
  </si>
  <si>
    <t>https://pbs.twimg.com/profile_banners/54751981/1501787669</t>
  </si>
  <si>
    <t>https://pbs.twimg.com/profile_banners/2366113867/1560561826</t>
  </si>
  <si>
    <t>https://pbs.twimg.com/profile_banners/740826067313807360/1507179373</t>
  </si>
  <si>
    <t>https://pbs.twimg.com/profile_banners/2584784815/1458868264</t>
  </si>
  <si>
    <t>https://pbs.twimg.com/profile_banners/325091065/1511890638</t>
  </si>
  <si>
    <t>https://pbs.twimg.com/profile_banners/515918400/1492000883</t>
  </si>
  <si>
    <t>https://pbs.twimg.com/profile_banners/16330659/1524082957</t>
  </si>
  <si>
    <t>https://pbs.twimg.com/profile_banners/539981492/1547457297</t>
  </si>
  <si>
    <t>https://pbs.twimg.com/profile_banners/880761642438602752/1559332554</t>
  </si>
  <si>
    <t>https://pbs.twimg.com/profile_banners/1014655862177181696/1531679328</t>
  </si>
  <si>
    <t>https://pbs.twimg.com/profile_banners/84653850/1561988502</t>
  </si>
  <si>
    <t>https://pbs.twimg.com/profile_banners/751510350/1556180563</t>
  </si>
  <si>
    <t>https://pbs.twimg.com/profile_banners/2156793421/1563957119</t>
  </si>
  <si>
    <t>https://pbs.twimg.com/profile_banners/1018573427442102277/1560422075</t>
  </si>
  <si>
    <t>https://pbs.twimg.com/profile_banners/1060661655296602113/1542225047</t>
  </si>
  <si>
    <t>https://pbs.twimg.com/profile_banners/790659501154115584/1478271092</t>
  </si>
  <si>
    <t>https://pbs.twimg.com/profile_banners/196056947/1388434190</t>
  </si>
  <si>
    <t>https://pbs.twimg.com/profile_banners/133796480/1487854532</t>
  </si>
  <si>
    <t>https://pbs.twimg.com/profile_banners/314630971/1407361343</t>
  </si>
  <si>
    <t>https://pbs.twimg.com/profile_banners/1083098757732823040/1556820227</t>
  </si>
  <si>
    <t>http://abs.twimg.com/images/themes/theme12/bg.gif</t>
  </si>
  <si>
    <t>http://abs.twimg.com/images/themes/theme1/bg.png</t>
  </si>
  <si>
    <t>http://abs.twimg.com/images/themes/theme6/bg.gif</t>
  </si>
  <si>
    <t>http://abs.twimg.com/images/themes/theme2/bg.gif</t>
  </si>
  <si>
    <t>http://abs.twimg.com/images/themes/theme16/bg.gif</t>
  </si>
  <si>
    <t>http://abs.twimg.com/images/themes/theme9/bg.gif</t>
  </si>
  <si>
    <t>http://abs.twimg.com/images/themes/theme3/bg.gif</t>
  </si>
  <si>
    <t>http://abs.twimg.com/images/themes/theme5/bg.gif</t>
  </si>
  <si>
    <t>http://abs.twimg.com/images/themes/theme10/bg.gif</t>
  </si>
  <si>
    <t>http://abs.twimg.com/images/themes/theme14/bg.gif</t>
  </si>
  <si>
    <t>http://abs.twimg.com/images/themes/theme15/bg.png</t>
  </si>
  <si>
    <t>http://pbs.twimg.com/profile_images/935684832230891522/9CZZPACN_normal.jpg</t>
  </si>
  <si>
    <t>http://pbs.twimg.com/profile_images/811391047473438721/2f-7lGJq_normal.jpg</t>
  </si>
  <si>
    <t>http://pbs.twimg.com/profile_images/879728447026868228/U4Uzpdp6_normal.jpg</t>
  </si>
  <si>
    <t>http://pbs.twimg.com/profile_images/583730432434249728/w_tOaHx5_normal.jpg</t>
  </si>
  <si>
    <t>http://pbs.twimg.com/profile_images/1096099207126155264/FGzh9WYc_normal.jpg</t>
  </si>
  <si>
    <t>http://pbs.twimg.com/profile_images/1899483763/GU_AbbreviatedMark_twitter_normal.png</t>
  </si>
  <si>
    <t>http://pbs.twimg.com/profile_images/969536854688088064/1W6ssBv__normal.jpg</t>
  </si>
  <si>
    <t>http://pbs.twimg.com/profile_images/878282125954437121/fhpKaY0r_normal.jpg</t>
  </si>
  <si>
    <t>http://pbs.twimg.com/profile_images/701867148898136064/cNtcpw3U_normal.jpg</t>
  </si>
  <si>
    <t>http://pbs.twimg.com/profile_images/1674305181/Nora_in_Kyrgyzstan_normal.png</t>
  </si>
  <si>
    <t>http://pbs.twimg.com/profile_images/998245860386291712/FloIbOXn_normal.jpg</t>
  </si>
  <si>
    <t>http://pbs.twimg.com/profile_images/1133778817116442624/4tR9kxp__normal.jpg</t>
  </si>
  <si>
    <t>http://pbs.twimg.com/profile_images/786635042671906816/w5eYzyMe_normal.jpg</t>
  </si>
  <si>
    <t>http://pbs.twimg.com/profile_images/1037646120913182720/dWPpNAeF_normal.jpg</t>
  </si>
  <si>
    <t>http://pbs.twimg.com/profile_images/1022960922887901184/_9HMnHb-_normal.jpg</t>
  </si>
  <si>
    <t>http://pbs.twimg.com/profile_images/1062794864192974848/EDAuzi3R_normal.jpg</t>
  </si>
  <si>
    <t>http://pbs.twimg.com/profile_images/693247828991176706/0IBNGe2S_normal.jpg</t>
  </si>
  <si>
    <t>http://pbs.twimg.com/profile_images/972105854785937409/nK5aDIxg_normal.jpg</t>
  </si>
  <si>
    <t>Open Twitter Page for This Person</t>
  </si>
  <si>
    <t>https://twitter.com/griverorz</t>
  </si>
  <si>
    <t>https://twitter.com/fgilardi</t>
  </si>
  <si>
    <t>https://twitter.com/davidlazer</t>
  </si>
  <si>
    <t>https://twitter.com/shugars</t>
  </si>
  <si>
    <t>https://twitter.com/raulpacheco</t>
  </si>
  <si>
    <t>https://twitter.com/digdemlab</t>
  </si>
  <si>
    <t>https://twitter.com/nicrighetti</t>
  </si>
  <si>
    <t>https://twitter.com/ajungherr</t>
  </si>
  <si>
    <t>https://twitter.com/bobboynton</t>
  </si>
  <si>
    <t>https://twitter.com/pedrolealdino</t>
  </si>
  <si>
    <t>https://twitter.com/aghpol</t>
  </si>
  <si>
    <t>https://twitter.com/plwarre</t>
  </si>
  <si>
    <t>https://twitter.com/j_a_tucker</t>
  </si>
  <si>
    <t>https://twitter.com/andyguess</t>
  </si>
  <si>
    <t>https://twitter.com/yewang1576</t>
  </si>
  <si>
    <t>https://twitter.com/aslett_kevin</t>
  </si>
  <si>
    <t>https://twitter.com/kmmunger</t>
  </si>
  <si>
    <t>https://twitter.com/aasiegel</t>
  </si>
  <si>
    <t>https://twitter.com/smapp_nyu</t>
  </si>
  <si>
    <t>https://twitter.com/casandreu</t>
  </si>
  <si>
    <t>https://twitter.com/zns202</t>
  </si>
  <si>
    <t>https://twitter.com/sergeysanovich</t>
  </si>
  <si>
    <t>https://twitter.com/gorokhovskaia</t>
  </si>
  <si>
    <t>https://twitter.com/wilkenphd</t>
  </si>
  <si>
    <t>https://twitter.com/pewresearch</t>
  </si>
  <si>
    <t>https://twitter.com/mss3rosaferreum</t>
  </si>
  <si>
    <t>https://twitter.com/apsatweets</t>
  </si>
  <si>
    <t>https://twitter.com/richbonneaunyu</t>
  </si>
  <si>
    <t>https://twitter.com/gaveltri</t>
  </si>
  <si>
    <t>https://twitter.com/sageoceantweets</t>
  </si>
  <si>
    <t>https://twitter.com/_avecchiato</t>
  </si>
  <si>
    <t>https://twitter.com/georgetown</t>
  </si>
  <si>
    <t>https://twitter.com/iuliacioroianu</t>
  </si>
  <si>
    <t>https://twitter.com/jonmladd</t>
  </si>
  <si>
    <t>https://twitter.com/mattgrossmann</t>
  </si>
  <si>
    <t>https://twitter.com/ajaykum30760709</t>
  </si>
  <si>
    <t>https://twitter.com/food_odisha</t>
  </si>
  <si>
    <t>https://twitter.com/ryanjgallag</t>
  </si>
  <si>
    <t>https://twitter.com/m_a_bailey</t>
  </si>
  <si>
    <t>https://twitter.com/norawwilliams</t>
  </si>
  <si>
    <t>https://twitter.com/sarahbouchat</t>
  </si>
  <si>
    <t>https://twitter.com/sgonzalezbailon</t>
  </si>
  <si>
    <t>https://twitter.com/kmetzlersage</t>
  </si>
  <si>
    <t>https://twitter.com/bi_zhao</t>
  </si>
  <si>
    <t>https://twitter.com/smandpbot</t>
  </si>
  <si>
    <t>https://twitter.com/brendannyhan</t>
  </si>
  <si>
    <t>https://twitter.com/davekarpf</t>
  </si>
  <si>
    <t>https://twitter.com/jasonreifler</t>
  </si>
  <si>
    <t>https://twitter.com/yogwe</t>
  </si>
  <si>
    <t>https://twitter.com/gloriagennaro</t>
  </si>
  <si>
    <t>https://twitter.com/fernandotormos</t>
  </si>
  <si>
    <t>https://twitter.com/sageopenjournal</t>
  </si>
  <si>
    <t>https://twitter.com/smartlabs_wsu</t>
  </si>
  <si>
    <t>https://twitter.com/onyilam</t>
  </si>
  <si>
    <t>https://twitter.com/nick_b_adams</t>
  </si>
  <si>
    <t>https://twitter.com/sage_news</t>
  </si>
  <si>
    <t>https://twitter.com/kristen_malk</t>
  </si>
  <si>
    <t>https://twitter.com/tagworks_</t>
  </si>
  <si>
    <t>griverorz
The final schedule of the pre-#APSA2019
Conference on Politics and Computational
Social Science #PaCSS is online
https://t.co/IoSZt1EAVx Looking
forward to it! Shout out to the
organizers @@M_A_Bailey @Shugars
@davidlazer _xD83D__xDE4C_</t>
  </si>
  <si>
    <t>fgilardi
The final schedule of the pre-#APSA2019
Conference on Politics and Computational
Social Science #PaCSS is online
https://t.co/IoSZt1EAVx Looking
forward to it! Shout out to the
organizers @@M_A_Bailey @Shugars
@davidlazer _xD83D__xDE4C_</t>
  </si>
  <si>
    <t>davidlazer
The final schedule of the pre-#APSA2019
Conference on Politics and Computational
Social Science #PaCSS is online
https://t.co/IoSZt1EAVx Looking
forward to it! Shout out to the
organizers @@M_A_Bailey @Shugars
@davidlazer _xD83D__xDE4C_</t>
  </si>
  <si>
    <t>shugars
Another successful #PaCSS in the
books! Many thanks to everyone
who helped make this event a success,
including keynote @sgonzalezbailon,
workshop instructors @sarahbouchat
&amp;amp; @norawwilliams, all attendees
&amp;amp; presenters, and esp. to my
co-conspirators @davidlazer &amp;amp;
@M_A_Bailey! https://t.co/O5OoKMU3wG</t>
  </si>
  <si>
    <t>raulpacheco
The final schedule of the pre-#APSA2019
Conference on Politics and Computational
Social Science #PaCSS is online
https://t.co/IoSZt1EAVx Looking
forward to it! Shout out to the
organizers @@M_A_Bailey @Shugars
@davidlazer _xD83D__xDE4C_</t>
  </si>
  <si>
    <t>digdemlab
The final schedule of the pre-#APSA2019
Conference on Politics and Computational
Social Science #PaCSS is online
https://t.co/IoSZt1EAVx Looking
forward to it! Shout out to the
organizers @@M_A_Bailey @Shugars
@davidlazer _xD83D__xDE4C_</t>
  </si>
  <si>
    <t>nicrighetti
The final schedule of the pre-#APSA2019
Conference on Politics and Computational
Social Science #PaCSS is online
https://t.co/IoSZt1EAVx Looking
forward to it! Shout out to the
organizers @@M_A_Bailey @Shugars
@davidlazer _xD83D__xDE4C_</t>
  </si>
  <si>
    <t>ajungherr
The final schedule of the pre-#APSA2019
Conference on Politics and Computational
Social Science #PaCSS is online
https://t.co/IoSZt1EAVx Looking
forward to it! Shout out to the
organizers @@M_A_Bailey @Shugars
@davidlazer _xD83D__xDE4C_</t>
  </si>
  <si>
    <t>bobboynton
The final schedule of the pre-#APSA2019
Conference on Politics and Computational
Social Science #PaCSS is online
https://t.co/IoSZt1EAVx Looking
forward to it! Shout out to the
organizers @@M_A_Bailey @Shugars
@davidlazer _xD83D__xDE4C_</t>
  </si>
  <si>
    <t>pedrolealdino
The final schedule of the pre-#APSA2019
Conference on Politics and Computational
Social Science #PaCSS is online
https://t.co/IoSZt1EAVx Looking
forward to it! Shout out to the
organizers @@M_A_Bailey @Shugars
@davidlazer _xD83D__xDE4C_</t>
  </si>
  <si>
    <t>aghpol
The final schedule of the pre-#APSA2019
Conference on Politics and Computational
Social Science #PaCSS is online
https://t.co/IoSZt1EAVx Looking
forward to it! Shout out to the
organizers @@M_A_Bailey @Shugars
@davidlazer _xD83D__xDE4C_</t>
  </si>
  <si>
    <t>plwarre
Lots of @SMaPP_NYU representation
at the #APSA pre-conference on
computational social science (PaCSS:
https://t.co/7HRqQcAgwW). @aasiegel
@kmmunger @aslett_kevin @YeWang1576
@andyguess and I are all presenting
(different!) research. Looking
forward to it!</t>
  </si>
  <si>
    <t>j_a_tucker
The view as I started my trip to
@APSAtweets #APSA2019 &amp;amp; PaCSS
pre-conference down some dark NYC
streets at 520 AM. I know the city
never sleeps, but it seemed like
it was sort of snoozing. https://t.co/VZWoRP9qBQ</t>
  </si>
  <si>
    <t xml:space="preserve">yewang1576
</t>
  </si>
  <si>
    <t>aslett_kevin
Lots of @SMaPP_NYU representation
at the #APSA pre-conference on
computational social science (PaCSS:
https://t.co/7HRqQcAgwW). @aasiegel
@kmmunger @aslett_kevin @YeWang1576
@andyguess and I are all presenting
(different!) research. Looking
forward to it!</t>
  </si>
  <si>
    <t>kmmunger
Lots of @SMaPP_NYU representation
at the #APSA pre-conference on
computational social science (PaCSS:
https://t.co/7HRqQcAgwW). @aasiegel
@kmmunger @aslett_kevin @YeWang1576
@andyguess and I are all presenting
(different!) research. Looking
forward to it!</t>
  </si>
  <si>
    <t>aasiegel
Lots of @SMaPP_NYU representation
at the #APSA pre-conference on
computational social science (PaCSS:
https://t.co/7HRqQcAgwW). @aasiegel
@kmmunger @aslett_kevin @YeWang1576
@andyguess and I are all presenting
(different!) research. Looking
forward to it!</t>
  </si>
  <si>
    <t>smapp_nyu
Lots of @SMaPP_NYU representation
at the #APSA pre-conference on
computational social science (PaCSS:
https://t.co/7HRqQcAgwW). @aasiegel
@kmmunger @aslett_kevin @YeWang1576
@andyguess and I are all presenting
(different!) research. Looking
forward to it!</t>
  </si>
  <si>
    <t>casandreu
Lots of @SMaPP_NYU representation
at the #APSA pre-conference on
computational social science (PaCSS:
https://t.co/7HRqQcAgwW). @aasiegel
@kmmunger @aslett_kevin @YeWang1576
@andyguess and I are all presenting
(different!) research. Looking
forward to it!</t>
  </si>
  <si>
    <t>zns202
Lots of @SMaPP_NYU representation
at the #APSA pre-conference on
computational social science (PaCSS:
https://t.co/7HRqQcAgwW). @aasiegel
@kmmunger @aslett_kevin @YeWang1576
@andyguess and I are all presenting
(different!) research. Looking
forward to it!</t>
  </si>
  <si>
    <t>sergeysanovich
Lots of @SMaPP_NYU representation
at the #APSA pre-conference on
computational social science (PaCSS:
https://t.co/7HRqQcAgwW). @aasiegel
@kmmunger @aslett_kevin @YeWang1576
@andyguess and I are all presenting
(different!) research. Looking
forward to it!</t>
  </si>
  <si>
    <t>gorokhovskaia
Lots of @SMaPP_NYU representation
at the #APSA pre-conference on
computational social science (PaCSS:
https://t.co/7HRqQcAgwW). @aasiegel
@kmmunger @aslett_kevin @YeWang1576
@andyguess and I are all presenting
(different!) research. Looking
forward to it!</t>
  </si>
  <si>
    <t>wilkenphd
I'm excited for the NLP workshop
this afternoon @pewresearch! #PACSS2019
https://t.co/8gFzf1Kor5</t>
  </si>
  <si>
    <t xml:space="preserve">pewresearch
</t>
  </si>
  <si>
    <t>mss3rosaferreum
I'm excited for the NLP workshop
this afternoon @pewresearch! #PACSS2019
https://t.co/8gFzf1Kor5</t>
  </si>
  <si>
    <t xml:space="preserve">apsatweets
</t>
  </si>
  <si>
    <t>richbonneaunyu
The view as I started my trip to
@APSAtweets #APSA2019 &amp;amp; PaCSS
pre-conference down some dark NYC
streets at 520 AM. I know the city
never sleeps, but it seemed like
it was sort of snoozing. https://t.co/VZWoRP9qBQ</t>
  </si>
  <si>
    <t>gaveltri
We're excited to be supporting
today's conference on #Politics
and #ComputationalSocialScience
at Georgetown University. We've
got some pretty great talks to
look forward to, check out the
full program here _xD83D__xDC47_ #PaCSS https://t.co/FP6tYsdyAm</t>
  </si>
  <si>
    <t>sageoceantweets
#APSA2019 #PaCSS High-scale expert-grade
content analysis is finally possible
w/ TagWorks! Schedule a 15 min
demo in the APSA Marriott Lobby
– https://t.co/RRLcf0Xy22 Backed
by SAGE Publishing, the global
leader in social science methods.
@SAGE_News https://t.co/Mlt0WYFSq5</t>
  </si>
  <si>
    <t>_avecchiato
Come see my presentation on Algorithmic
bias in Newsfeeds at #PaCSS conference
at @Georgetown conference center!
https://t.co/MWwAO1Wj2i</t>
  </si>
  <si>
    <t xml:space="preserve">georgetown
</t>
  </si>
  <si>
    <t>iuliacioroianu
Hello #PaCSS _xD83D__xDC4B_ We want to make
it easier for the #computationalsocialscience
community to share teaching materials,
&amp;amp; to make it easier to get
credit for the work that goes into
creating them. Help us build a
GitHub collection of resources
_xD83D__xDC47_ https://t.co/6qjRQmiUiG</t>
  </si>
  <si>
    <t>jonmladd
@MattGrossmann One more. The Computation
Social Science Conference, today
at Georgetown, which drew a lot
of political scientists. https://t.co/jxZZ4tn41v
Thanks for spreading the word.</t>
  </si>
  <si>
    <t>ajaykum30760709
@Food_Odisha visited different
PACSs alongwith CSO, Balasore regarding
verification of farmers registration
for the ensuing KMS 2019' 20 https://t.co/9eTURVpiL1</t>
  </si>
  <si>
    <t xml:space="preserve">food_odisha
</t>
  </si>
  <si>
    <t>ryanjgallag
Another successful #PaCSS in the
books! Many thanks to everyone
who helped make this event a success,
including keynote @sgonzalezbailon,
workshop instructors @sarahbouchat
&amp;amp; @norawwilliams, all attendees
&amp;amp; presenters, and esp. to my
co-conspirators @davidlazer &amp;amp;
@M_A_Bailey! https://t.co/O5OoKMU3wG</t>
  </si>
  <si>
    <t xml:space="preserve">m_a_bailey
</t>
  </si>
  <si>
    <t xml:space="preserve">norawwilliams
</t>
  </si>
  <si>
    <t xml:space="preserve">sarahbouchat
</t>
  </si>
  <si>
    <t xml:space="preserve">sgonzalezbailon
</t>
  </si>
  <si>
    <t>kmetzlersage
Another successful #PaCSS in the
books! Many thanks to everyone
who helped make this event a success,
including keynote @sgonzalezbailon,
workshop instructors @sarahbouchat
&amp;amp; @norawwilliams, all attendees
&amp;amp; presenters, and esp. to my
co-conspirators @davidlazer &amp;amp;
@M_A_Bailey! https://t.co/O5OoKMU3wG</t>
  </si>
  <si>
    <t>bi_zhao
The final schedule of the pre-#APSA2019
Conference on Politics and Computational
Social Science #PaCSS is online
https://t.co/IoSZt1EAVx Looking
forward to it! Shout out to the
organizers @@M_A_Bailey @Shugars
@davidlazer _xD83D__xDE4C_</t>
  </si>
  <si>
    <t>smandpbot
How does using #socialmedia to
engage politically impact #politicalparticipation
in real life? Read more in this
article from @sageopenjournal #PaCSS
#APSA2019 https://t.co/JV6fY9xzfZ</t>
  </si>
  <si>
    <t xml:space="preserve">davekarpf
</t>
  </si>
  <si>
    <t xml:space="preserve">jasonreifler
</t>
  </si>
  <si>
    <t xml:space="preserve">yogwe
</t>
  </si>
  <si>
    <t>gloriagennaro
Great lecture on image analysis
by @norawwilliams today at @pewresearch!
Exciting start for #PaCSS and #APSA2019</t>
  </si>
  <si>
    <t>fernandotormos
That's a beautiful poster @bi_zhao!
Excited to present this at the
#PaCSS @APSAtweets pre-conference.
https://t.co/9kC3WWwPgm</t>
  </si>
  <si>
    <t xml:space="preserve">sageopenjournal
</t>
  </si>
  <si>
    <t>smartlabs_wsu
How does using #socialmedia to
engage politically impact #politicalparticipation
in real life? Read more in this
article from @sageopenjournal #PaCSS
#APSA2019 https://t.co/JV6fY9xzfZ</t>
  </si>
  <si>
    <t xml:space="preserve">onyilam
</t>
  </si>
  <si>
    <t>nick_b_adams
#PaCSS Don’t repeat old mistakes.
Start your journey to the top today,
&amp;amp; let https://t.co/6dFFtEl5Fr
carry the load. Book a demo in
the #APSA2019 Marriott Lobby https://t.co/RRLcf0Xy22
Backed by @SAGE_News, the leader
in social science methods. https://t.co/J2LnbSMFE9</t>
  </si>
  <si>
    <t xml:space="preserve">sage_news
</t>
  </si>
  <si>
    <t>kristen_malk
#APSA2019 #PaCSS High-scale expert-grade
content analysis is finally possible
w/ TagWorks! Schedule a 15 min
demo in the APSA Marriott Lobby
– https://t.co/RRLcf0Xy22 Backed
by SAGE Publishing, the global
leader in social science methods.
@SAGE_News https://t.co/Mlt0WYFSq5</t>
  </si>
  <si>
    <t>tagworks_
#PaCSS Don’t repeat old mistakes.
Start your journey to the top today,
&amp;amp; let https://t.co/1Qo1kGUyCv
carry the load. Book a demo in
the #APSA2019 Marriott Lobby https://t.co/jOcroy5aiZ
Backed by @SAGE_News, the leader
in social science methods. https://t.co/usHvWhUGpO</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</si>
  <si>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&lt;value&gt;C:\Users\Marc Smith\Dropbox\_NodeXL\NodeXL Data\Twitter&lt;/value&gt;
      &lt;/setting&gt;
      &lt;setting name="Footer" serializeAs="String"&gt;
        &lt;value&gt;Created with NodeXL (http://nodexl.codeplex.com) from the Social Media Research Foundation (http://www.smrfoundation.org)&lt;/value&gt;
      &lt;/setting&gt;
    &lt;/ExportToPowerPointUserSettings&gt;
    &lt;AutoScaleUserSettings&gt;
      &lt;setting name="AutoScale" serializeAs="String"&gt;
        &lt;value&gt;True&lt;/value&gt;
      &lt;/setting&gt;
    &lt;/AutoScaleUserSettings&gt;
    &lt;ExportDataUserSettings&gt;
      &lt;setting name="URL" serializeAs="String"&gt;
        &lt;value&gt;http://bit.ly/NodeXL&lt;/value&gt;
      &lt;/setting&gt;
      &lt;setting name="Hashtag" serializeAs="String"&gt;
        &lt;value&gt;#NodeXL&lt;/value&gt;
      &lt;/setting&gt;
      &lt;</t>
  </si>
  <si>
    <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&lt;value&gt;http://www.connectedaction.net/wp-content/uploads/2009/11/2009-Connected-Action-Logo.png&lt;/value&gt;
      &lt;/setting&gt;
    &lt;/ExportDataUserSettings&gt;
    &lt;PlugInUserSettings&gt;
      &lt;setting name="PlugInFolderPath" serializeAs="String"&gt;
        &lt;value&gt;D:\Dropbox\_NodeXL\NodeXL Data\Twitter&lt;/value&gt;
      &lt;/setting&gt;
    &lt;/PlugInUserSettings&gt;
    &lt;ExportToNodeXLGraphGalleryUserSettings&gt;
      &lt;setting name="SpaceDelimitedTags" serializeAs="String"&gt;
        &lt;value&gt;Connected Action - Your link to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t>
  </si>
  <si>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t>
  </si>
  <si>
    <t xml:space="preserve">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Paths,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t>
  </si>
  <si>
    <t>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
de             
en             
van            
ik             
te             
dat            
die            
in             
een            
hij            
het            
niet           
zijn           
is             
was            
op             
aan            
met            
als            
voor           
had            
er             
maar           
om             
hem            
dan            
zou            
of             
wat            
mijn           
men            
dit            
zo             
door           
over           
ze             
zich           
bij            
ook            
tot            
je             
mij            
uit            
der            
daar           
haar           
naar           
heb            
hoe            
heeft          
hebben         
deze           
u              
want           
nog            
zal            
me             
zij            
nu             
ge             
geen           
omdat          
iets           
worden         
toch           
al             
waren          
veel           
meer           
doen           
toen           
moet           
ben            
zonder         
kan            
hun            
dus            
alles          
onder          
ja             
eens           
hier           
wie            
werd           
altijd         
doch           
wordt          
wezen          
kunnen         
ons            
zelf           
tegen          
na             
reeds          
wil            
kon            
niets          
uw             
iemand
geweest
andere▓SentimentList1Name░Positive▓SentimentList2Name░Negative▓SentimentList3Name░Angry/Violent▓SentimentWordsInList1░a+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t>
  </si>
  <si>
    <t>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t>
  </si>
  <si>
    <t>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t>
  </si>
  <si>
    <t>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t>
  </si>
  <si>
    <t>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t>
  </si>
  <si>
    <t>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t>
  </si>
  <si>
    <t>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t>
  </si>
  <si>
    <t>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t>
  </si>
  <si>
    <t>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t>
  </si>
  <si>
    <t>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t>
  </si>
  <si>
    <t>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t>
  </si>
  <si>
    <t>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name="PathUserSettings" serializeAs="String"&gt;
        &lt;value&gt;EdgeColumnName░Imported ID▓EdgeParentColumnName░Unified Twitter ID&lt;/value&gt;
      &lt;/setting&gt;
      &lt;setting name="NetworkTopItemsListUserSettings" serializeAs="Xml"&gt;
        &lt;value&gt;
          &lt;NetworkTopItemsListUserSettings xmlns:xsi="http://www.w3.org/2001/XMLSchema-instance" xmlns:xsd="http://www.w3.org/2001/XMLSchema"&gt;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 ExportToPowerPoint, ImportMissingTweets&lt;/value&gt;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t>
  </si>
  <si>
    <t>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t>
  </si>
  <si>
    <t>prof_mirya</t>
  </si>
  <si>
    <t>Building on our #APSA2019 paper on toxic online comments with @andyguess, @yogwe, @JasonReifler: 
@davekarpf's bedbugs tweet scores in the 37th percentile for toxicity as measured by the Google Perspectives API relative to our sample of public FB comments on posts from media orgs</t>
  </si>
  <si>
    <t>@andyguess @yogwe @JasonReifler @davekarpf (The comparison to a bedbug, if made more explicitly, would score higher - "he's a bedbug" scores at the 74th percentile for toxicity.)</t>
  </si>
  <si>
    <t>@andyguess @yogwe @JasonReifler @davekarpf Science!</t>
  </si>
  <si>
    <t>#APSA2019 pre-conferences today:
1. Political communication:
https://t.co/GV95D41jpR
No posted papers but lots of live tweeting at:
#PaCSS2019 
2. Local political economy. Don't see agenda. Good-looking papers in @prof_mirya tweet-thread: https://t.co/CI91K5BL5y</t>
  </si>
  <si>
    <t>#APSA2019 political psychology pre-conference also today
Agenda &amp;amp; Thread on the papers here:
https://t.co/pLcjbv2xvd</t>
  </si>
  <si>
    <t>Local political economy papers, which include a lot of great work on representation, media, &amp;amp; housing, are available here:
https://t.co/4NdV11tE6p
Agenda: https://t.co/wWZbbAwZVQ</t>
  </si>
  <si>
    <t>https://smpa.gwu.edu/sites/g/files/zaxdzs2046/f/downloads/APSA%20Preconference%20Agenda%202019.pdf https://twitter.com/prof_mirya/status/1166713465085579265</t>
  </si>
  <si>
    <t>https://twitter.com/polipsyprof/status/1166672987388620801?s=21</t>
  </si>
  <si>
    <t>http://chriswarshaw.com/lpe_conference/</t>
  </si>
  <si>
    <t>gwu.edu twitter.com</t>
  </si>
  <si>
    <t>chriswarshaw.com</t>
  </si>
  <si>
    <t>apsa2019 pacss2019</t>
  </si>
  <si>
    <t>https://pbs.twimg.com/media/EDGij26XsAAhUWf.jpg</t>
  </si>
  <si>
    <t>20:44:53</t>
  </si>
  <si>
    <t>20:45:51</t>
  </si>
  <si>
    <t>20:45:58</t>
  </si>
  <si>
    <t>01:47:07</t>
  </si>
  <si>
    <t>01:51:18</t>
  </si>
  <si>
    <t>01:57:11</t>
  </si>
  <si>
    <t>https://twitter.com/brendannyhan/status/1166451541844332546</t>
  </si>
  <si>
    <t>https://twitter.com/brendannyhan/status/1166451781615968262</t>
  </si>
  <si>
    <t>https://twitter.com/brendannyhan/status/1166451814675431425</t>
  </si>
  <si>
    <t>https://twitter.com/mattgrossmann/status/1166889986593083393</t>
  </si>
  <si>
    <t>https://twitter.com/mattgrossmann/status/1166891040466448389</t>
  </si>
  <si>
    <t>https://twitter.com/mattgrossmann/status/1166892521731084288</t>
  </si>
  <si>
    <t>1166451541844332546</t>
  </si>
  <si>
    <t>1166451781615968262</t>
  </si>
  <si>
    <t>1166889986593083393</t>
  </si>
  <si>
    <t>1166713465085579265</t>
  </si>
  <si>
    <t>1166672987388620801</t>
  </si>
  <si>
    <t>Reply-To</t>
  </si>
  <si>
    <t>Mirya R. Holman</t>
  </si>
  <si>
    <t>Poli science prof @ Tulane U. 
'She is an intense person.'
Founder of #feministmafia &amp; #MHAWS. she/her</t>
  </si>
  <si>
    <t>New Orleans, LA</t>
  </si>
  <si>
    <t>https://t.co/X03bvXfiTp</t>
  </si>
  <si>
    <t>https://pbs.twimg.com/profile_banners/250307159/1547263701</t>
  </si>
  <si>
    <t>http://abs.twimg.com/images/themes/theme18/bg.gif</t>
  </si>
  <si>
    <t>http://pbs.twimg.com/profile_images/1166420817531592705/ZJPUIMUn_normal.jpg</t>
  </si>
  <si>
    <t>https://twitter.com/prof_mirya</t>
  </si>
  <si>
    <t xml:space="preserve">andyguess
</t>
  </si>
  <si>
    <t>mattgrossmann
#APSA2019 political psychology
pre-conference also today Agenda
&amp;amp; Thread on the papers here:
https://t.co/pLcjbv2xvd</t>
  </si>
  <si>
    <t>brendannyhan
@andyguess @yogwe @JasonReifler
@davekarpf Science!</t>
  </si>
  <si>
    <t xml:space="preserve">prof_mirya
</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</si>
  <si>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</si>
  <si>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</si>
  <si>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</si>
  <si>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</si>
  <si>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</si>
  <si>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</si>
  <si>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</si>
  <si>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</si>
  <si>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</si>
  <si>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</si>
  <si>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</si>
  <si>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</si>
  <si>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</si>
  <si>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</si>
  <si>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</si>
  <si>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</si>
  <si>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</si>
  <si>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</si>
  <si>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Path Vertex 1</t>
  </si>
  <si>
    <t>Path Vertex 2</t>
  </si>
  <si>
    <t>Edge Vertex 1</t>
  </si>
  <si>
    <t>Edge Vertex 2</t>
  </si>
  <si>
    <t>Vertex 1 Vertex</t>
  </si>
  <si>
    <t>Vertex 1 Degree</t>
  </si>
  <si>
    <t>Vertex 1 In-Degree</t>
  </si>
  <si>
    <t>Vertex 1 Out-Degree</t>
  </si>
  <si>
    <t>Vertex 1 Betweenness Centrality</t>
  </si>
  <si>
    <t>Vertex 1 Closeness Centrality</t>
  </si>
  <si>
    <t>Vertex 1 Eigenvector Centrality</t>
  </si>
  <si>
    <t>Vertex 1 PageRank</t>
  </si>
  <si>
    <t>Vertex 1 Clustering Coefficient</t>
  </si>
  <si>
    <t>Vertex 1 Reciprocated Vertex Pair Ratio</t>
  </si>
  <si>
    <t>Vertex 1 Name</t>
  </si>
  <si>
    <t>Vertex 1 Followed</t>
  </si>
  <si>
    <t>Vertex 1 Followers</t>
  </si>
  <si>
    <t>Vertex 1 Tweets</t>
  </si>
  <si>
    <t>Vertex 1 Favorites</t>
  </si>
  <si>
    <t>Vertex 1 Time Zone UTC Offset (Seconds)</t>
  </si>
  <si>
    <t>Vertex 1 Description</t>
  </si>
  <si>
    <t>Vertex 1 Location</t>
  </si>
  <si>
    <t>Vertex 1 Web</t>
  </si>
  <si>
    <t>Vertex 1 Time Zone</t>
  </si>
  <si>
    <t>Vertex 1 Joined Twitter Date (UTC)</t>
  </si>
  <si>
    <t>Vertex 1 Profile Banner Url</t>
  </si>
  <si>
    <t>Vertex 1 Default Profile</t>
  </si>
  <si>
    <t>Vertex 1 Default Profile Image</t>
  </si>
  <si>
    <t>Vertex 1 Geo Enabled</t>
  </si>
  <si>
    <t>Vertex 1 Language</t>
  </si>
  <si>
    <t>Vertex 1 Listed Count</t>
  </si>
  <si>
    <t>Vertex 1 Profile Background Image Url</t>
  </si>
  <si>
    <t>Vertex 1 Verified</t>
  </si>
  <si>
    <t>Vertex 1 Tweeted Search Term?</t>
  </si>
  <si>
    <t>Vertex 1 Vertex Group</t>
  </si>
  <si>
    <t>Vertex 2 Vertex</t>
  </si>
  <si>
    <t>Vertex 2 Degree</t>
  </si>
  <si>
    <t>Vertex 2 In-Degree</t>
  </si>
  <si>
    <t>Vertex 2 Out-Degree</t>
  </si>
  <si>
    <t>Vertex 2 Betweenness Centrality</t>
  </si>
  <si>
    <t>Vertex 2 Closeness Centrality</t>
  </si>
  <si>
    <t>Vertex 2 Eigenvector Centrality</t>
  </si>
  <si>
    <t>Vertex 2 PageRank</t>
  </si>
  <si>
    <t>Vertex 2 Clustering Coefficient</t>
  </si>
  <si>
    <t>Vertex 2 Reciprocated Vertex Pair Ratio</t>
  </si>
  <si>
    <t>Vertex 2 Name</t>
  </si>
  <si>
    <t>Vertex 2 Followed</t>
  </si>
  <si>
    <t>Vertex 2 Followers</t>
  </si>
  <si>
    <t>Vertex 2 Tweets</t>
  </si>
  <si>
    <t>Vertex 2 Favorites</t>
  </si>
  <si>
    <t>Vertex 2 Time Zone UTC Offset (Seconds)</t>
  </si>
  <si>
    <t>Vertex 2 Description</t>
  </si>
  <si>
    <t>Vertex 2 Location</t>
  </si>
  <si>
    <t>Vertex 2 Web</t>
  </si>
  <si>
    <t>Vertex 2 Time Zone</t>
  </si>
  <si>
    <t>Vertex 2 Joined Twitter Date (UTC)</t>
  </si>
  <si>
    <t>Vertex 2 Profile Banner Url</t>
  </si>
  <si>
    <t>Vertex 2 Default Profile</t>
  </si>
  <si>
    <t>Vertex 2 Default Profile Image</t>
  </si>
  <si>
    <t>Vertex 2 Geo Enabled</t>
  </si>
  <si>
    <t>Vertex 2 Language</t>
  </si>
  <si>
    <t>Vertex 2 Listed Count</t>
  </si>
  <si>
    <t>Vertex 2 Profile Background Image Url</t>
  </si>
  <si>
    <t>Vertex 2 Verified</t>
  </si>
  <si>
    <t>Vertex 2 Tweeted Search Term?</t>
  </si>
  <si>
    <t>Vertex 2 Vertex Group</t>
  </si>
  <si>
    <t>Path ID Vertex 1</t>
  </si>
  <si>
    <t>Path ID Vertex 2</t>
  </si>
  <si>
    <t>Generation ID Vertex 1</t>
  </si>
  <si>
    <t>Generation ID Vertex 2</t>
  </si>
  <si>
    <t>Path Sequence Vertex 1</t>
  </si>
  <si>
    <t>Path Sequence Vertex 2</t>
  </si>
  <si>
    <t>Path ID</t>
  </si>
  <si>
    <t>Generation ID</t>
  </si>
  <si>
    <t>Path Sequence</t>
  </si>
  <si>
    <t xml:space="preserve">mattgrossmann: </t>
  </si>
  <si>
    <t xml:space="preserve">tagworks_: </t>
  </si>
  <si>
    <t xml:space="preserve">kristen_malk: </t>
  </si>
  <si>
    <t xml:space="preserve">nick_b_adams: </t>
  </si>
  <si>
    <t xml:space="preserve">sageoceantweets: </t>
  </si>
  <si>
    <t xml:space="preserve">kmetzlersage: </t>
  </si>
  <si>
    <t xml:space="preserve">smartlabs_wsu: </t>
  </si>
  <si>
    <t xml:space="preserve">smandpbot: </t>
  </si>
  <si>
    <t xml:space="preserve">bi_zhao: </t>
  </si>
  <si>
    <t xml:space="preserve">fernandotormos: </t>
  </si>
  <si>
    <t xml:space="preserve">gloriagennaro: </t>
  </si>
  <si>
    <t xml:space="preserve">brendannyhan: </t>
  </si>
  <si>
    <t xml:space="preserve">fgilardi: </t>
  </si>
  <si>
    <t xml:space="preserve">shugars: </t>
  </si>
  <si>
    <t xml:space="preserve">ryanjgallag: </t>
  </si>
  <si>
    <t xml:space="preserve">ajaykum30760709: </t>
  </si>
  <si>
    <t xml:space="preserve">jonmladd: </t>
  </si>
  <si>
    <t xml:space="preserve">iuliacioroianu: </t>
  </si>
  <si>
    <t xml:space="preserve">_avecchiato: </t>
  </si>
  <si>
    <t xml:space="preserve">gaveltri: </t>
  </si>
  <si>
    <t xml:space="preserve">richbonneaunyu: </t>
  </si>
  <si>
    <t xml:space="preserve">j_a_tucker: </t>
  </si>
  <si>
    <t xml:space="preserve">mss3rosaferreum: </t>
  </si>
  <si>
    <t xml:space="preserve">wilkenphd: </t>
  </si>
  <si>
    <t xml:space="preserve">gorokhovskaia: </t>
  </si>
  <si>
    <t xml:space="preserve">sergeysanovich: </t>
  </si>
  <si>
    <t xml:space="preserve">zns202: </t>
  </si>
  <si>
    <t xml:space="preserve">casandreu: </t>
  </si>
  <si>
    <t xml:space="preserve">smapp_nyu: </t>
  </si>
  <si>
    <t xml:space="preserve">andyguess: </t>
  </si>
  <si>
    <t xml:space="preserve">aasiegel: </t>
  </si>
  <si>
    <t xml:space="preserve">kmmunger: </t>
  </si>
  <si>
    <t xml:space="preserve">aslett_kevin: </t>
  </si>
  <si>
    <t xml:space="preserve">plwarre: </t>
  </si>
  <si>
    <t xml:space="preserve">aghpol: </t>
  </si>
  <si>
    <t xml:space="preserve">pedrolealdino: </t>
  </si>
  <si>
    <t xml:space="preserve">bobboynton: </t>
  </si>
  <si>
    <t xml:space="preserve">ajungherr: </t>
  </si>
  <si>
    <t xml:space="preserve">nicrighetti: </t>
  </si>
  <si>
    <t xml:space="preserve">digdemlab: </t>
  </si>
  <si>
    <t xml:space="preserve">raulpacheco: </t>
  </si>
  <si>
    <t xml:space="preserve">davidlazer: </t>
  </si>
  <si>
    <t xml:space="preserve">griverorz: </t>
  </si>
  <si>
    <t>Messages</t>
  </si>
  <si>
    <t>Breadth</t>
  </si>
  <si>
    <t>Generations</t>
  </si>
  <si>
    <t>Min Date</t>
  </si>
  <si>
    <t>Max Date</t>
  </si>
  <si>
    <t>Period</t>
  </si>
  <si>
    <t>Word</t>
  </si>
  <si>
    <t>Words in Sentiment List#1: Positive</t>
  </si>
  <si>
    <t>Words in Sentiment List#2: Negative</t>
  </si>
  <si>
    <t>Words in Sentiment List#3: Angry/Violent</t>
  </si>
  <si>
    <t>Non-categorized Words</t>
  </si>
  <si>
    <t>Total Words</t>
  </si>
  <si>
    <t>#pacss</t>
  </si>
  <si>
    <t>conference</t>
  </si>
  <si>
    <t>social</t>
  </si>
  <si>
    <t>science</t>
  </si>
  <si>
    <t>#apsa2019</t>
  </si>
  <si>
    <t>pre</t>
  </si>
  <si>
    <t>forward</t>
  </si>
  <si>
    <t>computational</t>
  </si>
  <si>
    <t>looking</t>
  </si>
  <si>
    <t>out</t>
  </si>
  <si>
    <t>schedule</t>
  </si>
  <si>
    <t>politics</t>
  </si>
  <si>
    <t>online</t>
  </si>
  <si>
    <t>presenting</t>
  </si>
  <si>
    <t>lots</t>
  </si>
  <si>
    <t>final</t>
  </si>
  <si>
    <t>shout</t>
  </si>
  <si>
    <t>organizers</t>
  </si>
  <si>
    <t>different</t>
  </si>
  <si>
    <t>representation</t>
  </si>
  <si>
    <t>#apsa</t>
  </si>
  <si>
    <t>research</t>
  </si>
  <si>
    <t>great</t>
  </si>
  <si>
    <t>today</t>
  </si>
  <si>
    <t>make</t>
  </si>
  <si>
    <t>excited</t>
  </si>
  <si>
    <t>political</t>
  </si>
  <si>
    <t>demo</t>
  </si>
  <si>
    <t>marriott</t>
  </si>
  <si>
    <t>lobby</t>
  </si>
  <si>
    <t>backed</t>
  </si>
  <si>
    <t>leader</t>
  </si>
  <si>
    <t>methods</t>
  </si>
  <si>
    <t>more</t>
  </si>
  <si>
    <t>#computationalsocialscience</t>
  </si>
  <si>
    <t>here</t>
  </si>
  <si>
    <t>easier</t>
  </si>
  <si>
    <t>#pacss2019</t>
  </si>
  <si>
    <t>agenda</t>
  </si>
  <si>
    <t>global</t>
  </si>
  <si>
    <t>analysis</t>
  </si>
  <si>
    <t>work</t>
  </si>
  <si>
    <t>workshop</t>
  </si>
  <si>
    <t>papers</t>
  </si>
  <si>
    <t>start</t>
  </si>
  <si>
    <t>book</t>
  </si>
  <si>
    <t>poster</t>
  </si>
  <si>
    <t>come</t>
  </si>
  <si>
    <t>supporting</t>
  </si>
  <si>
    <t>today's</t>
  </si>
  <si>
    <t>#politics</t>
  </si>
  <si>
    <t>university</t>
  </si>
  <si>
    <t>we've</t>
  </si>
  <si>
    <t>pretty</t>
  </si>
  <si>
    <t>talks</t>
  </si>
  <si>
    <t>look</t>
  </si>
  <si>
    <t>check</t>
  </si>
  <si>
    <t>full</t>
  </si>
  <si>
    <t>program</t>
  </si>
  <si>
    <t>dark</t>
  </si>
  <si>
    <t>community</t>
  </si>
  <si>
    <t>successful</t>
  </si>
  <si>
    <t>many</t>
  </si>
  <si>
    <t>thanks</t>
  </si>
  <si>
    <t>see</t>
  </si>
  <si>
    <t>high</t>
  </si>
  <si>
    <t>scale</t>
  </si>
  <si>
    <t>expert</t>
  </si>
  <si>
    <t>grade</t>
  </si>
  <si>
    <t>content</t>
  </si>
  <si>
    <t>finally</t>
  </si>
  <si>
    <t>possible</t>
  </si>
  <si>
    <t>w</t>
  </si>
  <si>
    <t>tagworks</t>
  </si>
  <si>
    <t>15</t>
  </si>
  <si>
    <t>min</t>
  </si>
  <si>
    <t>sage</t>
  </si>
  <si>
    <t>publishing</t>
  </si>
  <si>
    <t>media</t>
  </si>
  <si>
    <t>using</t>
  </si>
  <si>
    <t>#socialmedia</t>
  </si>
  <si>
    <t>engage</t>
  </si>
  <si>
    <t>politically</t>
  </si>
  <si>
    <t>impact</t>
  </si>
  <si>
    <t>#politicalparticipation</t>
  </si>
  <si>
    <t>real</t>
  </si>
  <si>
    <t>life</t>
  </si>
  <si>
    <t>read</t>
  </si>
  <si>
    <t>article</t>
  </si>
  <si>
    <t>public</t>
  </si>
  <si>
    <t>hello</t>
  </si>
  <si>
    <t>share</t>
  </si>
  <si>
    <t>teaching</t>
  </si>
  <si>
    <t>materials</t>
  </si>
  <si>
    <t>credit</t>
  </si>
  <si>
    <t>goes</t>
  </si>
  <si>
    <t>creating</t>
  </si>
  <si>
    <t>help</t>
  </si>
  <si>
    <t>build</t>
  </si>
  <si>
    <t>github</t>
  </si>
  <si>
    <t>collection</t>
  </si>
  <si>
    <t>resources</t>
  </si>
  <si>
    <t>another</t>
  </si>
  <si>
    <t>books</t>
  </si>
  <si>
    <t>everyone</t>
  </si>
  <si>
    <t>helped</t>
  </si>
  <si>
    <t>event</t>
  </si>
  <si>
    <t>success</t>
  </si>
  <si>
    <t>including</t>
  </si>
  <si>
    <t>keynote</t>
  </si>
  <si>
    <t>instructors</t>
  </si>
  <si>
    <t>attendees</t>
  </si>
  <si>
    <t>presenters</t>
  </si>
  <si>
    <t>esp</t>
  </si>
  <si>
    <t>co</t>
  </si>
  <si>
    <t>conspirators</t>
  </si>
  <si>
    <t>conferences</t>
  </si>
  <si>
    <t>communication</t>
  </si>
  <si>
    <t>live</t>
  </si>
  <si>
    <t>local</t>
  </si>
  <si>
    <t>economy</t>
  </si>
  <si>
    <t>good</t>
  </si>
  <si>
    <t>tweet</t>
  </si>
  <si>
    <t>thread</t>
  </si>
  <si>
    <t>don</t>
  </si>
  <si>
    <t>t</t>
  </si>
  <si>
    <t>repeat</t>
  </si>
  <si>
    <t>old</t>
  </si>
  <si>
    <t>mistakes</t>
  </si>
  <si>
    <t>journey</t>
  </si>
  <si>
    <t>top</t>
  </si>
  <si>
    <t>carry</t>
  </si>
  <si>
    <t>load</t>
  </si>
  <si>
    <t>software</t>
  </si>
  <si>
    <t>replace</t>
  </si>
  <si>
    <t>expertise</t>
  </si>
  <si>
    <t>multiply</t>
  </si>
  <si>
    <t>capacity</t>
  </si>
  <si>
    <t>1000</t>
  </si>
  <si>
    <t>#socialscientists</t>
  </si>
  <si>
    <t>use</t>
  </si>
  <si>
    <t>transfer</t>
  </si>
  <si>
    <t>learning</t>
  </si>
  <si>
    <t>kickstart</t>
  </si>
  <si>
    <t>#deeplearning</t>
  </si>
  <si>
    <t>project</t>
  </si>
  <si>
    <t>gotta</t>
  </si>
  <si>
    <t>learn</t>
  </si>
  <si>
    <t>something</t>
  </si>
  <si>
    <t>new</t>
  </si>
  <si>
    <t>everyday</t>
  </si>
  <si>
    <t>right</t>
  </si>
  <si>
    <t>printing</t>
  </si>
  <si>
    <t>myself</t>
  </si>
  <si>
    <t>gender</t>
  </si>
  <si>
    <t>issues</t>
  </si>
  <si>
    <t>gaining</t>
  </si>
  <si>
    <t>momentum</t>
  </si>
  <si>
    <t>climate</t>
  </si>
  <si>
    <t>negotiation</t>
  </si>
  <si>
    <t>#apsa19</t>
  </si>
  <si>
    <t>beautiful</t>
  </si>
  <si>
    <t>present</t>
  </si>
  <si>
    <t>lecture</t>
  </si>
  <si>
    <t>image</t>
  </si>
  <si>
    <t>exciting</t>
  </si>
  <si>
    <t>bedbug</t>
  </si>
  <si>
    <t>scores</t>
  </si>
  <si>
    <t>percentile</t>
  </si>
  <si>
    <t>toxicity</t>
  </si>
  <si>
    <t>building</t>
  </si>
  <si>
    <t>comments</t>
  </si>
  <si>
    <t>find</t>
  </si>
  <si>
    <t>tomorrow</t>
  </si>
  <si>
    <t>panel</t>
  </si>
  <si>
    <t>thursday</t>
  </si>
  <si>
    <t>first</t>
  </si>
  <si>
    <t>session</t>
  </si>
  <si>
    <t>#socialnetworkanalysis</t>
  </si>
  <si>
    <t>everything</t>
  </si>
  <si>
    <t>networks</t>
  </si>
  <si>
    <t>policy</t>
  </si>
  <si>
    <t>diffusion</t>
  </si>
  <si>
    <t>structure</t>
  </si>
  <si>
    <t>reasoning</t>
  </si>
  <si>
    <t>lot</t>
  </si>
  <si>
    <t>view</t>
  </si>
  <si>
    <t>started</t>
  </si>
  <si>
    <t>trip</t>
  </si>
  <si>
    <t>down</t>
  </si>
  <si>
    <t>nyc</t>
  </si>
  <si>
    <t>streets</t>
  </si>
  <si>
    <t>520</t>
  </si>
  <si>
    <t>know</t>
  </si>
  <si>
    <t>never</t>
  </si>
  <si>
    <t>sleeps</t>
  </si>
  <si>
    <t>seemed</t>
  </si>
  <si>
    <t>sort</t>
  </si>
  <si>
    <t>snoozing</t>
  </si>
  <si>
    <t>nlp</t>
  </si>
  <si>
    <t>afternoon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</si>
  <si>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</si>
  <si>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</si>
  <si>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</si>
  <si>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</si>
  <si>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</si>
  <si>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</si>
  <si>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</si>
  <si>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</si>
  <si>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</si>
  <si>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</si>
  <si>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</si>
  <si>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</si>
  <si>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</si>
  <si>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</si>
  <si>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</si>
  <si>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</si>
  <si>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</si>
  <si>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</si>
  <si>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</si>
  <si>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</si>
  <si>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</si>
  <si>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</si>
  <si>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</si>
  <si>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</si>
  <si>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</si>
  <si>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</si>
  <si>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</si>
  <si>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</si>
  <si>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</si>
  <si>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</si>
  <si>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</si>
  <si>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</si>
  <si>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</si>
  <si>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</si>
  <si>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</si>
  <si>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</si>
  <si>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</si>
  <si>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</si>
  <si>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</si>
  <si>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</si>
  <si>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</si>
  <si>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</si>
  <si>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</si>
  <si>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http://www.connectedaction.net/wp-content/uploads/2009/11/2009-Connected-Action-Logo.png</t>
  </si>
  <si>
    <t>http://connectedaction.net</t>
  </si>
  <si>
    <t>#NodeXL</t>
  </si>
  <si>
    <t>http://bit.ly/NodeXL</t>
  </si>
  <si>
    <t>Top 10 Vertices, Ranked by Betweenness Centrality</t>
  </si>
  <si>
    <t>Top URLs in Tweet in Entire Graph</t>
  </si>
  <si>
    <t>https://calendly.com/nickadams/15min</t>
  </si>
  <si>
    <t>https://tag.works/</t>
  </si>
  <si>
    <t>https://smpa.gwu.edu/sites/g/files/zaxdzs2046/f/downloads/APSA%20Preconference%20Agenda%202019.pdf</t>
  </si>
  <si>
    <t>https://medium.com/@nick_65591/the-5-pitfalls-of-document-labeling-and-how-to-avoid-them-716ebb60f150?source=friends_link&amp;sk=027bb665fcb2b968e1d08fb75ef2d60f</t>
  </si>
  <si>
    <t>https://medium.com/@nick_65591/no-more-tradeoffs-the-era-of-big-content-analysis-has-come-a181f92c649e?source=friends_link&amp;sk=22b3002cb94296270b21be3ea392146a</t>
  </si>
  <si>
    <t>https://twitter.com/prof_mirya/status/1166713465085579265</t>
  </si>
  <si>
    <t>https://medium.com/@nick_65591/ai-and-social-science-are-about-to-get-a-lot-better-6e3c07a44502?source=friends_link&amp;sk=a71913cb2372fcc2f19fad5a2e630cb9</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</si>
  <si>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</si>
  <si>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</si>
  <si>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</si>
  <si>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</si>
  <si>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</si>
  <si>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</si>
  <si>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</si>
  <si>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</si>
  <si>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</si>
  <si>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</si>
  <si>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</si>
  <si>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</si>
  <si>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</si>
  <si>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</si>
  <si>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</si>
  <si>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</si>
  <si>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https://link.medium.com/83fdUpczwZ https://twitter.com/SAGEOceanTweets/status/1166729405768404993 https://mccourt.georgetown.edu/PaCSS</t>
  </si>
  <si>
    <t>https://calendly.com/nickadams/15min https://tag.works/ https://medium.com/@nick_65591/the-5-pitfalls-of-document-labeling-and-how-to-avoid-them-716ebb60f150?source=friends_link&amp;sk=027bb665fcb2b968e1d08fb75ef2d60f https://medium.com/@nick_65591/no-more-tradeoffs-the-era-of-big-content-analysis-has-come-a181f92c649e?source=friends_link&amp;sk=22b3002cb94296270b21be3ea392146a https://twitter.com/SAGEOceanTweets/status/1167435595846754305 https://medium.com/@nick_65591/ai-and-social-science-are-about-to-get-a-lot-better-6e3c07a44502?source=friends_link&amp;sk=a71913cb2372fcc2f19fad5a2e630cb9 https://mccourt.georgetown.edu/PaCSS?utm_source=twitter&amp;utm_medium=SAGE_social&amp;utm_content=sageoceantweets&amp;utm_term=738a70e2-c9e6-4597-801f-9e5efceb0c0e https://ocean.sagepub.com/blog/its-good-to-share-encouraging-the-sharing-reuse-and-citation-of-teaching-materials-in-computational-social-science?utm_source=twitter&amp;utm_medium=SAGE_social&amp;utm_content=sageoceantweets&amp;utm_term=a88ac20e-993d-4ffd-9a25-33b6b2b4cff2 https://journals.sagepub.com/doi/10.1177/2158244019864484?ai=4u6gg&amp;ui=4rb1y&amp;af=T&amp;utm_source=twitter&amp;utm_medium=SAGE_social&amp;utm_content=sageoceantweets&amp;utm_term=a1591fe9-8d11-4b35-b57f-3b2a3aa18cbd https://link.medium.com/83fdUpczwZ</t>
  </si>
  <si>
    <t>https://smpa.gwu.edu/sites/g/files/zaxdzs2046/f/downloads/APSA%20Preconference%20Agenda%202019.pdf https://mccourt.georgetown.edu/PaCSS https://twitter.com/prof_mirya/status/1166713465085579265 http://chriswarshaw.com/lpe_conference/ https://twitter.com/polipsyprof/status/1166672987388620801?s=21</t>
  </si>
  <si>
    <t>Top Domains in Tweet in Entire Graph</t>
  </si>
  <si>
    <t>calendly.com</t>
  </si>
  <si>
    <t>tag.works</t>
  </si>
  <si>
    <t>gwu.edu</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</si>
  <si>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</si>
  <si>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</si>
  <si>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</si>
  <si>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</si>
  <si>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</si>
  <si>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</si>
  <si>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</si>
  <si>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</si>
  <si>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medium.com twitter.com georgetown.edu</t>
  </si>
  <si>
    <t>medium.com calendly.com tag.works twitter.com sagepub.com georgetown.edu</t>
  </si>
  <si>
    <t>gwu.edu twitter.com georgetown.edu chriswarshaw.com</t>
  </si>
  <si>
    <t>Top Hashtags in Tweet in Entire Graph</t>
  </si>
  <si>
    <t>computationalsocialscience</t>
  </si>
  <si>
    <t>socialmedia</t>
  </si>
  <si>
    <t>politicalparticipation</t>
  </si>
  <si>
    <t>socialscientists</t>
  </si>
  <si>
    <t>deeplearning</t>
  </si>
  <si>
    <t>Top Hashtags in Tweet in G1</t>
  </si>
  <si>
    <t>Top Hashtags in Tweet in G2</t>
  </si>
  <si>
    <t>apsa19</t>
  </si>
  <si>
    <t>Top Hashtags in Tweet in G3</t>
  </si>
  <si>
    <t>Top Hashtags in Tweet in G4</t>
  </si>
  <si>
    <t>polcomm2019</t>
  </si>
  <si>
    <t>Top Hashtags in Tweet in G5</t>
  </si>
  <si>
    <t>Top Hashtags in Tweet in G6</t>
  </si>
  <si>
    <t>Top Hashtags in Tweet in G7</t>
  </si>
  <si>
    <t>Top Hashtags in Tweet</t>
  </si>
  <si>
    <t>pacss apsa2019 computationalsocialscience socialscientists deeplearning politics socialnetworkanalysis pacss2019</t>
  </si>
  <si>
    <t>pacss apsa2019 computationalsocialscience politics socialmedia politicalparticipation socialnetworkanalysis socialscientists deeplearning apsa19</t>
  </si>
  <si>
    <t>apsa apsa2019</t>
  </si>
  <si>
    <t>apsa2019 pacss2019 polcomm2019</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</si>
  <si>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</si>
  <si>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</si>
  <si>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</si>
  <si>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</si>
  <si>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</si>
  <si>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</si>
  <si>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</si>
  <si>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</si>
  <si>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</si>
  <si>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#pacss davidlazer m_a_bailey conference forward out #apsa2019 final schedule pre</t>
  </si>
  <si>
    <t>#pacss #apsa2019 social science conference demo marriott lobby backed sage_news</t>
  </si>
  <si>
    <t>pre conference pacss lots smapp_nyu representation #apsa computational social science</t>
  </si>
  <si>
    <t>political agenda papers pre today #apsa2019 conferences communication live #pacss2019</t>
  </si>
  <si>
    <t>excited nlp workshop afternoon pewresearch #pacss2019</t>
  </si>
  <si>
    <t>Top Word Pairs in Tweet in Entire Graph</t>
  </si>
  <si>
    <t>social,science</t>
  </si>
  <si>
    <t>computational,social</t>
  </si>
  <si>
    <t>looking,forward</t>
  </si>
  <si>
    <t>pre,conference</t>
  </si>
  <si>
    <t>politics,computational</t>
  </si>
  <si>
    <t>science,pacss</t>
  </si>
  <si>
    <t>final,schedule</t>
  </si>
  <si>
    <t>schedule,pre</t>
  </si>
  <si>
    <t>pre,#apsa2019</t>
  </si>
  <si>
    <t>#apsa2019,conference</t>
  </si>
  <si>
    <t>Top Word Pairs in Tweet in G1</t>
  </si>
  <si>
    <t>conference,politics</t>
  </si>
  <si>
    <t>science,#pacss</t>
  </si>
  <si>
    <t>#pacss,online</t>
  </si>
  <si>
    <t>Top Word Pairs in Tweet in G2</t>
  </si>
  <si>
    <t>marriott,lobby</t>
  </si>
  <si>
    <t>lobby,backed</t>
  </si>
  <si>
    <t>leader,social</t>
  </si>
  <si>
    <t>science,methods</t>
  </si>
  <si>
    <t>#apsa2019,#pacss</t>
  </si>
  <si>
    <t>demo,apsa</t>
  </si>
  <si>
    <t>apsa,marriott</t>
  </si>
  <si>
    <t>global,leader</t>
  </si>
  <si>
    <t>andyguess,yogwe</t>
  </si>
  <si>
    <t>Top Word Pairs in Tweet in G3</t>
  </si>
  <si>
    <t>lots,smapp_nyu</t>
  </si>
  <si>
    <t>smapp_nyu,representation</t>
  </si>
  <si>
    <t>representation,#apsa</t>
  </si>
  <si>
    <t>#apsa,pre</t>
  </si>
  <si>
    <t>conference,computational</t>
  </si>
  <si>
    <t>pacss,aasiegel</t>
  </si>
  <si>
    <t>Top Word Pairs in Tweet in G4</t>
  </si>
  <si>
    <t>pre,conferences</t>
  </si>
  <si>
    <t>political,communication</t>
  </si>
  <si>
    <t>local,political</t>
  </si>
  <si>
    <t>political,economy</t>
  </si>
  <si>
    <t>conference,today</t>
  </si>
  <si>
    <t>Top Word Pairs in Tweet in G5</t>
  </si>
  <si>
    <t>excited,nlp</t>
  </si>
  <si>
    <t>nlp,workshop</t>
  </si>
  <si>
    <t>workshop,afternoon</t>
  </si>
  <si>
    <t>afternoon,pewresearch</t>
  </si>
  <si>
    <t>pewresearch,#pacss2019</t>
  </si>
  <si>
    <t>Top Word Pairs in Tweet in G6</t>
  </si>
  <si>
    <t>Top Word Pairs in Tweet in G7</t>
  </si>
  <si>
    <t>Top Word Pairs in Tweet</t>
  </si>
  <si>
    <t>final,schedule  schedule,pre  pre,#apsa2019  #apsa2019,conference  conference,politics  politics,computational  computational,social  social,science  science,#pacss  #pacss,online</t>
  </si>
  <si>
    <t>social,science  marriott,lobby  lobby,backed  leader,social  science,methods  #apsa2019,#pacss  demo,apsa  apsa,marriott  global,leader  andyguess,yogwe</t>
  </si>
  <si>
    <t>pre,conference  lots,smapp_nyu  smapp_nyu,representation  representation,#apsa  #apsa,pre  conference,computational  computational,social  social,science  science,pacss  pacss,aasiegel</t>
  </si>
  <si>
    <t>pre,conferences  political,communication  local,political  political,economy  social,science  conference,today</t>
  </si>
  <si>
    <t>excited,nlp  nlp,workshop  workshop,afternoon  afternoon,pewresearch  pewresearch,#pacss2019</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</si>
  <si>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</si>
  <si>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</si>
  <si>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</si>
  <si>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</si>
  <si>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</si>
  <si>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</si>
  <si>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</si>
  <si>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</si>
  <si>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</si>
  <si>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</si>
  <si>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</si>
  <si>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</si>
  <si>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</si>
  <si>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</si>
  <si>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</si>
  <si>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</si>
  <si>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</si>
  <si>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</si>
  <si>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davidlazer shugars norawwilliams sgonzalezbailon sarahbouchat m_a_bailey sageoceantweets onyilam pewresearch</t>
  </si>
  <si>
    <t>sage_news yogwe jasonreifler davekarpf sageopenjournal sageoceantweets shugars davidlazer bi_zhao apsatweets</t>
  </si>
  <si>
    <t>smapp_nyu aasiegel kmmunger aslett_kevin yewang1576 andyguess apsatweets</t>
  </si>
  <si>
    <t>Top Tweeters in Entire Graph</t>
  </si>
  <si>
    <t>Top Tweeters in G1</t>
  </si>
  <si>
    <t>Top Tweeters in G2</t>
  </si>
  <si>
    <t>Top Tweeters in G3</t>
  </si>
  <si>
    <t>Top Tweeters in G4</t>
  </si>
  <si>
    <t>Top Tweeters in G5</t>
  </si>
  <si>
    <t>Top Tweeters in G6</t>
  </si>
  <si>
    <t>Top Tweeters in G7</t>
  </si>
  <si>
    <t>Top Tweeters</t>
  </si>
  <si>
    <t>raulpacheco davidlazer ryanjgallag griverorz ajungherr shugars fgilardi sarahbouchat bobboynton kmetzlersage</t>
  </si>
  <si>
    <t>brendannyhan sage_news davekarpf smandpbot gaveltri sageoceantweets jasonreifler kristen_malk fernandotormos sageopenjournal</t>
  </si>
  <si>
    <t>j_a_tucker apsatweets sergeysanovich gorokhovskaia plwarre richbonneaunyu andyguess aasiegel smapp_nyu kmmunger</t>
  </si>
  <si>
    <t>jonmladd mattgrossmann prof_mirya</t>
  </si>
  <si>
    <t>pewresearch mss3rosaferreum wilkenphd</t>
  </si>
  <si>
    <t>food_odisha ajaykum30760709</t>
  </si>
  <si>
    <t>georgetown _avecchiato</t>
  </si>
  <si>
    <t>URLs in Tweet by Count</t>
  </si>
  <si>
    <t>https://link.medium.com/83fdUpczwZ https://journals.sagepub.com/doi/10.1177/2158244019864484?ai=4u6gg&amp;ui=4rb1y&amp;af=T&amp;utm_source=twitter&amp;utm_medium=SAGE_social&amp;utm_content=sageoceantweets&amp;utm_term=a1591fe9-8d11-4b35-b57f-3b2a3aa18cbd https://ocean.sagepub.com/blog/its-good-to-share-encouraging-the-sharing-reuse-and-citation-of-teaching-materials-in-computational-social-science?utm_source=twitter&amp;utm_medium=SAGE_social&amp;utm_content=sageoceantweets&amp;utm_term=a88ac20e-993d-4ffd-9a25-33b6b2b4cff2 https://mccourt.georgetown.edu/PaCSS?utm_source=twitter&amp;utm_medium=SAGE_social&amp;utm_content=sageoceantweets&amp;utm_term=738a70e2-c9e6-4597-801f-9e5efceb0c0e</t>
  </si>
  <si>
    <t>https://smpa.gwu.edu/sites/g/files/zaxdzs2046/f/downloads/APSA%20Preconference%20Agenda%202019.pdf https://twitter.com/prof_mirya/status/1166713465085579265 https://twitter.com/polipsyprof/status/1166672987388620801?s=21 http://chriswarshaw.com/lpe_conference/ https://mccourt.georgetown.edu/PaCSS</t>
  </si>
  <si>
    <t>https://link.medium.com/83fdUpczwZ https://twitter.com/SAGEOceanTweets/status/1166729405768404993</t>
  </si>
  <si>
    <t>https://calendly.com/nickadams/15min https://tag.works/ https://medium.com/@nick_65591/the-5-pitfalls-of-document-labeling-and-how-to-avoid-them-716ebb60f150?source=friends_link&amp;sk=027bb665fcb2b968e1d08fb75ef2d60f https://medium.com/@nick_65591/no-more-tradeoffs-the-era-of-big-content-analysis-has-come-a181f92c649e?source=friends_link&amp;sk=22b3002cb94296270b21be3ea392146a https://medium.com/@nick_65591/ai-and-social-science-are-about-to-get-a-lot-better-6e3c07a44502?source=friends_link&amp;sk=a71913cb2372fcc2f19fad5a2e630cb9 https://twitter.com/SAGEOceanTweets/status/1167435595846754305</t>
  </si>
  <si>
    <t>https://tag.works/ https://calendly.com/nickadams/15min https://medium.com/@nick_65591/the-5-pitfalls-of-document-labeling-and-how-to-avoid-them-716ebb60f150?source=friends_link&amp;sk=027bb665fcb2b968e1d08fb75ef2d60f https://medium.com/@nick_65591/no-more-tradeoffs-the-era-of-big-content-analysis-has-come-a181f92c649e?source=friends_link&amp;sk=22b3002cb94296270b21be3ea392146a</t>
  </si>
  <si>
    <t>URLs in Tweet by Salience</t>
  </si>
  <si>
    <t>https://tag.works/ https://medium.com/@nick_65591/the-5-pitfalls-of-document-labeling-and-how-to-avoid-them-716ebb60f150?source=friends_link&amp;sk=027bb665fcb2b968e1d08fb75ef2d60f https://medium.com/@nick_65591/no-more-tradeoffs-the-era-of-big-content-analysis-has-come-a181f92c649e?source=friends_link&amp;sk=22b3002cb94296270b21be3ea392146a https://medium.com/@nick_65591/ai-and-social-science-are-about-to-get-a-lot-better-6e3c07a44502?source=friends_link&amp;sk=a71913cb2372fcc2f19fad5a2e630cb9 https://twitter.com/SAGEOceanTweets/status/1167435595846754305 https://calendly.com/nickadams/15min</t>
  </si>
  <si>
    <t>https://medium.com/@nick_65591/the-5-pitfalls-of-document-labeling-and-how-to-avoid-them-716ebb60f150?source=friends_link&amp;sk=027bb665fcb2b968e1d08fb75ef2d60f https://medium.com/@nick_65591/no-more-tradeoffs-the-era-of-big-content-analysis-has-come-a181f92c649e?source=friends_link&amp;sk=22b3002cb94296270b21be3ea392146a https://tag.works/ https://calendly.com/nickadams/15min</t>
  </si>
  <si>
    <t>Domains in Tweet by Count</t>
  </si>
  <si>
    <t>sagepub.com medium.com georgetown.edu</t>
  </si>
  <si>
    <t>gwu.edu twitter.com chriswarshaw.com georgetown.edu</t>
  </si>
  <si>
    <t>medium.com twitter.com</t>
  </si>
  <si>
    <t>calendly.com medium.com tag.works twitter.com</t>
  </si>
  <si>
    <t>Domains in Tweet by Salience</t>
  </si>
  <si>
    <t>tag.works twitter.com calendly.com medium.com</t>
  </si>
  <si>
    <t>Hashtags in Tweet by Count</t>
  </si>
  <si>
    <t>apsa2019 apsa</t>
  </si>
  <si>
    <t>pacss apsa2019 computationalsocialscience socialscientists deeplearning socialmedia politicalparticipation socialnetworkanalysis politics</t>
  </si>
  <si>
    <t>pacss computationalsocialscience socialscientists deeplearning socialnetworkanalysis politics</t>
  </si>
  <si>
    <t>pacss apsa19 apsa2019</t>
  </si>
  <si>
    <t>pacss apsa2019 socialmedia politicalparticipation politics computationalsocialscience</t>
  </si>
  <si>
    <t>Hashtags in Tweet by Salience</t>
  </si>
  <si>
    <t>pacss2019 pacss</t>
  </si>
  <si>
    <t>apsa2019 computationalsocialscience socialscientists deeplearning socialmedia politicalparticipation socialnetworkanalysis politics pacss</t>
  </si>
  <si>
    <t>polcomm2019 apsa2019 pacss2019</t>
  </si>
  <si>
    <t>computationalsocialscience socialscientists deeplearning socialnetworkanalysis politics pacss</t>
  </si>
  <si>
    <t>apsa19 apsa2019 pacss</t>
  </si>
  <si>
    <t>apsa2019 socialmedia politicalparticipation politics computationalsocialscience pacss</t>
  </si>
  <si>
    <t>Top Words in Tweet by Count</t>
  </si>
  <si>
    <t>final schedule pre #apsa2019 conference politics computational social science #pacss</t>
  </si>
  <si>
    <t>successful #pacss davidlazer another books many thanks everyone helped make</t>
  </si>
  <si>
    <t>lots smapp_nyu representation #apsa pre conference computational social science aasiegel</t>
  </si>
  <si>
    <t>pre conference view started trip apsatweets #apsa2019 down dark nyc</t>
  </si>
  <si>
    <t>view started trip apsatweets #apsa2019 pre conference down dark nyc</t>
  </si>
  <si>
    <t>excited supporting today's conference #politics #computationalsocialscience georgetown university we've pretty</t>
  </si>
  <si>
    <t>#pacss #apsa2019 sageoceantweets great make easier #computationalsocialscience high scale expert</t>
  </si>
  <si>
    <t>conference come see presentation algorithmic bias newsfeeds #pacss georgetown center</t>
  </si>
  <si>
    <t>make easier hello #pacss want #computationalsocialscience community share teaching materials</t>
  </si>
  <si>
    <t>mattgrossmann one more computation social science conference today georgetown drew</t>
  </si>
  <si>
    <t>political agenda papers pre #apsa2019 conferences today communication live #pacss2019</t>
  </si>
  <si>
    <t>food_odisha visited different alongwith cso balasore regarding verification farmers registration</t>
  </si>
  <si>
    <t>another successful #pacss books many thanks everyone helped make event</t>
  </si>
  <si>
    <t>#pacss make sageoceantweets easier #computationalsocialscience great #socialscientists use transfer learning</t>
  </si>
  <si>
    <t>#pacss gotta learn something new everyday right today printing poster</t>
  </si>
  <si>
    <t>#pacss #apsa2019 conference out more today poster excited pre great</t>
  </si>
  <si>
    <t>yogwe andyguess jasonreifler davekarpf science bedbug more scores percentile toxicity</t>
  </si>
  <si>
    <t>great lecture image analysis norawwilliams today pewresearch exciting start #pacss</t>
  </si>
  <si>
    <t>beautiful poster bi_zhao excited present #pacss apsatweets pre conference</t>
  </si>
  <si>
    <t>using #socialmedia engage politically impact #politicalparticipation real life read more</t>
  </si>
  <si>
    <t>#pacss #apsa2019 social demo marriott lobby backed sage_news leader science</t>
  </si>
  <si>
    <t>#apsa2019 #pacss high scale expert grade content analysis finally possible</t>
  </si>
  <si>
    <t>#pacss book demo #apsa2019 marriott lobby backed sage_news leader social</t>
  </si>
  <si>
    <t>Top Words in Tweet by Salience</t>
  </si>
  <si>
    <t>another books many thanks everyone helped make event success including</t>
  </si>
  <si>
    <t>view started trip apsatweets #apsa2019 down dark nyc streets 520</t>
  </si>
  <si>
    <t>make easier #apsa2019 sageoceantweets great #computationalsocialscience high scale expert grade</t>
  </si>
  <si>
    <t>#apsa2019 conferences today communication live #pacss2019 local economy thread here</t>
  </si>
  <si>
    <t>easier make sageoceantweets #computationalsocialscience great #socialscientists use transfer learning kickstart</t>
  </si>
  <si>
    <t>gotta learn something new everyday right today printing poster myself</t>
  </si>
  <si>
    <t>yogwe out more today poster excited pre great politics computational</t>
  </si>
  <si>
    <t>bedbug comments science more scores percentile toxicity #apsa2019 comparison made</t>
  </si>
  <si>
    <t>book apsa global don t repeat old mistakes start journey</t>
  </si>
  <si>
    <t>don t repeat old mistakes start journey top today carry</t>
  </si>
  <si>
    <t>Top Word Pairs in Tweet by Count</t>
  </si>
  <si>
    <t>another,successful  successful,#pacss  #pacss,books  books,many  many,thanks  thanks,everyone  everyone,helped  helped,make  make,event  event,success</t>
  </si>
  <si>
    <t>lots,smapp_nyu  smapp_nyu,representation  representation,#apsa  #apsa,pre  pre,conference  conference,computational  computational,social  social,science  science,pacss  pacss,aasiegel</t>
  </si>
  <si>
    <t>pre,conference  view,started  started,trip  trip,apsatweets  apsatweets,#apsa2019  #apsa2019,pacss  pacss,pre  conference,down  down,dark  dark,nyc</t>
  </si>
  <si>
    <t>view,started  started,trip  trip,apsatweets  apsatweets,#apsa2019  #apsa2019,pacss  pacss,pre  pre,conference  conference,down  down,dark  dark,nyc</t>
  </si>
  <si>
    <t>excited,supporting  supporting,today's  today's,conference  conference,#politics  #politics,#computationalsocialscience  #computationalsocialscience,georgetown  georgetown,university  university,we've  we've,pretty  pretty,great</t>
  </si>
  <si>
    <t>#pacss,sageoceantweets  make,easier  #apsa2019,#pacss  #pacss,high  high,scale  scale,expert  expert,grade  grade,content  content,analysis  analysis,finally</t>
  </si>
  <si>
    <t>come,see  see,presentation  presentation,algorithmic  algorithmic,bias  bias,newsfeeds  newsfeeds,#pacss  #pacss,conference  conference,georgetown  georgetown,conference  conference,center</t>
  </si>
  <si>
    <t>make,easier  hello,#pacss  #pacss,want  want,make  easier,#computationalsocialscience  #computationalsocialscience,community  community,share  share,teaching  teaching,materials  materials,make</t>
  </si>
  <si>
    <t>mattgrossmann,one  one,more  more,computation  computation,social  social,science  science,conference  conference,today  today,georgetown  georgetown,drew  drew,lot</t>
  </si>
  <si>
    <t>pre,conferences  political,communication  local,political  political,economy  #apsa2019,pre  conferences,today  today,1  1,political  communication,posted  posted,papers</t>
  </si>
  <si>
    <t>food_odisha,visited  visited,different  different,pacss  pacss,alongwith  alongwith,cso  cso,balasore  balasore,regarding  regarding,verification  verification,farmers  farmers,registration</t>
  </si>
  <si>
    <t>#pacss,sageoceantweets  make,easier  #socialscientists,use  use,transfer  transfer,learning  learning,kickstart  kickstart,#deeplearning  #deeplearning,project  project,onyilam  onyilam,#pacss</t>
  </si>
  <si>
    <t>gotta,learn  learn,something  something,new  new,everyday  everyday,right  right,today  today,printing  printing,poster  poster,myself  myself,gender</t>
  </si>
  <si>
    <t>#pacss,#apsa2019  politics,computational  computational,social  social,science  using,#socialmedia  #socialmedia,engage  engage,politically  politically,impact  impact,#politicalparticipation  #politicalparticipation,real</t>
  </si>
  <si>
    <t>andyguess,yogwe  yogwe,jasonreifler  jasonreifler,davekarpf  percentile,toxicity  davekarpf,science  davekarpf,comparison  comparison,bedbug  bedbug,made  made,more  more,explicitly</t>
  </si>
  <si>
    <t>great,lecture  lecture,image  image,analysis  analysis,norawwilliams  norawwilliams,today  today,pewresearch  pewresearch,exciting  exciting,start  start,#pacss  #pacss,#apsa2019</t>
  </si>
  <si>
    <t>beautiful,poster  poster,bi_zhao  bi_zhao,excited  excited,present  present,#pacss  #pacss,apsatweets  apsatweets,pre  pre,conference</t>
  </si>
  <si>
    <t>using,#socialmedia  #socialmedia,engage  engage,politically  politically,impact  impact,#politicalparticipation  #politicalparticipation,real  real,life  life,read  read,more  more,article</t>
  </si>
  <si>
    <t>marriott,lobby  lobby,backed  leader,social  social,science  science,methods  #apsa2019,#pacss  book,demo  backed,sage_news  demo,apsa  apsa,marriott</t>
  </si>
  <si>
    <t>#apsa2019,#pacss  #pacss,high  high,scale  scale,expert  expert,grade  grade,content  content,analysis  analysis,finally  finally,possible  possible,w</t>
  </si>
  <si>
    <t>book,demo  marriott,lobby  lobby,backed  backed,sage_news  leader,social  social,science  science,methods  #pacss,don  don,t  t,repeat</t>
  </si>
  <si>
    <t>Top Word Pairs in Tweet by Salience</t>
  </si>
  <si>
    <t>view,started  started,trip  trip,apsatweets  apsatweets,#apsa2019  #apsa2019,pacss  pacss,pre  conference,down  down,dark  dark,nyc  nyc,streets</t>
  </si>
  <si>
    <t>make,easier  #pacss,sageoceantweets  #apsa2019,#pacss  #pacss,high  high,scale  scale,expert  expert,grade  grade,content  content,analysis  analysis,finally</t>
  </si>
  <si>
    <t>make,easier  #pacss,sageoceantweets  #socialscientists,use  use,transfer  transfer,learning  learning,kickstart  kickstart,#deeplearning  #deeplearning,project  project,onyilam  onyilam,#pacss</t>
  </si>
  <si>
    <t>percentile,toxicity  davekarpf,science  davekarpf,comparison  comparison,bedbug  bedbug,made  made,more  more,explicitly  explicitly,score  score,higher  higher,bedbug</t>
  </si>
  <si>
    <t>book,demo  backed,sage_news  demo,apsa  apsa,marriott  global,leader  #pacss,don  don,t  t,repeat  repeat,old  old,mistakes</t>
  </si>
  <si>
    <t>#pacss,don  don,t  t,repeat  repeat,old  old,mistakes  mistakes,start  start,journey  journey,top  top,today  today,carry</t>
  </si>
  <si>
    <t>Count of Tweet Date (UTC)</t>
  </si>
  <si>
    <t>Row Labels</t>
  </si>
  <si>
    <t>Grand Total</t>
  </si>
  <si>
    <t>2019</t>
  </si>
  <si>
    <t>Aug</t>
  </si>
  <si>
    <t>23-Aug</t>
  </si>
  <si>
    <t>24-Aug</t>
  </si>
  <si>
    <t>27-Aug</t>
  </si>
  <si>
    <t>28-Aug</t>
  </si>
  <si>
    <t>29-Aug</t>
  </si>
  <si>
    <t>30-Aug</t>
  </si>
  <si>
    <t>Green</t>
  </si>
  <si>
    <t>Red</t>
  </si>
  <si>
    <t>85, 85, 0</t>
  </si>
  <si>
    <t>170, 43, 0</t>
  </si>
  <si>
    <t>G1: #pacss davidlazer m_a_bailey conference forward out #apsa2019 final schedule pre</t>
  </si>
  <si>
    <t>G2: #pacss #apsa2019 social science conference demo marriott lobby backed sage_news</t>
  </si>
  <si>
    <t>G3: pre conference pacss lots smapp_nyu representation #apsa computational social science</t>
  </si>
  <si>
    <t>G4: political agenda papers pre today #apsa2019 conferences communication live #pacss2019</t>
  </si>
  <si>
    <t>G5: excited nlp workshop afternoon pewresearch #pacss2019</t>
  </si>
  <si>
    <t>G7: conference</t>
  </si>
  <si>
    <t>Edge Weight▓1▓4▓0▓True▓Green▓Red▓▓Edge Weight▓1▓2▓0▓3▓10▓False▓Edge Weight▓1▓4▓0▓32▓6▓False▓▓0▓0▓0▓True▓Black▓Black▓▓Followers▓17▓64475▓0▓162▓1000▓False▓Followers▓17▓401183▓0▓100▓70▓False▓▓0▓0▓0▓0▓0▓False▓▓0▓0▓0▓0▓0▓False</t>
  </si>
  <si>
    <t>Subgraph</t>
  </si>
  <si>
    <t>GraphSource░TwitterSearch▓GraphTerm░PACSS▓ImportDescription░The graph represents a network of 58 Twitter users whose recent tweets contained "PACSS", or who were replied to or mentioned in those tweets, taken from a data set limited to a maximum of 18,000 tweets.  The network was obtained from Twitter on Friday, 30 August 2019 at 21:26 UTC.
The tweets in the network were tweeted over the 7-day, 1-hour, 20-minute period from Friday, 23 August 2019 at 19:24 UTC to Friday, 30 August 2019 at 20:45 UTC.
There is an edge for each "replies-to" relationship in a tweet, an edge for each "mentions" relationship in a tweet, and a self-loop edge for each tweet that is not a "replies-to" or "mentions".▓ImportSuggestedTitle░PACSS Twitter NodeXL SNA Map and Report for Friday, 30 August 2019 at 21:26 UTC▓ImportSuggestedFileNameNoExtension░2019-08-30 21-26-10 NodeXL Twitter Search PACSS▓GroupingDescription░The graph's vertices were grouped by cluster using the Clauset-Newman-Moore cluster algorithm.▓LayoutAlgorithm░The graph was laid out using the Harel-Koren Fast Multiscale layout algorithm.▓GraphDirectedness░The graph is directed.</t>
  </si>
  <si>
    <t>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&lt;value&gt;Times New Roman, 38.25pt White BottomCenter 2147483647 2147483647 Black True 360 Black 86 TopLeft Microsoft Sans Serif, 48pt Microsoft Sans Serif, 12pt&lt;/value&gt;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</si>
</sst>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22" fontId="0" fillId="0" borderId="0" xfId="0" applyNumberFormat="1" applyAlignment="1" quotePrefix="1">
      <alignment/>
    </xf>
    <xf numFmtId="21" fontId="0" fillId="0" borderId="0" xfId="0" applyNumberFormat="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9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91"/>
      <tableStyleElement type="headerRow" dxfId="590"/>
    </tableStyle>
    <tableStyle name="NodeXL Table" pivot="0" count="1">
      <tableStyleElement type="headerRow" dxfId="58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pivotCacheDefinition" Target="pivotCache/pivotCacheDefinition1.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customXml" Target="../customXml/item1.xml" /><Relationship Id="rId23" Type="http://schemas.microsoft.com/office/2007/relationships/slicerCache" Target="/xl/slicerCaches/slicerCache1.xml" /><Relationship Id="rId24" Type="http://schemas.microsoft.com/office/2007/relationships/slicerCache" Target="/xl/slicerCaches/slicerCache2.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9459236"/>
        <c:axId val="19588805"/>
      </c:barChart>
      <c:catAx>
        <c:axId val="3945923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588805"/>
        <c:crosses val="autoZero"/>
        <c:auto val="1"/>
        <c:lblOffset val="100"/>
        <c:noMultiLvlLbl val="0"/>
      </c:catAx>
      <c:valAx>
        <c:axId val="195888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59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PACSS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6"/>
                <c:pt idx="0">
                  <c:v>23-Aug
Aug
2019</c:v>
                </c:pt>
                <c:pt idx="1">
                  <c:v>24-Aug</c:v>
                </c:pt>
                <c:pt idx="2">
                  <c:v>27-Aug</c:v>
                </c:pt>
                <c:pt idx="3">
                  <c:v>28-Aug</c:v>
                </c:pt>
                <c:pt idx="4">
                  <c:v>29-Aug</c:v>
                </c:pt>
                <c:pt idx="5">
                  <c:v>30-Aug</c:v>
                </c:pt>
              </c:strCache>
            </c:strRef>
          </c:cat>
          <c:val>
            <c:numRef>
              <c:f>'Time Series'!$B$26:$B$34</c:f>
              <c:numCache>
                <c:formatCode>General</c:formatCode>
                <c:ptCount val="6"/>
                <c:pt idx="0">
                  <c:v>9</c:v>
                </c:pt>
                <c:pt idx="1">
                  <c:v>4</c:v>
                </c:pt>
                <c:pt idx="2">
                  <c:v>15</c:v>
                </c:pt>
                <c:pt idx="3">
                  <c:v>23</c:v>
                </c:pt>
                <c:pt idx="4">
                  <c:v>10</c:v>
                </c:pt>
                <c:pt idx="5">
                  <c:v>11</c:v>
                </c:pt>
              </c:numCache>
            </c:numRef>
          </c:val>
        </c:ser>
        <c:axId val="45744062"/>
        <c:axId val="9043375"/>
      </c:barChart>
      <c:catAx>
        <c:axId val="45744062"/>
        <c:scaling>
          <c:orientation val="minMax"/>
        </c:scaling>
        <c:axPos val="b"/>
        <c:delete val="0"/>
        <c:numFmt formatCode="General" sourceLinked="1"/>
        <c:majorTickMark val="out"/>
        <c:minorTickMark val="none"/>
        <c:tickLblPos val="nextTo"/>
        <c:crossAx val="9043375"/>
        <c:crosses val="autoZero"/>
        <c:auto val="1"/>
        <c:lblOffset val="100"/>
        <c:noMultiLvlLbl val="0"/>
      </c:catAx>
      <c:valAx>
        <c:axId val="9043375"/>
        <c:scaling>
          <c:orientation val="minMax"/>
        </c:scaling>
        <c:axPos val="l"/>
        <c:majorGridlines/>
        <c:delete val="0"/>
        <c:numFmt formatCode="General" sourceLinked="1"/>
        <c:majorTickMark val="out"/>
        <c:minorTickMark val="none"/>
        <c:tickLblPos val="nextTo"/>
        <c:crossAx val="457440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2081518"/>
        <c:axId val="43189343"/>
      </c:barChart>
      <c:catAx>
        <c:axId val="420815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189343"/>
        <c:crosses val="autoZero"/>
        <c:auto val="1"/>
        <c:lblOffset val="100"/>
        <c:noMultiLvlLbl val="0"/>
      </c:catAx>
      <c:valAx>
        <c:axId val="43189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815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3159768"/>
        <c:axId val="8675865"/>
      </c:barChart>
      <c:catAx>
        <c:axId val="531597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675865"/>
        <c:crosses val="autoZero"/>
        <c:auto val="1"/>
        <c:lblOffset val="100"/>
        <c:noMultiLvlLbl val="0"/>
      </c:catAx>
      <c:valAx>
        <c:axId val="86758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597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0973922"/>
        <c:axId val="31656435"/>
      </c:barChart>
      <c:catAx>
        <c:axId val="109739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656435"/>
        <c:crosses val="autoZero"/>
        <c:auto val="1"/>
        <c:lblOffset val="100"/>
        <c:noMultiLvlLbl val="0"/>
      </c:catAx>
      <c:valAx>
        <c:axId val="31656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73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6472460"/>
        <c:axId val="14034413"/>
      </c:barChart>
      <c:catAx>
        <c:axId val="1647246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034413"/>
        <c:crosses val="autoZero"/>
        <c:auto val="1"/>
        <c:lblOffset val="100"/>
        <c:noMultiLvlLbl val="0"/>
      </c:catAx>
      <c:valAx>
        <c:axId val="140344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724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9200854"/>
        <c:axId val="63045639"/>
      </c:barChart>
      <c:catAx>
        <c:axId val="592008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045639"/>
        <c:crosses val="autoZero"/>
        <c:auto val="1"/>
        <c:lblOffset val="100"/>
        <c:noMultiLvlLbl val="0"/>
      </c:catAx>
      <c:valAx>
        <c:axId val="63045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008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0539840"/>
        <c:axId val="6423105"/>
      </c:barChart>
      <c:catAx>
        <c:axId val="305398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23105"/>
        <c:crosses val="autoZero"/>
        <c:auto val="1"/>
        <c:lblOffset val="100"/>
        <c:noMultiLvlLbl val="0"/>
      </c:catAx>
      <c:valAx>
        <c:axId val="6423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39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7807946"/>
        <c:axId val="50509467"/>
      </c:barChart>
      <c:catAx>
        <c:axId val="578079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509467"/>
        <c:crosses val="autoZero"/>
        <c:auto val="1"/>
        <c:lblOffset val="100"/>
        <c:noMultiLvlLbl val="0"/>
      </c:catAx>
      <c:valAx>
        <c:axId val="505094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079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1932020"/>
        <c:axId val="64734997"/>
      </c:barChart>
      <c:catAx>
        <c:axId val="51932020"/>
        <c:scaling>
          <c:orientation val="minMax"/>
        </c:scaling>
        <c:axPos val="b"/>
        <c:delete val="1"/>
        <c:majorTickMark val="out"/>
        <c:minorTickMark val="none"/>
        <c:tickLblPos val="none"/>
        <c:crossAx val="64734997"/>
        <c:crosses val="autoZero"/>
        <c:auto val="1"/>
        <c:lblOffset val="100"/>
        <c:noMultiLvlLbl val="0"/>
      </c:catAx>
      <c:valAx>
        <c:axId val="64734997"/>
        <c:scaling>
          <c:orientation val="minMax"/>
        </c:scaling>
        <c:axPos val="l"/>
        <c:delete val="1"/>
        <c:majorTickMark val="out"/>
        <c:minorTickMark val="none"/>
        <c:tickLblPos val="none"/>
        <c:crossAx val="519320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griveror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fgilard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davidlaz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shugar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raulpachec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digdemlab"/>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nicrighett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ajungher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bobboynto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pedrolealdin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aghpo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plwarr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j_a_tucke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andygues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yewang1576"/>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aslett_kevi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kmmunge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aasiegel"/>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smapp_nyu"/>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casandreu"/>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zns202"/>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sergeysanovich"/>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gorokhovskai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wilkenphd"/>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pewresearch"/>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mss3rosaferreum"/>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apsatweet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richbonneaunyu"/>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gaveltri"/>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sageoceantweet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_avecchiato"/>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georgetown"/>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iuliacioroianu"/>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jonmladd"/>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mattgrossman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ajaykum30760709"/>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food_odisha"/>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ryanjgallag"/>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m_a_bailey"/>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norawwilliam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sarahbouchat"/>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sgonzalezbailon"/>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kmetzlersage"/>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bi_zhao"/>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smandpbot"/>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brendannyhan"/>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davekarpf"/>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jasonreifler"/>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yogwe"/>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gloriagennaro"/>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fernandotormos"/>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sageopenjournal"/>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smartlabs_wsu"/>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onyilam"/>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nick_b_adams"/>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sage_news"/>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kristen_malk"/>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tagworks_"/>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prof_mirya"/>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2" refreshedBy="Marc Smith" refreshedVersion="5">
  <cacheSource type="worksheet">
    <worksheetSource ref="A2:BO7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0">
        <s v="apsa2019 pacss"/>
        <s v="apsa"/>
        <s v="pacss2019"/>
        <s v="apsa2019"/>
        <s v="politics computationalsocialscience"/>
        <s v="pacss"/>
        <s v="pacss computationalsocialscience"/>
        <m/>
        <s v="polcomm2019 pacss2019"/>
        <s v="pacss pacss2019"/>
        <s v="pacss apsa2019"/>
        <s v="pacss apsa19"/>
        <s v="socialmedia politicalparticipation"/>
        <s v="socialnetworkanalysis pacss"/>
        <s v="socialscientists deeplearning pacss"/>
        <s v="socialnetworkanalysis"/>
        <s v="socialscientists deeplearning"/>
        <s v="socialmedia politicalparticipation pacss apsa2019"/>
        <s v="politics computationalsocialscience pacss"/>
        <s v="apsa2019 pacss201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2">
        <d v="2019-08-23T20:11:16.000"/>
        <d v="2019-08-23T20:20:19.000"/>
        <d v="2019-08-23T20:25:23.000"/>
        <d v="2019-08-23T20:34:28.000"/>
        <d v="2019-08-23T20:58:30.000"/>
        <d v="2019-08-24T13:37:22.000"/>
        <d v="2019-08-24T14:29:49.000"/>
        <d v="2019-08-24T20:23:52.000"/>
        <d v="2019-08-27T18:30:37.000"/>
        <d v="2019-08-27T21:25:20.000"/>
        <d v="2019-08-27T22:39:34.000"/>
        <d v="2019-08-27T23:18:11.000"/>
        <d v="2019-08-27T23:47:43.000"/>
        <d v="2019-08-27T16:01:13.000"/>
        <d v="2019-08-28T03:41:24.000"/>
        <d v="2019-08-27T18:18:24.000"/>
        <d v="2019-08-27T18:28:01.000"/>
        <d v="2019-08-27T21:39:02.000"/>
        <d v="2019-08-28T03:09:17.000"/>
        <d v="2019-08-28T05:53:32.000"/>
        <d v="2019-08-27T18:15:37.000"/>
        <d v="2019-08-28T10:56:43.000"/>
        <d v="2019-08-28T12:15:21.000"/>
        <d v="2019-08-28T17:11:44.000"/>
        <d v="2019-08-28T17:35:41.000"/>
        <d v="2019-08-29T00:20:34.000"/>
        <d v="2019-08-29T01:55:57.000"/>
        <d v="2019-08-29T02:03:10.000"/>
        <d v="2019-08-29T09:52:19.000"/>
        <d v="2019-08-29T12:09:24.000"/>
        <d v="2019-08-29T11:37:34.000"/>
        <d v="2019-08-29T20:03:17.000"/>
        <d v="2019-08-23T19:55:01.000"/>
        <d v="2019-08-23T20:10:56.000"/>
        <d v="2019-08-24T00:38:20.000"/>
        <d v="2019-08-27T17:53:35.000"/>
        <d v="2019-08-28T16:46:17.000"/>
        <d v="2019-08-27T21:11:52.000"/>
        <d v="2019-08-28T01:32:27.000"/>
        <d v="2019-08-28T01:41:40.000"/>
        <d v="2019-08-28T13:19:46.000"/>
        <d v="2019-08-23T21:00:03.000"/>
        <d v="2019-08-28T13:19:48.000"/>
        <d v="2019-08-23T19:24:45.000"/>
        <d v="2019-08-28T13:19:51.000"/>
        <d v="2019-08-28T13:19:43.000"/>
        <d v="2019-08-30T13:58:53.000"/>
        <d v="2019-08-30T14:04:17.000"/>
        <d v="2019-08-28T14:46:50.000"/>
        <d v="2019-08-28T14:49:58.000"/>
        <d v="2019-08-28T15:37:45.000"/>
        <d v="2019-08-28T16:53:16.000"/>
        <d v="2019-08-28T16:59:05.000"/>
        <d v="2019-08-28T15:02:57.000"/>
        <d v="2019-08-28T15:56:22.000"/>
        <d v="2019-08-30T13:55:10.000"/>
        <d v="2019-08-28T11:00:14.000"/>
        <d v="2019-08-28T15:00:38.000"/>
        <d v="2019-08-30T15:55:30.000"/>
        <d v="2019-08-30T18:10:45.000"/>
        <d v="2019-08-30T19:30:26.000"/>
        <d v="2019-08-30T20:35:06.000"/>
        <d v="2019-08-30T15:02:23.000"/>
        <d v="2019-08-30T15:13:39.000"/>
        <d v="2019-08-30T19:55:08.000"/>
        <d v="2019-08-30T20:45:08.000"/>
        <d v="2019-08-27T20:44:53.000"/>
        <d v="2019-08-27T20:45:51.000"/>
        <d v="2019-08-27T20:45:58.000"/>
        <d v="2019-08-29T01:47:07.000"/>
        <d v="2019-08-29T01:51:18.000"/>
        <d v="2019-08-29T01:57:11.000"/>
      </sharedItems>
      <fieldGroup par="68" base="22">
        <rangePr groupBy="days" autoEnd="1" autoStart="1" startDate="2019-08-23T19:24:45.000" endDate="2019-08-30T20:45:08.000"/>
        <groupItems count="368">
          <s v="&lt;8/23/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30/2019"/>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Path ID">
      <sharedItems containsSemiMixedTypes="0" containsString="0" containsMixedTypes="0" containsNumber="1" containsInteger="1"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2">
        <rangePr groupBy="months" autoEnd="1" autoStart="1" startDate="2019-08-23T19:24:45.000" endDate="2019-08-30T20:45:08.000"/>
        <groupItems count="14">
          <s v="&lt;8/23/2019"/>
          <s v="Jan"/>
          <s v="Feb"/>
          <s v="Mar"/>
          <s v="Apr"/>
          <s v="May"/>
          <s v="Jun"/>
          <s v="Jul"/>
          <s v="Aug"/>
          <s v="Sep"/>
          <s v="Oct"/>
          <s v="Nov"/>
          <s v="Dec"/>
          <s v="&gt;8/30/2019"/>
        </groupItems>
      </fieldGroup>
    </cacheField>
    <cacheField name="Years" databaseField="0">
      <sharedItems containsMixedTypes="0" count="0"/>
      <fieldGroup base="22">
        <rangePr groupBy="years" autoEnd="1" autoStart="1" startDate="2019-08-23T19:24:45.000" endDate="2019-08-30T20:45:08.000"/>
        <groupItems count="3">
          <s v="&lt;8/23/2019"/>
          <s v="2019"/>
          <s v="&gt;8/3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2">
  <r>
    <s v="griverorz"/>
    <s v="fgilardi"/>
    <m/>
    <m/>
    <m/>
    <m/>
    <m/>
    <m/>
    <m/>
    <m/>
    <s v="No"/>
    <n v="3"/>
    <m/>
    <m/>
    <x v="0"/>
    <d v="2019-08-23T20:11:16.000"/>
    <s v="The final schedule of the pre-#APSA2019 Conference on Politics and Computational Social Science #PaCSS is online https://t.co/IoSZt1EAVx_x000a__x000a_Looking forward to it! Shout out to the organizers @@M_A_Bailey @Shugars @davidlazer 🙌"/>
    <m/>
    <m/>
    <x v="0"/>
    <m/>
    <s v="http://pbs.twimg.com/profile_images/872125951806779393/NkcasGkc_normal.jpg"/>
    <x v="0"/>
    <d v="2019-08-23T00:00:00.000"/>
    <s v="20:11:16"/>
    <s v="https://twitter.com/griverorz/status/1164993529522937862"/>
    <m/>
    <m/>
    <s v="1164993529522937862"/>
    <m/>
    <b v="0"/>
    <n v="0"/>
    <s v=""/>
    <b v="0"/>
    <s v="en"/>
    <m/>
    <s v=""/>
    <b v="0"/>
    <n v="12"/>
    <s v="1164989440303009794"/>
    <s v="Twitter for iPhone"/>
    <b v="0"/>
    <s v="1164989440303009794"/>
    <s v="Tweet"/>
    <n v="0"/>
    <n v="0"/>
    <m/>
    <m/>
    <m/>
    <m/>
    <m/>
    <m/>
    <m/>
    <m/>
    <n v="1"/>
    <s v="1"/>
    <s v="1"/>
    <n v="15"/>
    <m/>
    <m/>
    <m/>
    <m/>
    <m/>
    <m/>
    <m/>
    <m/>
    <m/>
  </r>
  <r>
    <s v="raulpacheco"/>
    <s v="fgilardi"/>
    <m/>
    <m/>
    <m/>
    <m/>
    <m/>
    <m/>
    <m/>
    <m/>
    <s v="No"/>
    <n v="6"/>
    <m/>
    <m/>
    <x v="0"/>
    <d v="2019-08-23T20:20:19.000"/>
    <s v="The final schedule of the pre-#APSA2019 Conference on Politics and Computational Social Science #PaCSS is online https://t.co/IoSZt1EAVx_x000a__x000a_Looking forward to it! Shout out to the organizers @@M_A_Bailey @Shugars @davidlazer 🙌"/>
    <m/>
    <m/>
    <x v="0"/>
    <m/>
    <s v="http://pbs.twimg.com/profile_images/1161379565249449984/Kojs0yMl_normal.jpg"/>
    <x v="1"/>
    <d v="2019-08-23T00:00:00.000"/>
    <s v="20:20:19"/>
    <s v="https://twitter.com/raulpacheco/status/1164995806602125313"/>
    <m/>
    <m/>
    <s v="1164995806602125313"/>
    <m/>
    <b v="0"/>
    <n v="0"/>
    <s v=""/>
    <b v="0"/>
    <s v="en"/>
    <m/>
    <s v=""/>
    <b v="0"/>
    <n v="12"/>
    <s v="1164989440303009794"/>
    <s v="Twitter Web Client"/>
    <b v="0"/>
    <s v="1164989440303009794"/>
    <s v="Tweet"/>
    <n v="0"/>
    <n v="0"/>
    <m/>
    <m/>
    <m/>
    <m/>
    <m/>
    <m/>
    <m/>
    <m/>
    <n v="1"/>
    <s v="1"/>
    <s v="1"/>
    <n v="15"/>
    <m/>
    <m/>
    <m/>
    <m/>
    <m/>
    <m/>
    <m/>
    <m/>
    <m/>
  </r>
  <r>
    <s v="digdemlab"/>
    <s v="fgilardi"/>
    <m/>
    <m/>
    <m/>
    <m/>
    <m/>
    <m/>
    <m/>
    <m/>
    <s v="No"/>
    <n v="9"/>
    <m/>
    <m/>
    <x v="0"/>
    <d v="2019-08-23T20:25:23.000"/>
    <s v="The final schedule of the pre-#APSA2019 Conference on Politics and Computational Social Science #PaCSS is online https://t.co/IoSZt1EAVx_x000a__x000a_Looking forward to it! Shout out to the organizers @@M_A_Bailey @Shugars @davidlazer 🙌"/>
    <m/>
    <m/>
    <x v="0"/>
    <m/>
    <s v="http://pbs.twimg.com/profile_images/1098154103207878656/fHahrb18_normal.png"/>
    <x v="2"/>
    <d v="2019-08-23T00:00:00.000"/>
    <s v="20:25:23"/>
    <s v="https://twitter.com/digdemlab/status/1164997082870099968"/>
    <m/>
    <m/>
    <s v="1164997082870099968"/>
    <m/>
    <b v="0"/>
    <n v="0"/>
    <s v=""/>
    <b v="0"/>
    <s v="en"/>
    <m/>
    <s v=""/>
    <b v="0"/>
    <n v="12"/>
    <s v="1164989440303009794"/>
    <s v="Tweetbot for iΟS"/>
    <b v="0"/>
    <s v="1164989440303009794"/>
    <s v="Tweet"/>
    <n v="0"/>
    <n v="0"/>
    <m/>
    <m/>
    <m/>
    <m/>
    <m/>
    <m/>
    <m/>
    <m/>
    <n v="1"/>
    <s v="1"/>
    <s v="1"/>
    <n v="15"/>
    <m/>
    <m/>
    <m/>
    <m/>
    <m/>
    <m/>
    <m/>
    <m/>
    <m/>
  </r>
  <r>
    <s v="nicrighetti"/>
    <s v="fgilardi"/>
    <m/>
    <m/>
    <m/>
    <m/>
    <m/>
    <m/>
    <m/>
    <m/>
    <s v="No"/>
    <n v="12"/>
    <m/>
    <m/>
    <x v="0"/>
    <d v="2019-08-23T20:34:28.000"/>
    <s v="The final schedule of the pre-#APSA2019 Conference on Politics and Computational Social Science #PaCSS is online https://t.co/IoSZt1EAVx_x000a__x000a_Looking forward to it! Shout out to the organizers @@M_A_Bailey @Shugars @davidlazer 🙌"/>
    <m/>
    <m/>
    <x v="0"/>
    <m/>
    <s v="http://pbs.twimg.com/profile_images/1133837165585211394/vfpH79YV_normal.jpg"/>
    <x v="3"/>
    <d v="2019-08-23T00:00:00.000"/>
    <s v="20:34:28"/>
    <s v="https://twitter.com/nicrighetti/status/1164999366064652289"/>
    <m/>
    <m/>
    <s v="1164999366064652289"/>
    <m/>
    <b v="0"/>
    <n v="0"/>
    <s v=""/>
    <b v="0"/>
    <s v="en"/>
    <m/>
    <s v=""/>
    <b v="0"/>
    <n v="12"/>
    <s v="1164989440303009794"/>
    <s v="Twitter Web App"/>
    <b v="0"/>
    <s v="1164989440303009794"/>
    <s v="Tweet"/>
    <n v="0"/>
    <n v="0"/>
    <m/>
    <m/>
    <m/>
    <m/>
    <m/>
    <m/>
    <m/>
    <m/>
    <n v="1"/>
    <s v="1"/>
    <s v="1"/>
    <n v="15"/>
    <m/>
    <m/>
    <m/>
    <m/>
    <m/>
    <m/>
    <m/>
    <m/>
    <m/>
  </r>
  <r>
    <s v="ajungherr"/>
    <s v="fgilardi"/>
    <m/>
    <m/>
    <m/>
    <m/>
    <m/>
    <m/>
    <m/>
    <m/>
    <s v="No"/>
    <n v="15"/>
    <m/>
    <m/>
    <x v="0"/>
    <d v="2019-08-23T20:58:30.000"/>
    <s v="The final schedule of the pre-#APSA2019 Conference on Politics and Computational Social Science #PaCSS is online https://t.co/IoSZt1EAVx_x000a__x000a_Looking forward to it! Shout out to the organizers @@M_A_Bailey @Shugars @davidlazer 🙌"/>
    <m/>
    <m/>
    <x v="0"/>
    <m/>
    <s v="http://pbs.twimg.com/profile_images/1385427915/Andreas_Jungherr_normal.jpeg"/>
    <x v="4"/>
    <d v="2019-08-23T00:00:00.000"/>
    <s v="20:58:30"/>
    <s v="https://twitter.com/ajungherr/status/1165005414146236416"/>
    <m/>
    <m/>
    <s v="1165005414146236416"/>
    <m/>
    <b v="0"/>
    <n v="0"/>
    <s v=""/>
    <b v="0"/>
    <s v="en"/>
    <m/>
    <s v=""/>
    <b v="0"/>
    <n v="12"/>
    <s v="1164989440303009794"/>
    <s v="Twitter Web App"/>
    <b v="0"/>
    <s v="1164989440303009794"/>
    <s v="Tweet"/>
    <n v="0"/>
    <n v="0"/>
    <m/>
    <m/>
    <m/>
    <m/>
    <m/>
    <m/>
    <m/>
    <m/>
    <n v="1"/>
    <s v="1"/>
    <s v="1"/>
    <n v="15"/>
    <m/>
    <m/>
    <m/>
    <m/>
    <m/>
    <m/>
    <m/>
    <m/>
    <m/>
  </r>
  <r>
    <s v="bobboynton"/>
    <s v="fgilardi"/>
    <m/>
    <m/>
    <m/>
    <m/>
    <m/>
    <m/>
    <m/>
    <m/>
    <s v="No"/>
    <n v="18"/>
    <m/>
    <m/>
    <x v="0"/>
    <d v="2019-08-24T13:37:22.000"/>
    <s v="The final schedule of the pre-#APSA2019 Conference on Politics and Computational Social Science #PaCSS is online https://t.co/IoSZt1EAVx_x000a__x000a_Looking forward to it! Shout out to the organizers @@M_A_Bailey @Shugars @davidlazer 🙌"/>
    <m/>
    <m/>
    <x v="0"/>
    <m/>
    <s v="http://pbs.twimg.com/profile_images/203825377/aa-grb-head_normal.jpg"/>
    <x v="5"/>
    <d v="2019-08-24T00:00:00.000"/>
    <s v="13:37:22"/>
    <s v="https://twitter.com/bobboynton/status/1165256788004024328"/>
    <m/>
    <m/>
    <s v="1165256788004024328"/>
    <m/>
    <b v="0"/>
    <n v="0"/>
    <s v=""/>
    <b v="0"/>
    <s v="en"/>
    <m/>
    <s v=""/>
    <b v="0"/>
    <n v="12"/>
    <s v="1164989440303009794"/>
    <s v="Twitter Web App"/>
    <b v="0"/>
    <s v="1164989440303009794"/>
    <s v="Tweet"/>
    <n v="0"/>
    <n v="0"/>
    <m/>
    <m/>
    <m/>
    <m/>
    <m/>
    <m/>
    <m/>
    <m/>
    <n v="1"/>
    <s v="1"/>
    <s v="1"/>
    <n v="15"/>
    <m/>
    <m/>
    <m/>
    <m/>
    <m/>
    <m/>
    <m/>
    <m/>
    <m/>
  </r>
  <r>
    <s v="pedrolealdino"/>
    <s v="fgilardi"/>
    <m/>
    <m/>
    <m/>
    <m/>
    <m/>
    <m/>
    <m/>
    <m/>
    <s v="No"/>
    <n v="21"/>
    <m/>
    <m/>
    <x v="0"/>
    <d v="2019-08-24T14:29:49.000"/>
    <s v="The final schedule of the pre-#APSA2019 Conference on Politics and Computational Social Science #PaCSS is online https://t.co/IoSZt1EAVx_x000a__x000a_Looking forward to it! Shout out to the organizers @@M_A_Bailey @Shugars @davidlazer 🙌"/>
    <m/>
    <m/>
    <x v="0"/>
    <m/>
    <s v="http://pbs.twimg.com/profile_images/1115098480786251777/NJfqNKkH_normal.jpg"/>
    <x v="6"/>
    <d v="2019-08-24T00:00:00.000"/>
    <s v="14:29:49"/>
    <s v="https://twitter.com/pedrolealdino/status/1165269987554144256"/>
    <m/>
    <m/>
    <s v="1165269987554144256"/>
    <m/>
    <b v="0"/>
    <n v="0"/>
    <s v=""/>
    <b v="0"/>
    <s v="en"/>
    <m/>
    <s v=""/>
    <b v="0"/>
    <n v="12"/>
    <s v="1164989440303009794"/>
    <s v="Twitter for Android"/>
    <b v="0"/>
    <s v="1164989440303009794"/>
    <s v="Tweet"/>
    <n v="0"/>
    <n v="0"/>
    <m/>
    <m/>
    <m/>
    <m/>
    <m/>
    <m/>
    <m/>
    <m/>
    <n v="1"/>
    <s v="1"/>
    <s v="1"/>
    <n v="15"/>
    <m/>
    <m/>
    <m/>
    <m/>
    <m/>
    <m/>
    <m/>
    <m/>
    <m/>
  </r>
  <r>
    <s v="aghpol"/>
    <s v="fgilardi"/>
    <m/>
    <m/>
    <m/>
    <m/>
    <m/>
    <m/>
    <m/>
    <m/>
    <s v="No"/>
    <n v="24"/>
    <m/>
    <m/>
    <x v="0"/>
    <d v="2019-08-24T20:23:52.000"/>
    <s v="The final schedule of the pre-#APSA2019 Conference on Politics and Computational Social Science #PaCSS is online https://t.co/IoSZt1EAVx_x000a__x000a_Looking forward to it! Shout out to the organizers @@M_A_Bailey @Shugars @davidlazer 🙌"/>
    <m/>
    <m/>
    <x v="0"/>
    <m/>
    <s v="http://pbs.twimg.com/profile_images/872100042978603008/gZwDYTXx_normal.jpg"/>
    <x v="7"/>
    <d v="2019-08-24T00:00:00.000"/>
    <s v="20:23:52"/>
    <s v="https://twitter.com/aghpol/status/1165359088890499077"/>
    <m/>
    <m/>
    <s v="1165359088890499077"/>
    <m/>
    <b v="0"/>
    <n v="0"/>
    <s v=""/>
    <b v="0"/>
    <s v="en"/>
    <m/>
    <s v=""/>
    <b v="0"/>
    <n v="12"/>
    <s v="1164989440303009794"/>
    <s v="Twitter for iPhone"/>
    <b v="0"/>
    <s v="1164989440303009794"/>
    <s v="Tweet"/>
    <n v="0"/>
    <n v="0"/>
    <m/>
    <m/>
    <m/>
    <m/>
    <m/>
    <m/>
    <m/>
    <m/>
    <n v="1"/>
    <s v="1"/>
    <s v="1"/>
    <n v="15"/>
    <m/>
    <m/>
    <m/>
    <m/>
    <m/>
    <m/>
    <m/>
    <m/>
    <m/>
  </r>
  <r>
    <s v="plwarre"/>
    <s v="j_a_tucker"/>
    <m/>
    <m/>
    <m/>
    <m/>
    <m/>
    <m/>
    <m/>
    <m/>
    <s v="No"/>
    <n v="27"/>
    <m/>
    <m/>
    <x v="0"/>
    <d v="2019-08-27T18:30:37.000"/>
    <s v="Lots of @SMaPP_NYU representation at the #APSA pre-conference on computational social science (PaCSS: https://t.co/7HRqQcAgwW). @aasiegel @kmmunger @aslett_kevin @YeWang1576 @andyguess and I are all presenting (different!) research. Looking forward to it!"/>
    <m/>
    <m/>
    <x v="1"/>
    <m/>
    <s v="http://pbs.twimg.com/profile_images/1105135162294235137/OU8F2sF6_normal.png"/>
    <x v="8"/>
    <d v="2019-08-27T00:00:00.000"/>
    <s v="18:30:37"/>
    <s v="https://twitter.com/plwarre/status/1166417751562321920"/>
    <m/>
    <m/>
    <s v="1166417751562321920"/>
    <m/>
    <b v="0"/>
    <n v="0"/>
    <s v=""/>
    <b v="0"/>
    <s v="en"/>
    <m/>
    <s v=""/>
    <b v="0"/>
    <n v="11"/>
    <s v="1166413975598305280"/>
    <s v="Twitter Web App"/>
    <b v="0"/>
    <s v="1166413975598305280"/>
    <s v="Tweet"/>
    <n v="0"/>
    <n v="0"/>
    <m/>
    <m/>
    <m/>
    <m/>
    <m/>
    <m/>
    <m/>
    <m/>
    <n v="1"/>
    <s v="3"/>
    <s v="3"/>
    <n v="24"/>
    <m/>
    <m/>
    <m/>
    <m/>
    <m/>
    <m/>
    <m/>
    <m/>
    <m/>
  </r>
  <r>
    <s v="casandreu"/>
    <s v="j_a_tucker"/>
    <m/>
    <m/>
    <m/>
    <m/>
    <m/>
    <m/>
    <m/>
    <m/>
    <s v="No"/>
    <n v="34"/>
    <m/>
    <m/>
    <x v="0"/>
    <d v="2019-08-27T21:25:20.000"/>
    <s v="Lots of @SMaPP_NYU representation at the #APSA pre-conference on computational social science (PaCSS: https://t.co/7HRqQcAgwW). @aasiegel @kmmunger @aslett_kevin @YeWang1576 @andyguess and I are all presenting (different!) research. Looking forward to it!"/>
    <m/>
    <m/>
    <x v="1"/>
    <m/>
    <s v="http://pbs.twimg.com/profile_images/1149693706011848704/PmBzJbWK_normal.jpg"/>
    <x v="9"/>
    <d v="2019-08-27T00:00:00.000"/>
    <s v="21:25:20"/>
    <s v="https://twitter.com/casandreu/status/1166461718437990401"/>
    <m/>
    <m/>
    <s v="1166461718437990401"/>
    <m/>
    <b v="0"/>
    <n v="0"/>
    <s v=""/>
    <b v="0"/>
    <s v="en"/>
    <m/>
    <s v=""/>
    <b v="0"/>
    <n v="11"/>
    <s v="1166413975598305280"/>
    <s v="Twitter for Android"/>
    <b v="0"/>
    <s v="1166413975598305280"/>
    <s v="Tweet"/>
    <n v="0"/>
    <n v="0"/>
    <m/>
    <m/>
    <m/>
    <m/>
    <m/>
    <m/>
    <m/>
    <m/>
    <n v="1"/>
    <s v="3"/>
    <s v="3"/>
    <n v="24"/>
    <m/>
    <m/>
    <m/>
    <m/>
    <m/>
    <m/>
    <m/>
    <m/>
    <m/>
  </r>
  <r>
    <s v="zns202"/>
    <s v="j_a_tucker"/>
    <m/>
    <m/>
    <m/>
    <m/>
    <m/>
    <m/>
    <m/>
    <m/>
    <s v="No"/>
    <n v="41"/>
    <m/>
    <m/>
    <x v="0"/>
    <d v="2019-08-27T22:39:34.000"/>
    <s v="Lots of @SMaPP_NYU representation at the #APSA pre-conference on computational social science (PaCSS: https://t.co/7HRqQcAgwW). @aasiegel @kmmunger @aslett_kevin @YeWang1576 @andyguess and I are all presenting (different!) research. Looking forward to it!"/>
    <m/>
    <m/>
    <x v="1"/>
    <m/>
    <s v="http://pbs.twimg.com/profile_images/1153501167458160641/6kUdonHY_normal.jpg"/>
    <x v="10"/>
    <d v="2019-08-27T00:00:00.000"/>
    <s v="22:39:34"/>
    <s v="https://twitter.com/zns202/status/1166480400002224128"/>
    <m/>
    <m/>
    <s v="1166480400002224128"/>
    <m/>
    <b v="0"/>
    <n v="0"/>
    <s v=""/>
    <b v="0"/>
    <s v="en"/>
    <m/>
    <s v=""/>
    <b v="0"/>
    <n v="11"/>
    <s v="1166413975598305280"/>
    <s v="Twitter Web App"/>
    <b v="0"/>
    <s v="1166413975598305280"/>
    <s v="Tweet"/>
    <n v="0"/>
    <n v="0"/>
    <m/>
    <m/>
    <m/>
    <m/>
    <m/>
    <m/>
    <m/>
    <m/>
    <n v="1"/>
    <s v="3"/>
    <s v="3"/>
    <n v="24"/>
    <m/>
    <m/>
    <m/>
    <m/>
    <m/>
    <m/>
    <m/>
    <m/>
    <m/>
  </r>
  <r>
    <s v="sergeysanovich"/>
    <s v="j_a_tucker"/>
    <m/>
    <m/>
    <m/>
    <m/>
    <m/>
    <m/>
    <m/>
    <m/>
    <s v="No"/>
    <n v="48"/>
    <m/>
    <m/>
    <x v="0"/>
    <d v="2019-08-27T23:18:11.000"/>
    <s v="Lots of @SMaPP_NYU representation at the #APSA pre-conference on computational social science (PaCSS: https://t.co/7HRqQcAgwW). @aasiegel @kmmunger @aslett_kevin @YeWang1576 @andyguess and I are all presenting (different!) research. Looking forward to it!"/>
    <m/>
    <m/>
    <x v="1"/>
    <m/>
    <s v="http://pbs.twimg.com/profile_images/1108998432964792320/owynnnM__normal.png"/>
    <x v="11"/>
    <d v="2019-08-27T00:00:00.000"/>
    <s v="23:18:11"/>
    <s v="https://twitter.com/sergeysanovich/status/1166490118984744964"/>
    <m/>
    <m/>
    <s v="1166490118984744964"/>
    <m/>
    <b v="0"/>
    <n v="0"/>
    <s v=""/>
    <b v="0"/>
    <s v="en"/>
    <m/>
    <s v=""/>
    <b v="0"/>
    <n v="11"/>
    <s v="1166413975598305280"/>
    <s v="Twitter Web App"/>
    <b v="0"/>
    <s v="1166413975598305280"/>
    <s v="Tweet"/>
    <n v="0"/>
    <n v="0"/>
    <m/>
    <m/>
    <m/>
    <m/>
    <m/>
    <m/>
    <m/>
    <m/>
    <n v="1"/>
    <s v="3"/>
    <s v="3"/>
    <n v="24"/>
    <m/>
    <m/>
    <m/>
    <m/>
    <m/>
    <m/>
    <m/>
    <m/>
    <m/>
  </r>
  <r>
    <s v="gorokhovskaia"/>
    <s v="j_a_tucker"/>
    <m/>
    <m/>
    <m/>
    <m/>
    <m/>
    <m/>
    <m/>
    <m/>
    <s v="No"/>
    <n v="55"/>
    <m/>
    <m/>
    <x v="0"/>
    <d v="2019-08-27T23:47:43.000"/>
    <s v="Lots of @SMaPP_NYU representation at the #APSA pre-conference on computational social science (PaCSS: https://t.co/7HRqQcAgwW). @aasiegel @kmmunger @aslett_kevin @YeWang1576 @andyguess and I are all presenting (different!) research. Looking forward to it!"/>
    <m/>
    <m/>
    <x v="1"/>
    <m/>
    <s v="http://pbs.twimg.com/profile_images/1151114888376455168/7KpE8vqZ_normal.jpg"/>
    <x v="12"/>
    <d v="2019-08-27T00:00:00.000"/>
    <s v="23:47:43"/>
    <s v="https://twitter.com/gorokhovskaia/status/1166497551568162816"/>
    <m/>
    <m/>
    <s v="1166497551568162816"/>
    <m/>
    <b v="0"/>
    <n v="0"/>
    <s v=""/>
    <b v="0"/>
    <s v="en"/>
    <m/>
    <s v=""/>
    <b v="0"/>
    <n v="11"/>
    <s v="1166413975598305280"/>
    <s v="Twitter for iPhone"/>
    <b v="0"/>
    <s v="1166413975598305280"/>
    <s v="Tweet"/>
    <n v="0"/>
    <n v="0"/>
    <m/>
    <m/>
    <m/>
    <m/>
    <m/>
    <m/>
    <m/>
    <m/>
    <n v="1"/>
    <s v="3"/>
    <s v="3"/>
    <n v="24"/>
    <m/>
    <m/>
    <m/>
    <m/>
    <m/>
    <m/>
    <m/>
    <m/>
    <m/>
  </r>
  <r>
    <s v="wilkenphd"/>
    <s v="pewresearch"/>
    <m/>
    <m/>
    <m/>
    <m/>
    <m/>
    <m/>
    <m/>
    <m/>
    <s v="No"/>
    <n v="62"/>
    <m/>
    <m/>
    <x v="1"/>
    <d v="2019-08-27T16:01:13.000"/>
    <s v="I'm excited for the NLP workshop this afternoon @pewresearch! #PACSS2019 https://t.co/8gFzf1Kor5"/>
    <s v="https://mccourt.georgetown.edu/PaCSS"/>
    <s v="georgetown.edu"/>
    <x v="2"/>
    <m/>
    <s v="http://pbs.twimg.com/profile_images/1066870411118432257/UeazUZtb_normal.jpg"/>
    <x v="13"/>
    <d v="2019-08-27T00:00:00.000"/>
    <s v="16:01:13"/>
    <s v="https://twitter.com/wilkenphd/status/1166380154102407168"/>
    <m/>
    <m/>
    <s v="1166380154102407168"/>
    <m/>
    <b v="0"/>
    <n v="3"/>
    <s v=""/>
    <b v="0"/>
    <s v="en"/>
    <m/>
    <s v=""/>
    <b v="0"/>
    <n v="1"/>
    <s v=""/>
    <s v="Twitter for Android"/>
    <b v="0"/>
    <s v="1166380154102407168"/>
    <s v="Tweet"/>
    <n v="0"/>
    <n v="0"/>
    <m/>
    <m/>
    <m/>
    <m/>
    <m/>
    <m/>
    <m/>
    <m/>
    <n v="1"/>
    <s v="5"/>
    <s v="5"/>
    <n v="23"/>
    <n v="1"/>
    <n v="10"/>
    <n v="0"/>
    <n v="0"/>
    <n v="0"/>
    <n v="0"/>
    <n v="9"/>
    <n v="90"/>
    <n v="10"/>
  </r>
  <r>
    <s v="mss3rosaferreum"/>
    <s v="wilkenphd"/>
    <m/>
    <m/>
    <m/>
    <m/>
    <m/>
    <m/>
    <m/>
    <m/>
    <s v="No"/>
    <n v="63"/>
    <m/>
    <m/>
    <x v="0"/>
    <d v="2019-08-28T03:41:24.000"/>
    <s v="I'm excited for the NLP workshop this afternoon @pewresearch! #PACSS2019 https://t.co/8gFzf1Kor5"/>
    <s v="https://mccourt.georgetown.edu/PaCSS"/>
    <s v="georgetown.edu"/>
    <x v="2"/>
    <m/>
    <s v="http://pbs.twimg.com/profile_images/902202306778640384/DvDQK7v0_normal.jpg"/>
    <x v="14"/>
    <d v="2019-08-28T00:00:00.000"/>
    <s v="03:41:24"/>
    <s v="https://twitter.com/mss3rosaferreum/status/1166556358377795584"/>
    <m/>
    <m/>
    <s v="1166556358377795584"/>
    <m/>
    <b v="0"/>
    <n v="0"/>
    <s v=""/>
    <b v="0"/>
    <s v="en"/>
    <m/>
    <s v=""/>
    <b v="0"/>
    <n v="1"/>
    <s v="1166380154102407168"/>
    <s v="Twitter for iPhone"/>
    <b v="0"/>
    <s v="1166380154102407168"/>
    <s v="Tweet"/>
    <n v="0"/>
    <n v="0"/>
    <m/>
    <m/>
    <m/>
    <m/>
    <m/>
    <m/>
    <m/>
    <m/>
    <n v="1"/>
    <s v="5"/>
    <s v="5"/>
    <n v="23"/>
    <m/>
    <m/>
    <m/>
    <m/>
    <m/>
    <m/>
    <m/>
    <m/>
    <m/>
  </r>
  <r>
    <s v="andyguess"/>
    <s v="yewang1576"/>
    <m/>
    <m/>
    <m/>
    <m/>
    <m/>
    <m/>
    <m/>
    <m/>
    <s v="No"/>
    <n v="65"/>
    <m/>
    <m/>
    <x v="1"/>
    <d v="2019-08-27T18:18:24.000"/>
    <s v="Lots of @SMaPP_NYU representation at the #APSA pre-conference on computational social science (PaCSS: https://t.co/7HRqQcAgwW). @aasiegel @kmmunger @aslett_kevin @YeWang1576 @andyguess and I are all presenting (different!) research. Looking forward to it!"/>
    <m/>
    <m/>
    <x v="1"/>
    <m/>
    <s v="http://pbs.twimg.com/profile_images/811653240886595585/ctANYrWs_normal.jpg"/>
    <x v="15"/>
    <d v="2019-08-27T00:00:00.000"/>
    <s v="18:18:24"/>
    <s v="https://twitter.com/andyguess/status/1166414675803869185"/>
    <m/>
    <m/>
    <s v="1166414675803869185"/>
    <m/>
    <b v="0"/>
    <n v="0"/>
    <s v=""/>
    <b v="0"/>
    <s v="en"/>
    <m/>
    <s v=""/>
    <b v="0"/>
    <n v="11"/>
    <s v="1166413975598305280"/>
    <s v="Twitter for iPhone"/>
    <b v="0"/>
    <s v="1166413975598305280"/>
    <s v="Tweet"/>
    <n v="0"/>
    <n v="0"/>
    <m/>
    <m/>
    <m/>
    <m/>
    <m/>
    <m/>
    <m/>
    <m/>
    <n v="1"/>
    <s v="3"/>
    <s v="3"/>
    <n v="24"/>
    <m/>
    <m/>
    <m/>
    <m/>
    <m/>
    <m/>
    <m/>
    <m/>
    <m/>
  </r>
  <r>
    <s v="smapp_nyu"/>
    <s v="yewang1576"/>
    <m/>
    <m/>
    <m/>
    <m/>
    <m/>
    <m/>
    <m/>
    <m/>
    <s v="No"/>
    <n v="66"/>
    <m/>
    <m/>
    <x v="1"/>
    <d v="2019-08-27T18:28:01.000"/>
    <s v="Lots of @SMaPP_NYU representation at the #APSA pre-conference on computational social science (PaCSS: https://t.co/7HRqQcAgwW). @aasiegel @kmmunger @aslett_kevin @YeWang1576 @andyguess and I are all presenting (different!) research. Looking forward to it!"/>
    <m/>
    <m/>
    <x v="1"/>
    <m/>
    <s v="http://pbs.twimg.com/profile_images/3577885392/5e53fffacf94506a319c0a99acedebc0_normal.jpeg"/>
    <x v="16"/>
    <d v="2019-08-27T00:00:00.000"/>
    <s v="18:28:01"/>
    <s v="https://twitter.com/smapp_nyu/status/1166417097888555009"/>
    <m/>
    <m/>
    <s v="1166417097888555009"/>
    <m/>
    <b v="0"/>
    <n v="0"/>
    <s v=""/>
    <b v="0"/>
    <s v="en"/>
    <m/>
    <s v=""/>
    <b v="0"/>
    <n v="11"/>
    <s v="1166413975598305280"/>
    <s v="TweetDeck"/>
    <b v="0"/>
    <s v="1166413975598305280"/>
    <s v="Tweet"/>
    <n v="0"/>
    <n v="0"/>
    <m/>
    <m/>
    <m/>
    <m/>
    <m/>
    <m/>
    <m/>
    <m/>
    <n v="1"/>
    <s v="3"/>
    <s v="3"/>
    <n v="24"/>
    <m/>
    <m/>
    <m/>
    <m/>
    <m/>
    <m/>
    <m/>
    <m/>
    <m/>
  </r>
  <r>
    <s v="aasiegel"/>
    <s v="yewang1576"/>
    <m/>
    <m/>
    <m/>
    <m/>
    <m/>
    <m/>
    <m/>
    <m/>
    <s v="No"/>
    <n v="67"/>
    <m/>
    <m/>
    <x v="1"/>
    <d v="2019-08-27T21:39:02.000"/>
    <s v="Lots of @SMaPP_NYU representation at the #APSA pre-conference on computational social science (PaCSS: https://t.co/7HRqQcAgwW). @aasiegel @kmmunger @aslett_kevin @YeWang1576 @andyguess and I are all presenting (different!) research. Looking forward to it!"/>
    <m/>
    <m/>
    <x v="1"/>
    <m/>
    <s v="http://pbs.twimg.com/profile_images/800214124282032129/ek05YnuZ_normal.jpg"/>
    <x v="17"/>
    <d v="2019-08-27T00:00:00.000"/>
    <s v="21:39:02"/>
    <s v="https://twitter.com/aasiegel/status/1166465166931877889"/>
    <m/>
    <m/>
    <s v="1166465166931877889"/>
    <m/>
    <b v="0"/>
    <n v="0"/>
    <s v=""/>
    <b v="0"/>
    <s v="en"/>
    <m/>
    <s v=""/>
    <b v="0"/>
    <n v="11"/>
    <s v="1166413975598305280"/>
    <s v="Twitter for iPhone"/>
    <b v="0"/>
    <s v="1166413975598305280"/>
    <s v="Tweet"/>
    <n v="0"/>
    <n v="0"/>
    <m/>
    <m/>
    <m/>
    <m/>
    <m/>
    <m/>
    <m/>
    <m/>
    <n v="1"/>
    <s v="3"/>
    <s v="3"/>
    <n v="24"/>
    <m/>
    <m/>
    <m/>
    <m/>
    <m/>
    <m/>
    <m/>
    <m/>
    <m/>
  </r>
  <r>
    <s v="aslett_kevin"/>
    <s v="yewang1576"/>
    <m/>
    <m/>
    <m/>
    <m/>
    <m/>
    <m/>
    <m/>
    <m/>
    <s v="No"/>
    <n v="68"/>
    <m/>
    <m/>
    <x v="1"/>
    <d v="2019-08-28T03:09:17.000"/>
    <s v="Lots of @SMaPP_NYU representation at the #APSA pre-conference on computational social science (PaCSS: https://t.co/7HRqQcAgwW). @aasiegel @kmmunger @aslett_kevin @YeWang1576 @andyguess and I are all presenting (different!) research. Looking forward to it!"/>
    <m/>
    <m/>
    <x v="1"/>
    <m/>
    <s v="http://pbs.twimg.com/profile_images/1156325085382189057/GhmbD3IQ_normal.jpg"/>
    <x v="18"/>
    <d v="2019-08-28T00:00:00.000"/>
    <s v="03:09:17"/>
    <s v="https://twitter.com/aslett_kevin/status/1166548277812224000"/>
    <m/>
    <m/>
    <s v="1166548277812224000"/>
    <m/>
    <b v="0"/>
    <n v="0"/>
    <s v=""/>
    <b v="0"/>
    <s v="en"/>
    <m/>
    <s v=""/>
    <b v="0"/>
    <n v="11"/>
    <s v="1166413975598305280"/>
    <s v="Twitter Web App"/>
    <b v="0"/>
    <s v="1166413975598305280"/>
    <s v="Tweet"/>
    <n v="0"/>
    <n v="0"/>
    <m/>
    <m/>
    <m/>
    <m/>
    <m/>
    <m/>
    <m/>
    <m/>
    <n v="1"/>
    <s v="3"/>
    <s v="3"/>
    <n v="24"/>
    <m/>
    <m/>
    <m/>
    <m/>
    <m/>
    <m/>
    <m/>
    <m/>
    <m/>
  </r>
  <r>
    <s v="kmmunger"/>
    <s v="yewang1576"/>
    <m/>
    <m/>
    <m/>
    <m/>
    <m/>
    <m/>
    <m/>
    <m/>
    <s v="No"/>
    <n v="69"/>
    <m/>
    <m/>
    <x v="1"/>
    <d v="2019-08-28T05:53:32.000"/>
    <s v="Lots of @SMaPP_NYU representation at the #APSA pre-conference on computational social science (PaCSS: https://t.co/7HRqQcAgwW). @aasiegel @kmmunger @aslett_kevin @YeWang1576 @andyguess and I are all presenting (different!) research. Looking forward to it!"/>
    <m/>
    <m/>
    <x v="1"/>
    <m/>
    <s v="http://pbs.twimg.com/profile_images/884133225538441217/3QlF5hV0_normal.jpg"/>
    <x v="19"/>
    <d v="2019-08-28T00:00:00.000"/>
    <s v="05:53:32"/>
    <s v="https://twitter.com/kmmunger/status/1166589611906392065"/>
    <m/>
    <m/>
    <s v="1166589611906392065"/>
    <m/>
    <b v="0"/>
    <n v="0"/>
    <s v=""/>
    <b v="0"/>
    <s v="en"/>
    <m/>
    <s v=""/>
    <b v="0"/>
    <n v="11"/>
    <s v="1166413975598305280"/>
    <s v="Twitter Web App"/>
    <b v="0"/>
    <s v="1166413975598305280"/>
    <s v="Tweet"/>
    <n v="0"/>
    <n v="0"/>
    <m/>
    <m/>
    <m/>
    <m/>
    <m/>
    <m/>
    <m/>
    <m/>
    <n v="1"/>
    <s v="3"/>
    <s v="3"/>
    <n v="24"/>
    <m/>
    <m/>
    <m/>
    <m/>
    <m/>
    <m/>
    <m/>
    <m/>
    <m/>
  </r>
  <r>
    <s v="j_a_tucker"/>
    <s v="yewang1576"/>
    <m/>
    <m/>
    <m/>
    <m/>
    <m/>
    <m/>
    <m/>
    <m/>
    <s v="No"/>
    <n v="70"/>
    <m/>
    <m/>
    <x v="1"/>
    <d v="2019-08-27T18:15:37.000"/>
    <s v="Lots of @SMaPP_NYU representation at the #APSA pre-conference on computational social science (PaCSS: https://t.co/7HRqQcAgwW). @aasiegel @kmmunger @aslett_kevin @YeWang1576 @andyguess and I are all presenting (different!) research. Looking forward to it!"/>
    <s v="https://mccourt.georgetown.edu/PaCSS"/>
    <s v="georgetown.edu"/>
    <x v="1"/>
    <m/>
    <s v="http://pbs.twimg.com/profile_images/378800000077902989/0c26a9dc99a116032102d67716866144_normal.jpeg"/>
    <x v="20"/>
    <d v="2019-08-27T00:00:00.000"/>
    <s v="18:15:37"/>
    <s v="https://twitter.com/j_a_tucker/status/1166413975598305280"/>
    <m/>
    <m/>
    <s v="1166413975598305280"/>
    <m/>
    <b v="0"/>
    <n v="13"/>
    <s v=""/>
    <b v="0"/>
    <s v="en"/>
    <m/>
    <s v=""/>
    <b v="0"/>
    <n v="11"/>
    <s v=""/>
    <s v="TweetDeck"/>
    <b v="0"/>
    <s v="1166413975598305280"/>
    <s v="Tweet"/>
    <n v="0"/>
    <n v="0"/>
    <m/>
    <m/>
    <m/>
    <m/>
    <m/>
    <m/>
    <m/>
    <m/>
    <n v="1"/>
    <s v="3"/>
    <s v="3"/>
    <n v="24"/>
    <m/>
    <m/>
    <m/>
    <m/>
    <m/>
    <m/>
    <m/>
    <m/>
    <m/>
  </r>
  <r>
    <s v="j_a_tucker"/>
    <s v="apsatweets"/>
    <m/>
    <m/>
    <m/>
    <m/>
    <m/>
    <m/>
    <m/>
    <m/>
    <s v="No"/>
    <n v="99"/>
    <m/>
    <m/>
    <x v="1"/>
    <d v="2019-08-28T10:56:43.000"/>
    <s v="The view as I started my trip to @APSAtweets #APSA2019 &amp;amp; PaCSS pre-conference down some dark NYC streets at 520 AM.  I know the city never sleeps, but it seemed like it was sort of snoozing. https://t.co/VZWoRP9qBQ"/>
    <m/>
    <m/>
    <x v="3"/>
    <s v="https://pbs.twimg.com/media/EDDUda6WwAAJezY.jpg"/>
    <s v="https://pbs.twimg.com/media/EDDUda6WwAAJezY.jpg"/>
    <x v="21"/>
    <d v="2019-08-28T00:00:00.000"/>
    <s v="10:56:43"/>
    <s v="https://twitter.com/j_a_tucker/status/1166665910800830464"/>
    <m/>
    <m/>
    <s v="1166665910800830464"/>
    <m/>
    <b v="0"/>
    <n v="11"/>
    <s v=""/>
    <b v="0"/>
    <s v="en"/>
    <m/>
    <s v=""/>
    <b v="0"/>
    <n v="1"/>
    <s v=""/>
    <s v="Twitter for iPhone"/>
    <b v="0"/>
    <s v="1166665910800830464"/>
    <s v="Tweet"/>
    <n v="0"/>
    <n v="0"/>
    <m/>
    <m/>
    <m/>
    <m/>
    <m/>
    <m/>
    <m/>
    <m/>
    <n v="1"/>
    <s v="3"/>
    <s v="3"/>
    <n v="22"/>
    <n v="1"/>
    <n v="2.7027027027027026"/>
    <n v="1"/>
    <n v="2.7027027027027026"/>
    <n v="0"/>
    <n v="0"/>
    <n v="35"/>
    <n v="94.5945945945946"/>
    <n v="37"/>
  </r>
  <r>
    <s v="richbonneaunyu"/>
    <s v="j_a_tucker"/>
    <m/>
    <m/>
    <m/>
    <m/>
    <m/>
    <m/>
    <m/>
    <m/>
    <s v="No"/>
    <n v="100"/>
    <m/>
    <m/>
    <x v="0"/>
    <d v="2019-08-28T12:15:21.000"/>
    <s v="The view as I started my trip to @APSAtweets #APSA2019 &amp;amp; PaCSS pre-conference down some dark NYC streets at 520 AM.  I know the city never sleeps, but it seemed like it was sort of snoozing. https://t.co/VZWoRP9qBQ"/>
    <m/>
    <m/>
    <x v="3"/>
    <m/>
    <s v="http://pbs.twimg.com/profile_images/932694213350871040/LmqJoRbA_normal.jpg"/>
    <x v="22"/>
    <d v="2019-08-28T00:00:00.000"/>
    <s v="12:15:21"/>
    <s v="https://twitter.com/richbonneaunyu/status/1166685701800386560"/>
    <m/>
    <m/>
    <s v="1166685701800386560"/>
    <m/>
    <b v="0"/>
    <n v="0"/>
    <s v=""/>
    <b v="0"/>
    <s v="en"/>
    <m/>
    <s v=""/>
    <b v="0"/>
    <n v="1"/>
    <s v="1166665910800830464"/>
    <s v="Twitter for iPhone"/>
    <b v="0"/>
    <s v="1166665910800830464"/>
    <s v="Tweet"/>
    <n v="0"/>
    <n v="0"/>
    <m/>
    <m/>
    <m/>
    <m/>
    <m/>
    <m/>
    <m/>
    <m/>
    <n v="1"/>
    <s v="3"/>
    <s v="3"/>
    <n v="22"/>
    <m/>
    <m/>
    <m/>
    <m/>
    <m/>
    <m/>
    <m/>
    <m/>
    <m/>
  </r>
  <r>
    <s v="gaveltri"/>
    <s v="sageoceantweets"/>
    <m/>
    <m/>
    <m/>
    <m/>
    <m/>
    <m/>
    <m/>
    <m/>
    <s v="No"/>
    <n v="102"/>
    <m/>
    <m/>
    <x v="0"/>
    <d v="2019-08-28T17:11:44.000"/>
    <s v="We're excited to be supporting today's conference on #Politics and #ComputationalSocialScience at Georgetown University._x000a__x000a_We've got some pretty great talks to look forward to, check out the full program here 👇 #PaCSS_x000a_https://t.co/FP6tYsdyAm"/>
    <m/>
    <m/>
    <x v="4"/>
    <m/>
    <s v="http://pbs.twimg.com/profile_images/963765522956513280/Cr6Xpxsj_normal.jpg"/>
    <x v="23"/>
    <d v="2019-08-28T00:00:00.000"/>
    <s v="17:11:44"/>
    <s v="https://twitter.com/gaveltri/status/1166760287573291009"/>
    <m/>
    <m/>
    <s v="1166760287573291009"/>
    <m/>
    <b v="0"/>
    <n v="0"/>
    <s v=""/>
    <b v="0"/>
    <s v="en"/>
    <m/>
    <s v=""/>
    <b v="0"/>
    <n v="3"/>
    <s v="1166666795543121920"/>
    <s v="Twitter for Android"/>
    <b v="0"/>
    <s v="1166666795543121920"/>
    <s v="Tweet"/>
    <n v="0"/>
    <n v="0"/>
    <m/>
    <m/>
    <m/>
    <m/>
    <m/>
    <m/>
    <m/>
    <m/>
    <n v="1"/>
    <s v="2"/>
    <s v="2"/>
    <n v="14"/>
    <n v="4"/>
    <n v="12.903225806451612"/>
    <n v="0"/>
    <n v="0"/>
    <n v="0"/>
    <n v="0"/>
    <n v="27"/>
    <n v="87.09677419354838"/>
    <n v="31"/>
  </r>
  <r>
    <s v="_avecchiato"/>
    <s v="georgetown"/>
    <m/>
    <m/>
    <m/>
    <m/>
    <m/>
    <m/>
    <m/>
    <m/>
    <s v="No"/>
    <n v="103"/>
    <m/>
    <m/>
    <x v="1"/>
    <d v="2019-08-28T17:35:41.000"/>
    <s v="Come see my presentation on Algorithmic bias in Newsfeeds at #PaCSS conference at @Georgetown conference center! https://t.co/MWwAO1Wj2i"/>
    <m/>
    <m/>
    <x v="5"/>
    <s v="https://pbs.twimg.com/media/EDEvxzxWsAE4tle.jpg"/>
    <s v="https://pbs.twimg.com/media/EDEvxzxWsAE4tle.jpg"/>
    <x v="24"/>
    <d v="2019-08-28T00:00:00.000"/>
    <s v="17:35:41"/>
    <s v="https://twitter.com/_avecchiato/status/1166766315924807680"/>
    <m/>
    <m/>
    <s v="1166766315924807680"/>
    <m/>
    <b v="0"/>
    <n v="7"/>
    <s v=""/>
    <b v="0"/>
    <s v="en"/>
    <m/>
    <s v=""/>
    <b v="0"/>
    <n v="0"/>
    <s v=""/>
    <s v="Twitter for iPhone"/>
    <b v="0"/>
    <s v="1166766315924807680"/>
    <s v="Tweet"/>
    <n v="0"/>
    <n v="0"/>
    <s v="-77.119401,38.801826 _x000a_-76.909396,38.801826 _x000a_-76.909396,38.9953797 _x000a_-77.119401,38.9953797"/>
    <s v="United States"/>
    <s v="US"/>
    <s v="Washington, DC"/>
    <s v="01fbe706f872cb32"/>
    <s v="Washington"/>
    <s v="city"/>
    <s v="https://api.twitter.com/1.1/geo/id/01fbe706f872cb32.json"/>
    <n v="1"/>
    <s v="7"/>
    <s v="7"/>
    <n v="21"/>
    <n v="0"/>
    <n v="0"/>
    <n v="1"/>
    <n v="6.25"/>
    <n v="0"/>
    <n v="0"/>
    <n v="15"/>
    <n v="93.75"/>
    <n v="16"/>
  </r>
  <r>
    <s v="iuliacioroianu"/>
    <s v="sageoceantweets"/>
    <m/>
    <m/>
    <m/>
    <m/>
    <m/>
    <m/>
    <m/>
    <m/>
    <s v="No"/>
    <n v="104"/>
    <m/>
    <m/>
    <x v="0"/>
    <d v="2019-08-29T00:20:34.000"/>
    <s v="Hello #PaCSS 👋 We want to make it easier for the #computationalsocialscience community to share teaching materials, &amp;amp; to make it easier to get credit for the work that goes into creating them. Help us build a GitHub collection of resources 👇_x000a__x000a_https://t.co/6qjRQmiUiG"/>
    <m/>
    <m/>
    <x v="6"/>
    <m/>
    <s v="http://pbs.twimg.com/profile_images/808644194042605568/2ljSDuPZ_normal.jpg"/>
    <x v="25"/>
    <d v="2019-08-29T00:00:00.000"/>
    <s v="00:20:34"/>
    <s v="https://twitter.com/iuliacioroianu/status/1166868205547282432"/>
    <m/>
    <m/>
    <s v="1166868205547282432"/>
    <m/>
    <b v="0"/>
    <n v="0"/>
    <s v=""/>
    <b v="0"/>
    <s v="en"/>
    <m/>
    <s v=""/>
    <b v="0"/>
    <n v="2"/>
    <s v="1166727295471640577"/>
    <s v="Twitter Web App"/>
    <b v="0"/>
    <s v="1166727295471640577"/>
    <s v="Tweet"/>
    <n v="0"/>
    <n v="0"/>
    <m/>
    <m/>
    <m/>
    <m/>
    <m/>
    <m/>
    <m/>
    <m/>
    <n v="1"/>
    <s v="2"/>
    <s v="2"/>
    <n v="17"/>
    <n v="3"/>
    <n v="7.5"/>
    <n v="0"/>
    <n v="0"/>
    <n v="0"/>
    <n v="0"/>
    <n v="37"/>
    <n v="92.5"/>
    <n v="40"/>
  </r>
  <r>
    <s v="jonmladd"/>
    <s v="mattgrossmann"/>
    <m/>
    <m/>
    <m/>
    <m/>
    <m/>
    <m/>
    <m/>
    <m/>
    <s v="No"/>
    <n v="105"/>
    <m/>
    <m/>
    <x v="2"/>
    <d v="2019-08-29T01:55:57.000"/>
    <s v="@MattGrossmann One more. The Computation Social Science Conference, today at Georgetown, which drew a lot of political scientists. https://t.co/jxZZ4tn41v Thanks for spreading the word."/>
    <s v="https://mccourt.georgetown.edu/PaCSS"/>
    <s v="georgetown.edu"/>
    <x v="7"/>
    <m/>
    <s v="http://pbs.twimg.com/profile_images/1054227915880255493/q2CPosVz_normal.jpg"/>
    <x v="26"/>
    <d v="2019-08-29T00:00:00.000"/>
    <s v="01:55:57"/>
    <s v="https://twitter.com/jonmladd/status/1166892212598267904"/>
    <m/>
    <m/>
    <s v="1166892212598267904"/>
    <s v="1166891040466448389"/>
    <b v="0"/>
    <n v="3"/>
    <s v="2366113867"/>
    <b v="0"/>
    <s v="en"/>
    <m/>
    <s v=""/>
    <b v="0"/>
    <n v="0"/>
    <s v=""/>
    <s v="Twitter Web App"/>
    <b v="0"/>
    <s v="1166891040466448389"/>
    <s v="Tweet"/>
    <n v="0"/>
    <n v="0"/>
    <m/>
    <m/>
    <m/>
    <m/>
    <m/>
    <m/>
    <m/>
    <m/>
    <n v="1"/>
    <s v="4"/>
    <s v="4"/>
    <n v="1"/>
    <n v="0"/>
    <n v="0"/>
    <n v="0"/>
    <n v="0"/>
    <n v="0"/>
    <n v="0"/>
    <n v="23"/>
    <n v="100"/>
    <n v="23"/>
  </r>
  <r>
    <s v="mattgrossmann"/>
    <s v="mattgrossmann"/>
    <m/>
    <m/>
    <m/>
    <m/>
    <m/>
    <m/>
    <m/>
    <m/>
    <s v="No"/>
    <n v="106"/>
    <m/>
    <m/>
    <x v="3"/>
    <d v="2019-08-29T02:03:10.000"/>
    <s v="So many pre-conferences I messed up the hashtags._x000a__x000a_Political Communication live tweets are under  #PolComm2019 _x000a_Agenda: https://t.co/GV95D41jpR_x000a__x000a_The hashtag above ( #PaCSS2019 ) was for Politics &amp;amp; Computational Social Science_x000a_Agenda: https://t.co/MU5q3lGN93"/>
    <s v="https://smpa.gwu.edu/sites/g/files/zaxdzs2046/f/downloads/APSA%20Preconference%20Agenda%202019.pdf https://mccourt.georgetown.edu/PaCSS"/>
    <s v="gwu.edu georgetown.edu"/>
    <x v="8"/>
    <m/>
    <s v="http://pbs.twimg.com/profile_images/1057412800778305538/zperxJJs_normal.jpg"/>
    <x v="27"/>
    <d v="2019-08-29T00:00:00.000"/>
    <s v="02:03:10"/>
    <s v="https://twitter.com/mattgrossmann/status/1166894028807376896"/>
    <m/>
    <m/>
    <s v="1166894028807376896"/>
    <s v="1166892521731084288"/>
    <b v="0"/>
    <n v="2"/>
    <s v="2366113867"/>
    <b v="0"/>
    <s v="en"/>
    <m/>
    <s v=""/>
    <b v="0"/>
    <n v="0"/>
    <s v=""/>
    <s v="Twitter Web App"/>
    <b v="0"/>
    <s v="1166892521731084288"/>
    <s v="Tweet"/>
    <n v="0"/>
    <n v="0"/>
    <m/>
    <m/>
    <m/>
    <m/>
    <m/>
    <m/>
    <m/>
    <m/>
    <n v="4"/>
    <s v="4"/>
    <s v="4"/>
    <n v="1"/>
    <n v="0"/>
    <n v="0"/>
    <n v="1"/>
    <n v="3.4482758620689653"/>
    <n v="0"/>
    <n v="0"/>
    <n v="28"/>
    <n v="96.55172413793103"/>
    <n v="29"/>
  </r>
  <r>
    <s v="ajaykum30760709"/>
    <s v="food_odisha"/>
    <m/>
    <m/>
    <m/>
    <m/>
    <m/>
    <m/>
    <m/>
    <m/>
    <s v="No"/>
    <n v="107"/>
    <m/>
    <m/>
    <x v="2"/>
    <d v="2019-08-29T09:52:19.000"/>
    <s v="@Food_Odisha visited different PACSs alongwith CSO, Balasore regarding verification of farmers registration for the ensuing KMS 2019' 20 https://t.co/9eTURVpiL1"/>
    <m/>
    <m/>
    <x v="7"/>
    <s v="https://pbs.twimg.com/media/EDIPTNPU0AEhIXV.jpg"/>
    <s v="https://pbs.twimg.com/media/EDIPTNPU0AEhIXV.jpg"/>
    <x v="28"/>
    <d v="2019-08-29T00:00:00.000"/>
    <s v="09:52:19"/>
    <s v="https://twitter.com/ajaykum30760709/status/1167012094220193793"/>
    <m/>
    <m/>
    <s v="1167012094220193793"/>
    <m/>
    <b v="0"/>
    <n v="0"/>
    <s v="740826067313807360"/>
    <b v="0"/>
    <s v="en"/>
    <m/>
    <s v=""/>
    <b v="0"/>
    <n v="0"/>
    <s v=""/>
    <s v="Twitter for Android"/>
    <b v="0"/>
    <s v="1167012094220193793"/>
    <s v="Tweet"/>
    <n v="0"/>
    <n v="0"/>
    <m/>
    <m/>
    <m/>
    <m/>
    <m/>
    <m/>
    <m/>
    <m/>
    <n v="1"/>
    <s v="6"/>
    <s v="6"/>
    <n v="20"/>
    <n v="0"/>
    <n v="0"/>
    <n v="0"/>
    <n v="0"/>
    <n v="0"/>
    <n v="0"/>
    <n v="18"/>
    <n v="100"/>
    <n v="18"/>
  </r>
  <r>
    <s v="ryanjgallag"/>
    <s v="shugars"/>
    <m/>
    <m/>
    <m/>
    <m/>
    <m/>
    <m/>
    <m/>
    <m/>
    <s v="No"/>
    <n v="108"/>
    <m/>
    <m/>
    <x v="0"/>
    <d v="2019-08-29T12:09:24.000"/>
    <s v="Another successful #PaCSS in the books!_x000a__x000a_Many thanks to everyone who helped make this event a success, including keynote @sgonzalezbailon, workshop instructors @sarahbouchat &amp;amp; @norawwilliams, all attendees &amp;amp; presenters, and esp. to my co-conspirators @davidlazer &amp;amp; @M_A_Bailey! https://t.co/O5OoKMU3wG"/>
    <m/>
    <m/>
    <x v="5"/>
    <m/>
    <s v="http://pbs.twimg.com/profile_images/803418473732997120/MvRK6pV6_normal.jpg"/>
    <x v="29"/>
    <d v="2019-08-29T00:00:00.000"/>
    <s v="12:09:24"/>
    <s v="https://twitter.com/ryanjgallag/status/1167046591108308992"/>
    <m/>
    <m/>
    <s v="1167046591108308992"/>
    <m/>
    <b v="0"/>
    <n v="0"/>
    <s v=""/>
    <b v="0"/>
    <s v="en"/>
    <m/>
    <s v=""/>
    <b v="0"/>
    <n v="2"/>
    <s v="1167038578217668608"/>
    <s v="Twitter for Android"/>
    <b v="0"/>
    <s v="1167038578217668608"/>
    <s v="Tweet"/>
    <n v="0"/>
    <n v="0"/>
    <m/>
    <m/>
    <m/>
    <m/>
    <m/>
    <m/>
    <m/>
    <m/>
    <n v="1"/>
    <s v="1"/>
    <s v="1"/>
    <n v="19"/>
    <m/>
    <m/>
    <m/>
    <m/>
    <m/>
    <m/>
    <m/>
    <m/>
    <m/>
  </r>
  <r>
    <s v="shugars"/>
    <s v="m_a_bailey"/>
    <m/>
    <m/>
    <m/>
    <m/>
    <m/>
    <m/>
    <m/>
    <m/>
    <s v="No"/>
    <n v="114"/>
    <m/>
    <m/>
    <x v="1"/>
    <d v="2019-08-29T11:37:34.000"/>
    <s v="Another successful #PaCSS in the books!_x000a__x000a_Many thanks to everyone who helped make this event a success, including keynote @sgonzalezbailon, workshop instructors @sarahbouchat &amp;amp; @norawwilliams, all attendees &amp;amp; presenters, and esp. to my co-conspirators @davidlazer &amp;amp; @M_A_Bailey! https://t.co/O5OoKMU3wG"/>
    <m/>
    <m/>
    <x v="5"/>
    <s v="https://pbs.twimg.com/media/EDInZiEXoAAOu0b.jpg"/>
    <s v="https://pbs.twimg.com/media/EDInZiEXoAAOu0b.jpg"/>
    <x v="30"/>
    <d v="2019-08-29T00:00:00.000"/>
    <s v="11:37:34"/>
    <s v="https://twitter.com/shugars/status/1167038578217668608"/>
    <m/>
    <m/>
    <s v="1167038578217668608"/>
    <m/>
    <b v="0"/>
    <n v="29"/>
    <s v=""/>
    <b v="0"/>
    <s v="en"/>
    <m/>
    <s v=""/>
    <b v="0"/>
    <n v="2"/>
    <s v=""/>
    <s v="Twitter for iPhone"/>
    <b v="0"/>
    <s v="1167038578217668608"/>
    <s v="Tweet"/>
    <n v="0"/>
    <n v="0"/>
    <m/>
    <m/>
    <m/>
    <m/>
    <m/>
    <m/>
    <m/>
    <m/>
    <n v="1"/>
    <s v="1"/>
    <s v="1"/>
    <n v="19"/>
    <m/>
    <m/>
    <m/>
    <m/>
    <m/>
    <m/>
    <m/>
    <m/>
    <m/>
  </r>
  <r>
    <s v="kmetzlersage"/>
    <s v="m_a_bailey"/>
    <m/>
    <m/>
    <m/>
    <m/>
    <m/>
    <m/>
    <m/>
    <m/>
    <s v="No"/>
    <n v="115"/>
    <m/>
    <m/>
    <x v="1"/>
    <d v="2019-08-29T20:03:17.000"/>
    <s v="Another successful #PaCSS in the books!_x000a__x000a_Many thanks to everyone who helped make this event a success, including keynote @sgonzalezbailon, workshop instructors @sarahbouchat &amp;amp; @norawwilliams, all attendees &amp;amp; presenters, and esp. to my co-conspirators @davidlazer &amp;amp; @M_A_Bailey! https://t.co/O5OoKMU3wG"/>
    <m/>
    <m/>
    <x v="5"/>
    <m/>
    <s v="http://pbs.twimg.com/profile_images/1084739221892542465/RT8dYu-o_normal.jpg"/>
    <x v="31"/>
    <d v="2019-08-29T00:00:00.000"/>
    <s v="20:03:17"/>
    <s v="https://twitter.com/kmetzlersage/status/1167165845107281928"/>
    <m/>
    <m/>
    <s v="1167165845107281928"/>
    <m/>
    <b v="0"/>
    <n v="0"/>
    <s v=""/>
    <b v="0"/>
    <s v="en"/>
    <m/>
    <s v=""/>
    <b v="0"/>
    <n v="2"/>
    <s v="1167038578217668608"/>
    <s v="Twitter for Android"/>
    <b v="0"/>
    <s v="1167038578217668608"/>
    <s v="Tweet"/>
    <n v="0"/>
    <n v="0"/>
    <m/>
    <m/>
    <m/>
    <m/>
    <m/>
    <m/>
    <m/>
    <m/>
    <n v="1"/>
    <s v="1"/>
    <s v="1"/>
    <n v="19"/>
    <m/>
    <m/>
    <m/>
    <m/>
    <m/>
    <m/>
    <m/>
    <m/>
    <m/>
  </r>
  <r>
    <s v="fgilardi"/>
    <s v="davidlazer"/>
    <m/>
    <m/>
    <m/>
    <m/>
    <m/>
    <m/>
    <m/>
    <m/>
    <s v="Yes"/>
    <n v="120"/>
    <m/>
    <m/>
    <x v="1"/>
    <d v="2019-08-23T19:55:01.000"/>
    <s v="The final schedule of the pre-#APSA2019 Conference on Politics and Computational Social Science #PaCSS is online https://t.co/IoSZt1EAVx_x000a__x000a_Looking forward to it! Shout out to the organizers @@M_A_Bailey @Shugars @davidlazer 🙌"/>
    <s v="https://mccourt.georgetown.edu/PaCSS"/>
    <s v="georgetown.edu"/>
    <x v="0"/>
    <m/>
    <s v="http://pbs.twimg.com/profile_images/1046081922252902407/TyIFKvQs_normal.jpg"/>
    <x v="32"/>
    <d v="2019-08-23T00:00:00.000"/>
    <s v="19:55:01"/>
    <s v="https://twitter.com/fgilardi/status/1164989440303009794"/>
    <m/>
    <m/>
    <s v="1164989440303009794"/>
    <m/>
    <b v="0"/>
    <n v="12"/>
    <s v=""/>
    <b v="0"/>
    <s v="en"/>
    <m/>
    <s v=""/>
    <b v="0"/>
    <n v="12"/>
    <s v=""/>
    <s v="Tweetbot for Mac"/>
    <b v="0"/>
    <s v="1164989440303009794"/>
    <s v="Tweet"/>
    <n v="0"/>
    <n v="0"/>
    <m/>
    <m/>
    <m/>
    <m/>
    <m/>
    <m/>
    <m/>
    <m/>
    <n v="1"/>
    <s v="1"/>
    <s v="1"/>
    <n v="15"/>
    <m/>
    <m/>
    <m/>
    <m/>
    <m/>
    <m/>
    <m/>
    <m/>
    <m/>
  </r>
  <r>
    <s v="davidlazer"/>
    <s v="fgilardi"/>
    <m/>
    <m/>
    <m/>
    <m/>
    <m/>
    <m/>
    <m/>
    <m/>
    <s v="Yes"/>
    <n v="122"/>
    <m/>
    <m/>
    <x v="0"/>
    <d v="2019-08-23T20:10:56.000"/>
    <s v="The final schedule of the pre-#APSA2019 Conference on Politics and Computational Social Science #PaCSS is online https://t.co/IoSZt1EAVx_x000a__x000a_Looking forward to it! Shout out to the organizers @@M_A_Bailey @Shugars @davidlazer 🙌"/>
    <m/>
    <m/>
    <x v="0"/>
    <m/>
    <s v="http://pbs.twimg.com/profile_images/1128284724387094528/bG-I8Knm_normal.png"/>
    <x v="33"/>
    <d v="2019-08-23T00:00:00.000"/>
    <s v="20:10:56"/>
    <s v="https://twitter.com/davidlazer/status/1164993446496612352"/>
    <m/>
    <m/>
    <s v="1164993446496612352"/>
    <m/>
    <b v="0"/>
    <n v="0"/>
    <s v=""/>
    <b v="0"/>
    <s v="en"/>
    <m/>
    <s v=""/>
    <b v="0"/>
    <n v="12"/>
    <s v="1164989440303009794"/>
    <s v="Twitter for Android"/>
    <b v="0"/>
    <s v="1164989440303009794"/>
    <s v="Tweet"/>
    <n v="0"/>
    <n v="0"/>
    <m/>
    <m/>
    <m/>
    <m/>
    <m/>
    <m/>
    <m/>
    <m/>
    <n v="1"/>
    <s v="1"/>
    <s v="1"/>
    <n v="15"/>
    <m/>
    <m/>
    <m/>
    <m/>
    <m/>
    <m/>
    <m/>
    <m/>
    <m/>
  </r>
  <r>
    <s v="bi_zhao"/>
    <s v="fgilardi"/>
    <m/>
    <m/>
    <m/>
    <m/>
    <m/>
    <m/>
    <m/>
    <m/>
    <s v="No"/>
    <n v="123"/>
    <m/>
    <m/>
    <x v="0"/>
    <d v="2019-08-24T00:38:20.000"/>
    <s v="The final schedule of the pre-#APSA2019 Conference on Politics and Computational Social Science #PaCSS is online https://t.co/IoSZt1EAVx_x000a__x000a_Looking forward to it! Shout out to the organizers @@M_A_Bailey @Shugars @davidlazer 🙌"/>
    <m/>
    <m/>
    <x v="0"/>
    <m/>
    <s v="http://pbs.twimg.com/profile_images/1166660237283209217/EsS9Q5LA_normal.jpg"/>
    <x v="34"/>
    <d v="2019-08-24T00:00:00.000"/>
    <s v="00:38:20"/>
    <s v="https://twitter.com/bi_zhao/status/1165060736743329797"/>
    <m/>
    <m/>
    <s v="1165060736743329797"/>
    <m/>
    <b v="0"/>
    <n v="0"/>
    <s v=""/>
    <b v="0"/>
    <s v="en"/>
    <m/>
    <s v=""/>
    <b v="0"/>
    <n v="12"/>
    <s v="1164989440303009794"/>
    <s v="Twitter for Android"/>
    <b v="0"/>
    <s v="1164989440303009794"/>
    <s v="Tweet"/>
    <n v="0"/>
    <n v="0"/>
    <m/>
    <m/>
    <m/>
    <m/>
    <m/>
    <m/>
    <m/>
    <m/>
    <n v="1"/>
    <s v="2"/>
    <s v="1"/>
    <n v="15"/>
    <m/>
    <m/>
    <m/>
    <m/>
    <m/>
    <m/>
    <m/>
    <m/>
    <m/>
  </r>
  <r>
    <s v="smandpbot"/>
    <s v="fgilardi"/>
    <m/>
    <m/>
    <m/>
    <m/>
    <m/>
    <m/>
    <m/>
    <m/>
    <s v="No"/>
    <n v="124"/>
    <m/>
    <m/>
    <x v="0"/>
    <d v="2019-08-27T17:53:35.000"/>
    <s v="The final schedule of the pre-#APSA2019 Conference on Politics and Computational Social Science #PaCSS is online https://t.co/IoSZt1EAVx_x000a__x000a_Looking forward to it! Shout out to the organizers @@M_A_Bailey @Shugars @davidlazer 🙌"/>
    <m/>
    <m/>
    <x v="0"/>
    <m/>
    <s v="http://pbs.twimg.com/profile_images/1014662498090475522/Go2MRzN-_normal.jpg"/>
    <x v="35"/>
    <d v="2019-08-27T00:00:00.000"/>
    <s v="17:53:35"/>
    <s v="https://twitter.com/smandpbot/status/1166408432989040640"/>
    <m/>
    <m/>
    <s v="1166408432989040640"/>
    <m/>
    <b v="0"/>
    <n v="0"/>
    <s v=""/>
    <b v="0"/>
    <s v="en"/>
    <m/>
    <s v=""/>
    <b v="0"/>
    <n v="12"/>
    <s v="1164989440303009794"/>
    <s v="SMandPPodcast Bot"/>
    <b v="0"/>
    <s v="1164989440303009794"/>
    <s v="Tweet"/>
    <n v="0"/>
    <n v="0"/>
    <m/>
    <m/>
    <m/>
    <m/>
    <m/>
    <m/>
    <m/>
    <m/>
    <n v="1"/>
    <s v="2"/>
    <s v="1"/>
    <n v="15"/>
    <m/>
    <m/>
    <m/>
    <m/>
    <m/>
    <m/>
    <m/>
    <m/>
    <m/>
  </r>
  <r>
    <s v="shugars"/>
    <s v="davidlazer"/>
    <m/>
    <m/>
    <m/>
    <m/>
    <m/>
    <m/>
    <m/>
    <m/>
    <s v="Yes"/>
    <n v="127"/>
    <m/>
    <m/>
    <x v="1"/>
    <d v="2019-08-28T16:46:17.000"/>
    <s v="Building on two successful years of #PaCSS, the inimitable @davidlazer leads a town hall discussion about what’s next. Great to have space for the community to discuss who we are and who we want to be #PaCSS2019 https://t.co/lZY69nVDNP"/>
    <m/>
    <m/>
    <x v="9"/>
    <s v="https://pbs.twimg.com/media/EDEkd-5UYAYeUm4.jpg"/>
    <s v="https://pbs.twimg.com/media/EDEkd-5UYAYeUm4.jpg"/>
    <x v="36"/>
    <d v="2019-08-28T00:00:00.000"/>
    <s v="16:46:17"/>
    <s v="https://twitter.com/shugars/status/1166753884108279808"/>
    <m/>
    <m/>
    <s v="1166753884108279808"/>
    <m/>
    <b v="0"/>
    <n v="6"/>
    <s v=""/>
    <b v="0"/>
    <s v="en"/>
    <m/>
    <s v=""/>
    <b v="0"/>
    <n v="0"/>
    <s v=""/>
    <s v="Twitter for iPhone"/>
    <b v="0"/>
    <s v="1166753884108279808"/>
    <s v="Tweet"/>
    <n v="0"/>
    <n v="0"/>
    <m/>
    <m/>
    <m/>
    <m/>
    <m/>
    <m/>
    <m/>
    <m/>
    <n v="2"/>
    <s v="1"/>
    <s v="1"/>
    <n v="25"/>
    <n v="3"/>
    <n v="7.894736842105263"/>
    <n v="0"/>
    <n v="0"/>
    <n v="0"/>
    <n v="0"/>
    <n v="35"/>
    <n v="92.10526315789474"/>
    <n v="38"/>
  </r>
  <r>
    <s v="brendannyhan"/>
    <s v="davekarpf"/>
    <m/>
    <m/>
    <m/>
    <m/>
    <m/>
    <m/>
    <m/>
    <m/>
    <s v="No"/>
    <n v="135"/>
    <m/>
    <m/>
    <x v="1"/>
    <d v="2019-08-27T21:11:52.000"/>
    <s v="@andyguess @yogwe @JasonReifler @davekarpf To find out more, come to the Politics and Computational Social Science (PACSS) Conference tomorrow or to or our #apsa2019 panel on Thursday where @yogwe will be presenting"/>
    <m/>
    <m/>
    <x v="3"/>
    <m/>
    <s v="http://pbs.twimg.com/profile_images/909873423031074816/iOz9-iBu_normal.jpg"/>
    <x v="37"/>
    <d v="2019-08-27T00:00:00.000"/>
    <s v="21:11:52"/>
    <s v="https://twitter.com/brendannyhan/status/1166458331667603456"/>
    <m/>
    <m/>
    <s v="1166458331667603456"/>
    <s v="1166451814675431425"/>
    <b v="0"/>
    <n v="3"/>
    <s v="84653850"/>
    <b v="0"/>
    <s v="en"/>
    <m/>
    <s v=""/>
    <b v="0"/>
    <n v="1"/>
    <s v=""/>
    <s v="Twitter Web App"/>
    <b v="0"/>
    <s v="1166451814675431425"/>
    <s v="Tweet"/>
    <n v="0"/>
    <n v="0"/>
    <m/>
    <m/>
    <m/>
    <m/>
    <m/>
    <m/>
    <m/>
    <m/>
    <n v="4"/>
    <s v="2"/>
    <s v="2"/>
    <n v="13"/>
    <m/>
    <m/>
    <m/>
    <m/>
    <m/>
    <m/>
    <m/>
    <m/>
    <m/>
  </r>
  <r>
    <s v="smandpbot"/>
    <s v="brendannyhan"/>
    <m/>
    <m/>
    <m/>
    <m/>
    <m/>
    <m/>
    <m/>
    <m/>
    <s v="No"/>
    <n v="139"/>
    <m/>
    <m/>
    <x v="0"/>
    <d v="2019-08-28T01:32:27.000"/>
    <s v="@andyguess @yogwe @JasonReifler @davekarpf To find out more, come to the Politics and Computational Social Science (PACSS) Conference tomorrow or to or our #apsa2019 panel on Thursday where @yogwe will be presenting"/>
    <m/>
    <m/>
    <x v="7"/>
    <m/>
    <s v="http://pbs.twimg.com/profile_images/1014662498090475522/Go2MRzN-_normal.jpg"/>
    <x v="38"/>
    <d v="2019-08-28T00:00:00.000"/>
    <s v="01:32:27"/>
    <s v="https://twitter.com/smandpbot/status/1166523908734013444"/>
    <m/>
    <m/>
    <s v="1166523908734013444"/>
    <m/>
    <b v="0"/>
    <n v="0"/>
    <s v=""/>
    <b v="0"/>
    <s v="en"/>
    <m/>
    <s v=""/>
    <b v="0"/>
    <n v="1"/>
    <s v="1166458331667603456"/>
    <s v="SMandPPodcast Bot"/>
    <b v="0"/>
    <s v="1166458331667603456"/>
    <s v="Tweet"/>
    <n v="0"/>
    <n v="0"/>
    <m/>
    <m/>
    <m/>
    <m/>
    <m/>
    <m/>
    <m/>
    <m/>
    <n v="1"/>
    <s v="2"/>
    <s v="2"/>
    <n v="13"/>
    <m/>
    <m/>
    <m/>
    <m/>
    <m/>
    <m/>
    <m/>
    <m/>
    <m/>
  </r>
  <r>
    <s v="gloriagennaro"/>
    <s v="pewresearch"/>
    <m/>
    <m/>
    <m/>
    <m/>
    <m/>
    <m/>
    <m/>
    <m/>
    <s v="No"/>
    <n v="146"/>
    <m/>
    <m/>
    <x v="1"/>
    <d v="2019-08-28T01:41:40.000"/>
    <s v="Great lecture on image analysis by @norawwilliams today at @pewresearch! Exciting start for #PaCSS and #APSA2019"/>
    <m/>
    <m/>
    <x v="10"/>
    <m/>
    <s v="http://pbs.twimg.com/profile_images/1163830027131248640/eZ-2_AaR_normal.jpg"/>
    <x v="39"/>
    <d v="2019-08-28T00:00:00.000"/>
    <s v="01:41:40"/>
    <s v="https://twitter.com/gloriagennaro/status/1166526226464477185"/>
    <m/>
    <m/>
    <s v="1166526226464477185"/>
    <m/>
    <b v="0"/>
    <n v="14"/>
    <s v=""/>
    <b v="0"/>
    <s v="en"/>
    <m/>
    <s v=""/>
    <b v="0"/>
    <n v="1"/>
    <s v=""/>
    <s v="Twitter Web App"/>
    <b v="0"/>
    <s v="1166526226464477185"/>
    <s v="Tweet"/>
    <n v="0"/>
    <n v="0"/>
    <m/>
    <m/>
    <m/>
    <m/>
    <m/>
    <m/>
    <m/>
    <m/>
    <n v="1"/>
    <s v="1"/>
    <s v="5"/>
    <n v="12"/>
    <m/>
    <m/>
    <m/>
    <m/>
    <m/>
    <m/>
    <m/>
    <m/>
    <m/>
  </r>
  <r>
    <s v="smandpbot"/>
    <s v="gloriagennaro"/>
    <m/>
    <m/>
    <m/>
    <m/>
    <m/>
    <m/>
    <m/>
    <m/>
    <s v="No"/>
    <n v="148"/>
    <m/>
    <m/>
    <x v="0"/>
    <d v="2019-08-28T13:19:46.000"/>
    <s v="Great lecture on image analysis by @norawwilliams today at @pewresearch! Exciting start for #PaCSS and #APSA2019"/>
    <m/>
    <m/>
    <x v="10"/>
    <m/>
    <s v="http://pbs.twimg.com/profile_images/1014662498090475522/Go2MRzN-_normal.jpg"/>
    <x v="40"/>
    <d v="2019-08-28T00:00:00.000"/>
    <s v="13:19:46"/>
    <s v="https://twitter.com/smandpbot/status/1166701911933775872"/>
    <m/>
    <m/>
    <s v="1166701911933775872"/>
    <m/>
    <b v="0"/>
    <n v="0"/>
    <s v=""/>
    <b v="0"/>
    <s v="en"/>
    <m/>
    <s v=""/>
    <b v="0"/>
    <n v="1"/>
    <s v="1166526226464477185"/>
    <s v="SMandPPodcast Bot"/>
    <b v="0"/>
    <s v="1166526226464477185"/>
    <s v="Tweet"/>
    <n v="0"/>
    <n v="0"/>
    <m/>
    <m/>
    <m/>
    <m/>
    <m/>
    <m/>
    <m/>
    <m/>
    <n v="1"/>
    <s v="2"/>
    <s v="1"/>
    <n v="12"/>
    <n v="2"/>
    <n v="12.5"/>
    <n v="0"/>
    <n v="0"/>
    <n v="0"/>
    <n v="0"/>
    <n v="14"/>
    <n v="87.5"/>
    <n v="16"/>
  </r>
  <r>
    <s v="fernandotormos"/>
    <s v="apsatweets"/>
    <m/>
    <m/>
    <m/>
    <m/>
    <m/>
    <m/>
    <m/>
    <m/>
    <s v="No"/>
    <n v="152"/>
    <m/>
    <m/>
    <x v="1"/>
    <d v="2019-08-23T21:00:03.000"/>
    <s v="That's a beautiful poster @bi_zhao! Excited to present this at the #PaCSS @APSAtweets pre-conference. https://t.co/9kC3WWwPgm"/>
    <s v="https://twitter.com/bi_zhao/status/1164981821710508038"/>
    <s v="twitter.com"/>
    <x v="5"/>
    <m/>
    <s v="http://pbs.twimg.com/profile_images/1028765527005687808/9AtgdN7x_normal.jpg"/>
    <x v="41"/>
    <d v="2019-08-23T00:00:00.000"/>
    <s v="21:00:03"/>
    <s v="https://twitter.com/fernandotormos/status/1165005807509037058"/>
    <m/>
    <m/>
    <s v="1165005807509037058"/>
    <m/>
    <b v="0"/>
    <n v="3"/>
    <s v=""/>
    <b v="1"/>
    <s v="en"/>
    <m/>
    <s v="1164981821710508038"/>
    <b v="0"/>
    <n v="1"/>
    <s v=""/>
    <s v="Twitter Web App"/>
    <b v="0"/>
    <s v="1165005807509037058"/>
    <s v="Tweet"/>
    <n v="0"/>
    <n v="0"/>
    <m/>
    <m/>
    <m/>
    <m/>
    <m/>
    <m/>
    <m/>
    <m/>
    <n v="1"/>
    <s v="2"/>
    <s v="3"/>
    <n v="11"/>
    <m/>
    <m/>
    <m/>
    <m/>
    <m/>
    <m/>
    <m/>
    <m/>
    <m/>
  </r>
  <r>
    <s v="smandpbot"/>
    <s v="apsatweets"/>
    <m/>
    <m/>
    <m/>
    <m/>
    <m/>
    <m/>
    <m/>
    <m/>
    <s v="No"/>
    <n v="153"/>
    <m/>
    <m/>
    <x v="1"/>
    <d v="2019-08-28T13:19:48.000"/>
    <s v="That's a beautiful poster @bi_zhao! Excited to present this at the #PaCSS @APSAtweets pre-conference. https://t.co/9kC3WWwPgm"/>
    <m/>
    <m/>
    <x v="5"/>
    <m/>
    <s v="http://pbs.twimg.com/profile_images/1014662498090475522/Go2MRzN-_normal.jpg"/>
    <x v="42"/>
    <d v="2019-08-28T00:00:00.000"/>
    <s v="13:19:48"/>
    <s v="https://twitter.com/smandpbot/status/1166701919647088640"/>
    <m/>
    <m/>
    <s v="1166701919647088640"/>
    <m/>
    <b v="0"/>
    <n v="0"/>
    <s v=""/>
    <b v="1"/>
    <s v="en"/>
    <m/>
    <s v="1164981821710508038"/>
    <b v="0"/>
    <n v="1"/>
    <s v="1165005807509037058"/>
    <s v="SMandPPodcast Bot"/>
    <b v="0"/>
    <s v="1165005807509037058"/>
    <s v="Tweet"/>
    <n v="0"/>
    <n v="0"/>
    <m/>
    <m/>
    <m/>
    <m/>
    <m/>
    <m/>
    <m/>
    <m/>
    <n v="1"/>
    <s v="2"/>
    <s v="3"/>
    <n v="11"/>
    <m/>
    <m/>
    <m/>
    <m/>
    <m/>
    <m/>
    <m/>
    <m/>
    <m/>
  </r>
  <r>
    <s v="bi_zhao"/>
    <s v="fernandotormos"/>
    <m/>
    <m/>
    <m/>
    <m/>
    <m/>
    <m/>
    <m/>
    <m/>
    <s v="Yes"/>
    <n v="155"/>
    <m/>
    <m/>
    <x v="1"/>
    <d v="2019-08-23T19:24:45.000"/>
    <s v="Gotta learn something new everyday right-today is printing a poster by MYSELF. And that gender issues are gaining momentum at the UN climate negotiation! @fernandotormos #PaCSS #apsa19 https://t.co/1Nh2k25jhT"/>
    <m/>
    <m/>
    <x v="11"/>
    <s v="https://pbs.twimg.com/media/ECrYyPzWkAEnHYK.jpg"/>
    <s v="https://pbs.twimg.com/media/ECrYyPzWkAEnHYK.jpg"/>
    <x v="43"/>
    <d v="2019-08-23T00:00:00.000"/>
    <s v="19:24:45"/>
    <s v="https://twitter.com/bi_zhao/status/1164981821710508038"/>
    <m/>
    <m/>
    <s v="1164981821710508038"/>
    <m/>
    <b v="0"/>
    <n v="8"/>
    <s v=""/>
    <b v="0"/>
    <s v="en"/>
    <m/>
    <s v=""/>
    <b v="0"/>
    <n v="1"/>
    <s v=""/>
    <s v="Twitter for Android"/>
    <b v="0"/>
    <s v="1164981821710508038"/>
    <s v="Tweet"/>
    <n v="0"/>
    <n v="0"/>
    <m/>
    <m/>
    <m/>
    <m/>
    <m/>
    <m/>
    <m/>
    <m/>
    <n v="1"/>
    <s v="2"/>
    <s v="2"/>
    <n v="10"/>
    <n v="2"/>
    <n v="7.142857142857143"/>
    <n v="1"/>
    <n v="3.5714285714285716"/>
    <n v="0"/>
    <n v="0"/>
    <n v="25"/>
    <n v="89.28571428571429"/>
    <n v="28"/>
  </r>
  <r>
    <s v="smandpbot"/>
    <s v="bi_zhao"/>
    <m/>
    <m/>
    <m/>
    <m/>
    <m/>
    <m/>
    <m/>
    <m/>
    <s v="No"/>
    <n v="157"/>
    <m/>
    <m/>
    <x v="0"/>
    <d v="2019-08-28T13:19:51.000"/>
    <s v="Gotta learn something new everyday right-today is printing a poster by MYSELF. And that gender issues are gaining momentum at the UN climate negotiation! @fernandotormos #PaCSS #apsa19 https://t.co/1Nh2k25jhT"/>
    <m/>
    <m/>
    <x v="7"/>
    <m/>
    <s v="http://pbs.twimg.com/profile_images/1014662498090475522/Go2MRzN-_normal.jpg"/>
    <x v="44"/>
    <d v="2019-08-28T00:00:00.000"/>
    <s v="13:19:51"/>
    <s v="https://twitter.com/smandpbot/status/1166701933278584832"/>
    <m/>
    <m/>
    <s v="1166701933278584832"/>
    <m/>
    <b v="0"/>
    <n v="0"/>
    <s v=""/>
    <b v="0"/>
    <s v="en"/>
    <m/>
    <s v=""/>
    <b v="0"/>
    <n v="1"/>
    <s v="1164981821710508038"/>
    <s v="SMandPPodcast Bot"/>
    <b v="0"/>
    <s v="1164981821710508038"/>
    <s v="Tweet"/>
    <n v="0"/>
    <n v="0"/>
    <m/>
    <m/>
    <m/>
    <m/>
    <m/>
    <m/>
    <m/>
    <m/>
    <n v="1"/>
    <s v="2"/>
    <s v="2"/>
    <n v="10"/>
    <m/>
    <m/>
    <m/>
    <m/>
    <m/>
    <m/>
    <m/>
    <m/>
    <m/>
  </r>
  <r>
    <s v="smandpbot"/>
    <s v="sageoceantweets"/>
    <m/>
    <m/>
    <m/>
    <m/>
    <m/>
    <m/>
    <m/>
    <m/>
    <s v="No"/>
    <n v="160"/>
    <m/>
    <m/>
    <x v="0"/>
    <d v="2019-08-28T13:19:43.000"/>
    <s v="We're excited to be supporting today's conference on #Politics and #ComputationalSocialScience at Georgetown University._x000a__x000a_We've got some pretty great talks to look forward to, check out the full program here 👇 #PaCSS_x000a_https://t.co/FP6tYsdyAm"/>
    <m/>
    <m/>
    <x v="4"/>
    <m/>
    <s v="http://pbs.twimg.com/profile_images/1014662498090475522/Go2MRzN-_normal.jpg"/>
    <x v="45"/>
    <d v="2019-08-28T00:00:00.000"/>
    <s v="13:19:43"/>
    <s v="https://twitter.com/smandpbot/status/1166701899896279041"/>
    <m/>
    <m/>
    <s v="1166701899896279041"/>
    <m/>
    <b v="0"/>
    <n v="0"/>
    <s v=""/>
    <b v="0"/>
    <s v="en"/>
    <m/>
    <s v=""/>
    <b v="0"/>
    <n v="3"/>
    <s v="1166666795543121920"/>
    <s v="SMandPPodcast Bot"/>
    <b v="0"/>
    <s v="1166666795543121920"/>
    <s v="Tweet"/>
    <n v="0"/>
    <n v="0"/>
    <m/>
    <m/>
    <m/>
    <m/>
    <m/>
    <m/>
    <m/>
    <m/>
    <n v="2"/>
    <s v="2"/>
    <s v="2"/>
    <n v="14"/>
    <n v="4"/>
    <n v="12.903225806451612"/>
    <n v="0"/>
    <n v="0"/>
    <n v="0"/>
    <n v="0"/>
    <n v="27"/>
    <n v="87.09677419354838"/>
    <n v="31"/>
  </r>
  <r>
    <s v="smandpbot"/>
    <s v="sageoceantweets"/>
    <m/>
    <m/>
    <m/>
    <m/>
    <m/>
    <m/>
    <m/>
    <m/>
    <s v="No"/>
    <n v="161"/>
    <m/>
    <m/>
    <x v="0"/>
    <d v="2019-08-30T13:58:53.000"/>
    <s v="How does using #socialmedia to engage politically impact #politicalparticipation in real life? Read more in this article from @sageopenjournal _x000a__x000a_#PaCSS #APSA2019_x000a__x000a_https://t.co/JV6fY9xzfZ"/>
    <m/>
    <m/>
    <x v="12"/>
    <m/>
    <s v="http://pbs.twimg.com/profile_images/1014662498090475522/Go2MRzN-_normal.jpg"/>
    <x v="46"/>
    <d v="2019-08-30T00:00:00.000"/>
    <s v="13:58:53"/>
    <s v="https://twitter.com/smandpbot/status/1167436531763732480"/>
    <m/>
    <m/>
    <s v="1167436531763732480"/>
    <m/>
    <b v="0"/>
    <n v="0"/>
    <s v=""/>
    <b v="0"/>
    <s v="en"/>
    <m/>
    <s v=""/>
    <b v="0"/>
    <n v="2"/>
    <s v="1167435595846754305"/>
    <s v="SMandPPodcast Bot"/>
    <b v="0"/>
    <s v="1167435595846754305"/>
    <s v="Tweet"/>
    <n v="0"/>
    <n v="0"/>
    <m/>
    <m/>
    <m/>
    <m/>
    <m/>
    <m/>
    <m/>
    <m/>
    <n v="2"/>
    <s v="2"/>
    <s v="2"/>
    <n v="9"/>
    <m/>
    <m/>
    <m/>
    <m/>
    <m/>
    <m/>
    <m/>
    <m/>
    <m/>
  </r>
  <r>
    <s v="smartlabs_wsu"/>
    <s v="sageoceantweets"/>
    <m/>
    <m/>
    <m/>
    <m/>
    <m/>
    <m/>
    <m/>
    <m/>
    <s v="No"/>
    <n v="163"/>
    <m/>
    <m/>
    <x v="0"/>
    <d v="2019-08-30T14:04:17.000"/>
    <s v="How does using #socialmedia to engage politically impact #politicalparticipation in real life? Read more in this article from @sageopenjournal _x000a__x000a_#PaCSS #APSA2019_x000a__x000a_https://t.co/JV6fY9xzfZ"/>
    <m/>
    <m/>
    <x v="12"/>
    <m/>
    <s v="http://pbs.twimg.com/profile_images/794551070525636608/JBNA2xW8_normal.jpg"/>
    <x v="47"/>
    <d v="2019-08-30T00:00:00.000"/>
    <s v="14:04:17"/>
    <s v="https://twitter.com/smartlabs_wsu/status/1167437891330629637"/>
    <m/>
    <m/>
    <s v="1167437891330629637"/>
    <m/>
    <b v="0"/>
    <n v="0"/>
    <s v=""/>
    <b v="0"/>
    <s v="en"/>
    <m/>
    <s v=""/>
    <b v="0"/>
    <n v="2"/>
    <s v="1167435595846754305"/>
    <s v="Twitter Web App"/>
    <b v="0"/>
    <s v="1167435595846754305"/>
    <s v="Tweet"/>
    <n v="0"/>
    <n v="0"/>
    <m/>
    <m/>
    <m/>
    <m/>
    <m/>
    <m/>
    <m/>
    <m/>
    <n v="1"/>
    <s v="2"/>
    <s v="2"/>
    <n v="9"/>
    <m/>
    <m/>
    <m/>
    <m/>
    <m/>
    <m/>
    <m/>
    <m/>
    <m/>
  </r>
  <r>
    <s v="kmetzlersage"/>
    <s v="sageoceantweets"/>
    <m/>
    <m/>
    <m/>
    <m/>
    <m/>
    <m/>
    <m/>
    <m/>
    <s v="Yes"/>
    <n v="165"/>
    <m/>
    <m/>
    <x v="0"/>
    <d v="2019-08-28T14:46:50.000"/>
    <s v="We're excited to be supporting today's conference on #Politics and #ComputationalSocialScience at Georgetown University._x000a__x000a_We've got some pretty great talks to look forward to, check out the full program here 👇 #PaCSS_x000a_https://t.co/FP6tYsdyAm"/>
    <m/>
    <m/>
    <x v="4"/>
    <m/>
    <s v="http://pbs.twimg.com/profile_images/1084739221892542465/RT8dYu-o_normal.jpg"/>
    <x v="48"/>
    <d v="2019-08-28T00:00:00.000"/>
    <s v="14:46:50"/>
    <s v="https://twitter.com/kmetzlersage/status/1166723820251746310"/>
    <m/>
    <m/>
    <s v="1166723820251746310"/>
    <m/>
    <b v="0"/>
    <n v="0"/>
    <s v=""/>
    <b v="0"/>
    <s v="en"/>
    <m/>
    <s v=""/>
    <b v="0"/>
    <n v="3"/>
    <s v="1166666795543121920"/>
    <s v="Twitter for Android"/>
    <b v="0"/>
    <s v="1166666795543121920"/>
    <s v="Tweet"/>
    <n v="0"/>
    <n v="0"/>
    <m/>
    <m/>
    <m/>
    <m/>
    <m/>
    <m/>
    <m/>
    <m/>
    <n v="2"/>
    <s v="1"/>
    <s v="2"/>
    <n v="14"/>
    <n v="4"/>
    <n v="12.903225806451612"/>
    <n v="0"/>
    <n v="0"/>
    <n v="0"/>
    <n v="0"/>
    <n v="27"/>
    <n v="87.09677419354838"/>
    <n v="31"/>
  </r>
  <r>
    <s v="kmetzlersage"/>
    <s v="sageoceantweets"/>
    <m/>
    <m/>
    <m/>
    <m/>
    <m/>
    <m/>
    <m/>
    <m/>
    <s v="Yes"/>
    <n v="166"/>
    <m/>
    <m/>
    <x v="1"/>
    <d v="2019-08-28T14:49:58.000"/>
    <s v="Great first session on #socialnetworkanalysis - everything from dark networks to public policy diffusion to the structure of reasoning. I ❤️ #PaCSS @SAGEOceanTweets"/>
    <m/>
    <m/>
    <x v="13"/>
    <m/>
    <s v="http://pbs.twimg.com/profile_images/1084739221892542465/RT8dYu-o_normal.jpg"/>
    <x v="49"/>
    <d v="2019-08-28T00:00:00.000"/>
    <s v="14:49:58"/>
    <s v="https://twitter.com/kmetzlersage/status/1166724608592101376"/>
    <m/>
    <m/>
    <s v="1166724608592101376"/>
    <m/>
    <b v="0"/>
    <n v="4"/>
    <s v=""/>
    <b v="0"/>
    <s v="en"/>
    <m/>
    <s v=""/>
    <b v="0"/>
    <n v="1"/>
    <s v=""/>
    <s v="Twitter for Android"/>
    <b v="0"/>
    <s v="1166724608592101376"/>
    <s v="Tweet"/>
    <n v="0"/>
    <n v="0"/>
    <m/>
    <m/>
    <m/>
    <m/>
    <m/>
    <m/>
    <m/>
    <m/>
    <n v="2"/>
    <s v="1"/>
    <s v="2"/>
    <n v="16"/>
    <n v="1"/>
    <n v="4.761904761904762"/>
    <n v="1"/>
    <n v="4.761904761904762"/>
    <n v="0"/>
    <n v="0"/>
    <n v="19"/>
    <n v="90.47619047619048"/>
    <n v="21"/>
  </r>
  <r>
    <s v="kmetzlersage"/>
    <s v="sageoceantweets"/>
    <m/>
    <m/>
    <m/>
    <m/>
    <m/>
    <m/>
    <m/>
    <m/>
    <s v="Yes"/>
    <n v="167"/>
    <m/>
    <m/>
    <x v="1"/>
    <d v="2019-08-28T15:37:45.000"/>
    <s v="How #socialscientists can use transfer learning to kickstart a #deeplearning project by @onyilam https://t.co/5a7xXYFITl #PaCSS @SAGEOceanTweets"/>
    <s v="https://link.medium.com/83fdUpczwZ"/>
    <s v="medium.com"/>
    <x v="14"/>
    <m/>
    <s v="http://pbs.twimg.com/profile_images/1084739221892542465/RT8dYu-o_normal.jpg"/>
    <x v="50"/>
    <d v="2019-08-28T00:00:00.000"/>
    <s v="15:37:45"/>
    <s v="https://twitter.com/kmetzlersage/status/1166736635255382016"/>
    <m/>
    <m/>
    <s v="1166736635255382016"/>
    <m/>
    <b v="0"/>
    <n v="1"/>
    <s v=""/>
    <b v="0"/>
    <s v="en"/>
    <m/>
    <s v=""/>
    <b v="0"/>
    <n v="1"/>
    <s v=""/>
    <s v="Twitter Web Client"/>
    <b v="0"/>
    <s v="1166736635255382016"/>
    <s v="Tweet"/>
    <n v="0"/>
    <n v="0"/>
    <m/>
    <m/>
    <m/>
    <m/>
    <m/>
    <m/>
    <m/>
    <m/>
    <n v="2"/>
    <s v="1"/>
    <s v="2"/>
    <n v="8"/>
    <m/>
    <m/>
    <m/>
    <m/>
    <m/>
    <m/>
    <m/>
    <m/>
    <m/>
  </r>
  <r>
    <s v="kmetzlersage"/>
    <s v="kmetzlersage"/>
    <m/>
    <m/>
    <m/>
    <m/>
    <m/>
    <m/>
    <m/>
    <m/>
    <s v="No"/>
    <n v="169"/>
    <m/>
    <m/>
    <x v="3"/>
    <d v="2019-08-28T16:53:16.000"/>
    <s v="Yes, do come see us at #PaCSS! We got good merch! https://t.co/bX8yjvFF2G"/>
    <s v="https://twitter.com/SAGEOceanTweets/status/1166729405768404993"/>
    <s v="twitter.com"/>
    <x v="5"/>
    <m/>
    <s v="http://pbs.twimg.com/profile_images/1084739221892542465/RT8dYu-o_normal.jpg"/>
    <x v="51"/>
    <d v="2019-08-28T00:00:00.000"/>
    <s v="16:53:16"/>
    <s v="https://twitter.com/kmetzlersage/status/1166755641110781952"/>
    <m/>
    <m/>
    <s v="1166755641110781952"/>
    <m/>
    <b v="0"/>
    <n v="2"/>
    <s v=""/>
    <b v="1"/>
    <s v="en"/>
    <m/>
    <s v="1166729405768404993"/>
    <b v="0"/>
    <n v="0"/>
    <s v=""/>
    <s v="Twitter for Android"/>
    <b v="0"/>
    <s v="1166755641110781952"/>
    <s v="Tweet"/>
    <n v="0"/>
    <n v="0"/>
    <m/>
    <m/>
    <m/>
    <m/>
    <m/>
    <m/>
    <m/>
    <m/>
    <n v="1"/>
    <s v="1"/>
    <s v="1"/>
    <n v="18"/>
    <n v="1"/>
    <n v="9.090909090909092"/>
    <n v="0"/>
    <n v="0"/>
    <n v="0"/>
    <n v="0"/>
    <n v="10"/>
    <n v="90.9090909090909"/>
    <n v="11"/>
  </r>
  <r>
    <s v="kmetzlersage"/>
    <s v="sageoceantweets"/>
    <m/>
    <m/>
    <m/>
    <m/>
    <m/>
    <m/>
    <m/>
    <m/>
    <s v="Yes"/>
    <n v="170"/>
    <m/>
    <m/>
    <x v="0"/>
    <d v="2019-08-28T16:59:05.000"/>
    <s v="Hello #PaCSS 👋 We want to make it easier for the #computationalsocialscience community to share teaching materials, &amp;amp; to make it easier to get credit for the work that goes into creating them. Help us build a GitHub collection of resources 👇_x000a__x000a_https://t.co/6qjRQmiUiG"/>
    <m/>
    <m/>
    <x v="6"/>
    <m/>
    <s v="http://pbs.twimg.com/profile_images/1084739221892542465/RT8dYu-o_normal.jpg"/>
    <x v="52"/>
    <d v="2019-08-28T00:00:00.000"/>
    <s v="16:59:05"/>
    <s v="https://twitter.com/kmetzlersage/status/1166757105669496832"/>
    <m/>
    <m/>
    <s v="1166757105669496832"/>
    <m/>
    <b v="0"/>
    <n v="0"/>
    <s v=""/>
    <b v="0"/>
    <s v="en"/>
    <m/>
    <s v=""/>
    <b v="0"/>
    <n v="2"/>
    <s v="1166727295471640577"/>
    <s v="Twitter for Android"/>
    <b v="0"/>
    <s v="1166727295471640577"/>
    <s v="Tweet"/>
    <n v="0"/>
    <n v="0"/>
    <m/>
    <m/>
    <m/>
    <m/>
    <m/>
    <m/>
    <m/>
    <m/>
    <n v="2"/>
    <s v="1"/>
    <s v="2"/>
    <n v="17"/>
    <n v="3"/>
    <n v="7.5"/>
    <n v="0"/>
    <n v="0"/>
    <n v="0"/>
    <n v="0"/>
    <n v="37"/>
    <n v="92.5"/>
    <n v="40"/>
  </r>
  <r>
    <s v="sageoceantweets"/>
    <s v="kmetzlersage"/>
    <m/>
    <m/>
    <m/>
    <m/>
    <m/>
    <m/>
    <m/>
    <m/>
    <s v="Yes"/>
    <n v="171"/>
    <m/>
    <m/>
    <x v="0"/>
    <d v="2019-08-28T15:02:57.000"/>
    <s v="Great first session on #socialnetworkanalysis - everything from dark networks to public policy diffusion to the structure of reasoning. I ❤️ #PaCSS @SAGEOceanTweets"/>
    <m/>
    <m/>
    <x v="15"/>
    <m/>
    <s v="http://pbs.twimg.com/profile_images/957988379173556224/a6YOjb2f_normal.jpg"/>
    <x v="53"/>
    <d v="2019-08-28T00:00:00.000"/>
    <s v="15:02:57"/>
    <s v="https://twitter.com/sageoceantweets/status/1166727879834644481"/>
    <m/>
    <m/>
    <s v="1166727879834644481"/>
    <m/>
    <b v="0"/>
    <n v="0"/>
    <s v=""/>
    <b v="0"/>
    <s v="en"/>
    <m/>
    <s v=""/>
    <b v="0"/>
    <n v="1"/>
    <s v="1166724608592101376"/>
    <s v="Twitter Web App"/>
    <b v="0"/>
    <s v="1166724608592101376"/>
    <s v="Tweet"/>
    <n v="0"/>
    <n v="0"/>
    <m/>
    <m/>
    <m/>
    <m/>
    <m/>
    <m/>
    <m/>
    <m/>
    <n v="2"/>
    <s v="2"/>
    <s v="1"/>
    <n v="16"/>
    <n v="1"/>
    <n v="4.761904761904762"/>
    <n v="1"/>
    <n v="4.761904761904762"/>
    <n v="0"/>
    <n v="0"/>
    <n v="19"/>
    <n v="90.47619047619048"/>
    <n v="21"/>
  </r>
  <r>
    <s v="sageoceantweets"/>
    <s v="kmetzlersage"/>
    <m/>
    <m/>
    <m/>
    <m/>
    <m/>
    <m/>
    <m/>
    <m/>
    <s v="Yes"/>
    <n v="172"/>
    <m/>
    <m/>
    <x v="0"/>
    <d v="2019-08-28T15:56:22.000"/>
    <s v="How #socialscientists can use transfer learning to kickstart a #deeplearning project by @onyilam https://t.co/5a7xXYFITl #PaCSS @SAGEOceanTweets"/>
    <s v="https://link.medium.com/83fdUpczwZ"/>
    <s v="medium.com"/>
    <x v="16"/>
    <m/>
    <s v="http://pbs.twimg.com/profile_images/957988379173556224/a6YOjb2f_normal.jpg"/>
    <x v="54"/>
    <d v="2019-08-28T00:00:00.000"/>
    <s v="15:56:22"/>
    <s v="https://twitter.com/sageoceantweets/status/1166741319869521921"/>
    <m/>
    <m/>
    <s v="1166741319869521921"/>
    <m/>
    <b v="0"/>
    <n v="0"/>
    <s v=""/>
    <b v="0"/>
    <s v="en"/>
    <m/>
    <s v=""/>
    <b v="0"/>
    <n v="1"/>
    <s v="1166736635255382016"/>
    <s v="Twitter Web App"/>
    <b v="0"/>
    <s v="1166736635255382016"/>
    <s v="Tweet"/>
    <n v="0"/>
    <n v="0"/>
    <m/>
    <m/>
    <m/>
    <m/>
    <m/>
    <m/>
    <m/>
    <m/>
    <n v="2"/>
    <s v="2"/>
    <s v="1"/>
    <n v="8"/>
    <m/>
    <m/>
    <m/>
    <m/>
    <m/>
    <m/>
    <m/>
    <m/>
    <m/>
  </r>
  <r>
    <s v="sageoceantweets"/>
    <s v="sageopenjournal"/>
    <m/>
    <m/>
    <m/>
    <m/>
    <m/>
    <m/>
    <m/>
    <m/>
    <s v="No"/>
    <n v="174"/>
    <m/>
    <m/>
    <x v="1"/>
    <d v="2019-08-30T13:55:10.000"/>
    <s v="How does using #socialmedia to engage politically impact #politicalparticipation in real life? Read more in this article from @sageopenjournal _x000a__x000a_#PaCSS #APSA2019_x000a__x000a_https://t.co/JV6fY9xzfZ"/>
    <s v="https://journals.sagepub.com/doi/10.1177/2158244019864484?ai=4u6gg&amp;ui=4rb1y&amp;af=T&amp;utm_source=twitter&amp;utm_medium=SAGE_social&amp;utm_content=sageoceantweets&amp;utm_term=a1591fe9-8d11-4b35-b57f-3b2a3aa18cbd"/>
    <s v="sagepub.com"/>
    <x v="17"/>
    <m/>
    <s v="http://pbs.twimg.com/profile_images/957988379173556224/a6YOjb2f_normal.jpg"/>
    <x v="55"/>
    <d v="2019-08-30T00:00:00.000"/>
    <s v="13:55:10"/>
    <s v="https://twitter.com/sageoceantweets/status/1167435595846754305"/>
    <m/>
    <m/>
    <s v="1167435595846754305"/>
    <m/>
    <b v="0"/>
    <n v="1"/>
    <s v=""/>
    <b v="0"/>
    <s v="en"/>
    <m/>
    <s v=""/>
    <b v="0"/>
    <n v="2"/>
    <s v=""/>
    <s v="Hootsuite Inc."/>
    <b v="0"/>
    <s v="1167435595846754305"/>
    <s v="Tweet"/>
    <n v="0"/>
    <n v="0"/>
    <m/>
    <m/>
    <m/>
    <m/>
    <m/>
    <m/>
    <m/>
    <m/>
    <n v="1"/>
    <s v="2"/>
    <s v="2"/>
    <n v="9"/>
    <n v="0"/>
    <n v="0"/>
    <n v="0"/>
    <n v="0"/>
    <n v="0"/>
    <n v="0"/>
    <n v="21"/>
    <n v="100"/>
    <n v="21"/>
  </r>
  <r>
    <s v="sageoceantweets"/>
    <s v="sageoceantweets"/>
    <m/>
    <m/>
    <m/>
    <m/>
    <m/>
    <m/>
    <m/>
    <m/>
    <s v="No"/>
    <n v="175"/>
    <m/>
    <m/>
    <x v="3"/>
    <d v="2019-08-28T11:00:14.000"/>
    <s v="We're excited to be supporting today's conference on #Politics and #ComputationalSocialScience at Georgetown University._x000a__x000a_We've got some pretty great talks to look forward to, check out the full program here 👇 #PaCSS_x000a_https://t.co/FP6tYsdyAm"/>
    <s v="https://mccourt.georgetown.edu/PaCSS?utm_source=twitter&amp;utm_medium=SAGE_social&amp;utm_content=sageoceantweets&amp;utm_term=738a70e2-c9e6-4597-801f-9e5efceb0c0e"/>
    <s v="georgetown.edu"/>
    <x v="18"/>
    <m/>
    <s v="http://pbs.twimg.com/profile_images/957988379173556224/a6YOjb2f_normal.jpg"/>
    <x v="56"/>
    <d v="2019-08-28T00:00:00.000"/>
    <s v="11:00:14"/>
    <s v="https://twitter.com/sageoceantweets/status/1166666795543121920"/>
    <m/>
    <m/>
    <s v="1166666795543121920"/>
    <m/>
    <b v="0"/>
    <n v="6"/>
    <s v=""/>
    <b v="0"/>
    <s v="en"/>
    <m/>
    <s v=""/>
    <b v="0"/>
    <n v="3"/>
    <s v=""/>
    <s v="Hootsuite Inc."/>
    <b v="0"/>
    <s v="1166666795543121920"/>
    <s v="Tweet"/>
    <n v="0"/>
    <n v="0"/>
    <m/>
    <m/>
    <m/>
    <m/>
    <m/>
    <m/>
    <m/>
    <m/>
    <n v="2"/>
    <s v="2"/>
    <s v="2"/>
    <n v="14"/>
    <n v="4"/>
    <n v="12.903225806451612"/>
    <n v="0"/>
    <n v="0"/>
    <n v="0"/>
    <n v="0"/>
    <n v="27"/>
    <n v="87.09677419354838"/>
    <n v="31"/>
  </r>
  <r>
    <s v="sageoceantweets"/>
    <s v="sageoceantweets"/>
    <m/>
    <m/>
    <m/>
    <m/>
    <m/>
    <m/>
    <m/>
    <m/>
    <s v="No"/>
    <n v="176"/>
    <m/>
    <m/>
    <x v="3"/>
    <d v="2019-08-28T15:00:38.000"/>
    <s v="Hello #PaCSS 👋 We want to make it easier for the #computationalsocialscience community to share teaching materials, &amp;amp; to make it easier to get credit for the work that goes into creating them. Help us build a GitHub collection of resources 👇_x000a__x000a_https://t.co/6qjRQmiUiG"/>
    <s v="https://ocean.sagepub.com/blog/its-good-to-share-encouraging-the-sharing-reuse-and-citation-of-teaching-materials-in-computational-social-science?utm_source=twitter&amp;utm_medium=SAGE_social&amp;utm_content=sageoceantweets&amp;utm_term=a88ac20e-993d-4ffd-9a25-33b6b2b4cff2"/>
    <s v="sagepub.com"/>
    <x v="6"/>
    <m/>
    <s v="http://pbs.twimg.com/profile_images/957988379173556224/a6YOjb2f_normal.jpg"/>
    <x v="57"/>
    <d v="2019-08-28T00:00:00.000"/>
    <s v="15:00:38"/>
    <s v="https://twitter.com/sageoceantweets/status/1166727295471640577"/>
    <m/>
    <m/>
    <s v="1166727295471640577"/>
    <m/>
    <b v="0"/>
    <n v="6"/>
    <s v=""/>
    <b v="0"/>
    <s v="en"/>
    <m/>
    <s v=""/>
    <b v="0"/>
    <n v="2"/>
    <s v=""/>
    <s v="Hootsuite Inc."/>
    <b v="0"/>
    <s v="1166727295471640577"/>
    <s v="Tweet"/>
    <n v="0"/>
    <n v="0"/>
    <m/>
    <m/>
    <m/>
    <m/>
    <m/>
    <m/>
    <m/>
    <m/>
    <n v="2"/>
    <s v="2"/>
    <s v="2"/>
    <n v="17"/>
    <n v="3"/>
    <n v="7.5"/>
    <n v="0"/>
    <n v="0"/>
    <n v="0"/>
    <n v="0"/>
    <n v="37"/>
    <n v="92.5"/>
    <n v="40"/>
  </r>
  <r>
    <s v="sageoceantweets"/>
    <s v="nick_b_adams"/>
    <m/>
    <m/>
    <m/>
    <m/>
    <m/>
    <m/>
    <m/>
    <m/>
    <s v="No"/>
    <n v="177"/>
    <m/>
    <m/>
    <x v="0"/>
    <d v="2019-08-30T15:55:30.000"/>
    <s v="#APSA2019 #PaCSS_x000a__x000a_High-scale expert-grade content analysis is finally possible w/ TagWorks! _x000a__x000a_Schedule a 15 min demo in the APSA Marriott Lobby – https://t.co/RRLcf0Xy22_x000a__x000a_Backed by SAGE Publishing, the global leader in social science methods. @SAGE_News _x000a__x000a_https://t.co/Mlt0WYFSq5"/>
    <m/>
    <m/>
    <x v="0"/>
    <m/>
    <s v="http://pbs.twimg.com/profile_images/957988379173556224/a6YOjb2f_normal.jpg"/>
    <x v="58"/>
    <d v="2019-08-30T00:00:00.000"/>
    <s v="15:55:30"/>
    <s v="https://twitter.com/sageoceantweets/status/1167465876477661184"/>
    <m/>
    <m/>
    <s v="1167465876477661184"/>
    <m/>
    <b v="0"/>
    <n v="0"/>
    <s v=""/>
    <b v="0"/>
    <s v="en"/>
    <m/>
    <s v=""/>
    <b v="0"/>
    <n v="2"/>
    <s v="1167455348199960577"/>
    <s v="Twitter Web App"/>
    <b v="0"/>
    <s v="1167455348199960577"/>
    <s v="Tweet"/>
    <n v="0"/>
    <n v="0"/>
    <m/>
    <m/>
    <m/>
    <m/>
    <m/>
    <m/>
    <m/>
    <m/>
    <n v="1"/>
    <s v="2"/>
    <s v="2"/>
    <n v="4"/>
    <m/>
    <m/>
    <m/>
    <m/>
    <m/>
    <m/>
    <m/>
    <m/>
    <m/>
  </r>
  <r>
    <s v="kristen_malk"/>
    <s v="nick_b_adams"/>
    <m/>
    <m/>
    <m/>
    <m/>
    <m/>
    <m/>
    <m/>
    <m/>
    <s v="No"/>
    <n v="179"/>
    <m/>
    <m/>
    <x v="0"/>
    <d v="2019-08-30T18:10:45.000"/>
    <s v="#APSA2019 #PaCSS_x000a__x000a_High-scale expert-grade content analysis is finally possible w/ TagWorks! _x000a__x000a_Schedule a 15 min demo in the APSA Marriott Lobby – https://t.co/RRLcf0Xy22_x000a__x000a_Backed by SAGE Publishing, the global leader in social science methods. @SAGE_News _x000a__x000a_https://t.co/Mlt0WYFSq5"/>
    <m/>
    <m/>
    <x v="0"/>
    <m/>
    <s v="http://pbs.twimg.com/profile_images/659784779668164612/OSwPmcpn_normal.jpg"/>
    <x v="59"/>
    <d v="2019-08-30T00:00:00.000"/>
    <s v="18:10:45"/>
    <s v="https://twitter.com/kristen_malk/status/1167499914609213440"/>
    <m/>
    <m/>
    <s v="1167499914609213440"/>
    <m/>
    <b v="0"/>
    <n v="0"/>
    <s v=""/>
    <b v="0"/>
    <s v="en"/>
    <m/>
    <s v=""/>
    <b v="0"/>
    <n v="2"/>
    <s v="1167455348199960577"/>
    <s v="Twitter Web App"/>
    <b v="0"/>
    <s v="1167455348199960577"/>
    <s v="Tweet"/>
    <n v="0"/>
    <n v="0"/>
    <m/>
    <m/>
    <m/>
    <m/>
    <m/>
    <m/>
    <m/>
    <m/>
    <n v="1"/>
    <s v="2"/>
    <s v="2"/>
    <n v="4"/>
    <m/>
    <m/>
    <m/>
    <m/>
    <m/>
    <m/>
    <m/>
    <m/>
    <m/>
  </r>
  <r>
    <s v="tagworks_"/>
    <s v="sage_news"/>
    <m/>
    <m/>
    <m/>
    <m/>
    <m/>
    <m/>
    <m/>
    <m/>
    <s v="No"/>
    <n v="181"/>
    <m/>
    <m/>
    <x v="1"/>
    <d v="2019-08-30T19:30:26.000"/>
    <s v="#APSA2019 #PaCSS_x000a__x000a_No software can replace your expertise_x000a__x000a_But https://t.co/LfFoM9XKzE can multiply your capacity by 1000_x000a__x000a_Book a demo in the APSA Marriott Lobby_x000a_https://t.co/jOcroy5aiZ_x000a__x000a_Backed by @SAGE_News, the global leader in social science methods. _x000a__x000a_https://t.co/HdzP6wGxV8 https://t.co/c8w8a3akMa"/>
    <s v="https://tag.works/ https://calendly.com/nickadams/15min https://medium.com/@nick_65591/no-more-tradeoffs-the-era-of-big-content-analysis-has-come-a181f92c649e?source=friends_link&amp;sk=22b3002cb94296270b21be3ea392146a"/>
    <s v="tag.works calendly.com medium.com"/>
    <x v="0"/>
    <s v="https://pbs.twimg.com/media/EDPdOVZXsA4Fbfi.png"/>
    <s v="https://pbs.twimg.com/media/EDPdOVZXsA4Fbfi.png"/>
    <x v="60"/>
    <d v="2019-08-30T00:00:00.000"/>
    <s v="19:30:26"/>
    <s v="https://twitter.com/tagworks_/status/1167519968461824001"/>
    <m/>
    <m/>
    <s v="1167519968461824001"/>
    <m/>
    <b v="0"/>
    <n v="0"/>
    <s v=""/>
    <b v="0"/>
    <s v="en"/>
    <m/>
    <s v=""/>
    <b v="0"/>
    <n v="0"/>
    <s v=""/>
    <s v="Hootsuite Inc."/>
    <b v="0"/>
    <s v="1167519968461824001"/>
    <s v="Tweet"/>
    <n v="0"/>
    <n v="0"/>
    <m/>
    <m/>
    <m/>
    <m/>
    <m/>
    <m/>
    <m/>
    <m/>
    <n v="2"/>
    <s v="2"/>
    <s v="2"/>
    <n v="3"/>
    <n v="0"/>
    <n v="0"/>
    <n v="0"/>
    <n v="0"/>
    <n v="0"/>
    <n v="0"/>
    <n v="33"/>
    <n v="100"/>
    <n v="33"/>
  </r>
  <r>
    <s v="tagworks_"/>
    <s v="sage_news"/>
    <m/>
    <m/>
    <m/>
    <m/>
    <m/>
    <m/>
    <m/>
    <m/>
    <s v="No"/>
    <n v="182"/>
    <m/>
    <m/>
    <x v="1"/>
    <d v="2019-08-30T20:35:06.000"/>
    <s v="#PaCSS_x000a__x000a_Don’t repeat old mistakes. Start your journey to the top today, &amp;amp; let https://t.co/1Qo1kGUyCv carry the load. _x000a__x000a_Book a demo in the #APSA2019 Marriott Lobby_x000a_https://t.co/jOcroy5aiZ _x000a__x000a_Backed by @SAGE_News, the leader in social science methods. _x000a__x000a_https://t.co/usHvWhUGpO"/>
    <s v="https://tag.works/ https://calendly.com/nickadams/15min https://medium.com/@nick_65591/the-5-pitfalls-of-document-labeling-and-how-to-avoid-them-716ebb60f150?source=friends_link&amp;sk=027bb665fcb2b968e1d08fb75ef2d60f"/>
    <s v="tag.works calendly.com medium.com"/>
    <x v="10"/>
    <m/>
    <s v="http://pbs.twimg.com/profile_images/1124011917427785728/Lauqw40D_normal.png"/>
    <x v="61"/>
    <d v="2019-08-30T00:00:00.000"/>
    <s v="20:35:06"/>
    <s v="https://twitter.com/tagworks_/status/1167536240050225153"/>
    <m/>
    <m/>
    <s v="1167536240050225153"/>
    <m/>
    <b v="0"/>
    <n v="0"/>
    <s v=""/>
    <b v="0"/>
    <s v="en"/>
    <m/>
    <s v=""/>
    <b v="0"/>
    <n v="0"/>
    <s v=""/>
    <s v="Hootsuite Inc."/>
    <b v="0"/>
    <s v="1167536240050225153"/>
    <s v="Tweet"/>
    <n v="0"/>
    <n v="0"/>
    <m/>
    <m/>
    <m/>
    <m/>
    <m/>
    <m/>
    <m/>
    <m/>
    <n v="2"/>
    <s v="2"/>
    <s v="2"/>
    <n v="2"/>
    <n v="1"/>
    <n v="2.857142857142857"/>
    <n v="1"/>
    <n v="2.857142857142857"/>
    <n v="0"/>
    <n v="0"/>
    <n v="33"/>
    <n v="94.28571428571429"/>
    <n v="35"/>
  </r>
  <r>
    <s v="nick_b_adams"/>
    <s v="smapp_nyu"/>
    <m/>
    <m/>
    <m/>
    <m/>
    <m/>
    <m/>
    <m/>
    <m/>
    <s v="No"/>
    <n v="183"/>
    <m/>
    <m/>
    <x v="1"/>
    <d v="2019-08-30T15:02:23.000"/>
    <s v="And follow the work of NYU's Social Media and Political Participation Lab @SMaPP_NYU!_x000a__x000a_#APSA2019 #PaCSS https://t.co/L558NFoNp8"/>
    <s v="https://twitter.com/SAGEOceanTweets/status/1167435595846754305"/>
    <s v="twitter.com"/>
    <x v="0"/>
    <m/>
    <s v="http://pbs.twimg.com/profile_images/3646112467/df6ee22cee362d33f5bb934ae1831e01_normal.jpeg"/>
    <x v="62"/>
    <d v="2019-08-30T00:00:00.000"/>
    <s v="15:02:23"/>
    <s v="https://twitter.com/nick_b_adams/status/1167452510589788160"/>
    <m/>
    <m/>
    <s v="1167452510589788160"/>
    <m/>
    <b v="0"/>
    <n v="0"/>
    <s v=""/>
    <b v="1"/>
    <s v="en"/>
    <m/>
    <s v="1167435595846754305"/>
    <b v="0"/>
    <n v="0"/>
    <s v=""/>
    <s v="Twitter Web App"/>
    <b v="0"/>
    <s v="1167452510589788160"/>
    <s v="Tweet"/>
    <n v="0"/>
    <n v="0"/>
    <m/>
    <m/>
    <m/>
    <m/>
    <m/>
    <m/>
    <m/>
    <m/>
    <n v="1"/>
    <s v="2"/>
    <s v="3"/>
    <n v="7"/>
    <n v="1"/>
    <n v="6.666666666666667"/>
    <n v="0"/>
    <n v="0"/>
    <n v="0"/>
    <n v="0"/>
    <n v="14"/>
    <n v="93.33333333333333"/>
    <n v="15"/>
  </r>
  <r>
    <s v="nick_b_adams"/>
    <s v="sage_news"/>
    <m/>
    <m/>
    <m/>
    <m/>
    <m/>
    <m/>
    <m/>
    <m/>
    <s v="No"/>
    <n v="184"/>
    <m/>
    <m/>
    <x v="1"/>
    <d v="2019-08-30T15:13:39.000"/>
    <s v="#APSA2019 #PaCSS_x000a__x000a_High-scale expert-grade content analysis is finally possible w/ TagWorks! _x000a__x000a_Schedule a 15 min demo in the APSA Marriott Lobby – https://t.co/RRLcf0Xy22_x000a__x000a_Backed by SAGE Publishing, the global leader in social science methods. @SAGE_News _x000a__x000a_https://t.co/Mlt0WYFSq5"/>
    <s v="https://calendly.com/nickadams/15min https://medium.com/@nick_65591/ai-and-social-science-are-about-to-get-a-lot-better-6e3c07a44502?source=friends_link&amp;sk=a71913cb2372fcc2f19fad5a2e630cb9"/>
    <s v="calendly.com medium.com"/>
    <x v="0"/>
    <m/>
    <s v="http://pbs.twimg.com/profile_images/3646112467/df6ee22cee362d33f5bb934ae1831e01_normal.jpeg"/>
    <x v="63"/>
    <d v="2019-08-30T00:00:00.000"/>
    <s v="15:13:39"/>
    <s v="https://twitter.com/nick_b_adams/status/1167455348199960577"/>
    <m/>
    <m/>
    <s v="1167455348199960577"/>
    <m/>
    <b v="0"/>
    <n v="0"/>
    <s v=""/>
    <b v="0"/>
    <s v="en"/>
    <m/>
    <s v=""/>
    <b v="0"/>
    <n v="2"/>
    <s v=""/>
    <s v="Hootsuite Inc."/>
    <b v="0"/>
    <s v="1167455348199960577"/>
    <s v="Tweet"/>
    <n v="0"/>
    <n v="0"/>
    <m/>
    <m/>
    <m/>
    <m/>
    <m/>
    <m/>
    <m/>
    <m/>
    <n v="3"/>
    <s v="2"/>
    <s v="2"/>
    <n v="4"/>
    <n v="0"/>
    <n v="0"/>
    <n v="0"/>
    <n v="0"/>
    <n v="0"/>
    <n v="0"/>
    <n v="35"/>
    <n v="100"/>
    <n v="35"/>
  </r>
  <r>
    <s v="nick_b_adams"/>
    <s v="sage_news"/>
    <m/>
    <m/>
    <m/>
    <m/>
    <m/>
    <m/>
    <m/>
    <m/>
    <s v="No"/>
    <n v="185"/>
    <m/>
    <m/>
    <x v="1"/>
    <d v="2019-08-30T19:55:08.000"/>
    <s v="#APSA2019 #PaCSS_x000a__x000a_No software can replace your expertise_x000a__x000a_But https://t.co/CUrzviDRhd can multiply your capacity by 1000_x000a__x000a_Book a demo in the APSA Marriott Lobby_x000a_https://t.co/RRLcf0Xy22_x000a__x000a_Backed by @SAGE_News, the global leader in social science methods. _x000a__x000a_https://t.co/EE3os4YwbU https://t.co/mJHVsyslYU"/>
    <s v="https://tag.works/ https://calendly.com/nickadams/15min https://medium.com/@nick_65591/no-more-tradeoffs-the-era-of-big-content-analysis-has-come-a181f92c649e?source=friends_link&amp;sk=22b3002cb94296270b21be3ea392146a"/>
    <s v="tag.works calendly.com medium.com"/>
    <x v="0"/>
    <s v="https://pbs.twimg.com/media/EDPi4ClXUAED64M.png"/>
    <s v="https://pbs.twimg.com/media/EDPi4ClXUAED64M.png"/>
    <x v="64"/>
    <d v="2019-08-30T00:00:00.000"/>
    <s v="19:55:08"/>
    <s v="https://twitter.com/nick_b_adams/status/1167526184395165697"/>
    <m/>
    <m/>
    <s v="1167526184395165697"/>
    <m/>
    <b v="0"/>
    <n v="0"/>
    <s v=""/>
    <b v="0"/>
    <s v="en"/>
    <m/>
    <s v=""/>
    <b v="0"/>
    <n v="0"/>
    <s v=""/>
    <s v="Hootsuite Inc."/>
    <b v="0"/>
    <s v="1167526184395165697"/>
    <s v="Tweet"/>
    <n v="0"/>
    <n v="0"/>
    <m/>
    <m/>
    <m/>
    <m/>
    <m/>
    <m/>
    <m/>
    <m/>
    <n v="3"/>
    <s v="2"/>
    <s v="2"/>
    <n v="6"/>
    <n v="0"/>
    <n v="0"/>
    <n v="0"/>
    <n v="0"/>
    <n v="0"/>
    <n v="0"/>
    <n v="33"/>
    <n v="100"/>
    <n v="33"/>
  </r>
  <r>
    <s v="nick_b_adams"/>
    <s v="sage_news"/>
    <m/>
    <m/>
    <m/>
    <m/>
    <m/>
    <m/>
    <m/>
    <m/>
    <s v="No"/>
    <n v="186"/>
    <m/>
    <m/>
    <x v="1"/>
    <d v="2019-08-30T20:45:08.000"/>
    <s v="#PaCSS_x000a__x000a_Don’t repeat old mistakes. Start your journey to the top today, &amp;amp; let https://t.co/6dFFtEl5Fr carry the load. _x000a__x000a_Book a demo in the #APSA2019 Marriott Lobby_x000a_https://t.co/RRLcf0Xy22 _x000a__x000a_Backed by @SAGE_News, the leader in social science methods. _x000a__x000a_https://t.co/J2LnbSMFE9"/>
    <s v="https://tag.works/ https://calendly.com/nickadams/15min https://medium.com/@nick_65591/the-5-pitfalls-of-document-labeling-and-how-to-avoid-them-716ebb60f150?source=friends_link&amp;sk=027bb665fcb2b968e1d08fb75ef2d60f"/>
    <s v="tag.works calendly.com medium.com"/>
    <x v="10"/>
    <m/>
    <s v="http://pbs.twimg.com/profile_images/3646112467/df6ee22cee362d33f5bb934ae1831e01_normal.jpeg"/>
    <x v="65"/>
    <d v="2019-08-30T00:00:00.000"/>
    <s v="20:45:08"/>
    <s v="https://twitter.com/nick_b_adams/status/1167538765457436675"/>
    <m/>
    <m/>
    <s v="1167538765457436675"/>
    <m/>
    <b v="0"/>
    <n v="0"/>
    <s v=""/>
    <b v="0"/>
    <s v="en"/>
    <m/>
    <s v=""/>
    <b v="0"/>
    <n v="0"/>
    <s v=""/>
    <s v="Hootsuite Inc."/>
    <b v="0"/>
    <s v="1167538765457436675"/>
    <s v="Tweet"/>
    <n v="0"/>
    <n v="0"/>
    <m/>
    <m/>
    <m/>
    <m/>
    <m/>
    <m/>
    <m/>
    <m/>
    <n v="3"/>
    <s v="2"/>
    <s v="2"/>
    <n v="5"/>
    <n v="1"/>
    <n v="2.857142857142857"/>
    <n v="1"/>
    <n v="2.857142857142857"/>
    <n v="0"/>
    <n v="0"/>
    <n v="33"/>
    <n v="94.28571428571429"/>
    <n v="35"/>
  </r>
  <r>
    <s v="brendannyhan"/>
    <s v="davekarpf"/>
    <m/>
    <m/>
    <m/>
    <m/>
    <m/>
    <m/>
    <m/>
    <m/>
    <s v="No"/>
    <n v="187"/>
    <m/>
    <m/>
    <x v="1"/>
    <d v="2019-08-27T20:44:53.000"/>
    <s v="Building on our #APSA2019 paper on toxic online comments with @andyguess, @yogwe, @JasonReifler: _x000a_@davekarpf's bedbugs tweet scores in the 37th percentile for toxicity as measured by the Google Perspectives API relative to our sample of public FB comments on posts from media orgs"/>
    <m/>
    <m/>
    <x v="3"/>
    <m/>
    <s v="http://pbs.twimg.com/profile_images/909873423031074816/iOz9-iBu_normal.jpg"/>
    <x v="66"/>
    <d v="2019-08-27T00:00:00.000"/>
    <s v="20:44:53"/>
    <s v="https://twitter.com/brendannyhan/status/1166451541844332546"/>
    <m/>
    <m/>
    <s v="1166451541844332546"/>
    <m/>
    <b v="0"/>
    <n v="37"/>
    <s v=""/>
    <b v="0"/>
    <s v="en"/>
    <m/>
    <s v=""/>
    <b v="0"/>
    <n v="10"/>
    <s v=""/>
    <s v="Twitter Web App"/>
    <b v="0"/>
    <s v="1166451541844332546"/>
    <s v="Reply-To"/>
    <n v="0"/>
    <n v="0"/>
    <m/>
    <m/>
    <m/>
    <m/>
    <m/>
    <m/>
    <m/>
    <m/>
    <n v="4"/>
    <s v="2"/>
    <s v="2"/>
    <n v="13"/>
    <m/>
    <m/>
    <m/>
    <m/>
    <m/>
    <m/>
    <m/>
    <m/>
    <m/>
  </r>
  <r>
    <s v="brendannyhan"/>
    <s v="davekarpf"/>
    <m/>
    <m/>
    <m/>
    <m/>
    <m/>
    <m/>
    <m/>
    <m/>
    <s v="No"/>
    <n v="188"/>
    <m/>
    <m/>
    <x v="1"/>
    <d v="2019-08-27T20:45:51.000"/>
    <s v="@andyguess @yogwe @JasonReifler @davekarpf (The comparison to a bedbug, if made more explicitly, would score higher - &quot;he's a bedbug&quot; scores at the 74th percentile for toxicity.)"/>
    <m/>
    <m/>
    <x v="7"/>
    <m/>
    <s v="http://pbs.twimg.com/profile_images/909873423031074816/iOz9-iBu_normal.jpg"/>
    <x v="67"/>
    <d v="2019-08-27T00:00:00.000"/>
    <s v="20:45:51"/>
    <s v="https://twitter.com/brendannyhan/status/1166451781615968262"/>
    <m/>
    <m/>
    <s v="1166451781615968262"/>
    <s v="1166451541844332546"/>
    <b v="0"/>
    <n v="9"/>
    <s v="84653850"/>
    <b v="0"/>
    <s v="en"/>
    <m/>
    <s v=""/>
    <b v="0"/>
    <n v="0"/>
    <s v=""/>
    <s v="Twitter Web App"/>
    <b v="0"/>
    <s v="1166451541844332546"/>
    <s v="Reply-To"/>
    <n v="0"/>
    <n v="0"/>
    <m/>
    <m/>
    <m/>
    <m/>
    <m/>
    <m/>
    <m/>
    <m/>
    <n v="4"/>
    <s v="2"/>
    <s v="2"/>
    <n v="13"/>
    <m/>
    <m/>
    <m/>
    <m/>
    <m/>
    <m/>
    <m/>
    <m/>
    <m/>
  </r>
  <r>
    <s v="brendannyhan"/>
    <s v="davekarpf"/>
    <m/>
    <m/>
    <m/>
    <m/>
    <m/>
    <m/>
    <m/>
    <m/>
    <s v="No"/>
    <n v="189"/>
    <m/>
    <m/>
    <x v="1"/>
    <d v="2019-08-27T20:45:58.000"/>
    <s v="@andyguess @yogwe @JasonReifler @davekarpf Science!"/>
    <m/>
    <m/>
    <x v="7"/>
    <m/>
    <s v="http://pbs.twimg.com/profile_images/909873423031074816/iOz9-iBu_normal.jpg"/>
    <x v="68"/>
    <d v="2019-08-27T00:00:00.000"/>
    <s v="20:45:58"/>
    <s v="https://twitter.com/brendannyhan/status/1166451814675431425"/>
    <m/>
    <m/>
    <s v="1166451814675431425"/>
    <s v="1166451781615968262"/>
    <b v="0"/>
    <n v="16"/>
    <s v="84653850"/>
    <b v="0"/>
    <s v="en"/>
    <m/>
    <s v=""/>
    <b v="0"/>
    <n v="1"/>
    <s v=""/>
    <s v="Twitter Web App"/>
    <b v="0"/>
    <s v="1166451781615968262"/>
    <s v="Reply-To"/>
    <n v="0"/>
    <n v="0"/>
    <m/>
    <m/>
    <m/>
    <m/>
    <m/>
    <m/>
    <m/>
    <m/>
    <n v="4"/>
    <s v="2"/>
    <s v="2"/>
    <n v="13"/>
    <m/>
    <m/>
    <m/>
    <m/>
    <m/>
    <m/>
    <m/>
    <m/>
    <m/>
  </r>
  <r>
    <s v="mattgrossmann"/>
    <s v="prof_mirya"/>
    <m/>
    <m/>
    <m/>
    <m/>
    <m/>
    <m/>
    <m/>
    <m/>
    <s v="No"/>
    <n v="199"/>
    <m/>
    <m/>
    <x v="1"/>
    <d v="2019-08-29T01:47:07.000"/>
    <s v="#APSA2019 pre-conferences today:_x000a__x000a_1. Political communication:_x000a_https://t.co/GV95D41jpR_x000a_No posted papers but lots of live tweeting at:_x000a_#PaCSS2019 _x000a__x000a_2. Local political economy. Don't see agenda. Good-looking papers in @prof_mirya tweet-thread: https://t.co/CI91K5BL5y"/>
    <s v="https://smpa.gwu.edu/sites/g/files/zaxdzs2046/f/downloads/APSA%20Preconference%20Agenda%202019.pdf https://twitter.com/prof_mirya/status/1166713465085579265"/>
    <s v="gwu.edu twitter.com"/>
    <x v="19"/>
    <m/>
    <s v="http://pbs.twimg.com/profile_images/1057412800778305538/zperxJJs_normal.jpg"/>
    <x v="69"/>
    <d v="2019-08-29T00:00:00.000"/>
    <s v="01:47:07"/>
    <s v="https://twitter.com/mattgrossmann/status/1166889986593083393"/>
    <m/>
    <m/>
    <s v="1166889986593083393"/>
    <m/>
    <b v="0"/>
    <n v="6"/>
    <s v=""/>
    <b v="1"/>
    <s v="en"/>
    <m/>
    <s v="1166713465085579265"/>
    <b v="0"/>
    <n v="1"/>
    <s v=""/>
    <s v="Twitter Web App"/>
    <b v="0"/>
    <s v="1166889986593083393"/>
    <s v="Reply-To"/>
    <n v="0"/>
    <n v="0"/>
    <m/>
    <m/>
    <m/>
    <m/>
    <m/>
    <m/>
    <m/>
    <m/>
    <n v="2"/>
    <s v="4"/>
    <s v="4"/>
    <n v="1"/>
    <m/>
    <m/>
    <m/>
    <m/>
    <m/>
    <m/>
    <m/>
    <m/>
    <m/>
  </r>
  <r>
    <s v="mattgrossmann"/>
    <s v="mattgrossmann"/>
    <m/>
    <m/>
    <m/>
    <m/>
    <m/>
    <m/>
    <m/>
    <m/>
    <s v="No"/>
    <n v="201"/>
    <m/>
    <m/>
    <x v="3"/>
    <d v="2019-08-29T01:51:18.000"/>
    <s v="#APSA2019 political psychology pre-conference also today_x000a__x000a_Agenda &amp;amp; Thread on the papers here:_x000a_https://t.co/pLcjbv2xvd"/>
    <s v="https://twitter.com/polipsyprof/status/1166672987388620801?s=21"/>
    <s v="twitter.com"/>
    <x v="3"/>
    <m/>
    <s v="http://pbs.twimg.com/profile_images/1057412800778305538/zperxJJs_normal.jpg"/>
    <x v="70"/>
    <d v="2019-08-29T00:00:00.000"/>
    <s v="01:51:18"/>
    <s v="https://twitter.com/mattgrossmann/status/1166891040466448389"/>
    <m/>
    <m/>
    <s v="1166891040466448389"/>
    <s v="1166889986593083393"/>
    <b v="0"/>
    <n v="3"/>
    <s v="2366113867"/>
    <b v="1"/>
    <s v="en"/>
    <m/>
    <s v="1166672987388620801"/>
    <b v="0"/>
    <n v="0"/>
    <s v=""/>
    <s v="Twitter for iPhone"/>
    <b v="0"/>
    <s v="1166889986593083393"/>
    <s v="Reply-To"/>
    <n v="0"/>
    <n v="0"/>
    <m/>
    <m/>
    <m/>
    <m/>
    <m/>
    <m/>
    <m/>
    <m/>
    <n v="4"/>
    <s v="4"/>
    <s v="4"/>
    <n v="1"/>
    <m/>
    <m/>
    <m/>
    <m/>
    <m/>
    <m/>
    <m/>
    <m/>
    <m/>
  </r>
  <r>
    <s v="mattgrossmann"/>
    <s v="mattgrossmann"/>
    <m/>
    <m/>
    <m/>
    <m/>
    <m/>
    <m/>
    <m/>
    <m/>
    <s v="No"/>
    <n v="202"/>
    <m/>
    <m/>
    <x v="3"/>
    <d v="2019-08-29T01:57:11.000"/>
    <s v="Local political economy papers, which include a lot of great work on representation, media, &amp;amp; housing, are available here:_x000a_https://t.co/4NdV11tE6p_x000a_Agenda: https://t.co/wWZbbAwZVQ"/>
    <s v="http://chriswarshaw.com/lpe_conference/"/>
    <s v="chriswarshaw.com"/>
    <x v="7"/>
    <s v="https://pbs.twimg.com/media/EDGij26XsAAhUWf.jpg"/>
    <s v="https://pbs.twimg.com/media/EDGij26XsAAhUWf.jpg"/>
    <x v="71"/>
    <d v="2019-08-29T00:00:00.000"/>
    <s v="01:57:11"/>
    <s v="https://twitter.com/mattgrossmann/status/1166892521731084288"/>
    <m/>
    <m/>
    <s v="1166892521731084288"/>
    <s v="1166891040466448389"/>
    <b v="0"/>
    <n v="4"/>
    <s v="2366113867"/>
    <b v="0"/>
    <s v="en"/>
    <m/>
    <s v=""/>
    <b v="0"/>
    <n v="2"/>
    <s v=""/>
    <s v="Twitter for iPhone"/>
    <b v="0"/>
    <s v="1166891040466448389"/>
    <s v="Reply-To"/>
    <n v="0"/>
    <n v="0"/>
    <m/>
    <m/>
    <m/>
    <m/>
    <m/>
    <m/>
    <m/>
    <m/>
    <n v="4"/>
    <s v="4"/>
    <s v="4"/>
    <n v="1"/>
    <n v="3"/>
    <n v="15"/>
    <n v="0"/>
    <n v="0"/>
    <n v="0"/>
    <n v="0"/>
    <n v="17"/>
    <n v="85"/>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3">
    <field x="68"/>
    <field x="67"/>
    <field x="22"/>
  </rowFields>
  <rowItems count="9">
    <i>
      <x v="1"/>
    </i>
    <i r="1">
      <x v="8"/>
    </i>
    <i r="2">
      <x v="236"/>
    </i>
    <i r="2">
      <x v="237"/>
    </i>
    <i r="2">
      <x v="240"/>
    </i>
    <i r="2">
      <x v="241"/>
    </i>
    <i r="2">
      <x v="242"/>
    </i>
    <i r="2">
      <x v="24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8" name="TimeSeries"/>
  </pivotTables>
  <data>
    <tabular pivotCacheId="1">
      <items count="4">
        <i x="1"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8" name="TimeSeries"/>
  </pivotTables>
  <data>
    <tabular pivotCacheId="1">
      <items count="20">
        <i x="1" s="1"/>
        <i x="3" s="1"/>
        <i x="0" s="1"/>
        <i x="19" s="1"/>
        <i x="5" s="1"/>
        <i x="11" s="1"/>
        <i x="10" s="1"/>
        <i x="6" s="1"/>
        <i x="9" s="1"/>
        <i x="2" s="1"/>
        <i x="8" s="1"/>
        <i x="4" s="1"/>
        <i x="18" s="1"/>
        <i x="12" s="1"/>
        <i x="17" s="1"/>
        <i x="15" s="1"/>
        <i x="13" s="1"/>
        <i x="16" s="1"/>
        <i x="14"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O203" totalsRowShown="0" headerRowDxfId="588" dataDxfId="552">
  <autoFilter ref="A2:BO203"/>
  <tableColumns count="67">
    <tableColumn id="1" name="Vertex 1" dataDxfId="537"/>
    <tableColumn id="2" name="Vertex 2" dataDxfId="535"/>
    <tableColumn id="3" name="Color" dataDxfId="536"/>
    <tableColumn id="4" name="Width" dataDxfId="561"/>
    <tableColumn id="11" name="Style" dataDxfId="560"/>
    <tableColumn id="5" name="Opacity" dataDxfId="559"/>
    <tableColumn id="6" name="Visibility" dataDxfId="558"/>
    <tableColumn id="10" name="Label" dataDxfId="557"/>
    <tableColumn id="12" name="Label Text Color" dataDxfId="556"/>
    <tableColumn id="13" name="Label Font Size" dataDxfId="555"/>
    <tableColumn id="14" name="Reciprocated?" dataDxfId="442"/>
    <tableColumn id="7" name="ID" dataDxfId="554"/>
    <tableColumn id="9" name="Dynamic Filter" dataDxfId="553"/>
    <tableColumn id="8" name="Add Your Own Columns Here" dataDxfId="534"/>
    <tableColumn id="15" name="Relationship" dataDxfId="533"/>
    <tableColumn id="16" name="Relationship Date (UTC)" dataDxfId="532"/>
    <tableColumn id="17" name="Tweet" dataDxfId="531"/>
    <tableColumn id="18" name="URLs in Tweet" dataDxfId="530"/>
    <tableColumn id="19" name="Domains in Tweet" dataDxfId="529"/>
    <tableColumn id="20" name="Hashtags in Tweet" dataDxfId="528"/>
    <tableColumn id="21" name="Media in Tweet" dataDxfId="527"/>
    <tableColumn id="22" name="Tweet Image File" dataDxfId="526"/>
    <tableColumn id="23" name="Tweet Date (UTC)" dataDxfId="525"/>
    <tableColumn id="24" name="Date" dataDxfId="524"/>
    <tableColumn id="25" name="Time" dataDxfId="523"/>
    <tableColumn id="26" name="Twitter Page for Tweet" dataDxfId="522"/>
    <tableColumn id="27" name="Latitude" dataDxfId="521"/>
    <tableColumn id="28" name="Longitude" dataDxfId="520"/>
    <tableColumn id="29" name="Imported ID" dataDxfId="519"/>
    <tableColumn id="30" name="In-Reply-To Tweet ID" dataDxfId="518"/>
    <tableColumn id="31" name="Favorited" dataDxfId="517"/>
    <tableColumn id="32" name="Favorite Count" dataDxfId="516"/>
    <tableColumn id="33" name="In-Reply-To User ID" dataDxfId="515"/>
    <tableColumn id="34" name="Is Quote Status" dataDxfId="514"/>
    <tableColumn id="35" name="Language" dataDxfId="513"/>
    <tableColumn id="36" name="Possibly Sensitive" dataDxfId="512"/>
    <tableColumn id="37" name="Quoted Status ID" dataDxfId="511"/>
    <tableColumn id="38" name="Retweeted" dataDxfId="510"/>
    <tableColumn id="39" name="Retweet Count" dataDxfId="509"/>
    <tableColumn id="40" name="Retweet ID" dataDxfId="508"/>
    <tableColumn id="41" name="Source" dataDxfId="507"/>
    <tableColumn id="42" name="Truncated" dataDxfId="506"/>
    <tableColumn id="43" name="Unified Twitter ID" dataDxfId="505"/>
    <tableColumn id="44" name="Imported Tweet Type" dataDxfId="504"/>
    <tableColumn id="45" name="Added By Extended Analysis" dataDxfId="503"/>
    <tableColumn id="46" name="Corrected By Extended Analysis" dataDxfId="502"/>
    <tableColumn id="47" name="Place Bounding Box" dataDxfId="501"/>
    <tableColumn id="48" name="Place Country" dataDxfId="500"/>
    <tableColumn id="49" name="Place Country Code" dataDxfId="499"/>
    <tableColumn id="50" name="Place Full Name" dataDxfId="498"/>
    <tableColumn id="51" name="Place ID" dataDxfId="497"/>
    <tableColumn id="52" name="Place Name" dataDxfId="496"/>
    <tableColumn id="53" name="Place Type" dataDxfId="495"/>
    <tableColumn id="54" name="Place URL" dataDxfId="494"/>
    <tableColumn id="55" name="Edge Weight"/>
    <tableColumn id="56" name="Vertex 1 Group" dataDxfId="457">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Path ID" dataDxfId="283"/>
    <tableColumn id="59" name="Sentiment List #1: Positive Word Count" dataDxfId="282"/>
    <tableColumn id="60" name="Sentiment List #1: Positive Word Percentage (%)" dataDxfId="281"/>
    <tableColumn id="61" name="Sentiment List #2: Negative Word Count" dataDxfId="280"/>
    <tableColumn id="62" name="Sentiment List #2: Negative Word Percentage (%)" dataDxfId="279"/>
    <tableColumn id="63" name="Sentiment List #3: Angry/Violent Word Count" dataDxfId="278"/>
    <tableColumn id="64" name="Sentiment List #3: Angry/Violent Word Percentage (%)" dataDxfId="277"/>
    <tableColumn id="65" name="Non-categorized Word Count" dataDxfId="276"/>
    <tableColumn id="66" name="Non-categorized Word Percentage (%)" dataDxfId="275"/>
    <tableColumn id="67" name="Edge Content Word Count" dataDxfId="27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6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Path Edges" displayName="Path_Edges" ref="A1:DL202" totalsRowShown="0" headerRowDxfId="441" dataDxfId="440">
  <autoFilter ref="A1:DL202"/>
  <tableColumns count="116">
    <tableColumn id="1" name="Path Vertex 1" dataDxfId="439"/>
    <tableColumn id="2" name="Path Vertex 2" dataDxfId="438"/>
    <tableColumn id="3" name="Edge Vertex 1" dataDxfId="437"/>
    <tableColumn id="4" name="Edge Vertex 2" dataDxfId="436"/>
    <tableColumn id="5" name="Reciprocated?" dataDxfId="435"/>
    <tableColumn id="6" name="Relationship" dataDxfId="434"/>
    <tableColumn id="7" name="Relationship Date (UTC)" dataDxfId="433"/>
    <tableColumn id="8" name="Tweet" dataDxfId="432"/>
    <tableColumn id="9" name="URLs in Tweet" dataDxfId="431"/>
    <tableColumn id="10" name="Domains in Tweet" dataDxfId="430"/>
    <tableColumn id="11" name="Hashtags in Tweet" dataDxfId="429"/>
    <tableColumn id="12" name="Media in Tweet" dataDxfId="428"/>
    <tableColumn id="13" name="Tweet Image File" dataDxfId="427"/>
    <tableColumn id="14" name="Tweet Date (UTC)" dataDxfId="426"/>
    <tableColumn id="15" name="Date" dataDxfId="425"/>
    <tableColumn id="16" name="Time" dataDxfId="424"/>
    <tableColumn id="17" name="Twitter Page for Tweet" dataDxfId="423"/>
    <tableColumn id="18" name="Latitude" dataDxfId="422"/>
    <tableColumn id="19" name="Longitude" dataDxfId="421"/>
    <tableColumn id="20" name="Imported ID" dataDxfId="420"/>
    <tableColumn id="21" name="In-Reply-To Tweet ID" dataDxfId="419"/>
    <tableColumn id="22" name="Favorited" dataDxfId="418"/>
    <tableColumn id="23" name="Favorite Count" dataDxfId="417"/>
    <tableColumn id="24" name="In-Reply-To User ID" dataDxfId="416"/>
    <tableColumn id="25" name="Is Quote Status" dataDxfId="415"/>
    <tableColumn id="26" name="Language" dataDxfId="414"/>
    <tableColumn id="27" name="Possibly Sensitive" dataDxfId="413"/>
    <tableColumn id="28" name="Quoted Status ID" dataDxfId="412"/>
    <tableColumn id="29" name="Retweeted" dataDxfId="411"/>
    <tableColumn id="30" name="Retweet Count" dataDxfId="410"/>
    <tableColumn id="31" name="Retweet ID" dataDxfId="409"/>
    <tableColumn id="32" name="Source" dataDxfId="408"/>
    <tableColumn id="33" name="Truncated" dataDxfId="407"/>
    <tableColumn id="34" name="Unified Twitter ID" dataDxfId="406"/>
    <tableColumn id="35" name="Imported Tweet Type" dataDxfId="405"/>
    <tableColumn id="36" name="Added By Extended Analysis" dataDxfId="404"/>
    <tableColumn id="37" name="Corrected By Extended Analysis" dataDxfId="403"/>
    <tableColumn id="38" name="Place Bounding Box" dataDxfId="402"/>
    <tableColumn id="39" name="Place Country" dataDxfId="401"/>
    <tableColumn id="40" name="Place Country Code" dataDxfId="400"/>
    <tableColumn id="41" name="Place Full Name" dataDxfId="399"/>
    <tableColumn id="42" name="Place ID" dataDxfId="398"/>
    <tableColumn id="43" name="Place Name" dataDxfId="397"/>
    <tableColumn id="44" name="Place Type" dataDxfId="396"/>
    <tableColumn id="45" name="Place URL" dataDxfId="395"/>
    <tableColumn id="46" name="Edge Weight" dataDxfId="394"/>
    <tableColumn id="47" name="Vertex 1 Group" dataDxfId="393"/>
    <tableColumn id="48" name="Vertex 2 Group" dataDxfId="392"/>
    <tableColumn id="49" name="Vertex 1 Vertex" dataDxfId="391"/>
    <tableColumn id="50" name="Vertex 1 Degree" dataDxfId="390"/>
    <tableColumn id="51" name="Vertex 1 In-Degree" dataDxfId="389"/>
    <tableColumn id="52" name="Vertex 1 Out-Degree" dataDxfId="388"/>
    <tableColumn id="53" name="Vertex 1 Betweenness Centrality" dataDxfId="387"/>
    <tableColumn id="54" name="Vertex 1 Closeness Centrality" dataDxfId="386"/>
    <tableColumn id="55" name="Vertex 1 Eigenvector Centrality" dataDxfId="385"/>
    <tableColumn id="56" name="Vertex 1 PageRank" dataDxfId="384"/>
    <tableColumn id="57" name="Vertex 1 Clustering Coefficient" dataDxfId="383"/>
    <tableColumn id="58" name="Vertex 1 Reciprocated Vertex Pair Ratio" dataDxfId="382"/>
    <tableColumn id="59" name="Vertex 1 Name" dataDxfId="381"/>
    <tableColumn id="60" name="Vertex 1 Followed" dataDxfId="380"/>
    <tableColumn id="61" name="Vertex 1 Followers" dataDxfId="379"/>
    <tableColumn id="62" name="Vertex 1 Tweets" dataDxfId="378"/>
    <tableColumn id="63" name="Vertex 1 Favorites" dataDxfId="377"/>
    <tableColumn id="64" name="Vertex 1 Time Zone UTC Offset (Seconds)" dataDxfId="376"/>
    <tableColumn id="65" name="Vertex 1 Description" dataDxfId="375"/>
    <tableColumn id="66" name="Vertex 1 Location" dataDxfId="374"/>
    <tableColumn id="67" name="Vertex 1 Web" dataDxfId="373"/>
    <tableColumn id="68" name="Vertex 1 Time Zone" dataDxfId="372"/>
    <tableColumn id="69" name="Vertex 1 Joined Twitter Date (UTC)" dataDxfId="371"/>
    <tableColumn id="70" name="Vertex 1 Profile Banner Url" dataDxfId="370"/>
    <tableColumn id="71" name="Vertex 1 Default Profile" dataDxfId="369"/>
    <tableColumn id="72" name="Vertex 1 Default Profile Image" dataDxfId="368"/>
    <tableColumn id="73" name="Vertex 1 Geo Enabled" dataDxfId="367"/>
    <tableColumn id="74" name="Vertex 1 Language" dataDxfId="366"/>
    <tableColumn id="75" name="Vertex 1 Listed Count" dataDxfId="365"/>
    <tableColumn id="76" name="Vertex 1 Profile Background Image Url" dataDxfId="364"/>
    <tableColumn id="77" name="Vertex 1 Verified" dataDxfId="363"/>
    <tableColumn id="78" name="Vertex 1 Tweeted Search Term?" dataDxfId="362"/>
    <tableColumn id="79" name="Vertex 1 Vertex Group" dataDxfId="361"/>
    <tableColumn id="80" name="Vertex 2 Vertex" dataDxfId="360"/>
    <tableColumn id="81" name="Vertex 2 Degree" dataDxfId="359"/>
    <tableColumn id="82" name="Vertex 2 In-Degree" dataDxfId="358"/>
    <tableColumn id="83" name="Vertex 2 Out-Degree" dataDxfId="357"/>
    <tableColumn id="84" name="Vertex 2 Betweenness Centrality" dataDxfId="356"/>
    <tableColumn id="85" name="Vertex 2 Closeness Centrality" dataDxfId="355"/>
    <tableColumn id="86" name="Vertex 2 Eigenvector Centrality" dataDxfId="354"/>
    <tableColumn id="87" name="Vertex 2 PageRank" dataDxfId="353"/>
    <tableColumn id="88" name="Vertex 2 Clustering Coefficient" dataDxfId="352"/>
    <tableColumn id="89" name="Vertex 2 Reciprocated Vertex Pair Ratio" dataDxfId="351"/>
    <tableColumn id="90" name="Vertex 2 Name" dataDxfId="350"/>
    <tableColumn id="91" name="Vertex 2 Followed" dataDxfId="349"/>
    <tableColumn id="92" name="Vertex 2 Followers" dataDxfId="348"/>
    <tableColumn id="93" name="Vertex 2 Tweets" dataDxfId="347"/>
    <tableColumn id="94" name="Vertex 2 Favorites" dataDxfId="346"/>
    <tableColumn id="95" name="Vertex 2 Time Zone UTC Offset (Seconds)" dataDxfId="345"/>
    <tableColumn id="96" name="Vertex 2 Description" dataDxfId="344"/>
    <tableColumn id="97" name="Vertex 2 Location" dataDxfId="343"/>
    <tableColumn id="98" name="Vertex 2 Web" dataDxfId="342"/>
    <tableColumn id="99" name="Vertex 2 Time Zone" dataDxfId="341"/>
    <tableColumn id="100" name="Vertex 2 Joined Twitter Date (UTC)" dataDxfId="340"/>
    <tableColumn id="101" name="Vertex 2 Profile Banner Url" dataDxfId="339"/>
    <tableColumn id="102" name="Vertex 2 Default Profile" dataDxfId="338"/>
    <tableColumn id="103" name="Vertex 2 Default Profile Image" dataDxfId="337"/>
    <tableColumn id="104" name="Vertex 2 Geo Enabled" dataDxfId="336"/>
    <tableColumn id="105" name="Vertex 2 Language" dataDxfId="335"/>
    <tableColumn id="106" name="Vertex 2 Listed Count" dataDxfId="334"/>
    <tableColumn id="107" name="Vertex 2 Profile Background Image Url" dataDxfId="333"/>
    <tableColumn id="108" name="Vertex 2 Verified" dataDxfId="332"/>
    <tableColumn id="109" name="Vertex 2 Tweeted Search Term?" dataDxfId="331"/>
    <tableColumn id="110" name="Vertex 2 Vertex Group" dataDxfId="330"/>
    <tableColumn id="111" name="Path ID Vertex 1" dataDxfId="329"/>
    <tableColumn id="112" name="Path ID Vertex 2" dataDxfId="328"/>
    <tableColumn id="113" name="Generation ID Vertex 1" dataDxfId="327"/>
    <tableColumn id="114" name="Generation ID Vertex 2" dataDxfId="326"/>
    <tableColumn id="115" name="Path Sequence Vertex 1" dataDxfId="325"/>
    <tableColumn id="116" name="Path Sequence Vertex 2" dataDxfId="324"/>
  </tableColumns>
  <tableStyleInfo name="NodeXL Table" showFirstColumn="0" showLastColumn="0" showRowStripes="1" showColumnStripes="0"/>
</table>
</file>

<file path=xl/tables/table12.xml><?xml version="1.0" encoding="utf-8"?>
<table xmlns="http://schemas.openxmlformats.org/spreadsheetml/2006/main" id="11" name="Path Vertices" displayName="Path_Vertices" ref="A1:E73" totalsRowShown="0" headerRowDxfId="323" dataDxfId="322">
  <autoFilter ref="A1:E73"/>
  <tableColumns count="5">
    <tableColumn id="1" name="Vertex" dataDxfId="321"/>
    <tableColumn id="2" name="Path ID" dataDxfId="320"/>
    <tableColumn id="3" name="Generation ID" dataDxfId="319"/>
    <tableColumn id="4" name="Path Sequence" dataDxfId="318"/>
    <tableColumn id="5" name="Tooltip" dataDxfId="317"/>
  </tableColumns>
  <tableStyleInfo name="NodeXL Table" showFirstColumn="0" showLastColumn="0" showRowStripes="1" showColumnStripes="0"/>
</table>
</file>

<file path=xl/tables/table13.xml><?xml version="1.0" encoding="utf-8"?>
<table xmlns="http://schemas.openxmlformats.org/spreadsheetml/2006/main" id="12" name="Path Metrics" displayName="Path_Metrics" ref="A1:G26" totalsRowShown="0" headerRowDxfId="316" dataDxfId="315">
  <autoFilter ref="A1:G26"/>
  <tableColumns count="7">
    <tableColumn id="1" name="Path ID" dataDxfId="314"/>
    <tableColumn id="2" name="Messages" dataDxfId="313"/>
    <tableColumn id="3" name="Breadth" dataDxfId="312"/>
    <tableColumn id="4" name="Generations" dataDxfId="311"/>
    <tableColumn id="5" name="Min Date" dataDxfId="310"/>
    <tableColumn id="6" name="Max Date" dataDxfId="309"/>
    <tableColumn id="7" name="Period" dataDxfId="308"/>
  </tableColumns>
  <tableStyleInfo name="NodeXL Table" showFirstColumn="0" showLastColumn="0" showRowStripes="1" showColumnStripes="0"/>
</table>
</file>

<file path=xl/tables/table14.xml><?xml version="1.0" encoding="utf-8"?>
<table xmlns="http://schemas.openxmlformats.org/spreadsheetml/2006/main" id="13" name="Words" displayName="Words" ref="A1:G486" totalsRowShown="0" headerRowDxfId="306" dataDxfId="305">
  <autoFilter ref="A1:G486"/>
  <tableColumns count="7">
    <tableColumn id="1" name="Word" dataDxfId="304"/>
    <tableColumn id="2" name="Count" dataDxfId="303"/>
    <tableColumn id="3" name="Salience" dataDxfId="302"/>
    <tableColumn id="4" name="Group" dataDxfId="301"/>
    <tableColumn id="5" name="Word on Sentiment List #1: Positive" dataDxfId="300"/>
    <tableColumn id="6" name="Word on Sentiment List #2: Negative" dataDxfId="299"/>
    <tableColumn id="7" name="Word on Sentiment List #3: Angry/Violent" dataDxfId="298"/>
  </tableColumns>
  <tableStyleInfo name="NodeXL Table" showFirstColumn="0" showLastColumn="0" showRowStripes="1" showColumnStripes="0"/>
</table>
</file>

<file path=xl/tables/table15.xml><?xml version="1.0" encoding="utf-8"?>
<table xmlns="http://schemas.openxmlformats.org/spreadsheetml/2006/main" id="14" name="WordPairs" displayName="WordPairs" ref="A1:L515" totalsRowShown="0" headerRowDxfId="297" dataDxfId="296">
  <autoFilter ref="A1:L515"/>
  <tableColumns count="12">
    <tableColumn id="1" name="Word 1" dataDxfId="295"/>
    <tableColumn id="2" name="Word 2" dataDxfId="294"/>
    <tableColumn id="3" name="Count" dataDxfId="293"/>
    <tableColumn id="4" name="Salience" dataDxfId="292"/>
    <tableColumn id="5" name="Mutual Information" dataDxfId="291"/>
    <tableColumn id="6" name="Group" dataDxfId="290"/>
    <tableColumn id="7" name="Word1 on Sentiment List #1: Positive" dataDxfId="289"/>
    <tableColumn id="8" name="Word1 on Sentiment List #2: Negative" dataDxfId="288"/>
    <tableColumn id="9" name="Word1 on Sentiment List #3: Angry/Violent" dataDxfId="287"/>
    <tableColumn id="10" name="Word2 on Sentiment List #1: Positive" dataDxfId="286"/>
    <tableColumn id="11" name="Word2 on Sentiment List #2: Negative" dataDxfId="285"/>
    <tableColumn id="12" name="Word2 on Sentiment List #3: Angry/Violent" dataDxfId="284"/>
  </tableColumns>
  <tableStyleInfo name="NodeXL Table" showFirstColumn="0" showLastColumn="0" showRowStripes="1" showColumnStripes="0"/>
</table>
</file>

<file path=xl/tables/table16.xml><?xml version="1.0" encoding="utf-8"?>
<table xmlns="http://schemas.openxmlformats.org/spreadsheetml/2006/main" id="16" name="GroupEdges" displayName="GroupEdges" ref="A2:C14" totalsRowShown="0" headerRowDxfId="255" dataDxfId="254">
  <autoFilter ref="A2:C14"/>
  <tableColumns count="3">
    <tableColumn id="1" name="Group 1" dataDxfId="253"/>
    <tableColumn id="2" name="Group 2" dataDxfId="252"/>
    <tableColumn id="3" name="Edges" dataDxfId="251"/>
  </tableColumns>
  <tableStyleInfo name="NodeXL Table" showFirstColumn="0" showLastColumn="0" showRowStripes="1" showColumnStripes="0"/>
</table>
</file>

<file path=xl/tables/table17.xml><?xml version="1.0" encoding="utf-8"?>
<table xmlns="http://schemas.openxmlformats.org/spreadsheetml/2006/main" id="17" name="ExportOptions" displayName="ExportOptions" ref="A1:B7" totalsRowShown="0" headerRowDxfId="248" dataDxfId="247">
  <autoFilter ref="A1:B7"/>
  <tableColumns count="2">
    <tableColumn id="1" name="Key" dataDxfId="233"/>
    <tableColumn id="2" name="Value" dataDxfId="232"/>
  </tableColumns>
  <tableStyleInfo name="NodeXL Table" showFirstColumn="0" showLastColumn="0" showRowStripes="1" showColumnStripes="0"/>
</table>
</file>

<file path=xl/tables/table18.xml><?xml version="1.0" encoding="utf-8"?>
<table xmlns="http://schemas.openxmlformats.org/spreadsheetml/2006/main" id="18" name="TopItems_1" displayName="TopItems_1" ref="A1:B11" totalsRowShown="0" headerRowDxfId="237" dataDxfId="236">
  <autoFilter ref="A1:B11"/>
  <tableColumns count="2">
    <tableColumn id="1" name="Top 10 Vertices, Ranked by Betweenness Centrality" dataDxfId="235"/>
    <tableColumn id="2" name="Betweenness Centrality" dataDxfId="234"/>
  </tableColumns>
  <tableStyleInfo name="NodeXL Table" showFirstColumn="0" showLastColumn="0" showRowStripes="1" showColumnStripes="0"/>
</table>
</file>

<file path=xl/tables/table19.xml><?xml version="1.0" encoding="utf-8"?>
<table xmlns="http://schemas.openxmlformats.org/spreadsheetml/2006/main" id="27" name="Edges28" displayName="Edges28" ref="A2:BO74" totalsRowShown="0" headerRowDxfId="67" dataDxfId="66">
  <autoFilter ref="A2:BO74"/>
  <tableColumns count="67">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tableColumn id="56" name="Vertex 1 Group" dataDxfId="11">
      <calculatedColumnFormula>REPLACE(INDEX(GroupVertices[Group], MATCH(Edges28[[#This Row],[Vertex 1]],GroupVertices[Vertex],0)),1,1,"")</calculatedColumnFormula>
    </tableColumn>
    <tableColumn id="57" name="Vertex 2 Group" dataDxfId="10">
      <calculatedColumnFormula>REPLACE(INDEX(GroupVertices[Group], MATCH(Edges28[[#This Row],[Vertex 2]],GroupVertices[Vertex],0)),1,1,"")</calculatedColumnFormula>
    </tableColumn>
    <tableColumn id="58" name="Path ID" dataDxfId="9"/>
    <tableColumn id="59" name="Sentiment List #1: Positive Word Count" dataDxfId="8"/>
    <tableColumn id="60" name="Sentiment List #1: Positive Word Percentage (%)" dataDxfId="7"/>
    <tableColumn id="61" name="Sentiment List #2: Negative Word Count" dataDxfId="6"/>
    <tableColumn id="62" name="Sentiment List #2: Negative Word Percentage (%)" dataDxfId="5"/>
    <tableColumn id="63" name="Sentiment List #3: Angry/Violent Word Count" dataDxfId="4"/>
    <tableColumn id="64" name="Sentiment List #3: Angry/Violent Word Percentage (%)" dataDxfId="3"/>
    <tableColumn id="65" name="Non-categorized Word Count" dataDxfId="2"/>
    <tableColumn id="66" name="Non-categorized Word Percentage (%)" dataDxfId="1"/>
    <tableColumn id="67" name="Edge Content Word Count" dataDxfId="0"/>
  </tableColumns>
  <tableStyleInfo name="NodeXL Table" showFirstColumn="0" showLastColumn="0" showRowStripes="0" showColumnStripes="0"/>
</table>
</file>

<file path=xl/tables/table2.xml><?xml version="1.0" encoding="utf-8"?>
<table xmlns="http://schemas.openxmlformats.org/spreadsheetml/2006/main" id="2" name="Vertices" displayName="Vertices" ref="A2:BT61" totalsRowShown="0" headerRowDxfId="587" dataDxfId="538">
  <autoFilter ref="A2:BT61"/>
  <tableColumns count="72">
    <tableColumn id="1" name="Vertex" dataDxfId="551"/>
    <tableColumn id="72" name="Subgraph"/>
    <tableColumn id="2" name="Color" dataDxfId="550"/>
    <tableColumn id="5" name="Shape" dataDxfId="549"/>
    <tableColumn id="6" name="Size" dataDxfId="548"/>
    <tableColumn id="4" name="Opacity" dataDxfId="474"/>
    <tableColumn id="7" name="Image File" dataDxfId="472"/>
    <tableColumn id="3" name="Visibility" dataDxfId="473"/>
    <tableColumn id="10" name="Label" dataDxfId="547"/>
    <tableColumn id="16" name="Label Fill Color" dataDxfId="546"/>
    <tableColumn id="9" name="Label Position" dataDxfId="468"/>
    <tableColumn id="8" name="Tooltip" dataDxfId="466"/>
    <tableColumn id="18" name="Layout Order" dataDxfId="467"/>
    <tableColumn id="13" name="X" dataDxfId="545"/>
    <tableColumn id="14" name="Y" dataDxfId="544"/>
    <tableColumn id="12" name="Locked?" dataDxfId="543"/>
    <tableColumn id="19" name="Polar R" dataDxfId="542"/>
    <tableColumn id="20" name="Polar Angle" dataDxfId="541"/>
    <tableColumn id="21" name="Degree" dataDxfId="244"/>
    <tableColumn id="22" name="In-Degree" dataDxfId="243"/>
    <tableColumn id="23" name="Out-Degree" dataDxfId="241"/>
    <tableColumn id="24" name="Betweenness Centrality" dataDxfId="242"/>
    <tableColumn id="25" name="Closeness Centrality" dataDxfId="246"/>
    <tableColumn id="26" name="Eigenvector Centrality" dataDxfId="245"/>
    <tableColumn id="15" name="PageRank" dataDxfId="240"/>
    <tableColumn id="27" name="Clustering Coefficient" dataDxfId="238"/>
    <tableColumn id="29" name="Reciprocated Vertex Pair Ratio" dataDxfId="239"/>
    <tableColumn id="11" name="ID" dataDxfId="540"/>
    <tableColumn id="28" name="Dynamic Filter" dataDxfId="539"/>
    <tableColumn id="17" name="Add Your Own Columns Here" dataDxfId="493"/>
    <tableColumn id="30" name="Name" dataDxfId="492"/>
    <tableColumn id="31" name="Followed" dataDxfId="491"/>
    <tableColumn id="32" name="Followers" dataDxfId="490"/>
    <tableColumn id="33" name="Tweets" dataDxfId="489"/>
    <tableColumn id="34" name="Favorites" dataDxfId="488"/>
    <tableColumn id="35" name="Time Zone UTC Offset (Seconds)" dataDxfId="487"/>
    <tableColumn id="36" name="Description" dataDxfId="486"/>
    <tableColumn id="37" name="Location" dataDxfId="485"/>
    <tableColumn id="38" name="Web" dataDxfId="484"/>
    <tableColumn id="39" name="Time Zone" dataDxfId="483"/>
    <tableColumn id="40" name="Joined Twitter Date (UTC)" dataDxfId="482"/>
    <tableColumn id="41" name="Profile Banner Url" dataDxfId="481"/>
    <tableColumn id="42" name="Default Profile" dataDxfId="480"/>
    <tableColumn id="43" name="Default Profile Image" dataDxfId="479"/>
    <tableColumn id="44" name="Geo Enabled" dataDxfId="478"/>
    <tableColumn id="45" name="Language" dataDxfId="477"/>
    <tableColumn id="46" name="Listed Count" dataDxfId="476"/>
    <tableColumn id="47" name="Profile Background Image Url" dataDxfId="475"/>
    <tableColumn id="48" name="Verified" dataDxfId="471"/>
    <tableColumn id="49" name="Custom Menu Item Text" dataDxfId="470"/>
    <tableColumn id="50" name="Custom Menu Item Action" dataDxfId="469"/>
    <tableColumn id="51" name="Tweeted Search Term?" dataDxfId="458"/>
    <tableColumn id="52" name="Vertex Group" dataDxfId="273">
      <calculatedColumnFormula>REPLACE(INDEX(GroupVertices[Group], MATCH(Vertices[[#This Row],[Vertex]],GroupVertices[Vertex],0)),1,1,"")</calculatedColumnFormula>
    </tableColumn>
    <tableColumn id="53" name="Sentiment List #1: Positive Word Count" dataDxfId="272"/>
    <tableColumn id="54" name="Sentiment List #1: Positive Word Percentage (%)" dataDxfId="271"/>
    <tableColumn id="55" name="Sentiment List #2: Negative Word Count" dataDxfId="270"/>
    <tableColumn id="56" name="Sentiment List #2: Negative Word Percentage (%)" dataDxfId="269"/>
    <tableColumn id="57" name="Sentiment List #3: Angry/Violent Word Count" dataDxfId="268"/>
    <tableColumn id="58" name="Sentiment List #3: Angry/Violent Word Percentage (%)" dataDxfId="267"/>
    <tableColumn id="59" name="Non-categorized Word Count" dataDxfId="266"/>
    <tableColumn id="60" name="Non-categorized Word Percentage (%)" dataDxfId="265"/>
    <tableColumn id="61" name="Vertex Content Word Count" dataDxfId="78"/>
    <tableColumn id="62" name="URLs in Tweet by Count" dataDxfId="77"/>
    <tableColumn id="63" name="URLs in Tweet by Salience" dataDxfId="76"/>
    <tableColumn id="64" name="Domains in Tweet by Count" dataDxfId="75"/>
    <tableColumn id="65" name="Domains in Tweet by Salience" dataDxfId="74"/>
    <tableColumn id="66" name="Hashtags in Tweet by Count" dataDxfId="73"/>
    <tableColumn id="67" name="Hashtags in Tweet by Salience" dataDxfId="72"/>
    <tableColumn id="68" name="Top Words in Tweet by Count" dataDxfId="71"/>
    <tableColumn id="69" name="Top Words in Tweet by Salience" dataDxfId="70"/>
    <tableColumn id="70" name="Top Word Pairs in Tweet by Count" dataDxfId="69"/>
    <tableColumn id="71"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9" name="NetworkTopItems_1" displayName="NetworkTopItems_1" ref="A1:P11" totalsRowShown="0" headerRowDxfId="231" dataDxfId="230">
  <autoFilter ref="A1:P11"/>
  <tableColumns count="16">
    <tableColumn id="1" name="Top URLs in Tweet in Entire Graph" dataDxfId="229"/>
    <tableColumn id="2" name="Entire Graph Count" dataDxfId="228"/>
    <tableColumn id="3" name="Top URLs in Tweet in G1" dataDxfId="227"/>
    <tableColumn id="4" name="G1 Count" dataDxfId="226"/>
    <tableColumn id="5" name="Top URLs in Tweet in G2" dataDxfId="225"/>
    <tableColumn id="6" name="G2 Count" dataDxfId="224"/>
    <tableColumn id="7" name="Top URLs in Tweet in G3" dataDxfId="223"/>
    <tableColumn id="8" name="G3 Count" dataDxfId="222"/>
    <tableColumn id="9" name="Top URLs in Tweet in G4" dataDxfId="221"/>
    <tableColumn id="10" name="G4 Count" dataDxfId="220"/>
    <tableColumn id="11" name="Top URLs in Tweet in G5" dataDxfId="219"/>
    <tableColumn id="12" name="G5 Count" dataDxfId="218"/>
    <tableColumn id="13" name="Top URLs in Tweet in G6" dataDxfId="217"/>
    <tableColumn id="14" name="G6 Count" dataDxfId="216"/>
    <tableColumn id="15" name="Top URLs in Tweet in G7" dataDxfId="215"/>
    <tableColumn id="16" name="G7 Count" dataDxfId="214"/>
  </tableColumns>
  <tableStyleInfo name="NodeXL Table" showFirstColumn="0" showLastColumn="0" showRowStripes="1" showColumnStripes="0"/>
</table>
</file>

<file path=xl/tables/table21.xml><?xml version="1.0" encoding="utf-8"?>
<table xmlns="http://schemas.openxmlformats.org/spreadsheetml/2006/main" id="20" name="NetworkTopItems_2" displayName="NetworkTopItems_2" ref="A14:P22" totalsRowShown="0" headerRowDxfId="212" dataDxfId="211">
  <autoFilter ref="A14:P22"/>
  <tableColumns count="16">
    <tableColumn id="1" name="Top Domains in Tweet in Entire Graph" dataDxfId="210"/>
    <tableColumn id="2" name="Entire Graph Count" dataDxfId="209"/>
    <tableColumn id="3" name="Top Domains in Tweet in G1" dataDxfId="208"/>
    <tableColumn id="4" name="G1 Count" dataDxfId="207"/>
    <tableColumn id="5" name="Top Domains in Tweet in G2" dataDxfId="206"/>
    <tableColumn id="6" name="G2 Count" dataDxfId="205"/>
    <tableColumn id="7" name="Top Domains in Tweet in G3" dataDxfId="204"/>
    <tableColumn id="8" name="G3 Count" dataDxfId="203"/>
    <tableColumn id="9" name="Top Domains in Tweet in G4" dataDxfId="202"/>
    <tableColumn id="10" name="G4 Count" dataDxfId="201"/>
    <tableColumn id="11" name="Top Domains in Tweet in G5" dataDxfId="200"/>
    <tableColumn id="12" name="G5 Count" dataDxfId="199"/>
    <tableColumn id="13" name="Top Domains in Tweet in G6" dataDxfId="198"/>
    <tableColumn id="14" name="G6 Count" dataDxfId="197"/>
    <tableColumn id="15" name="Top Domains in Tweet in G7" dataDxfId="196"/>
    <tableColumn id="16" name="G7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3" displayName="NetworkTopItems_3" ref="A25:P35" totalsRowShown="0" headerRowDxfId="193" dataDxfId="192">
  <autoFilter ref="A25:P35"/>
  <tableColumns count="16">
    <tableColumn id="1" name="Top Hashtags in Tweet in Entire Graph" dataDxfId="191"/>
    <tableColumn id="2" name="Entire Graph Count" dataDxfId="190"/>
    <tableColumn id="3" name="Top Hashtags in Tweet in G1" dataDxfId="189"/>
    <tableColumn id="4" name="G1 Count" dataDxfId="188"/>
    <tableColumn id="5" name="Top Hashtags in Tweet in G2" dataDxfId="187"/>
    <tableColumn id="6" name="G2 Count" dataDxfId="186"/>
    <tableColumn id="7" name="Top Hashtags in Tweet in G3" dataDxfId="185"/>
    <tableColumn id="8" name="G3 Count" dataDxfId="184"/>
    <tableColumn id="9" name="Top Hashtags in Tweet in G4" dataDxfId="183"/>
    <tableColumn id="10" name="G4 Count" dataDxfId="182"/>
    <tableColumn id="11" name="Top Hashtags in Tweet in G5" dataDxfId="181"/>
    <tableColumn id="12" name="G5 Count" dataDxfId="180"/>
    <tableColumn id="13" name="Top Hashtags in Tweet in G6" dataDxfId="179"/>
    <tableColumn id="14" name="G6 Count" dataDxfId="178"/>
    <tableColumn id="15" name="Top Hashtags in Tweet in G7" dataDxfId="177"/>
    <tableColumn id="16" name="G7 Count" dataDxfId="176"/>
  </tableColumns>
  <tableStyleInfo name="NodeXL Table" showFirstColumn="0" showLastColumn="0" showRowStripes="1" showColumnStripes="0"/>
</table>
</file>

<file path=xl/tables/table23.xml><?xml version="1.0" encoding="utf-8"?>
<table xmlns="http://schemas.openxmlformats.org/spreadsheetml/2006/main" id="22" name="NetworkTopItems_4" displayName="NetworkTopItems_4" ref="A38:P48" totalsRowShown="0" headerRowDxfId="174" dataDxfId="173">
  <autoFilter ref="A38:P48"/>
  <tableColumns count="16">
    <tableColumn id="1" name="Top Words in Tweet in Entire Graph" dataDxfId="172"/>
    <tableColumn id="2" name="Entire Graph Count" dataDxfId="171"/>
    <tableColumn id="3" name="Top Words in Tweet in G1" dataDxfId="170"/>
    <tableColumn id="4" name="G1 Count" dataDxfId="169"/>
    <tableColumn id="5" name="Top Words in Tweet in G2" dataDxfId="168"/>
    <tableColumn id="6" name="G2 Count" dataDxfId="167"/>
    <tableColumn id="7" name="Top Words in Tweet in G3" dataDxfId="166"/>
    <tableColumn id="8" name="G3 Count" dataDxfId="165"/>
    <tableColumn id="9" name="Top Words in Tweet in G4" dataDxfId="164"/>
    <tableColumn id="10" name="G4 Count" dataDxfId="163"/>
    <tableColumn id="11" name="Top Words in Tweet in G5" dataDxfId="162"/>
    <tableColumn id="12" name="G5 Count" dataDxfId="161"/>
    <tableColumn id="13" name="Top Words in Tweet in G6" dataDxfId="160"/>
    <tableColumn id="14" name="G6 Count" dataDxfId="159"/>
    <tableColumn id="15" name="Top Words in Tweet in G7" dataDxfId="158"/>
    <tableColumn id="16" name="G7 Count" dataDxfId="157"/>
  </tableColumns>
  <tableStyleInfo name="NodeXL Table" showFirstColumn="0" showLastColumn="0" showRowStripes="1" showColumnStripes="0"/>
</table>
</file>

<file path=xl/tables/table24.xml><?xml version="1.0" encoding="utf-8"?>
<table xmlns="http://schemas.openxmlformats.org/spreadsheetml/2006/main" id="23" name="NetworkTopItems_5" displayName="NetworkTopItems_5" ref="A51:P61" totalsRowShown="0" headerRowDxfId="155" dataDxfId="154">
  <autoFilter ref="A51:P61"/>
  <tableColumns count="16">
    <tableColumn id="1" name="Top Word Pairs in Tweet in Entire Graph" dataDxfId="153"/>
    <tableColumn id="2" name="Entire Graph Count" dataDxfId="152"/>
    <tableColumn id="3" name="Top Word Pairs in Tweet in G1" dataDxfId="151"/>
    <tableColumn id="4" name="G1 Count" dataDxfId="150"/>
    <tableColumn id="5" name="Top Word Pairs in Tweet in G2" dataDxfId="149"/>
    <tableColumn id="6" name="G2 Count" dataDxfId="148"/>
    <tableColumn id="7" name="Top Word Pairs in Tweet in G3" dataDxfId="147"/>
    <tableColumn id="8" name="G3 Count" dataDxfId="146"/>
    <tableColumn id="9" name="Top Word Pairs in Tweet in G4" dataDxfId="145"/>
    <tableColumn id="10" name="G4 Count" dataDxfId="144"/>
    <tableColumn id="11" name="Top Word Pairs in Tweet in G5" dataDxfId="143"/>
    <tableColumn id="12" name="G5 Count" dataDxfId="142"/>
    <tableColumn id="13" name="Top Word Pairs in Tweet in G6" dataDxfId="141"/>
    <tableColumn id="14" name="G6 Count" dataDxfId="140"/>
    <tableColumn id="15" name="Top Word Pairs in Tweet in G7" dataDxfId="139"/>
    <tableColumn id="16" name="G7 Count" dataDxfId="138"/>
  </tableColumns>
  <tableStyleInfo name="NodeXL Table" showFirstColumn="0" showLastColumn="0" showRowStripes="1" showColumnStripes="0"/>
</table>
</file>

<file path=xl/tables/table25.xml><?xml version="1.0" encoding="utf-8"?>
<table xmlns="http://schemas.openxmlformats.org/spreadsheetml/2006/main" id="24" name="NetworkTopItems_6" displayName="NetworkTopItems_6" ref="A64:P67" totalsRowShown="0" headerRowDxfId="136" dataDxfId="135">
  <autoFilter ref="A64:P67"/>
  <tableColumns count="16">
    <tableColumn id="1" name="Top Replied-To in Entire Graph" dataDxfId="134"/>
    <tableColumn id="2" name="Entire Graph Count" dataDxfId="130"/>
    <tableColumn id="3" name="Top Replied-To in G1" dataDxfId="129"/>
    <tableColumn id="4" name="G1 Count" dataDxfId="126"/>
    <tableColumn id="5" name="Top Replied-To in G2" dataDxfId="125"/>
    <tableColumn id="6" name="G2 Count" dataDxfId="122"/>
    <tableColumn id="7" name="Top Replied-To in G3" dataDxfId="121"/>
    <tableColumn id="8" name="G3 Count" dataDxfId="118"/>
    <tableColumn id="9" name="Top Replied-To in G4" dataDxfId="117"/>
    <tableColumn id="10" name="G4 Count" dataDxfId="114"/>
    <tableColumn id="11" name="Top Replied-To in G5" dataDxfId="113"/>
    <tableColumn id="12" name="G5 Count" dataDxfId="110"/>
    <tableColumn id="13" name="Top Replied-To in G6" dataDxfId="109"/>
    <tableColumn id="14" name="G6 Count" dataDxfId="106"/>
    <tableColumn id="15" name="Top Replied-To in G7" dataDxfId="105"/>
    <tableColumn id="16" name="G7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7" displayName="NetworkTopItems_7" ref="A70:P80" totalsRowShown="0" headerRowDxfId="133" dataDxfId="132">
  <autoFilter ref="A70:P80"/>
  <tableColumns count="16">
    <tableColumn id="1" name="Top Mentioned in Entire Graph" dataDxfId="131"/>
    <tableColumn id="2" name="Entire Graph Count" dataDxfId="128"/>
    <tableColumn id="3" name="Top Mentioned in G1" dataDxfId="127"/>
    <tableColumn id="4" name="G1 Count" dataDxfId="124"/>
    <tableColumn id="5" name="Top Mentioned in G2" dataDxfId="123"/>
    <tableColumn id="6" name="G2 Count" dataDxfId="120"/>
    <tableColumn id="7" name="Top Mentioned in G3" dataDxfId="119"/>
    <tableColumn id="8" name="G3 Count" dataDxfId="116"/>
    <tableColumn id="9" name="Top Mentioned in G4" dataDxfId="115"/>
    <tableColumn id="10" name="G4 Count" dataDxfId="112"/>
    <tableColumn id="11" name="Top Mentioned in G5" dataDxfId="111"/>
    <tableColumn id="12" name="G5 Count" dataDxfId="108"/>
    <tableColumn id="13" name="Top Mentioned in G6" dataDxfId="107"/>
    <tableColumn id="14" name="G6 Count" dataDxfId="103"/>
    <tableColumn id="15" name="Top Mentioned in G7" dataDxfId="102"/>
    <tableColumn id="16" name="G7 Count" dataDxfId="101"/>
  </tableColumns>
  <tableStyleInfo name="NodeXL Table" showFirstColumn="0" showLastColumn="0" showRowStripes="1" showColumnStripes="0"/>
</table>
</file>

<file path=xl/tables/table27.xml><?xml version="1.0" encoding="utf-8"?>
<table xmlns="http://schemas.openxmlformats.org/spreadsheetml/2006/main" id="26" name="NetworkTopItems_8" displayName="NetworkTopItems_8" ref="A83:P93" totalsRowShown="0" headerRowDxfId="98" dataDxfId="97">
  <autoFilter ref="A83:P93"/>
  <tableColumns count="16">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 id="11" name="Top Tweeters in G5" dataDxfId="86"/>
    <tableColumn id="12" name="G5 Count" dataDxfId="85"/>
    <tableColumn id="13" name="Top Tweeters in G6" dataDxfId="84"/>
    <tableColumn id="14" name="G6 Count" dataDxfId="83"/>
    <tableColumn id="15" name="Top Tweeters in G7" dataDxfId="82"/>
    <tableColumn id="16" name="G7 Count" dataDxfId="81"/>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586">
  <autoFilter ref="A2:AO9"/>
  <tableColumns count="41">
    <tableColumn id="1" name="Group" dataDxfId="465"/>
    <tableColumn id="2" name="Vertex Color" dataDxfId="464"/>
    <tableColumn id="3" name="Vertex Shape" dataDxfId="462"/>
    <tableColumn id="22" name="Visibility" dataDxfId="463"/>
    <tableColumn id="4" name="Collapsed?"/>
    <tableColumn id="18" name="Label" dataDxfId="585"/>
    <tableColumn id="20" name="Collapsed X"/>
    <tableColumn id="21" name="Collapsed Y"/>
    <tableColumn id="6" name="ID" dataDxfId="584"/>
    <tableColumn id="19" name="Collapsed Properties" dataDxfId="456"/>
    <tableColumn id="5" name="Vertices" dataDxfId="455"/>
    <tableColumn id="7" name="Unique Edges" dataDxfId="454"/>
    <tableColumn id="8" name="Edges With Duplicates" dataDxfId="453"/>
    <tableColumn id="9" name="Total Edges" dataDxfId="452"/>
    <tableColumn id="10" name="Self-Loops" dataDxfId="451"/>
    <tableColumn id="24" name="Reciprocated Vertex Pair Ratio" dataDxfId="450"/>
    <tableColumn id="25" name="Reciprocated Edge Ratio" dataDxfId="449"/>
    <tableColumn id="11" name="Connected Components" dataDxfId="448"/>
    <tableColumn id="12" name="Single-Vertex Connected Components" dataDxfId="447"/>
    <tableColumn id="13" name="Maximum Vertices in a Connected Component" dataDxfId="446"/>
    <tableColumn id="14" name="Maximum Edges in a Connected Component" dataDxfId="445"/>
    <tableColumn id="15" name="Maximum Geodesic Distance (Diameter)" dataDxfId="444"/>
    <tableColumn id="16" name="Average Geodesic Distance" dataDxfId="443"/>
    <tableColumn id="17" name="Graph Density" dataDxfId="264"/>
    <tableColumn id="23" name="Sentiment List #1: Positive Word Count" dataDxfId="263"/>
    <tableColumn id="26" name="Sentiment List #1: Positive Word Percentage (%)" dataDxfId="262"/>
    <tableColumn id="27" name="Sentiment List #2: Negative Word Count" dataDxfId="261"/>
    <tableColumn id="28" name="Sentiment List #2: Negative Word Percentage (%)" dataDxfId="260"/>
    <tableColumn id="29" name="Sentiment List #3: Angry/Violent Word Count" dataDxfId="259"/>
    <tableColumn id="30" name="Sentiment List #3: Angry/Violent Word Percentage (%)" dataDxfId="258"/>
    <tableColumn id="31" name="Non-categorized Word Count" dataDxfId="257"/>
    <tableColumn id="32" name="Non-categorized Word Percentage (%)" dataDxfId="256"/>
    <tableColumn id="33" name="Group Content Word Count" dataDxfId="213"/>
    <tableColumn id="34" name="Top URLs in Tweet" dataDxfId="194"/>
    <tableColumn id="35" name="Top Domains in Tweet" dataDxfId="175"/>
    <tableColumn id="36" name="Top Hashtags in Tweet" dataDxfId="156"/>
    <tableColumn id="37" name="Top Words in Tweet" dataDxfId="137"/>
    <tableColumn id="38" name="Top Word Pairs in Tweet" dataDxfId="100"/>
    <tableColumn id="39" name="Top Replied-To in Tweet" dataDxfId="99"/>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0" totalsRowShown="0" headerRowDxfId="583" dataDxfId="582">
  <autoFilter ref="A1:C60"/>
  <tableColumns count="3">
    <tableColumn id="1" name="Group" dataDxfId="461"/>
    <tableColumn id="2" name="Vertex" dataDxfId="460"/>
    <tableColumn id="3" name="Vertex ID" dataDxfId="45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250"/>
    <tableColumn id="2" name="Value" dataDxfId="24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581"/>
    <tableColumn id="2" name="Degree Frequency" dataDxfId="580">
      <calculatedColumnFormula>COUNTIF(Vertices[Degree], "&gt;= " &amp; D2) - COUNTIF(Vertices[Degree], "&gt;=" &amp; D3)</calculatedColumnFormula>
    </tableColumn>
    <tableColumn id="3" name="In-Degree Bin" dataDxfId="579"/>
    <tableColumn id="4" name="In-Degree Frequency" dataDxfId="578">
      <calculatedColumnFormula>COUNTIF(Vertices[In-Degree], "&gt;= " &amp; F2) - COUNTIF(Vertices[In-Degree], "&gt;=" &amp; F3)</calculatedColumnFormula>
    </tableColumn>
    <tableColumn id="5" name="Out-Degree Bin" dataDxfId="577"/>
    <tableColumn id="6" name="Out-Degree Frequency" dataDxfId="576">
      <calculatedColumnFormula>COUNTIF(Vertices[Out-Degree], "&gt;= " &amp; H2) - COUNTIF(Vertices[Out-Degree], "&gt;=" &amp; H3)</calculatedColumnFormula>
    </tableColumn>
    <tableColumn id="7" name="Betweenness Centrality Bin" dataDxfId="575"/>
    <tableColumn id="8" name="Betweenness Centrality Frequency" dataDxfId="574">
      <calculatedColumnFormula>COUNTIF(Vertices[Betweenness Centrality], "&gt;= " &amp; J2) - COUNTIF(Vertices[Betweenness Centrality], "&gt;=" &amp; J3)</calculatedColumnFormula>
    </tableColumn>
    <tableColumn id="9" name="Closeness Centrality Bin" dataDxfId="573"/>
    <tableColumn id="10" name="Closeness Centrality Frequency" dataDxfId="572">
      <calculatedColumnFormula>COUNTIF(Vertices[Closeness Centrality], "&gt;= " &amp; L2) - COUNTIF(Vertices[Closeness Centrality], "&gt;=" &amp; L3)</calculatedColumnFormula>
    </tableColumn>
    <tableColumn id="11" name="Eigenvector Centrality Bin" dataDxfId="571"/>
    <tableColumn id="12" name="Eigenvector Centrality Frequency" dataDxfId="570">
      <calculatedColumnFormula>COUNTIF(Vertices[Eigenvector Centrality], "&gt;= " &amp; N2) - COUNTIF(Vertices[Eigenvector Centrality], "&gt;=" &amp; N3)</calculatedColumnFormula>
    </tableColumn>
    <tableColumn id="18" name="PageRank Bin" dataDxfId="569"/>
    <tableColumn id="17" name="PageRank Frequency" dataDxfId="568">
      <calculatedColumnFormula>COUNTIF(Vertices[Eigenvector Centrality], "&gt;= " &amp; P2) - COUNTIF(Vertices[Eigenvector Centrality], "&gt;=" &amp; P3)</calculatedColumnFormula>
    </tableColumn>
    <tableColumn id="13" name="Clustering Coefficient Bin" dataDxfId="567"/>
    <tableColumn id="14" name="Clustering Coefficient Frequency" dataDxfId="566">
      <calculatedColumnFormula>COUNTIF(Vertices[Clustering Coefficient], "&gt;= " &amp; R2) - COUNTIF(Vertices[Clustering Coefficient], "&gt;=" &amp; R3)</calculatedColumnFormula>
    </tableColumn>
    <tableColumn id="15" name="Dynamic Filter Bin" dataDxfId="565"/>
    <tableColumn id="16" name="Dynamic Filter Frequency" dataDxfId="56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6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ccourt.georgetown.edu/PaCSS" TargetMode="External" /><Relationship Id="rId2" Type="http://schemas.openxmlformats.org/officeDocument/2006/relationships/hyperlink" Target="https://mccourt.georgetown.edu/PaCSS" TargetMode="External" /><Relationship Id="rId3" Type="http://schemas.openxmlformats.org/officeDocument/2006/relationships/hyperlink" Target="https://mccourt.georgetown.edu/PaCSS" TargetMode="External" /><Relationship Id="rId4" Type="http://schemas.openxmlformats.org/officeDocument/2006/relationships/hyperlink" Target="https://mccourt.georgetown.edu/pacss" TargetMode="External" /><Relationship Id="rId5" Type="http://schemas.openxmlformats.org/officeDocument/2006/relationships/hyperlink" Target="https://mccourt.georgetown.edu/pacss" TargetMode="External" /><Relationship Id="rId6" Type="http://schemas.openxmlformats.org/officeDocument/2006/relationships/hyperlink" Target="https://mccourt.georgetown.edu/pacss" TargetMode="External" /><Relationship Id="rId7" Type="http://schemas.openxmlformats.org/officeDocument/2006/relationships/hyperlink" Target="https://mccourt.georgetown.edu/pacss" TargetMode="External" /><Relationship Id="rId8" Type="http://schemas.openxmlformats.org/officeDocument/2006/relationships/hyperlink" Target="https://mccourt.georgetown.edu/pacss" TargetMode="External" /><Relationship Id="rId9" Type="http://schemas.openxmlformats.org/officeDocument/2006/relationships/hyperlink" Target="https://mccourt.georgetown.edu/pacss" TargetMode="External" /><Relationship Id="rId10" Type="http://schemas.openxmlformats.org/officeDocument/2006/relationships/hyperlink" Target="https://mccourt.georgetown.edu/PaCSS" TargetMode="External" /><Relationship Id="rId11" Type="http://schemas.openxmlformats.org/officeDocument/2006/relationships/hyperlink" Target="https://mccourt.georgetown.edu/PaCSS" TargetMode="External" /><Relationship Id="rId12" Type="http://schemas.openxmlformats.org/officeDocument/2006/relationships/hyperlink" Target="https://mccourt.georgetown.edu/PaCSS" TargetMode="External" /><Relationship Id="rId13" Type="http://schemas.openxmlformats.org/officeDocument/2006/relationships/hyperlink" Target="https://twitter.com/bi_zhao/status/1164981821710508038" TargetMode="External" /><Relationship Id="rId14" Type="http://schemas.openxmlformats.org/officeDocument/2006/relationships/hyperlink" Target="https://twitter.com/bi_zhao/status/1164981821710508038" TargetMode="External" /><Relationship Id="rId15" Type="http://schemas.openxmlformats.org/officeDocument/2006/relationships/hyperlink" Target="https://link.medium.com/83fdUpczwZ" TargetMode="External" /><Relationship Id="rId16" Type="http://schemas.openxmlformats.org/officeDocument/2006/relationships/hyperlink" Target="https://link.medium.com/83fdUpczwZ" TargetMode="External" /><Relationship Id="rId17" Type="http://schemas.openxmlformats.org/officeDocument/2006/relationships/hyperlink" Target="https://twitter.com/SAGEOceanTweets/status/1166729405768404993" TargetMode="External" /><Relationship Id="rId18" Type="http://schemas.openxmlformats.org/officeDocument/2006/relationships/hyperlink" Target="https://link.medium.com/83fdUpczwZ" TargetMode="External" /><Relationship Id="rId19" Type="http://schemas.openxmlformats.org/officeDocument/2006/relationships/hyperlink" Target="https://link.medium.com/83fdUpczwZ" TargetMode="External" /><Relationship Id="rId20" Type="http://schemas.openxmlformats.org/officeDocument/2006/relationships/hyperlink" Target="https://journals.sagepub.com/doi/10.1177/2158244019864484?ai=4u6gg&amp;ui=4rb1y&amp;af=T&amp;utm_source=twitter&amp;utm_medium=SAGE_social&amp;utm_content=sageoceantweets&amp;utm_term=a1591fe9-8d11-4b35-b57f-3b2a3aa18cbd" TargetMode="External" /><Relationship Id="rId21" Type="http://schemas.openxmlformats.org/officeDocument/2006/relationships/hyperlink" Target="https://mccourt.georgetown.edu/PaCSS?utm_source=twitter&amp;utm_medium=SAGE_social&amp;utm_content=sageoceantweets&amp;utm_term=738a70e2-c9e6-4597-801f-9e5efceb0c0e" TargetMode="External" /><Relationship Id="rId22" Type="http://schemas.openxmlformats.org/officeDocument/2006/relationships/hyperlink" Target="https://ocean.sagepub.com/blog/its-good-to-share-encouraging-the-sharing-reuse-and-citation-of-teaching-materials-in-computational-social-science?utm_source=twitter&amp;utm_medium=SAGE_social&amp;utm_content=sageoceantweets&amp;utm_term=a88ac20e-993d-4ffd-9a25-33b6b2b4cff2" TargetMode="External" /><Relationship Id="rId23" Type="http://schemas.openxmlformats.org/officeDocument/2006/relationships/hyperlink" Target="https://twitter.com/SAGEOceanTweets/status/1167435595846754305" TargetMode="External" /><Relationship Id="rId24" Type="http://schemas.openxmlformats.org/officeDocument/2006/relationships/hyperlink" Target="https://pbs.twimg.com/media/EDDUda6WwAAJezY.jpg" TargetMode="External" /><Relationship Id="rId25" Type="http://schemas.openxmlformats.org/officeDocument/2006/relationships/hyperlink" Target="https://pbs.twimg.com/media/EDEvxzxWsAE4tle.jpg" TargetMode="External" /><Relationship Id="rId26" Type="http://schemas.openxmlformats.org/officeDocument/2006/relationships/hyperlink" Target="https://pbs.twimg.com/media/EDIPTNPU0AEhIXV.jpg" TargetMode="External" /><Relationship Id="rId27" Type="http://schemas.openxmlformats.org/officeDocument/2006/relationships/hyperlink" Target="https://pbs.twimg.com/media/EDInZiEXoAAOu0b.jpg" TargetMode="External" /><Relationship Id="rId28" Type="http://schemas.openxmlformats.org/officeDocument/2006/relationships/hyperlink" Target="https://pbs.twimg.com/media/EDInZiEXoAAOu0b.jpg" TargetMode="External" /><Relationship Id="rId29" Type="http://schemas.openxmlformats.org/officeDocument/2006/relationships/hyperlink" Target="https://pbs.twimg.com/media/EDInZiEXoAAOu0b.jpg" TargetMode="External" /><Relationship Id="rId30" Type="http://schemas.openxmlformats.org/officeDocument/2006/relationships/hyperlink" Target="https://pbs.twimg.com/media/EDEkd-5UYAYeUm4.jpg" TargetMode="External" /><Relationship Id="rId31" Type="http://schemas.openxmlformats.org/officeDocument/2006/relationships/hyperlink" Target="https://pbs.twimg.com/media/EDInZiEXoAAOu0b.jpg" TargetMode="External" /><Relationship Id="rId32" Type="http://schemas.openxmlformats.org/officeDocument/2006/relationships/hyperlink" Target="https://pbs.twimg.com/media/EDInZiEXoAAOu0b.jpg" TargetMode="External" /><Relationship Id="rId33" Type="http://schemas.openxmlformats.org/officeDocument/2006/relationships/hyperlink" Target="https://pbs.twimg.com/media/ECrYyPzWkAEnHYK.jpg" TargetMode="External" /><Relationship Id="rId34" Type="http://schemas.openxmlformats.org/officeDocument/2006/relationships/hyperlink" Target="https://pbs.twimg.com/media/EDPdOVZXsA4Fbfi.png" TargetMode="External" /><Relationship Id="rId35" Type="http://schemas.openxmlformats.org/officeDocument/2006/relationships/hyperlink" Target="https://pbs.twimg.com/media/EDPi4ClXUAED64M.png" TargetMode="External" /><Relationship Id="rId36" Type="http://schemas.openxmlformats.org/officeDocument/2006/relationships/hyperlink" Target="http://pbs.twimg.com/profile_images/872125951806779393/NkcasGkc_normal.jpg" TargetMode="External" /><Relationship Id="rId37" Type="http://schemas.openxmlformats.org/officeDocument/2006/relationships/hyperlink" Target="http://pbs.twimg.com/profile_images/872125951806779393/NkcasGkc_normal.jpg" TargetMode="External" /><Relationship Id="rId38" Type="http://schemas.openxmlformats.org/officeDocument/2006/relationships/hyperlink" Target="http://pbs.twimg.com/profile_images/872125951806779393/NkcasGkc_normal.jpg" TargetMode="External" /><Relationship Id="rId39" Type="http://schemas.openxmlformats.org/officeDocument/2006/relationships/hyperlink" Target="http://pbs.twimg.com/profile_images/1161379565249449984/Kojs0yMl_normal.jpg" TargetMode="External" /><Relationship Id="rId40" Type="http://schemas.openxmlformats.org/officeDocument/2006/relationships/hyperlink" Target="http://pbs.twimg.com/profile_images/1161379565249449984/Kojs0yMl_normal.jpg" TargetMode="External" /><Relationship Id="rId41" Type="http://schemas.openxmlformats.org/officeDocument/2006/relationships/hyperlink" Target="http://pbs.twimg.com/profile_images/1161379565249449984/Kojs0yMl_normal.jpg" TargetMode="External" /><Relationship Id="rId42" Type="http://schemas.openxmlformats.org/officeDocument/2006/relationships/hyperlink" Target="http://pbs.twimg.com/profile_images/1098154103207878656/fHahrb18_normal.png" TargetMode="External" /><Relationship Id="rId43" Type="http://schemas.openxmlformats.org/officeDocument/2006/relationships/hyperlink" Target="http://pbs.twimg.com/profile_images/1098154103207878656/fHahrb18_normal.png" TargetMode="External" /><Relationship Id="rId44" Type="http://schemas.openxmlformats.org/officeDocument/2006/relationships/hyperlink" Target="http://pbs.twimg.com/profile_images/1098154103207878656/fHahrb18_normal.png" TargetMode="External" /><Relationship Id="rId45" Type="http://schemas.openxmlformats.org/officeDocument/2006/relationships/hyperlink" Target="http://pbs.twimg.com/profile_images/1133837165585211394/vfpH79YV_normal.jpg" TargetMode="External" /><Relationship Id="rId46" Type="http://schemas.openxmlformats.org/officeDocument/2006/relationships/hyperlink" Target="http://pbs.twimg.com/profile_images/1133837165585211394/vfpH79YV_normal.jpg" TargetMode="External" /><Relationship Id="rId47" Type="http://schemas.openxmlformats.org/officeDocument/2006/relationships/hyperlink" Target="http://pbs.twimg.com/profile_images/1133837165585211394/vfpH79YV_normal.jpg" TargetMode="External" /><Relationship Id="rId48" Type="http://schemas.openxmlformats.org/officeDocument/2006/relationships/hyperlink" Target="http://pbs.twimg.com/profile_images/1385427915/Andreas_Jungherr_normal.jpeg" TargetMode="External" /><Relationship Id="rId49" Type="http://schemas.openxmlformats.org/officeDocument/2006/relationships/hyperlink" Target="http://pbs.twimg.com/profile_images/1385427915/Andreas_Jungherr_normal.jpeg" TargetMode="External" /><Relationship Id="rId50" Type="http://schemas.openxmlformats.org/officeDocument/2006/relationships/hyperlink" Target="http://pbs.twimg.com/profile_images/1385427915/Andreas_Jungherr_normal.jpeg" TargetMode="External" /><Relationship Id="rId51" Type="http://schemas.openxmlformats.org/officeDocument/2006/relationships/hyperlink" Target="http://pbs.twimg.com/profile_images/203825377/aa-grb-head_normal.jpg" TargetMode="External" /><Relationship Id="rId52" Type="http://schemas.openxmlformats.org/officeDocument/2006/relationships/hyperlink" Target="http://pbs.twimg.com/profile_images/203825377/aa-grb-head_normal.jpg" TargetMode="External" /><Relationship Id="rId53" Type="http://schemas.openxmlformats.org/officeDocument/2006/relationships/hyperlink" Target="http://pbs.twimg.com/profile_images/203825377/aa-grb-head_normal.jpg" TargetMode="External" /><Relationship Id="rId54" Type="http://schemas.openxmlformats.org/officeDocument/2006/relationships/hyperlink" Target="http://pbs.twimg.com/profile_images/1115098480786251777/NJfqNKkH_normal.jpg" TargetMode="External" /><Relationship Id="rId55" Type="http://schemas.openxmlformats.org/officeDocument/2006/relationships/hyperlink" Target="http://pbs.twimg.com/profile_images/1115098480786251777/NJfqNKkH_normal.jpg" TargetMode="External" /><Relationship Id="rId56" Type="http://schemas.openxmlformats.org/officeDocument/2006/relationships/hyperlink" Target="http://pbs.twimg.com/profile_images/1115098480786251777/NJfqNKkH_normal.jpg" TargetMode="External" /><Relationship Id="rId57" Type="http://schemas.openxmlformats.org/officeDocument/2006/relationships/hyperlink" Target="http://pbs.twimg.com/profile_images/872100042978603008/gZwDYTXx_normal.jpg" TargetMode="External" /><Relationship Id="rId58" Type="http://schemas.openxmlformats.org/officeDocument/2006/relationships/hyperlink" Target="http://pbs.twimg.com/profile_images/872100042978603008/gZwDYTXx_normal.jpg" TargetMode="External" /><Relationship Id="rId59" Type="http://schemas.openxmlformats.org/officeDocument/2006/relationships/hyperlink" Target="http://pbs.twimg.com/profile_images/872100042978603008/gZwDYTXx_normal.jpg" TargetMode="External" /><Relationship Id="rId60" Type="http://schemas.openxmlformats.org/officeDocument/2006/relationships/hyperlink" Target="http://pbs.twimg.com/profile_images/1105135162294235137/OU8F2sF6_normal.png" TargetMode="External" /><Relationship Id="rId61" Type="http://schemas.openxmlformats.org/officeDocument/2006/relationships/hyperlink" Target="http://pbs.twimg.com/profile_images/1105135162294235137/OU8F2sF6_normal.png" TargetMode="External" /><Relationship Id="rId62" Type="http://schemas.openxmlformats.org/officeDocument/2006/relationships/hyperlink" Target="http://pbs.twimg.com/profile_images/1105135162294235137/OU8F2sF6_normal.png" TargetMode="External" /><Relationship Id="rId63" Type="http://schemas.openxmlformats.org/officeDocument/2006/relationships/hyperlink" Target="http://pbs.twimg.com/profile_images/1105135162294235137/OU8F2sF6_normal.png" TargetMode="External" /><Relationship Id="rId64" Type="http://schemas.openxmlformats.org/officeDocument/2006/relationships/hyperlink" Target="http://pbs.twimg.com/profile_images/1105135162294235137/OU8F2sF6_normal.png" TargetMode="External" /><Relationship Id="rId65" Type="http://schemas.openxmlformats.org/officeDocument/2006/relationships/hyperlink" Target="http://pbs.twimg.com/profile_images/1105135162294235137/OU8F2sF6_normal.png" TargetMode="External" /><Relationship Id="rId66" Type="http://schemas.openxmlformats.org/officeDocument/2006/relationships/hyperlink" Target="http://pbs.twimg.com/profile_images/1105135162294235137/OU8F2sF6_normal.png" TargetMode="External" /><Relationship Id="rId67" Type="http://schemas.openxmlformats.org/officeDocument/2006/relationships/hyperlink" Target="http://pbs.twimg.com/profile_images/1149693706011848704/PmBzJbWK_normal.jpg" TargetMode="External" /><Relationship Id="rId68" Type="http://schemas.openxmlformats.org/officeDocument/2006/relationships/hyperlink" Target="http://pbs.twimg.com/profile_images/1149693706011848704/PmBzJbWK_normal.jpg" TargetMode="External" /><Relationship Id="rId69" Type="http://schemas.openxmlformats.org/officeDocument/2006/relationships/hyperlink" Target="http://pbs.twimg.com/profile_images/1149693706011848704/PmBzJbWK_normal.jpg" TargetMode="External" /><Relationship Id="rId70" Type="http://schemas.openxmlformats.org/officeDocument/2006/relationships/hyperlink" Target="http://pbs.twimg.com/profile_images/1149693706011848704/PmBzJbWK_normal.jpg" TargetMode="External" /><Relationship Id="rId71" Type="http://schemas.openxmlformats.org/officeDocument/2006/relationships/hyperlink" Target="http://pbs.twimg.com/profile_images/1149693706011848704/PmBzJbWK_normal.jpg" TargetMode="External" /><Relationship Id="rId72" Type="http://schemas.openxmlformats.org/officeDocument/2006/relationships/hyperlink" Target="http://pbs.twimg.com/profile_images/1149693706011848704/PmBzJbWK_normal.jpg" TargetMode="External" /><Relationship Id="rId73" Type="http://schemas.openxmlformats.org/officeDocument/2006/relationships/hyperlink" Target="http://pbs.twimg.com/profile_images/1149693706011848704/PmBzJbWK_normal.jpg" TargetMode="External" /><Relationship Id="rId74" Type="http://schemas.openxmlformats.org/officeDocument/2006/relationships/hyperlink" Target="http://pbs.twimg.com/profile_images/1153501167458160641/6kUdonHY_normal.jpg" TargetMode="External" /><Relationship Id="rId75" Type="http://schemas.openxmlformats.org/officeDocument/2006/relationships/hyperlink" Target="http://pbs.twimg.com/profile_images/1153501167458160641/6kUdonHY_normal.jpg" TargetMode="External" /><Relationship Id="rId76" Type="http://schemas.openxmlformats.org/officeDocument/2006/relationships/hyperlink" Target="http://pbs.twimg.com/profile_images/1153501167458160641/6kUdonHY_normal.jpg" TargetMode="External" /><Relationship Id="rId77" Type="http://schemas.openxmlformats.org/officeDocument/2006/relationships/hyperlink" Target="http://pbs.twimg.com/profile_images/1153501167458160641/6kUdonHY_normal.jpg" TargetMode="External" /><Relationship Id="rId78" Type="http://schemas.openxmlformats.org/officeDocument/2006/relationships/hyperlink" Target="http://pbs.twimg.com/profile_images/1153501167458160641/6kUdonHY_normal.jpg" TargetMode="External" /><Relationship Id="rId79" Type="http://schemas.openxmlformats.org/officeDocument/2006/relationships/hyperlink" Target="http://pbs.twimg.com/profile_images/1153501167458160641/6kUdonHY_normal.jpg" TargetMode="External" /><Relationship Id="rId80" Type="http://schemas.openxmlformats.org/officeDocument/2006/relationships/hyperlink" Target="http://pbs.twimg.com/profile_images/1153501167458160641/6kUdonHY_normal.jpg" TargetMode="External" /><Relationship Id="rId81" Type="http://schemas.openxmlformats.org/officeDocument/2006/relationships/hyperlink" Target="http://pbs.twimg.com/profile_images/1108998432964792320/owynnnM__normal.png" TargetMode="External" /><Relationship Id="rId82" Type="http://schemas.openxmlformats.org/officeDocument/2006/relationships/hyperlink" Target="http://pbs.twimg.com/profile_images/1108998432964792320/owynnnM__normal.png" TargetMode="External" /><Relationship Id="rId83" Type="http://schemas.openxmlformats.org/officeDocument/2006/relationships/hyperlink" Target="http://pbs.twimg.com/profile_images/1108998432964792320/owynnnM__normal.png" TargetMode="External" /><Relationship Id="rId84" Type="http://schemas.openxmlformats.org/officeDocument/2006/relationships/hyperlink" Target="http://pbs.twimg.com/profile_images/1108998432964792320/owynnnM__normal.png" TargetMode="External" /><Relationship Id="rId85" Type="http://schemas.openxmlformats.org/officeDocument/2006/relationships/hyperlink" Target="http://pbs.twimg.com/profile_images/1108998432964792320/owynnnM__normal.png" TargetMode="External" /><Relationship Id="rId86" Type="http://schemas.openxmlformats.org/officeDocument/2006/relationships/hyperlink" Target="http://pbs.twimg.com/profile_images/1108998432964792320/owynnnM__normal.png" TargetMode="External" /><Relationship Id="rId87" Type="http://schemas.openxmlformats.org/officeDocument/2006/relationships/hyperlink" Target="http://pbs.twimg.com/profile_images/1108998432964792320/owynnnM__normal.png" TargetMode="External" /><Relationship Id="rId88" Type="http://schemas.openxmlformats.org/officeDocument/2006/relationships/hyperlink" Target="http://pbs.twimg.com/profile_images/1151114888376455168/7KpE8vqZ_normal.jpg" TargetMode="External" /><Relationship Id="rId89" Type="http://schemas.openxmlformats.org/officeDocument/2006/relationships/hyperlink" Target="http://pbs.twimg.com/profile_images/1151114888376455168/7KpE8vqZ_normal.jpg" TargetMode="External" /><Relationship Id="rId90" Type="http://schemas.openxmlformats.org/officeDocument/2006/relationships/hyperlink" Target="http://pbs.twimg.com/profile_images/1151114888376455168/7KpE8vqZ_normal.jpg" TargetMode="External" /><Relationship Id="rId91" Type="http://schemas.openxmlformats.org/officeDocument/2006/relationships/hyperlink" Target="http://pbs.twimg.com/profile_images/1151114888376455168/7KpE8vqZ_normal.jpg" TargetMode="External" /><Relationship Id="rId92" Type="http://schemas.openxmlformats.org/officeDocument/2006/relationships/hyperlink" Target="http://pbs.twimg.com/profile_images/1151114888376455168/7KpE8vqZ_normal.jpg" TargetMode="External" /><Relationship Id="rId93" Type="http://schemas.openxmlformats.org/officeDocument/2006/relationships/hyperlink" Target="http://pbs.twimg.com/profile_images/1151114888376455168/7KpE8vqZ_normal.jpg" TargetMode="External" /><Relationship Id="rId94" Type="http://schemas.openxmlformats.org/officeDocument/2006/relationships/hyperlink" Target="http://pbs.twimg.com/profile_images/1151114888376455168/7KpE8vqZ_normal.jpg" TargetMode="External" /><Relationship Id="rId95" Type="http://schemas.openxmlformats.org/officeDocument/2006/relationships/hyperlink" Target="http://pbs.twimg.com/profile_images/1066870411118432257/UeazUZtb_normal.jpg" TargetMode="External" /><Relationship Id="rId96" Type="http://schemas.openxmlformats.org/officeDocument/2006/relationships/hyperlink" Target="http://pbs.twimg.com/profile_images/902202306778640384/DvDQK7v0_normal.jpg" TargetMode="External" /><Relationship Id="rId97" Type="http://schemas.openxmlformats.org/officeDocument/2006/relationships/hyperlink" Target="http://pbs.twimg.com/profile_images/902202306778640384/DvDQK7v0_normal.jpg" TargetMode="External" /><Relationship Id="rId98" Type="http://schemas.openxmlformats.org/officeDocument/2006/relationships/hyperlink" Target="http://pbs.twimg.com/profile_images/811653240886595585/ctANYrWs_normal.jpg" TargetMode="External" /><Relationship Id="rId99" Type="http://schemas.openxmlformats.org/officeDocument/2006/relationships/hyperlink" Target="http://pbs.twimg.com/profile_images/3577885392/5e53fffacf94506a319c0a99acedebc0_normal.jpeg" TargetMode="External" /><Relationship Id="rId100" Type="http://schemas.openxmlformats.org/officeDocument/2006/relationships/hyperlink" Target="http://pbs.twimg.com/profile_images/800214124282032129/ek05YnuZ_normal.jpg" TargetMode="External" /><Relationship Id="rId101" Type="http://schemas.openxmlformats.org/officeDocument/2006/relationships/hyperlink" Target="http://pbs.twimg.com/profile_images/1156325085382189057/GhmbD3IQ_normal.jpg" TargetMode="External" /><Relationship Id="rId102" Type="http://schemas.openxmlformats.org/officeDocument/2006/relationships/hyperlink" Target="http://pbs.twimg.com/profile_images/884133225538441217/3QlF5hV0_normal.jpg" TargetMode="External" /><Relationship Id="rId103" Type="http://schemas.openxmlformats.org/officeDocument/2006/relationships/hyperlink" Target="http://pbs.twimg.com/profile_images/378800000077902989/0c26a9dc99a116032102d67716866144_normal.jpeg" TargetMode="External" /><Relationship Id="rId104" Type="http://schemas.openxmlformats.org/officeDocument/2006/relationships/hyperlink" Target="http://pbs.twimg.com/profile_images/811653240886595585/ctANYrWs_normal.jpg" TargetMode="External" /><Relationship Id="rId105" Type="http://schemas.openxmlformats.org/officeDocument/2006/relationships/hyperlink" Target="http://pbs.twimg.com/profile_images/3577885392/5e53fffacf94506a319c0a99acedebc0_normal.jpeg" TargetMode="External" /><Relationship Id="rId106" Type="http://schemas.openxmlformats.org/officeDocument/2006/relationships/hyperlink" Target="http://pbs.twimg.com/profile_images/800214124282032129/ek05YnuZ_normal.jpg" TargetMode="External" /><Relationship Id="rId107" Type="http://schemas.openxmlformats.org/officeDocument/2006/relationships/hyperlink" Target="http://pbs.twimg.com/profile_images/1156325085382189057/GhmbD3IQ_normal.jpg" TargetMode="External" /><Relationship Id="rId108" Type="http://schemas.openxmlformats.org/officeDocument/2006/relationships/hyperlink" Target="http://pbs.twimg.com/profile_images/1156325085382189057/GhmbD3IQ_normal.jpg" TargetMode="External" /><Relationship Id="rId109" Type="http://schemas.openxmlformats.org/officeDocument/2006/relationships/hyperlink" Target="http://pbs.twimg.com/profile_images/1156325085382189057/GhmbD3IQ_normal.jpg" TargetMode="External" /><Relationship Id="rId110" Type="http://schemas.openxmlformats.org/officeDocument/2006/relationships/hyperlink" Target="http://pbs.twimg.com/profile_images/1156325085382189057/GhmbD3IQ_normal.jpg" TargetMode="External" /><Relationship Id="rId111" Type="http://schemas.openxmlformats.org/officeDocument/2006/relationships/hyperlink" Target="http://pbs.twimg.com/profile_images/1156325085382189057/GhmbD3IQ_normal.jpg" TargetMode="External" /><Relationship Id="rId112" Type="http://schemas.openxmlformats.org/officeDocument/2006/relationships/hyperlink" Target="http://pbs.twimg.com/profile_images/884133225538441217/3QlF5hV0_normal.jpg" TargetMode="External" /><Relationship Id="rId113" Type="http://schemas.openxmlformats.org/officeDocument/2006/relationships/hyperlink" Target="http://pbs.twimg.com/profile_images/378800000077902989/0c26a9dc99a116032102d67716866144_normal.jpeg" TargetMode="External" /><Relationship Id="rId114" Type="http://schemas.openxmlformats.org/officeDocument/2006/relationships/hyperlink" Target="http://pbs.twimg.com/profile_images/811653240886595585/ctANYrWs_normal.jpg" TargetMode="External" /><Relationship Id="rId115" Type="http://schemas.openxmlformats.org/officeDocument/2006/relationships/hyperlink" Target="http://pbs.twimg.com/profile_images/3577885392/5e53fffacf94506a319c0a99acedebc0_normal.jpeg" TargetMode="External" /><Relationship Id="rId116" Type="http://schemas.openxmlformats.org/officeDocument/2006/relationships/hyperlink" Target="http://pbs.twimg.com/profile_images/800214124282032129/ek05YnuZ_normal.jpg" TargetMode="External" /><Relationship Id="rId117" Type="http://schemas.openxmlformats.org/officeDocument/2006/relationships/hyperlink" Target="http://pbs.twimg.com/profile_images/884133225538441217/3QlF5hV0_normal.jpg" TargetMode="External" /><Relationship Id="rId118" Type="http://schemas.openxmlformats.org/officeDocument/2006/relationships/hyperlink" Target="http://pbs.twimg.com/profile_images/884133225538441217/3QlF5hV0_normal.jpg" TargetMode="External" /><Relationship Id="rId119" Type="http://schemas.openxmlformats.org/officeDocument/2006/relationships/hyperlink" Target="http://pbs.twimg.com/profile_images/884133225538441217/3QlF5hV0_normal.jpg" TargetMode="External" /><Relationship Id="rId120" Type="http://schemas.openxmlformats.org/officeDocument/2006/relationships/hyperlink" Target="http://pbs.twimg.com/profile_images/884133225538441217/3QlF5hV0_normal.jpg" TargetMode="External" /><Relationship Id="rId121" Type="http://schemas.openxmlformats.org/officeDocument/2006/relationships/hyperlink" Target="http://pbs.twimg.com/profile_images/378800000077902989/0c26a9dc99a116032102d67716866144_normal.jpeg" TargetMode="External" /><Relationship Id="rId122" Type="http://schemas.openxmlformats.org/officeDocument/2006/relationships/hyperlink" Target="http://pbs.twimg.com/profile_images/811653240886595585/ctANYrWs_normal.jpg" TargetMode="External" /><Relationship Id="rId123" Type="http://schemas.openxmlformats.org/officeDocument/2006/relationships/hyperlink" Target="http://pbs.twimg.com/profile_images/3577885392/5e53fffacf94506a319c0a99acedebc0_normal.jpeg" TargetMode="External" /><Relationship Id="rId124" Type="http://schemas.openxmlformats.org/officeDocument/2006/relationships/hyperlink" Target="http://pbs.twimg.com/profile_images/800214124282032129/ek05YnuZ_normal.jpg" TargetMode="External" /><Relationship Id="rId125" Type="http://schemas.openxmlformats.org/officeDocument/2006/relationships/hyperlink" Target="http://pbs.twimg.com/profile_images/800214124282032129/ek05YnuZ_normal.jpg" TargetMode="External" /><Relationship Id="rId126" Type="http://schemas.openxmlformats.org/officeDocument/2006/relationships/hyperlink" Target="http://pbs.twimg.com/profile_images/800214124282032129/ek05YnuZ_normal.jpg" TargetMode="External" /><Relationship Id="rId127" Type="http://schemas.openxmlformats.org/officeDocument/2006/relationships/hyperlink" Target="http://pbs.twimg.com/profile_images/378800000077902989/0c26a9dc99a116032102d67716866144_normal.jpeg" TargetMode="External" /><Relationship Id="rId128" Type="http://schemas.openxmlformats.org/officeDocument/2006/relationships/hyperlink" Target="http://pbs.twimg.com/profile_images/811653240886595585/ctANYrWs_normal.jpg" TargetMode="External" /><Relationship Id="rId129" Type="http://schemas.openxmlformats.org/officeDocument/2006/relationships/hyperlink" Target="http://pbs.twimg.com/profile_images/3577885392/5e53fffacf94506a319c0a99acedebc0_normal.jpeg" TargetMode="External" /><Relationship Id="rId130" Type="http://schemas.openxmlformats.org/officeDocument/2006/relationships/hyperlink" Target="http://pbs.twimg.com/profile_images/378800000077902989/0c26a9dc99a116032102d67716866144_normal.jpeg" TargetMode="External" /><Relationship Id="rId131" Type="http://schemas.openxmlformats.org/officeDocument/2006/relationships/hyperlink" Target="http://pbs.twimg.com/profile_images/378800000077902989/0c26a9dc99a116032102d67716866144_normal.jpeg" TargetMode="External" /><Relationship Id="rId132" Type="http://schemas.openxmlformats.org/officeDocument/2006/relationships/hyperlink" Target="https://pbs.twimg.com/media/EDDUda6WwAAJezY.jpg" TargetMode="External" /><Relationship Id="rId133" Type="http://schemas.openxmlformats.org/officeDocument/2006/relationships/hyperlink" Target="http://pbs.twimg.com/profile_images/932694213350871040/LmqJoRbA_normal.jpg" TargetMode="External" /><Relationship Id="rId134" Type="http://schemas.openxmlformats.org/officeDocument/2006/relationships/hyperlink" Target="http://pbs.twimg.com/profile_images/932694213350871040/LmqJoRbA_normal.jpg" TargetMode="External" /><Relationship Id="rId135" Type="http://schemas.openxmlformats.org/officeDocument/2006/relationships/hyperlink" Target="http://pbs.twimg.com/profile_images/963765522956513280/Cr6Xpxsj_normal.jpg" TargetMode="External" /><Relationship Id="rId136" Type="http://schemas.openxmlformats.org/officeDocument/2006/relationships/hyperlink" Target="https://pbs.twimg.com/media/EDEvxzxWsAE4tle.jpg" TargetMode="External" /><Relationship Id="rId137" Type="http://schemas.openxmlformats.org/officeDocument/2006/relationships/hyperlink" Target="http://pbs.twimg.com/profile_images/808644194042605568/2ljSDuPZ_normal.jpg" TargetMode="External" /><Relationship Id="rId138" Type="http://schemas.openxmlformats.org/officeDocument/2006/relationships/hyperlink" Target="http://pbs.twimg.com/profile_images/1054227915880255493/q2CPosVz_normal.jpg" TargetMode="External" /><Relationship Id="rId139" Type="http://schemas.openxmlformats.org/officeDocument/2006/relationships/hyperlink" Target="http://pbs.twimg.com/profile_images/1057412800778305538/zperxJJs_normal.jpg" TargetMode="External" /><Relationship Id="rId140" Type="http://schemas.openxmlformats.org/officeDocument/2006/relationships/hyperlink" Target="https://pbs.twimg.com/media/EDIPTNPU0AEhIXV.jpg" TargetMode="External" /><Relationship Id="rId141" Type="http://schemas.openxmlformats.org/officeDocument/2006/relationships/hyperlink" Target="http://pbs.twimg.com/profile_images/803418473732997120/MvRK6pV6_normal.jpg" TargetMode="External" /><Relationship Id="rId142" Type="http://schemas.openxmlformats.org/officeDocument/2006/relationships/hyperlink" Target="http://pbs.twimg.com/profile_images/803418473732997120/MvRK6pV6_normal.jpg" TargetMode="External" /><Relationship Id="rId143" Type="http://schemas.openxmlformats.org/officeDocument/2006/relationships/hyperlink" Target="http://pbs.twimg.com/profile_images/803418473732997120/MvRK6pV6_normal.jpg" TargetMode="External" /><Relationship Id="rId144" Type="http://schemas.openxmlformats.org/officeDocument/2006/relationships/hyperlink" Target="http://pbs.twimg.com/profile_images/803418473732997120/MvRK6pV6_normal.jpg" TargetMode="External" /><Relationship Id="rId145" Type="http://schemas.openxmlformats.org/officeDocument/2006/relationships/hyperlink" Target="http://pbs.twimg.com/profile_images/803418473732997120/MvRK6pV6_normal.jpg" TargetMode="External" /><Relationship Id="rId146" Type="http://schemas.openxmlformats.org/officeDocument/2006/relationships/hyperlink" Target="http://pbs.twimg.com/profile_images/803418473732997120/MvRK6pV6_normal.jpg" TargetMode="External" /><Relationship Id="rId147" Type="http://schemas.openxmlformats.org/officeDocument/2006/relationships/hyperlink" Target="https://pbs.twimg.com/media/EDInZiEXoAAOu0b.jpg" TargetMode="External" /><Relationship Id="rId148" Type="http://schemas.openxmlformats.org/officeDocument/2006/relationships/hyperlink" Target="http://pbs.twimg.com/profile_images/1084739221892542465/RT8dYu-o_normal.jpg" TargetMode="External" /><Relationship Id="rId149" Type="http://schemas.openxmlformats.org/officeDocument/2006/relationships/hyperlink" Target="https://pbs.twimg.com/media/EDInZiEXoAAOu0b.jpg" TargetMode="External" /><Relationship Id="rId150" Type="http://schemas.openxmlformats.org/officeDocument/2006/relationships/hyperlink" Target="http://pbs.twimg.com/profile_images/1084739221892542465/RT8dYu-o_normal.jpg" TargetMode="External" /><Relationship Id="rId151" Type="http://schemas.openxmlformats.org/officeDocument/2006/relationships/hyperlink" Target="https://pbs.twimg.com/media/EDInZiEXoAAOu0b.jpg" TargetMode="External" /><Relationship Id="rId152" Type="http://schemas.openxmlformats.org/officeDocument/2006/relationships/hyperlink" Target="http://pbs.twimg.com/profile_images/1084739221892542465/RT8dYu-o_normal.jpg" TargetMode="External" /><Relationship Id="rId153" Type="http://schemas.openxmlformats.org/officeDocument/2006/relationships/hyperlink" Target="http://pbs.twimg.com/profile_images/1046081922252902407/TyIFKvQs_normal.jpg" TargetMode="External" /><Relationship Id="rId154" Type="http://schemas.openxmlformats.org/officeDocument/2006/relationships/hyperlink" Target="http://pbs.twimg.com/profile_images/1046081922252902407/TyIFKvQs_normal.jpg" TargetMode="External" /><Relationship Id="rId155" Type="http://schemas.openxmlformats.org/officeDocument/2006/relationships/hyperlink" Target="http://pbs.twimg.com/profile_images/1128284724387094528/bG-I8Knm_normal.png" TargetMode="External" /><Relationship Id="rId156" Type="http://schemas.openxmlformats.org/officeDocument/2006/relationships/hyperlink" Target="http://pbs.twimg.com/profile_images/1166660237283209217/EsS9Q5LA_normal.jpg" TargetMode="External" /><Relationship Id="rId157" Type="http://schemas.openxmlformats.org/officeDocument/2006/relationships/hyperlink" Target="http://pbs.twimg.com/profile_images/1014662498090475522/Go2MRzN-_normal.jpg" TargetMode="External" /><Relationship Id="rId158" Type="http://schemas.openxmlformats.org/officeDocument/2006/relationships/hyperlink" Target="http://pbs.twimg.com/profile_images/1128284724387094528/bG-I8Knm_normal.png" TargetMode="External" /><Relationship Id="rId159" Type="http://schemas.openxmlformats.org/officeDocument/2006/relationships/hyperlink" Target="http://pbs.twimg.com/profile_images/1166660237283209217/EsS9Q5LA_normal.jpg" TargetMode="External" /><Relationship Id="rId160" Type="http://schemas.openxmlformats.org/officeDocument/2006/relationships/hyperlink" Target="https://pbs.twimg.com/media/EDEkd-5UYAYeUm4.jpg" TargetMode="External" /><Relationship Id="rId161" Type="http://schemas.openxmlformats.org/officeDocument/2006/relationships/hyperlink" Target="https://pbs.twimg.com/media/EDInZiEXoAAOu0b.jpg" TargetMode="External" /><Relationship Id="rId162" Type="http://schemas.openxmlformats.org/officeDocument/2006/relationships/hyperlink" Target="http://pbs.twimg.com/profile_images/1084739221892542465/RT8dYu-o_normal.jpg" TargetMode="External" /><Relationship Id="rId163" Type="http://schemas.openxmlformats.org/officeDocument/2006/relationships/hyperlink" Target="http://pbs.twimg.com/profile_images/1014662498090475522/Go2MRzN-_normal.jpg" TargetMode="External" /><Relationship Id="rId164" Type="http://schemas.openxmlformats.org/officeDocument/2006/relationships/hyperlink" Target="http://pbs.twimg.com/profile_images/1166660237283209217/EsS9Q5LA_normal.jpg" TargetMode="External" /><Relationship Id="rId165" Type="http://schemas.openxmlformats.org/officeDocument/2006/relationships/hyperlink" Target="https://pbs.twimg.com/media/EDInZiEXoAAOu0b.jpg" TargetMode="External" /><Relationship Id="rId166" Type="http://schemas.openxmlformats.org/officeDocument/2006/relationships/hyperlink" Target="http://pbs.twimg.com/profile_images/1084739221892542465/RT8dYu-o_normal.jpg" TargetMode="External" /><Relationship Id="rId167" Type="http://schemas.openxmlformats.org/officeDocument/2006/relationships/hyperlink" Target="http://pbs.twimg.com/profile_images/1014662498090475522/Go2MRzN-_normal.jpg" TargetMode="External" /><Relationship Id="rId168" Type="http://schemas.openxmlformats.org/officeDocument/2006/relationships/hyperlink" Target="http://pbs.twimg.com/profile_images/909873423031074816/iOz9-iBu_normal.jpg" TargetMode="External" /><Relationship Id="rId169" Type="http://schemas.openxmlformats.org/officeDocument/2006/relationships/hyperlink" Target="http://pbs.twimg.com/profile_images/909873423031074816/iOz9-iBu_normal.jpg" TargetMode="External" /><Relationship Id="rId170" Type="http://schemas.openxmlformats.org/officeDocument/2006/relationships/hyperlink" Target="http://pbs.twimg.com/profile_images/909873423031074816/iOz9-iBu_normal.jpg" TargetMode="External" /><Relationship Id="rId171" Type="http://schemas.openxmlformats.org/officeDocument/2006/relationships/hyperlink" Target="http://pbs.twimg.com/profile_images/909873423031074816/iOz9-iBu_normal.jpg" TargetMode="External" /><Relationship Id="rId172" Type="http://schemas.openxmlformats.org/officeDocument/2006/relationships/hyperlink" Target="http://pbs.twimg.com/profile_images/1014662498090475522/Go2MRzN-_normal.jpg" TargetMode="External" /><Relationship Id="rId173" Type="http://schemas.openxmlformats.org/officeDocument/2006/relationships/hyperlink" Target="http://pbs.twimg.com/profile_images/1014662498090475522/Go2MRzN-_normal.jpg" TargetMode="External" /><Relationship Id="rId174" Type="http://schemas.openxmlformats.org/officeDocument/2006/relationships/hyperlink" Target="http://pbs.twimg.com/profile_images/1014662498090475522/Go2MRzN-_normal.jpg" TargetMode="External" /><Relationship Id="rId175" Type="http://schemas.openxmlformats.org/officeDocument/2006/relationships/hyperlink" Target="http://pbs.twimg.com/profile_images/1014662498090475522/Go2MRzN-_normal.jpg" TargetMode="External" /><Relationship Id="rId176" Type="http://schemas.openxmlformats.org/officeDocument/2006/relationships/hyperlink" Target="http://pbs.twimg.com/profile_images/811653240886595585/ctANYrWs_normal.jpg" TargetMode="External" /><Relationship Id="rId177" Type="http://schemas.openxmlformats.org/officeDocument/2006/relationships/hyperlink" Target="http://pbs.twimg.com/profile_images/3577885392/5e53fffacf94506a319c0a99acedebc0_normal.jpeg" TargetMode="External" /><Relationship Id="rId178" Type="http://schemas.openxmlformats.org/officeDocument/2006/relationships/hyperlink" Target="http://pbs.twimg.com/profile_images/1014662498090475522/Go2MRzN-_normal.jpg" TargetMode="External" /><Relationship Id="rId179" Type="http://schemas.openxmlformats.org/officeDocument/2006/relationships/hyperlink" Target="http://pbs.twimg.com/profile_images/1163830027131248640/eZ-2_AaR_normal.jpg" TargetMode="External" /><Relationship Id="rId180" Type="http://schemas.openxmlformats.org/officeDocument/2006/relationships/hyperlink" Target="http://pbs.twimg.com/profile_images/1163830027131248640/eZ-2_AaR_normal.jpg" TargetMode="External" /><Relationship Id="rId181" Type="http://schemas.openxmlformats.org/officeDocument/2006/relationships/hyperlink" Target="http://pbs.twimg.com/profile_images/1014662498090475522/Go2MRzN-_normal.jpg" TargetMode="External" /><Relationship Id="rId182" Type="http://schemas.openxmlformats.org/officeDocument/2006/relationships/hyperlink" Target="http://pbs.twimg.com/profile_images/1014662498090475522/Go2MRzN-_normal.jpg" TargetMode="External" /><Relationship Id="rId183" Type="http://schemas.openxmlformats.org/officeDocument/2006/relationships/hyperlink" Target="http://pbs.twimg.com/profile_images/1084739221892542465/RT8dYu-o_normal.jpg" TargetMode="External" /><Relationship Id="rId184" Type="http://schemas.openxmlformats.org/officeDocument/2006/relationships/hyperlink" Target="http://pbs.twimg.com/profile_images/1014662498090475522/Go2MRzN-_normal.jpg" TargetMode="External" /><Relationship Id="rId185" Type="http://schemas.openxmlformats.org/officeDocument/2006/relationships/hyperlink" Target="http://pbs.twimg.com/profile_images/1028765527005687808/9AtgdN7x_normal.jpg" TargetMode="External" /><Relationship Id="rId186" Type="http://schemas.openxmlformats.org/officeDocument/2006/relationships/hyperlink" Target="http://pbs.twimg.com/profile_images/1014662498090475522/Go2MRzN-_normal.jpg" TargetMode="External" /><Relationship Id="rId187" Type="http://schemas.openxmlformats.org/officeDocument/2006/relationships/hyperlink" Target="http://pbs.twimg.com/profile_images/1028765527005687808/9AtgdN7x_normal.jpg" TargetMode="External" /><Relationship Id="rId188" Type="http://schemas.openxmlformats.org/officeDocument/2006/relationships/hyperlink" Target="https://pbs.twimg.com/media/ECrYyPzWkAEnHYK.jpg" TargetMode="External" /><Relationship Id="rId189" Type="http://schemas.openxmlformats.org/officeDocument/2006/relationships/hyperlink" Target="http://pbs.twimg.com/profile_images/1014662498090475522/Go2MRzN-_normal.jpg" TargetMode="External" /><Relationship Id="rId190" Type="http://schemas.openxmlformats.org/officeDocument/2006/relationships/hyperlink" Target="http://pbs.twimg.com/profile_images/1014662498090475522/Go2MRzN-_normal.jpg" TargetMode="External" /><Relationship Id="rId191" Type="http://schemas.openxmlformats.org/officeDocument/2006/relationships/hyperlink" Target="http://pbs.twimg.com/profile_images/1014662498090475522/Go2MRzN-_normal.jpg" TargetMode="External" /><Relationship Id="rId192" Type="http://schemas.openxmlformats.org/officeDocument/2006/relationships/hyperlink" Target="http://pbs.twimg.com/profile_images/1014662498090475522/Go2MRzN-_normal.jpg" TargetMode="External" /><Relationship Id="rId193" Type="http://schemas.openxmlformats.org/officeDocument/2006/relationships/hyperlink" Target="http://pbs.twimg.com/profile_images/1014662498090475522/Go2MRzN-_normal.jpg" TargetMode="External" /><Relationship Id="rId194" Type="http://schemas.openxmlformats.org/officeDocument/2006/relationships/hyperlink" Target="http://pbs.twimg.com/profile_images/1014662498090475522/Go2MRzN-_normal.jpg" TargetMode="External" /><Relationship Id="rId195" Type="http://schemas.openxmlformats.org/officeDocument/2006/relationships/hyperlink" Target="http://pbs.twimg.com/profile_images/1014662498090475522/Go2MRzN-_normal.jpg" TargetMode="External" /><Relationship Id="rId196" Type="http://schemas.openxmlformats.org/officeDocument/2006/relationships/hyperlink" Target="http://pbs.twimg.com/profile_images/794551070525636608/JBNA2xW8_normal.jpg" TargetMode="External" /><Relationship Id="rId197" Type="http://schemas.openxmlformats.org/officeDocument/2006/relationships/hyperlink" Target="http://pbs.twimg.com/profile_images/794551070525636608/JBNA2xW8_normal.jpg" TargetMode="External" /><Relationship Id="rId198" Type="http://schemas.openxmlformats.org/officeDocument/2006/relationships/hyperlink" Target="http://pbs.twimg.com/profile_images/1084739221892542465/RT8dYu-o_normal.jpg" TargetMode="External" /><Relationship Id="rId199" Type="http://schemas.openxmlformats.org/officeDocument/2006/relationships/hyperlink" Target="http://pbs.twimg.com/profile_images/1084739221892542465/RT8dYu-o_normal.jpg" TargetMode="External" /><Relationship Id="rId200" Type="http://schemas.openxmlformats.org/officeDocument/2006/relationships/hyperlink" Target="http://pbs.twimg.com/profile_images/1084739221892542465/RT8dYu-o_normal.jpg" TargetMode="External" /><Relationship Id="rId201" Type="http://schemas.openxmlformats.org/officeDocument/2006/relationships/hyperlink" Target="http://pbs.twimg.com/profile_images/1084739221892542465/RT8dYu-o_normal.jpg" TargetMode="External" /><Relationship Id="rId202" Type="http://schemas.openxmlformats.org/officeDocument/2006/relationships/hyperlink" Target="http://pbs.twimg.com/profile_images/1084739221892542465/RT8dYu-o_normal.jpg" TargetMode="External" /><Relationship Id="rId203" Type="http://schemas.openxmlformats.org/officeDocument/2006/relationships/hyperlink" Target="http://pbs.twimg.com/profile_images/1084739221892542465/RT8dYu-o_normal.jpg" TargetMode="External" /><Relationship Id="rId204" Type="http://schemas.openxmlformats.org/officeDocument/2006/relationships/hyperlink" Target="http://pbs.twimg.com/profile_images/957988379173556224/a6YOjb2f_normal.jpg" TargetMode="External" /><Relationship Id="rId205" Type="http://schemas.openxmlformats.org/officeDocument/2006/relationships/hyperlink" Target="http://pbs.twimg.com/profile_images/957988379173556224/a6YOjb2f_normal.jpg" TargetMode="External" /><Relationship Id="rId206" Type="http://schemas.openxmlformats.org/officeDocument/2006/relationships/hyperlink" Target="http://pbs.twimg.com/profile_images/957988379173556224/a6YOjb2f_normal.jpg" TargetMode="External" /><Relationship Id="rId207" Type="http://schemas.openxmlformats.org/officeDocument/2006/relationships/hyperlink" Target="http://pbs.twimg.com/profile_images/957988379173556224/a6YOjb2f_normal.jpg" TargetMode="External" /><Relationship Id="rId208" Type="http://schemas.openxmlformats.org/officeDocument/2006/relationships/hyperlink" Target="http://pbs.twimg.com/profile_images/957988379173556224/a6YOjb2f_normal.jpg" TargetMode="External" /><Relationship Id="rId209" Type="http://schemas.openxmlformats.org/officeDocument/2006/relationships/hyperlink" Target="http://pbs.twimg.com/profile_images/957988379173556224/a6YOjb2f_normal.jpg" TargetMode="External" /><Relationship Id="rId210" Type="http://schemas.openxmlformats.org/officeDocument/2006/relationships/hyperlink" Target="http://pbs.twimg.com/profile_images/957988379173556224/a6YOjb2f_normal.jpg" TargetMode="External" /><Relationship Id="rId211" Type="http://schemas.openxmlformats.org/officeDocument/2006/relationships/hyperlink" Target="http://pbs.twimg.com/profile_images/957988379173556224/a6YOjb2f_normal.jpg" TargetMode="External" /><Relationship Id="rId212" Type="http://schemas.openxmlformats.org/officeDocument/2006/relationships/hyperlink" Target="http://pbs.twimg.com/profile_images/659784779668164612/OSwPmcpn_normal.jpg" TargetMode="External" /><Relationship Id="rId213" Type="http://schemas.openxmlformats.org/officeDocument/2006/relationships/hyperlink" Target="http://pbs.twimg.com/profile_images/659784779668164612/OSwPmcpn_normal.jpg" TargetMode="External" /><Relationship Id="rId214" Type="http://schemas.openxmlformats.org/officeDocument/2006/relationships/hyperlink" Target="https://pbs.twimg.com/media/EDPdOVZXsA4Fbfi.png" TargetMode="External" /><Relationship Id="rId215" Type="http://schemas.openxmlformats.org/officeDocument/2006/relationships/hyperlink" Target="http://pbs.twimg.com/profile_images/1124011917427785728/Lauqw40D_normal.png" TargetMode="External" /><Relationship Id="rId216" Type="http://schemas.openxmlformats.org/officeDocument/2006/relationships/hyperlink" Target="http://pbs.twimg.com/profile_images/3646112467/df6ee22cee362d33f5bb934ae1831e01_normal.jpeg" TargetMode="External" /><Relationship Id="rId217" Type="http://schemas.openxmlformats.org/officeDocument/2006/relationships/hyperlink" Target="http://pbs.twimg.com/profile_images/3646112467/df6ee22cee362d33f5bb934ae1831e01_normal.jpeg" TargetMode="External" /><Relationship Id="rId218" Type="http://schemas.openxmlformats.org/officeDocument/2006/relationships/hyperlink" Target="https://pbs.twimg.com/media/EDPi4ClXUAED64M.png" TargetMode="External" /><Relationship Id="rId219" Type="http://schemas.openxmlformats.org/officeDocument/2006/relationships/hyperlink" Target="http://pbs.twimg.com/profile_images/3646112467/df6ee22cee362d33f5bb934ae1831e01_normal.jpeg" TargetMode="External" /><Relationship Id="rId220" Type="http://schemas.openxmlformats.org/officeDocument/2006/relationships/hyperlink" Target="https://twitter.com/griverorz/status/1164993529522937862" TargetMode="External" /><Relationship Id="rId221" Type="http://schemas.openxmlformats.org/officeDocument/2006/relationships/hyperlink" Target="https://twitter.com/griverorz/status/1164993529522937862" TargetMode="External" /><Relationship Id="rId222" Type="http://schemas.openxmlformats.org/officeDocument/2006/relationships/hyperlink" Target="https://twitter.com/griverorz/status/1164993529522937862" TargetMode="External" /><Relationship Id="rId223" Type="http://schemas.openxmlformats.org/officeDocument/2006/relationships/hyperlink" Target="https://twitter.com/raulpacheco/status/1164995806602125313" TargetMode="External" /><Relationship Id="rId224" Type="http://schemas.openxmlformats.org/officeDocument/2006/relationships/hyperlink" Target="https://twitter.com/raulpacheco/status/1164995806602125313" TargetMode="External" /><Relationship Id="rId225" Type="http://schemas.openxmlformats.org/officeDocument/2006/relationships/hyperlink" Target="https://twitter.com/raulpacheco/status/1164995806602125313" TargetMode="External" /><Relationship Id="rId226" Type="http://schemas.openxmlformats.org/officeDocument/2006/relationships/hyperlink" Target="https://twitter.com/digdemlab/status/1164997082870099968" TargetMode="External" /><Relationship Id="rId227" Type="http://schemas.openxmlformats.org/officeDocument/2006/relationships/hyperlink" Target="https://twitter.com/digdemlab/status/1164997082870099968" TargetMode="External" /><Relationship Id="rId228" Type="http://schemas.openxmlformats.org/officeDocument/2006/relationships/hyperlink" Target="https://twitter.com/digdemlab/status/1164997082870099968" TargetMode="External" /><Relationship Id="rId229" Type="http://schemas.openxmlformats.org/officeDocument/2006/relationships/hyperlink" Target="https://twitter.com/nicrighetti/status/1164999366064652289" TargetMode="External" /><Relationship Id="rId230" Type="http://schemas.openxmlformats.org/officeDocument/2006/relationships/hyperlink" Target="https://twitter.com/nicrighetti/status/1164999366064652289" TargetMode="External" /><Relationship Id="rId231" Type="http://schemas.openxmlformats.org/officeDocument/2006/relationships/hyperlink" Target="https://twitter.com/nicrighetti/status/1164999366064652289" TargetMode="External" /><Relationship Id="rId232" Type="http://schemas.openxmlformats.org/officeDocument/2006/relationships/hyperlink" Target="https://twitter.com/ajungherr/status/1165005414146236416" TargetMode="External" /><Relationship Id="rId233" Type="http://schemas.openxmlformats.org/officeDocument/2006/relationships/hyperlink" Target="https://twitter.com/ajungherr/status/1165005414146236416" TargetMode="External" /><Relationship Id="rId234" Type="http://schemas.openxmlformats.org/officeDocument/2006/relationships/hyperlink" Target="https://twitter.com/ajungherr/status/1165005414146236416" TargetMode="External" /><Relationship Id="rId235" Type="http://schemas.openxmlformats.org/officeDocument/2006/relationships/hyperlink" Target="https://twitter.com/bobboynton/status/1165256788004024328" TargetMode="External" /><Relationship Id="rId236" Type="http://schemas.openxmlformats.org/officeDocument/2006/relationships/hyperlink" Target="https://twitter.com/bobboynton/status/1165256788004024328" TargetMode="External" /><Relationship Id="rId237" Type="http://schemas.openxmlformats.org/officeDocument/2006/relationships/hyperlink" Target="https://twitter.com/bobboynton/status/1165256788004024328" TargetMode="External" /><Relationship Id="rId238" Type="http://schemas.openxmlformats.org/officeDocument/2006/relationships/hyperlink" Target="https://twitter.com/pedrolealdino/status/1165269987554144256" TargetMode="External" /><Relationship Id="rId239" Type="http://schemas.openxmlformats.org/officeDocument/2006/relationships/hyperlink" Target="https://twitter.com/pedrolealdino/status/1165269987554144256" TargetMode="External" /><Relationship Id="rId240" Type="http://schemas.openxmlformats.org/officeDocument/2006/relationships/hyperlink" Target="https://twitter.com/pedrolealdino/status/1165269987554144256" TargetMode="External" /><Relationship Id="rId241" Type="http://schemas.openxmlformats.org/officeDocument/2006/relationships/hyperlink" Target="https://twitter.com/aghpol/status/1165359088890499077" TargetMode="External" /><Relationship Id="rId242" Type="http://schemas.openxmlformats.org/officeDocument/2006/relationships/hyperlink" Target="https://twitter.com/aghpol/status/1165359088890499077" TargetMode="External" /><Relationship Id="rId243" Type="http://schemas.openxmlformats.org/officeDocument/2006/relationships/hyperlink" Target="https://twitter.com/aghpol/status/1165359088890499077" TargetMode="External" /><Relationship Id="rId244" Type="http://schemas.openxmlformats.org/officeDocument/2006/relationships/hyperlink" Target="https://twitter.com/plwarre/status/1166417751562321920" TargetMode="External" /><Relationship Id="rId245" Type="http://schemas.openxmlformats.org/officeDocument/2006/relationships/hyperlink" Target="https://twitter.com/plwarre/status/1166417751562321920" TargetMode="External" /><Relationship Id="rId246" Type="http://schemas.openxmlformats.org/officeDocument/2006/relationships/hyperlink" Target="https://twitter.com/plwarre/status/1166417751562321920" TargetMode="External" /><Relationship Id="rId247" Type="http://schemas.openxmlformats.org/officeDocument/2006/relationships/hyperlink" Target="https://twitter.com/plwarre/status/1166417751562321920" TargetMode="External" /><Relationship Id="rId248" Type="http://schemas.openxmlformats.org/officeDocument/2006/relationships/hyperlink" Target="https://twitter.com/plwarre/status/1166417751562321920" TargetMode="External" /><Relationship Id="rId249" Type="http://schemas.openxmlformats.org/officeDocument/2006/relationships/hyperlink" Target="https://twitter.com/plwarre/status/1166417751562321920" TargetMode="External" /><Relationship Id="rId250" Type="http://schemas.openxmlformats.org/officeDocument/2006/relationships/hyperlink" Target="https://twitter.com/plwarre/status/1166417751562321920" TargetMode="External" /><Relationship Id="rId251" Type="http://schemas.openxmlformats.org/officeDocument/2006/relationships/hyperlink" Target="https://twitter.com/casandreu/status/1166461718437990401" TargetMode="External" /><Relationship Id="rId252" Type="http://schemas.openxmlformats.org/officeDocument/2006/relationships/hyperlink" Target="https://twitter.com/casandreu/status/1166461718437990401" TargetMode="External" /><Relationship Id="rId253" Type="http://schemas.openxmlformats.org/officeDocument/2006/relationships/hyperlink" Target="https://twitter.com/casandreu/status/1166461718437990401" TargetMode="External" /><Relationship Id="rId254" Type="http://schemas.openxmlformats.org/officeDocument/2006/relationships/hyperlink" Target="https://twitter.com/casandreu/status/1166461718437990401" TargetMode="External" /><Relationship Id="rId255" Type="http://schemas.openxmlformats.org/officeDocument/2006/relationships/hyperlink" Target="https://twitter.com/casandreu/status/1166461718437990401" TargetMode="External" /><Relationship Id="rId256" Type="http://schemas.openxmlformats.org/officeDocument/2006/relationships/hyperlink" Target="https://twitter.com/casandreu/status/1166461718437990401" TargetMode="External" /><Relationship Id="rId257" Type="http://schemas.openxmlformats.org/officeDocument/2006/relationships/hyperlink" Target="https://twitter.com/casandreu/status/1166461718437990401" TargetMode="External" /><Relationship Id="rId258" Type="http://schemas.openxmlformats.org/officeDocument/2006/relationships/hyperlink" Target="https://twitter.com/zns202/status/1166480400002224128" TargetMode="External" /><Relationship Id="rId259" Type="http://schemas.openxmlformats.org/officeDocument/2006/relationships/hyperlink" Target="https://twitter.com/zns202/status/1166480400002224128" TargetMode="External" /><Relationship Id="rId260" Type="http://schemas.openxmlformats.org/officeDocument/2006/relationships/hyperlink" Target="https://twitter.com/zns202/status/1166480400002224128" TargetMode="External" /><Relationship Id="rId261" Type="http://schemas.openxmlformats.org/officeDocument/2006/relationships/hyperlink" Target="https://twitter.com/zns202/status/1166480400002224128" TargetMode="External" /><Relationship Id="rId262" Type="http://schemas.openxmlformats.org/officeDocument/2006/relationships/hyperlink" Target="https://twitter.com/zns202/status/1166480400002224128" TargetMode="External" /><Relationship Id="rId263" Type="http://schemas.openxmlformats.org/officeDocument/2006/relationships/hyperlink" Target="https://twitter.com/zns202/status/1166480400002224128" TargetMode="External" /><Relationship Id="rId264" Type="http://schemas.openxmlformats.org/officeDocument/2006/relationships/hyperlink" Target="https://twitter.com/zns202/status/1166480400002224128" TargetMode="External" /><Relationship Id="rId265" Type="http://schemas.openxmlformats.org/officeDocument/2006/relationships/hyperlink" Target="https://twitter.com/sergeysanovich/status/1166490118984744964" TargetMode="External" /><Relationship Id="rId266" Type="http://schemas.openxmlformats.org/officeDocument/2006/relationships/hyperlink" Target="https://twitter.com/sergeysanovich/status/1166490118984744964" TargetMode="External" /><Relationship Id="rId267" Type="http://schemas.openxmlformats.org/officeDocument/2006/relationships/hyperlink" Target="https://twitter.com/sergeysanovich/status/1166490118984744964" TargetMode="External" /><Relationship Id="rId268" Type="http://schemas.openxmlformats.org/officeDocument/2006/relationships/hyperlink" Target="https://twitter.com/sergeysanovich/status/1166490118984744964" TargetMode="External" /><Relationship Id="rId269" Type="http://schemas.openxmlformats.org/officeDocument/2006/relationships/hyperlink" Target="https://twitter.com/sergeysanovich/status/1166490118984744964" TargetMode="External" /><Relationship Id="rId270" Type="http://schemas.openxmlformats.org/officeDocument/2006/relationships/hyperlink" Target="https://twitter.com/sergeysanovich/status/1166490118984744964" TargetMode="External" /><Relationship Id="rId271" Type="http://schemas.openxmlformats.org/officeDocument/2006/relationships/hyperlink" Target="https://twitter.com/sergeysanovich/status/1166490118984744964" TargetMode="External" /><Relationship Id="rId272" Type="http://schemas.openxmlformats.org/officeDocument/2006/relationships/hyperlink" Target="https://twitter.com/gorokhovskaia/status/1166497551568162816" TargetMode="External" /><Relationship Id="rId273" Type="http://schemas.openxmlformats.org/officeDocument/2006/relationships/hyperlink" Target="https://twitter.com/gorokhovskaia/status/1166497551568162816" TargetMode="External" /><Relationship Id="rId274" Type="http://schemas.openxmlformats.org/officeDocument/2006/relationships/hyperlink" Target="https://twitter.com/gorokhovskaia/status/1166497551568162816" TargetMode="External" /><Relationship Id="rId275" Type="http://schemas.openxmlformats.org/officeDocument/2006/relationships/hyperlink" Target="https://twitter.com/gorokhovskaia/status/1166497551568162816" TargetMode="External" /><Relationship Id="rId276" Type="http://schemas.openxmlformats.org/officeDocument/2006/relationships/hyperlink" Target="https://twitter.com/gorokhovskaia/status/1166497551568162816" TargetMode="External" /><Relationship Id="rId277" Type="http://schemas.openxmlformats.org/officeDocument/2006/relationships/hyperlink" Target="https://twitter.com/gorokhovskaia/status/1166497551568162816" TargetMode="External" /><Relationship Id="rId278" Type="http://schemas.openxmlformats.org/officeDocument/2006/relationships/hyperlink" Target="https://twitter.com/gorokhovskaia/status/1166497551568162816" TargetMode="External" /><Relationship Id="rId279" Type="http://schemas.openxmlformats.org/officeDocument/2006/relationships/hyperlink" Target="https://twitter.com/wilkenphd/status/1166380154102407168" TargetMode="External" /><Relationship Id="rId280" Type="http://schemas.openxmlformats.org/officeDocument/2006/relationships/hyperlink" Target="https://twitter.com/mss3rosaferreum/status/1166556358377795584" TargetMode="External" /><Relationship Id="rId281" Type="http://schemas.openxmlformats.org/officeDocument/2006/relationships/hyperlink" Target="https://twitter.com/mss3rosaferreum/status/1166556358377795584" TargetMode="External" /><Relationship Id="rId282" Type="http://schemas.openxmlformats.org/officeDocument/2006/relationships/hyperlink" Target="https://twitter.com/andyguess/status/1166414675803869185" TargetMode="External" /><Relationship Id="rId283" Type="http://schemas.openxmlformats.org/officeDocument/2006/relationships/hyperlink" Target="https://twitter.com/smapp_nyu/status/1166417097888555009" TargetMode="External" /><Relationship Id="rId284" Type="http://schemas.openxmlformats.org/officeDocument/2006/relationships/hyperlink" Target="https://twitter.com/aasiegel/status/1166465166931877889" TargetMode="External" /><Relationship Id="rId285" Type="http://schemas.openxmlformats.org/officeDocument/2006/relationships/hyperlink" Target="https://twitter.com/aslett_kevin/status/1166548277812224000" TargetMode="External" /><Relationship Id="rId286" Type="http://schemas.openxmlformats.org/officeDocument/2006/relationships/hyperlink" Target="https://twitter.com/kmmunger/status/1166589611906392065" TargetMode="External" /><Relationship Id="rId287" Type="http://schemas.openxmlformats.org/officeDocument/2006/relationships/hyperlink" Target="https://twitter.com/j_a_tucker/status/1166413975598305280" TargetMode="External" /><Relationship Id="rId288" Type="http://schemas.openxmlformats.org/officeDocument/2006/relationships/hyperlink" Target="https://twitter.com/andyguess/status/1166414675803869185" TargetMode="External" /><Relationship Id="rId289" Type="http://schemas.openxmlformats.org/officeDocument/2006/relationships/hyperlink" Target="https://twitter.com/smapp_nyu/status/1166417097888555009" TargetMode="External" /><Relationship Id="rId290" Type="http://schemas.openxmlformats.org/officeDocument/2006/relationships/hyperlink" Target="https://twitter.com/aasiegel/status/1166465166931877889" TargetMode="External" /><Relationship Id="rId291" Type="http://schemas.openxmlformats.org/officeDocument/2006/relationships/hyperlink" Target="https://twitter.com/aslett_kevin/status/1166548277812224000" TargetMode="External" /><Relationship Id="rId292" Type="http://schemas.openxmlformats.org/officeDocument/2006/relationships/hyperlink" Target="https://twitter.com/aslett_kevin/status/1166548277812224000" TargetMode="External" /><Relationship Id="rId293" Type="http://schemas.openxmlformats.org/officeDocument/2006/relationships/hyperlink" Target="https://twitter.com/aslett_kevin/status/1166548277812224000" TargetMode="External" /><Relationship Id="rId294" Type="http://schemas.openxmlformats.org/officeDocument/2006/relationships/hyperlink" Target="https://twitter.com/aslett_kevin/status/1166548277812224000" TargetMode="External" /><Relationship Id="rId295" Type="http://schemas.openxmlformats.org/officeDocument/2006/relationships/hyperlink" Target="https://twitter.com/aslett_kevin/status/1166548277812224000" TargetMode="External" /><Relationship Id="rId296" Type="http://schemas.openxmlformats.org/officeDocument/2006/relationships/hyperlink" Target="https://twitter.com/kmmunger/status/1166589611906392065" TargetMode="External" /><Relationship Id="rId297" Type="http://schemas.openxmlformats.org/officeDocument/2006/relationships/hyperlink" Target="https://twitter.com/j_a_tucker/status/1166413975598305280" TargetMode="External" /><Relationship Id="rId298" Type="http://schemas.openxmlformats.org/officeDocument/2006/relationships/hyperlink" Target="https://twitter.com/andyguess/status/1166414675803869185" TargetMode="External" /><Relationship Id="rId299" Type="http://schemas.openxmlformats.org/officeDocument/2006/relationships/hyperlink" Target="https://twitter.com/smapp_nyu/status/1166417097888555009" TargetMode="External" /><Relationship Id="rId300" Type="http://schemas.openxmlformats.org/officeDocument/2006/relationships/hyperlink" Target="https://twitter.com/aasiegel/status/1166465166931877889" TargetMode="External" /><Relationship Id="rId301" Type="http://schemas.openxmlformats.org/officeDocument/2006/relationships/hyperlink" Target="https://twitter.com/kmmunger/status/1166589611906392065" TargetMode="External" /><Relationship Id="rId302" Type="http://schemas.openxmlformats.org/officeDocument/2006/relationships/hyperlink" Target="https://twitter.com/kmmunger/status/1166589611906392065" TargetMode="External" /><Relationship Id="rId303" Type="http://schemas.openxmlformats.org/officeDocument/2006/relationships/hyperlink" Target="https://twitter.com/kmmunger/status/1166589611906392065" TargetMode="External" /><Relationship Id="rId304" Type="http://schemas.openxmlformats.org/officeDocument/2006/relationships/hyperlink" Target="https://twitter.com/kmmunger/status/1166589611906392065" TargetMode="External" /><Relationship Id="rId305" Type="http://schemas.openxmlformats.org/officeDocument/2006/relationships/hyperlink" Target="https://twitter.com/j_a_tucker/status/1166413975598305280" TargetMode="External" /><Relationship Id="rId306" Type="http://schemas.openxmlformats.org/officeDocument/2006/relationships/hyperlink" Target="https://twitter.com/andyguess/status/1166414675803869185" TargetMode="External" /><Relationship Id="rId307" Type="http://schemas.openxmlformats.org/officeDocument/2006/relationships/hyperlink" Target="https://twitter.com/smapp_nyu/status/1166417097888555009" TargetMode="External" /><Relationship Id="rId308" Type="http://schemas.openxmlformats.org/officeDocument/2006/relationships/hyperlink" Target="https://twitter.com/aasiegel/status/1166465166931877889" TargetMode="External" /><Relationship Id="rId309" Type="http://schemas.openxmlformats.org/officeDocument/2006/relationships/hyperlink" Target="https://twitter.com/aasiegel/status/1166465166931877889" TargetMode="External" /><Relationship Id="rId310" Type="http://schemas.openxmlformats.org/officeDocument/2006/relationships/hyperlink" Target="https://twitter.com/aasiegel/status/1166465166931877889" TargetMode="External" /><Relationship Id="rId311" Type="http://schemas.openxmlformats.org/officeDocument/2006/relationships/hyperlink" Target="https://twitter.com/j_a_tucker/status/1166413975598305280" TargetMode="External" /><Relationship Id="rId312" Type="http://schemas.openxmlformats.org/officeDocument/2006/relationships/hyperlink" Target="https://twitter.com/andyguess/status/1166414675803869185" TargetMode="External" /><Relationship Id="rId313" Type="http://schemas.openxmlformats.org/officeDocument/2006/relationships/hyperlink" Target="https://twitter.com/smapp_nyu/status/1166417097888555009" TargetMode="External" /><Relationship Id="rId314" Type="http://schemas.openxmlformats.org/officeDocument/2006/relationships/hyperlink" Target="https://twitter.com/j_a_tucker/status/1166413975598305280" TargetMode="External" /><Relationship Id="rId315" Type="http://schemas.openxmlformats.org/officeDocument/2006/relationships/hyperlink" Target="https://twitter.com/j_a_tucker/status/1166413975598305280" TargetMode="External" /><Relationship Id="rId316" Type="http://schemas.openxmlformats.org/officeDocument/2006/relationships/hyperlink" Target="https://twitter.com/j_a_tucker/status/1166665910800830464" TargetMode="External" /><Relationship Id="rId317" Type="http://schemas.openxmlformats.org/officeDocument/2006/relationships/hyperlink" Target="https://twitter.com/richbonneaunyu/status/1166685701800386560" TargetMode="External" /><Relationship Id="rId318" Type="http://schemas.openxmlformats.org/officeDocument/2006/relationships/hyperlink" Target="https://twitter.com/richbonneaunyu/status/1166685701800386560" TargetMode="External" /><Relationship Id="rId319" Type="http://schemas.openxmlformats.org/officeDocument/2006/relationships/hyperlink" Target="https://twitter.com/gaveltri/status/1166760287573291009" TargetMode="External" /><Relationship Id="rId320" Type="http://schemas.openxmlformats.org/officeDocument/2006/relationships/hyperlink" Target="https://twitter.com/_avecchiato/status/1166766315924807680" TargetMode="External" /><Relationship Id="rId321" Type="http://schemas.openxmlformats.org/officeDocument/2006/relationships/hyperlink" Target="https://twitter.com/iuliacioroianu/status/1166868205547282432" TargetMode="External" /><Relationship Id="rId322" Type="http://schemas.openxmlformats.org/officeDocument/2006/relationships/hyperlink" Target="https://twitter.com/jonmladd/status/1166892212598267904" TargetMode="External" /><Relationship Id="rId323" Type="http://schemas.openxmlformats.org/officeDocument/2006/relationships/hyperlink" Target="https://twitter.com/mattgrossmann/status/1166894028807376896" TargetMode="External" /><Relationship Id="rId324" Type="http://schemas.openxmlformats.org/officeDocument/2006/relationships/hyperlink" Target="https://twitter.com/ajaykum30760709/status/1167012094220193793" TargetMode="External" /><Relationship Id="rId325" Type="http://schemas.openxmlformats.org/officeDocument/2006/relationships/hyperlink" Target="https://twitter.com/ryanjgallag/status/1167046591108308992" TargetMode="External" /><Relationship Id="rId326" Type="http://schemas.openxmlformats.org/officeDocument/2006/relationships/hyperlink" Target="https://twitter.com/ryanjgallag/status/1167046591108308992" TargetMode="External" /><Relationship Id="rId327" Type="http://schemas.openxmlformats.org/officeDocument/2006/relationships/hyperlink" Target="https://twitter.com/ryanjgallag/status/1167046591108308992" TargetMode="External" /><Relationship Id="rId328" Type="http://schemas.openxmlformats.org/officeDocument/2006/relationships/hyperlink" Target="https://twitter.com/ryanjgallag/status/1167046591108308992" TargetMode="External" /><Relationship Id="rId329" Type="http://schemas.openxmlformats.org/officeDocument/2006/relationships/hyperlink" Target="https://twitter.com/ryanjgallag/status/1167046591108308992" TargetMode="External" /><Relationship Id="rId330" Type="http://schemas.openxmlformats.org/officeDocument/2006/relationships/hyperlink" Target="https://twitter.com/ryanjgallag/status/1167046591108308992" TargetMode="External" /><Relationship Id="rId331" Type="http://schemas.openxmlformats.org/officeDocument/2006/relationships/hyperlink" Target="https://twitter.com/shugars/status/1167038578217668608" TargetMode="External" /><Relationship Id="rId332" Type="http://schemas.openxmlformats.org/officeDocument/2006/relationships/hyperlink" Target="https://twitter.com/kmetzlersage/status/1167165845107281928" TargetMode="External" /><Relationship Id="rId333" Type="http://schemas.openxmlformats.org/officeDocument/2006/relationships/hyperlink" Target="https://twitter.com/shugars/status/1167038578217668608" TargetMode="External" /><Relationship Id="rId334" Type="http://schemas.openxmlformats.org/officeDocument/2006/relationships/hyperlink" Target="https://twitter.com/kmetzlersage/status/1167165845107281928" TargetMode="External" /><Relationship Id="rId335" Type="http://schemas.openxmlformats.org/officeDocument/2006/relationships/hyperlink" Target="https://twitter.com/shugars/status/1167038578217668608" TargetMode="External" /><Relationship Id="rId336" Type="http://schemas.openxmlformats.org/officeDocument/2006/relationships/hyperlink" Target="https://twitter.com/kmetzlersage/status/1167165845107281928" TargetMode="External" /><Relationship Id="rId337" Type="http://schemas.openxmlformats.org/officeDocument/2006/relationships/hyperlink" Target="https://twitter.com/fgilardi/status/1164989440303009794" TargetMode="External" /><Relationship Id="rId338" Type="http://schemas.openxmlformats.org/officeDocument/2006/relationships/hyperlink" Target="https://twitter.com/fgilardi/status/1164989440303009794" TargetMode="External" /><Relationship Id="rId339" Type="http://schemas.openxmlformats.org/officeDocument/2006/relationships/hyperlink" Target="https://twitter.com/davidlazer/status/1164993446496612352" TargetMode="External" /><Relationship Id="rId340" Type="http://schemas.openxmlformats.org/officeDocument/2006/relationships/hyperlink" Target="https://twitter.com/bi_zhao/status/1165060736743329797" TargetMode="External" /><Relationship Id="rId341" Type="http://schemas.openxmlformats.org/officeDocument/2006/relationships/hyperlink" Target="https://twitter.com/smandpbot/status/1166408432989040640" TargetMode="External" /><Relationship Id="rId342" Type="http://schemas.openxmlformats.org/officeDocument/2006/relationships/hyperlink" Target="https://twitter.com/davidlazer/status/1164993446496612352" TargetMode="External" /><Relationship Id="rId343" Type="http://schemas.openxmlformats.org/officeDocument/2006/relationships/hyperlink" Target="https://twitter.com/bi_zhao/status/1165060736743329797" TargetMode="External" /><Relationship Id="rId344" Type="http://schemas.openxmlformats.org/officeDocument/2006/relationships/hyperlink" Target="https://twitter.com/shugars/status/1166753884108279808" TargetMode="External" /><Relationship Id="rId345" Type="http://schemas.openxmlformats.org/officeDocument/2006/relationships/hyperlink" Target="https://twitter.com/shugars/status/1167038578217668608" TargetMode="External" /><Relationship Id="rId346" Type="http://schemas.openxmlformats.org/officeDocument/2006/relationships/hyperlink" Target="https://twitter.com/kmetzlersage/status/1167165845107281928" TargetMode="External" /><Relationship Id="rId347" Type="http://schemas.openxmlformats.org/officeDocument/2006/relationships/hyperlink" Target="https://twitter.com/smandpbot/status/1166408432989040640" TargetMode="External" /><Relationship Id="rId348" Type="http://schemas.openxmlformats.org/officeDocument/2006/relationships/hyperlink" Target="https://twitter.com/bi_zhao/status/1165060736743329797" TargetMode="External" /><Relationship Id="rId349" Type="http://schemas.openxmlformats.org/officeDocument/2006/relationships/hyperlink" Target="https://twitter.com/shugars/status/1167038578217668608" TargetMode="External" /><Relationship Id="rId350" Type="http://schemas.openxmlformats.org/officeDocument/2006/relationships/hyperlink" Target="https://twitter.com/kmetzlersage/status/1167165845107281928" TargetMode="External" /><Relationship Id="rId351" Type="http://schemas.openxmlformats.org/officeDocument/2006/relationships/hyperlink" Target="https://twitter.com/smandpbot/status/1166408432989040640" TargetMode="External" /><Relationship Id="rId352" Type="http://schemas.openxmlformats.org/officeDocument/2006/relationships/hyperlink" Target="https://twitter.com/brendannyhan/status/1166458331667603456" TargetMode="External" /><Relationship Id="rId353" Type="http://schemas.openxmlformats.org/officeDocument/2006/relationships/hyperlink" Target="https://twitter.com/brendannyhan/status/1166458331667603456" TargetMode="External" /><Relationship Id="rId354" Type="http://schemas.openxmlformats.org/officeDocument/2006/relationships/hyperlink" Target="https://twitter.com/brendannyhan/status/1166458331667603456" TargetMode="External" /><Relationship Id="rId355" Type="http://schemas.openxmlformats.org/officeDocument/2006/relationships/hyperlink" Target="https://twitter.com/brendannyhan/status/1166458331667603456" TargetMode="External" /><Relationship Id="rId356" Type="http://schemas.openxmlformats.org/officeDocument/2006/relationships/hyperlink" Target="https://twitter.com/smandpbot/status/1166523908734013444" TargetMode="External" /><Relationship Id="rId357" Type="http://schemas.openxmlformats.org/officeDocument/2006/relationships/hyperlink" Target="https://twitter.com/smandpbot/status/1166523908734013444" TargetMode="External" /><Relationship Id="rId358" Type="http://schemas.openxmlformats.org/officeDocument/2006/relationships/hyperlink" Target="https://twitter.com/smandpbot/status/1166523908734013444" TargetMode="External" /><Relationship Id="rId359" Type="http://schemas.openxmlformats.org/officeDocument/2006/relationships/hyperlink" Target="https://twitter.com/smandpbot/status/1166523908734013444" TargetMode="External" /><Relationship Id="rId360" Type="http://schemas.openxmlformats.org/officeDocument/2006/relationships/hyperlink" Target="https://twitter.com/andyguess/status/1166414675803869185" TargetMode="External" /><Relationship Id="rId361" Type="http://schemas.openxmlformats.org/officeDocument/2006/relationships/hyperlink" Target="https://twitter.com/smapp_nyu/status/1166417097888555009" TargetMode="External" /><Relationship Id="rId362" Type="http://schemas.openxmlformats.org/officeDocument/2006/relationships/hyperlink" Target="https://twitter.com/smandpbot/status/1166523908734013444" TargetMode="External" /><Relationship Id="rId363" Type="http://schemas.openxmlformats.org/officeDocument/2006/relationships/hyperlink" Target="https://twitter.com/gloriagennaro/status/1166526226464477185" TargetMode="External" /><Relationship Id="rId364" Type="http://schemas.openxmlformats.org/officeDocument/2006/relationships/hyperlink" Target="https://twitter.com/gloriagennaro/status/1166526226464477185" TargetMode="External" /><Relationship Id="rId365" Type="http://schemas.openxmlformats.org/officeDocument/2006/relationships/hyperlink" Target="https://twitter.com/smandpbot/status/1166701911933775872" TargetMode="External" /><Relationship Id="rId366" Type="http://schemas.openxmlformats.org/officeDocument/2006/relationships/hyperlink" Target="https://twitter.com/smandpbot/status/1166701911933775872" TargetMode="External" /><Relationship Id="rId367" Type="http://schemas.openxmlformats.org/officeDocument/2006/relationships/hyperlink" Target="https://twitter.com/kmetzlersage/status/1167165845107281928" TargetMode="External" /><Relationship Id="rId368" Type="http://schemas.openxmlformats.org/officeDocument/2006/relationships/hyperlink" Target="https://twitter.com/smandpbot/status/1166701911933775872" TargetMode="External" /><Relationship Id="rId369" Type="http://schemas.openxmlformats.org/officeDocument/2006/relationships/hyperlink" Target="https://twitter.com/fernandotormos/status/1165005807509037058" TargetMode="External" /><Relationship Id="rId370" Type="http://schemas.openxmlformats.org/officeDocument/2006/relationships/hyperlink" Target="https://twitter.com/smandpbot/status/1166701919647088640" TargetMode="External" /><Relationship Id="rId371" Type="http://schemas.openxmlformats.org/officeDocument/2006/relationships/hyperlink" Target="https://twitter.com/fernandotormos/status/1165005807509037058" TargetMode="External" /><Relationship Id="rId372" Type="http://schemas.openxmlformats.org/officeDocument/2006/relationships/hyperlink" Target="https://twitter.com/bi_zhao/status/1164981821710508038" TargetMode="External" /><Relationship Id="rId373" Type="http://schemas.openxmlformats.org/officeDocument/2006/relationships/hyperlink" Target="https://twitter.com/smandpbot/status/1166701919647088640" TargetMode="External" /><Relationship Id="rId374" Type="http://schemas.openxmlformats.org/officeDocument/2006/relationships/hyperlink" Target="https://twitter.com/smandpbot/status/1166701933278584832" TargetMode="External" /><Relationship Id="rId375" Type="http://schemas.openxmlformats.org/officeDocument/2006/relationships/hyperlink" Target="https://twitter.com/smandpbot/status/1166701919647088640" TargetMode="External" /><Relationship Id="rId376" Type="http://schemas.openxmlformats.org/officeDocument/2006/relationships/hyperlink" Target="https://twitter.com/smandpbot/status/1166701933278584832" TargetMode="External" /><Relationship Id="rId377" Type="http://schemas.openxmlformats.org/officeDocument/2006/relationships/hyperlink" Target="https://twitter.com/smandpbot/status/1166701899896279041" TargetMode="External" /><Relationship Id="rId378" Type="http://schemas.openxmlformats.org/officeDocument/2006/relationships/hyperlink" Target="https://twitter.com/smandpbot/status/1167436531763732480" TargetMode="External" /><Relationship Id="rId379" Type="http://schemas.openxmlformats.org/officeDocument/2006/relationships/hyperlink" Target="https://twitter.com/smandpbot/status/1167436531763732480" TargetMode="External" /><Relationship Id="rId380" Type="http://schemas.openxmlformats.org/officeDocument/2006/relationships/hyperlink" Target="https://twitter.com/smartlabs_wsu/status/1167437891330629637" TargetMode="External" /><Relationship Id="rId381" Type="http://schemas.openxmlformats.org/officeDocument/2006/relationships/hyperlink" Target="https://twitter.com/smartlabs_wsu/status/1167437891330629637" TargetMode="External" /><Relationship Id="rId382" Type="http://schemas.openxmlformats.org/officeDocument/2006/relationships/hyperlink" Target="https://twitter.com/kmetzlersage/status/1166723820251746310" TargetMode="External" /><Relationship Id="rId383" Type="http://schemas.openxmlformats.org/officeDocument/2006/relationships/hyperlink" Target="https://twitter.com/kmetzlersage/status/1166724608592101376" TargetMode="External" /><Relationship Id="rId384" Type="http://schemas.openxmlformats.org/officeDocument/2006/relationships/hyperlink" Target="https://twitter.com/kmetzlersage/status/1166736635255382016" TargetMode="External" /><Relationship Id="rId385" Type="http://schemas.openxmlformats.org/officeDocument/2006/relationships/hyperlink" Target="https://twitter.com/kmetzlersage/status/1166736635255382016" TargetMode="External" /><Relationship Id="rId386" Type="http://schemas.openxmlformats.org/officeDocument/2006/relationships/hyperlink" Target="https://twitter.com/kmetzlersage/status/1166755641110781952" TargetMode="External" /><Relationship Id="rId387" Type="http://schemas.openxmlformats.org/officeDocument/2006/relationships/hyperlink" Target="https://twitter.com/kmetzlersage/status/1166757105669496832" TargetMode="External" /><Relationship Id="rId388" Type="http://schemas.openxmlformats.org/officeDocument/2006/relationships/hyperlink" Target="https://twitter.com/sageoceantweets/status/1166727879834644481" TargetMode="External" /><Relationship Id="rId389" Type="http://schemas.openxmlformats.org/officeDocument/2006/relationships/hyperlink" Target="https://twitter.com/sageoceantweets/status/1166741319869521921" TargetMode="External" /><Relationship Id="rId390" Type="http://schemas.openxmlformats.org/officeDocument/2006/relationships/hyperlink" Target="https://twitter.com/sageoceantweets/status/1166741319869521921" TargetMode="External" /><Relationship Id="rId391" Type="http://schemas.openxmlformats.org/officeDocument/2006/relationships/hyperlink" Target="https://twitter.com/sageoceantweets/status/1167435595846754305" TargetMode="External" /><Relationship Id="rId392" Type="http://schemas.openxmlformats.org/officeDocument/2006/relationships/hyperlink" Target="https://twitter.com/sageoceantweets/status/1166666795543121920" TargetMode="External" /><Relationship Id="rId393" Type="http://schemas.openxmlformats.org/officeDocument/2006/relationships/hyperlink" Target="https://twitter.com/sageoceantweets/status/1166727295471640577" TargetMode="External" /><Relationship Id="rId394" Type="http://schemas.openxmlformats.org/officeDocument/2006/relationships/hyperlink" Target="https://twitter.com/sageoceantweets/status/1167465876477661184" TargetMode="External" /><Relationship Id="rId395" Type="http://schemas.openxmlformats.org/officeDocument/2006/relationships/hyperlink" Target="https://twitter.com/sageoceantweets/status/1167465876477661184" TargetMode="External" /><Relationship Id="rId396" Type="http://schemas.openxmlformats.org/officeDocument/2006/relationships/hyperlink" Target="https://twitter.com/kristen_malk/status/1167499914609213440" TargetMode="External" /><Relationship Id="rId397" Type="http://schemas.openxmlformats.org/officeDocument/2006/relationships/hyperlink" Target="https://twitter.com/kristen_malk/status/1167499914609213440" TargetMode="External" /><Relationship Id="rId398" Type="http://schemas.openxmlformats.org/officeDocument/2006/relationships/hyperlink" Target="https://twitter.com/tagworks_/status/1167519968461824001" TargetMode="External" /><Relationship Id="rId399" Type="http://schemas.openxmlformats.org/officeDocument/2006/relationships/hyperlink" Target="https://twitter.com/tagworks_/status/1167536240050225153" TargetMode="External" /><Relationship Id="rId400" Type="http://schemas.openxmlformats.org/officeDocument/2006/relationships/hyperlink" Target="https://twitter.com/nick_b_adams/status/1167452510589788160" TargetMode="External" /><Relationship Id="rId401" Type="http://schemas.openxmlformats.org/officeDocument/2006/relationships/hyperlink" Target="https://twitter.com/nick_b_adams/status/1167455348199960577" TargetMode="External" /><Relationship Id="rId402" Type="http://schemas.openxmlformats.org/officeDocument/2006/relationships/hyperlink" Target="https://twitter.com/nick_b_adams/status/1167526184395165697" TargetMode="External" /><Relationship Id="rId403" Type="http://schemas.openxmlformats.org/officeDocument/2006/relationships/hyperlink" Target="https://twitter.com/nick_b_adams/status/1167538765457436675" TargetMode="External" /><Relationship Id="rId404" Type="http://schemas.openxmlformats.org/officeDocument/2006/relationships/hyperlink" Target="https://api.twitter.com/1.1/geo/id/01fbe706f872cb32.json" TargetMode="External" /><Relationship Id="rId405" Type="http://schemas.openxmlformats.org/officeDocument/2006/relationships/hyperlink" Target="https://twitter.com/polipsyprof/status/1166672987388620801?s=21" TargetMode="External" /><Relationship Id="rId406" Type="http://schemas.openxmlformats.org/officeDocument/2006/relationships/hyperlink" Target="http://chriswarshaw.com/lpe_conference/" TargetMode="External" /><Relationship Id="rId407" Type="http://schemas.openxmlformats.org/officeDocument/2006/relationships/hyperlink" Target="https://twitter.com/polipsyprof/status/1166672987388620801?s=21" TargetMode="External" /><Relationship Id="rId408" Type="http://schemas.openxmlformats.org/officeDocument/2006/relationships/hyperlink" Target="https://pbs.twimg.com/media/EDGij26XsAAhUWf.jpg" TargetMode="External" /><Relationship Id="rId409" Type="http://schemas.openxmlformats.org/officeDocument/2006/relationships/hyperlink" Target="http://pbs.twimg.com/profile_images/909873423031074816/iOz9-iBu_normal.jpg" TargetMode="External" /><Relationship Id="rId410" Type="http://schemas.openxmlformats.org/officeDocument/2006/relationships/hyperlink" Target="http://pbs.twimg.com/profile_images/909873423031074816/iOz9-iBu_normal.jpg" TargetMode="External" /><Relationship Id="rId411" Type="http://schemas.openxmlformats.org/officeDocument/2006/relationships/hyperlink" Target="http://pbs.twimg.com/profile_images/909873423031074816/iOz9-iBu_normal.jpg" TargetMode="External" /><Relationship Id="rId412" Type="http://schemas.openxmlformats.org/officeDocument/2006/relationships/hyperlink" Target="http://pbs.twimg.com/profile_images/909873423031074816/iOz9-iBu_normal.jpg" TargetMode="External" /><Relationship Id="rId413" Type="http://schemas.openxmlformats.org/officeDocument/2006/relationships/hyperlink" Target="http://pbs.twimg.com/profile_images/909873423031074816/iOz9-iBu_normal.jpg" TargetMode="External" /><Relationship Id="rId414" Type="http://schemas.openxmlformats.org/officeDocument/2006/relationships/hyperlink" Target="http://pbs.twimg.com/profile_images/909873423031074816/iOz9-iBu_normal.jpg" TargetMode="External" /><Relationship Id="rId415" Type="http://schemas.openxmlformats.org/officeDocument/2006/relationships/hyperlink" Target="http://pbs.twimg.com/profile_images/909873423031074816/iOz9-iBu_normal.jpg" TargetMode="External" /><Relationship Id="rId416" Type="http://schemas.openxmlformats.org/officeDocument/2006/relationships/hyperlink" Target="http://pbs.twimg.com/profile_images/909873423031074816/iOz9-iBu_normal.jpg" TargetMode="External" /><Relationship Id="rId417" Type="http://schemas.openxmlformats.org/officeDocument/2006/relationships/hyperlink" Target="http://pbs.twimg.com/profile_images/909873423031074816/iOz9-iBu_normal.jpg" TargetMode="External" /><Relationship Id="rId418" Type="http://schemas.openxmlformats.org/officeDocument/2006/relationships/hyperlink" Target="http://pbs.twimg.com/profile_images/909873423031074816/iOz9-iBu_normal.jpg" TargetMode="External" /><Relationship Id="rId419" Type="http://schemas.openxmlformats.org/officeDocument/2006/relationships/hyperlink" Target="http://pbs.twimg.com/profile_images/909873423031074816/iOz9-iBu_normal.jpg" TargetMode="External" /><Relationship Id="rId420" Type="http://schemas.openxmlformats.org/officeDocument/2006/relationships/hyperlink" Target="http://pbs.twimg.com/profile_images/909873423031074816/iOz9-iBu_normal.jpg" TargetMode="External" /><Relationship Id="rId421" Type="http://schemas.openxmlformats.org/officeDocument/2006/relationships/hyperlink" Target="http://pbs.twimg.com/profile_images/1057412800778305538/zperxJJs_normal.jpg" TargetMode="External" /><Relationship Id="rId422" Type="http://schemas.openxmlformats.org/officeDocument/2006/relationships/hyperlink" Target="http://pbs.twimg.com/profile_images/1057412800778305538/zperxJJs_normal.jpg" TargetMode="External" /><Relationship Id="rId423" Type="http://schemas.openxmlformats.org/officeDocument/2006/relationships/hyperlink" Target="http://pbs.twimg.com/profile_images/1057412800778305538/zperxJJs_normal.jpg" TargetMode="External" /><Relationship Id="rId424" Type="http://schemas.openxmlformats.org/officeDocument/2006/relationships/hyperlink" Target="https://pbs.twimg.com/media/EDGij26XsAAhUWf.jpg" TargetMode="External" /><Relationship Id="rId425" Type="http://schemas.openxmlformats.org/officeDocument/2006/relationships/hyperlink" Target="http://pbs.twimg.com/profile_images/1057412800778305538/zperxJJs_normal.jpg" TargetMode="External" /><Relationship Id="rId426" Type="http://schemas.openxmlformats.org/officeDocument/2006/relationships/hyperlink" Target="https://twitter.com/brendannyhan/status/1166451541844332546" TargetMode="External" /><Relationship Id="rId427" Type="http://schemas.openxmlformats.org/officeDocument/2006/relationships/hyperlink" Target="https://twitter.com/brendannyhan/status/1166451781615968262" TargetMode="External" /><Relationship Id="rId428" Type="http://schemas.openxmlformats.org/officeDocument/2006/relationships/hyperlink" Target="https://twitter.com/brendannyhan/status/1166451814675431425" TargetMode="External" /><Relationship Id="rId429" Type="http://schemas.openxmlformats.org/officeDocument/2006/relationships/hyperlink" Target="https://twitter.com/brendannyhan/status/1166451541844332546" TargetMode="External" /><Relationship Id="rId430" Type="http://schemas.openxmlformats.org/officeDocument/2006/relationships/hyperlink" Target="https://twitter.com/brendannyhan/status/1166451781615968262" TargetMode="External" /><Relationship Id="rId431" Type="http://schemas.openxmlformats.org/officeDocument/2006/relationships/hyperlink" Target="https://twitter.com/brendannyhan/status/1166451814675431425" TargetMode="External" /><Relationship Id="rId432" Type="http://schemas.openxmlformats.org/officeDocument/2006/relationships/hyperlink" Target="https://twitter.com/brendannyhan/status/1166451541844332546" TargetMode="External" /><Relationship Id="rId433" Type="http://schemas.openxmlformats.org/officeDocument/2006/relationships/hyperlink" Target="https://twitter.com/brendannyhan/status/1166451781615968262" TargetMode="External" /><Relationship Id="rId434" Type="http://schemas.openxmlformats.org/officeDocument/2006/relationships/hyperlink" Target="https://twitter.com/brendannyhan/status/1166451814675431425" TargetMode="External" /><Relationship Id="rId435" Type="http://schemas.openxmlformats.org/officeDocument/2006/relationships/hyperlink" Target="https://twitter.com/brendannyhan/status/1166451541844332546" TargetMode="External" /><Relationship Id="rId436" Type="http://schemas.openxmlformats.org/officeDocument/2006/relationships/hyperlink" Target="https://twitter.com/brendannyhan/status/1166451781615968262" TargetMode="External" /><Relationship Id="rId437" Type="http://schemas.openxmlformats.org/officeDocument/2006/relationships/hyperlink" Target="https://twitter.com/brendannyhan/status/1166451814675431425" TargetMode="External" /><Relationship Id="rId438" Type="http://schemas.openxmlformats.org/officeDocument/2006/relationships/hyperlink" Target="https://twitter.com/mattgrossmann/status/1166889986593083393" TargetMode="External" /><Relationship Id="rId439" Type="http://schemas.openxmlformats.org/officeDocument/2006/relationships/hyperlink" Target="https://twitter.com/mattgrossmann/status/1166889986593083393" TargetMode="External" /><Relationship Id="rId440" Type="http://schemas.openxmlformats.org/officeDocument/2006/relationships/hyperlink" Target="https://twitter.com/mattgrossmann/status/1166891040466448389" TargetMode="External" /><Relationship Id="rId441" Type="http://schemas.openxmlformats.org/officeDocument/2006/relationships/hyperlink" Target="https://twitter.com/mattgrossmann/status/1166892521731084288" TargetMode="External" /><Relationship Id="rId442" Type="http://schemas.openxmlformats.org/officeDocument/2006/relationships/hyperlink" Target="https://twitter.com/mattgrossmann/status/1166891040466448389" TargetMode="External" /><Relationship Id="rId443" Type="http://schemas.openxmlformats.org/officeDocument/2006/relationships/comments" Target="../comments1.xml" /><Relationship Id="rId444" Type="http://schemas.openxmlformats.org/officeDocument/2006/relationships/vmlDrawing" Target="../drawings/vmlDrawing1.vml" /><Relationship Id="rId445" Type="http://schemas.openxmlformats.org/officeDocument/2006/relationships/table" Target="../tables/table1.xml" /><Relationship Id="rId44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s>
</file>

<file path=xl/worksheets/_rels/sheet16.xml.rels><?xml version="1.0" encoding="utf-8" standalone="yes"?><Relationships xmlns="http://schemas.openxmlformats.org/package/2006/relationships"><Relationship Id="rId1" Type="http://schemas.openxmlformats.org/officeDocument/2006/relationships/hyperlink" Target="https://mccourt.georgetown.edu/PaCSS" TargetMode="External" /><Relationship Id="rId2" Type="http://schemas.openxmlformats.org/officeDocument/2006/relationships/hyperlink" Target="https://mccourt.georgetown.edu/PaCSS" TargetMode="External" /><Relationship Id="rId3" Type="http://schemas.openxmlformats.org/officeDocument/2006/relationships/hyperlink" Target="https://mccourt.georgetown.edu/pacss" TargetMode="External" /><Relationship Id="rId4" Type="http://schemas.openxmlformats.org/officeDocument/2006/relationships/hyperlink" Target="https://mccourt.georgetown.edu/PaCSS" TargetMode="External" /><Relationship Id="rId5" Type="http://schemas.openxmlformats.org/officeDocument/2006/relationships/hyperlink" Target="https://mccourt.georgetown.edu/PaCSS" TargetMode="External" /><Relationship Id="rId6" Type="http://schemas.openxmlformats.org/officeDocument/2006/relationships/hyperlink" Target="https://twitter.com/bi_zhao/status/1164981821710508038" TargetMode="External" /><Relationship Id="rId7" Type="http://schemas.openxmlformats.org/officeDocument/2006/relationships/hyperlink" Target="https://link.medium.com/83fdUpczwZ" TargetMode="External" /><Relationship Id="rId8" Type="http://schemas.openxmlformats.org/officeDocument/2006/relationships/hyperlink" Target="https://twitter.com/SAGEOceanTweets/status/1166729405768404993" TargetMode="External" /><Relationship Id="rId9" Type="http://schemas.openxmlformats.org/officeDocument/2006/relationships/hyperlink" Target="https://link.medium.com/83fdUpczwZ" TargetMode="External" /><Relationship Id="rId10" Type="http://schemas.openxmlformats.org/officeDocument/2006/relationships/hyperlink" Target="https://journals.sagepub.com/doi/10.1177/2158244019864484?ai=4u6gg&amp;ui=4rb1y&amp;af=T&amp;utm_source=twitter&amp;utm_medium=SAGE_social&amp;utm_content=sageoceantweets&amp;utm_term=a1591fe9-8d11-4b35-b57f-3b2a3aa18cbd" TargetMode="External" /><Relationship Id="rId11" Type="http://schemas.openxmlformats.org/officeDocument/2006/relationships/hyperlink" Target="https://mccourt.georgetown.edu/PaCSS?utm_source=twitter&amp;utm_medium=SAGE_social&amp;utm_content=sageoceantweets&amp;utm_term=738a70e2-c9e6-4597-801f-9e5efceb0c0e" TargetMode="External" /><Relationship Id="rId12" Type="http://schemas.openxmlformats.org/officeDocument/2006/relationships/hyperlink" Target="https://ocean.sagepub.com/blog/its-good-to-share-encouraging-the-sharing-reuse-and-citation-of-teaching-materials-in-computational-social-science?utm_source=twitter&amp;utm_medium=SAGE_social&amp;utm_content=sageoceantweets&amp;utm_term=a88ac20e-993d-4ffd-9a25-33b6b2b4cff2" TargetMode="External" /><Relationship Id="rId13" Type="http://schemas.openxmlformats.org/officeDocument/2006/relationships/hyperlink" Target="https://twitter.com/SAGEOceanTweets/status/1167435595846754305" TargetMode="External" /><Relationship Id="rId14" Type="http://schemas.openxmlformats.org/officeDocument/2006/relationships/hyperlink" Target="https://pbs.twimg.com/media/EDDUda6WwAAJezY.jpg" TargetMode="External" /><Relationship Id="rId15" Type="http://schemas.openxmlformats.org/officeDocument/2006/relationships/hyperlink" Target="https://pbs.twimg.com/media/EDEvxzxWsAE4tle.jpg" TargetMode="External" /><Relationship Id="rId16" Type="http://schemas.openxmlformats.org/officeDocument/2006/relationships/hyperlink" Target="https://pbs.twimg.com/media/EDIPTNPU0AEhIXV.jpg" TargetMode="External" /><Relationship Id="rId17" Type="http://schemas.openxmlformats.org/officeDocument/2006/relationships/hyperlink" Target="https://pbs.twimg.com/media/EDInZiEXoAAOu0b.jpg" TargetMode="External" /><Relationship Id="rId18" Type="http://schemas.openxmlformats.org/officeDocument/2006/relationships/hyperlink" Target="https://pbs.twimg.com/media/EDEkd-5UYAYeUm4.jpg" TargetMode="External" /><Relationship Id="rId19" Type="http://schemas.openxmlformats.org/officeDocument/2006/relationships/hyperlink" Target="https://pbs.twimg.com/media/ECrYyPzWkAEnHYK.jpg" TargetMode="External" /><Relationship Id="rId20" Type="http://schemas.openxmlformats.org/officeDocument/2006/relationships/hyperlink" Target="https://pbs.twimg.com/media/EDPdOVZXsA4Fbfi.png" TargetMode="External" /><Relationship Id="rId21" Type="http://schemas.openxmlformats.org/officeDocument/2006/relationships/hyperlink" Target="https://pbs.twimg.com/media/EDPi4ClXUAED64M.png" TargetMode="External" /><Relationship Id="rId22" Type="http://schemas.openxmlformats.org/officeDocument/2006/relationships/hyperlink" Target="http://pbs.twimg.com/profile_images/872125951806779393/NkcasGkc_normal.jpg" TargetMode="External" /><Relationship Id="rId23" Type="http://schemas.openxmlformats.org/officeDocument/2006/relationships/hyperlink" Target="http://pbs.twimg.com/profile_images/1161379565249449984/Kojs0yMl_normal.jpg" TargetMode="External" /><Relationship Id="rId24" Type="http://schemas.openxmlformats.org/officeDocument/2006/relationships/hyperlink" Target="http://pbs.twimg.com/profile_images/1098154103207878656/fHahrb18_normal.png" TargetMode="External" /><Relationship Id="rId25" Type="http://schemas.openxmlformats.org/officeDocument/2006/relationships/hyperlink" Target="http://pbs.twimg.com/profile_images/1133837165585211394/vfpH79YV_normal.jpg" TargetMode="External" /><Relationship Id="rId26" Type="http://schemas.openxmlformats.org/officeDocument/2006/relationships/hyperlink" Target="http://pbs.twimg.com/profile_images/1385427915/Andreas_Jungherr_normal.jpeg" TargetMode="External" /><Relationship Id="rId27" Type="http://schemas.openxmlformats.org/officeDocument/2006/relationships/hyperlink" Target="http://pbs.twimg.com/profile_images/203825377/aa-grb-head_normal.jpg" TargetMode="External" /><Relationship Id="rId28" Type="http://schemas.openxmlformats.org/officeDocument/2006/relationships/hyperlink" Target="http://pbs.twimg.com/profile_images/1115098480786251777/NJfqNKkH_normal.jpg" TargetMode="External" /><Relationship Id="rId29" Type="http://schemas.openxmlformats.org/officeDocument/2006/relationships/hyperlink" Target="http://pbs.twimg.com/profile_images/872100042978603008/gZwDYTXx_normal.jpg" TargetMode="External" /><Relationship Id="rId30" Type="http://schemas.openxmlformats.org/officeDocument/2006/relationships/hyperlink" Target="http://pbs.twimg.com/profile_images/1105135162294235137/OU8F2sF6_normal.png" TargetMode="External" /><Relationship Id="rId31" Type="http://schemas.openxmlformats.org/officeDocument/2006/relationships/hyperlink" Target="http://pbs.twimg.com/profile_images/1149693706011848704/PmBzJbWK_normal.jpg" TargetMode="External" /><Relationship Id="rId32" Type="http://schemas.openxmlformats.org/officeDocument/2006/relationships/hyperlink" Target="http://pbs.twimg.com/profile_images/1153501167458160641/6kUdonHY_normal.jpg" TargetMode="External" /><Relationship Id="rId33" Type="http://schemas.openxmlformats.org/officeDocument/2006/relationships/hyperlink" Target="http://pbs.twimg.com/profile_images/1108998432964792320/owynnnM__normal.png" TargetMode="External" /><Relationship Id="rId34" Type="http://schemas.openxmlformats.org/officeDocument/2006/relationships/hyperlink" Target="http://pbs.twimg.com/profile_images/1151114888376455168/7KpE8vqZ_normal.jpg" TargetMode="External" /><Relationship Id="rId35" Type="http://schemas.openxmlformats.org/officeDocument/2006/relationships/hyperlink" Target="http://pbs.twimg.com/profile_images/1066870411118432257/UeazUZtb_normal.jpg" TargetMode="External" /><Relationship Id="rId36" Type="http://schemas.openxmlformats.org/officeDocument/2006/relationships/hyperlink" Target="http://pbs.twimg.com/profile_images/902202306778640384/DvDQK7v0_normal.jpg" TargetMode="External" /><Relationship Id="rId37" Type="http://schemas.openxmlformats.org/officeDocument/2006/relationships/hyperlink" Target="http://pbs.twimg.com/profile_images/811653240886595585/ctANYrWs_normal.jpg" TargetMode="External" /><Relationship Id="rId38" Type="http://schemas.openxmlformats.org/officeDocument/2006/relationships/hyperlink" Target="http://pbs.twimg.com/profile_images/3577885392/5e53fffacf94506a319c0a99acedebc0_normal.jpeg" TargetMode="External" /><Relationship Id="rId39" Type="http://schemas.openxmlformats.org/officeDocument/2006/relationships/hyperlink" Target="http://pbs.twimg.com/profile_images/800214124282032129/ek05YnuZ_normal.jpg" TargetMode="External" /><Relationship Id="rId40" Type="http://schemas.openxmlformats.org/officeDocument/2006/relationships/hyperlink" Target="http://pbs.twimg.com/profile_images/1156325085382189057/GhmbD3IQ_normal.jpg" TargetMode="External" /><Relationship Id="rId41" Type="http://schemas.openxmlformats.org/officeDocument/2006/relationships/hyperlink" Target="http://pbs.twimg.com/profile_images/884133225538441217/3QlF5hV0_normal.jpg" TargetMode="External" /><Relationship Id="rId42" Type="http://schemas.openxmlformats.org/officeDocument/2006/relationships/hyperlink" Target="http://pbs.twimg.com/profile_images/378800000077902989/0c26a9dc99a116032102d67716866144_normal.jpeg" TargetMode="External" /><Relationship Id="rId43" Type="http://schemas.openxmlformats.org/officeDocument/2006/relationships/hyperlink" Target="https://pbs.twimg.com/media/EDDUda6WwAAJezY.jpg" TargetMode="External" /><Relationship Id="rId44" Type="http://schemas.openxmlformats.org/officeDocument/2006/relationships/hyperlink" Target="http://pbs.twimg.com/profile_images/932694213350871040/LmqJoRbA_normal.jpg" TargetMode="External" /><Relationship Id="rId45" Type="http://schemas.openxmlformats.org/officeDocument/2006/relationships/hyperlink" Target="http://pbs.twimg.com/profile_images/963765522956513280/Cr6Xpxsj_normal.jpg" TargetMode="External" /><Relationship Id="rId46" Type="http://schemas.openxmlformats.org/officeDocument/2006/relationships/hyperlink" Target="https://pbs.twimg.com/media/EDEvxzxWsAE4tle.jpg" TargetMode="External" /><Relationship Id="rId47" Type="http://schemas.openxmlformats.org/officeDocument/2006/relationships/hyperlink" Target="http://pbs.twimg.com/profile_images/808644194042605568/2ljSDuPZ_normal.jpg" TargetMode="External" /><Relationship Id="rId48" Type="http://schemas.openxmlformats.org/officeDocument/2006/relationships/hyperlink" Target="http://pbs.twimg.com/profile_images/1054227915880255493/q2CPosVz_normal.jpg" TargetMode="External" /><Relationship Id="rId49" Type="http://schemas.openxmlformats.org/officeDocument/2006/relationships/hyperlink" Target="http://pbs.twimg.com/profile_images/1057412800778305538/zperxJJs_normal.jpg" TargetMode="External" /><Relationship Id="rId50" Type="http://schemas.openxmlformats.org/officeDocument/2006/relationships/hyperlink" Target="https://pbs.twimg.com/media/EDIPTNPU0AEhIXV.jpg" TargetMode="External" /><Relationship Id="rId51" Type="http://schemas.openxmlformats.org/officeDocument/2006/relationships/hyperlink" Target="http://pbs.twimg.com/profile_images/803418473732997120/MvRK6pV6_normal.jpg" TargetMode="External" /><Relationship Id="rId52" Type="http://schemas.openxmlformats.org/officeDocument/2006/relationships/hyperlink" Target="https://pbs.twimg.com/media/EDInZiEXoAAOu0b.jpg" TargetMode="External" /><Relationship Id="rId53" Type="http://schemas.openxmlformats.org/officeDocument/2006/relationships/hyperlink" Target="http://pbs.twimg.com/profile_images/1084739221892542465/RT8dYu-o_normal.jpg" TargetMode="External" /><Relationship Id="rId54" Type="http://schemas.openxmlformats.org/officeDocument/2006/relationships/hyperlink" Target="http://pbs.twimg.com/profile_images/1046081922252902407/TyIFKvQs_normal.jpg" TargetMode="External" /><Relationship Id="rId55" Type="http://schemas.openxmlformats.org/officeDocument/2006/relationships/hyperlink" Target="http://pbs.twimg.com/profile_images/1128284724387094528/bG-I8Knm_normal.png" TargetMode="External" /><Relationship Id="rId56" Type="http://schemas.openxmlformats.org/officeDocument/2006/relationships/hyperlink" Target="http://pbs.twimg.com/profile_images/1166660237283209217/EsS9Q5LA_normal.jpg" TargetMode="External" /><Relationship Id="rId57" Type="http://schemas.openxmlformats.org/officeDocument/2006/relationships/hyperlink" Target="http://pbs.twimg.com/profile_images/1014662498090475522/Go2MRzN-_normal.jpg" TargetMode="External" /><Relationship Id="rId58" Type="http://schemas.openxmlformats.org/officeDocument/2006/relationships/hyperlink" Target="https://pbs.twimg.com/media/EDEkd-5UYAYeUm4.jpg" TargetMode="External" /><Relationship Id="rId59" Type="http://schemas.openxmlformats.org/officeDocument/2006/relationships/hyperlink" Target="http://pbs.twimg.com/profile_images/909873423031074816/iOz9-iBu_normal.jpg" TargetMode="External" /><Relationship Id="rId60" Type="http://schemas.openxmlformats.org/officeDocument/2006/relationships/hyperlink" Target="http://pbs.twimg.com/profile_images/1014662498090475522/Go2MRzN-_normal.jpg" TargetMode="External" /><Relationship Id="rId61" Type="http://schemas.openxmlformats.org/officeDocument/2006/relationships/hyperlink" Target="http://pbs.twimg.com/profile_images/1163830027131248640/eZ-2_AaR_normal.jpg" TargetMode="External" /><Relationship Id="rId62" Type="http://schemas.openxmlformats.org/officeDocument/2006/relationships/hyperlink" Target="http://pbs.twimg.com/profile_images/1014662498090475522/Go2MRzN-_normal.jpg" TargetMode="External" /><Relationship Id="rId63" Type="http://schemas.openxmlformats.org/officeDocument/2006/relationships/hyperlink" Target="http://pbs.twimg.com/profile_images/1028765527005687808/9AtgdN7x_normal.jpg" TargetMode="External" /><Relationship Id="rId64" Type="http://schemas.openxmlformats.org/officeDocument/2006/relationships/hyperlink" Target="http://pbs.twimg.com/profile_images/1014662498090475522/Go2MRzN-_normal.jpg" TargetMode="External" /><Relationship Id="rId65" Type="http://schemas.openxmlformats.org/officeDocument/2006/relationships/hyperlink" Target="https://pbs.twimg.com/media/ECrYyPzWkAEnHYK.jpg" TargetMode="External" /><Relationship Id="rId66" Type="http://schemas.openxmlformats.org/officeDocument/2006/relationships/hyperlink" Target="http://pbs.twimg.com/profile_images/1014662498090475522/Go2MRzN-_normal.jpg" TargetMode="External" /><Relationship Id="rId67" Type="http://schemas.openxmlformats.org/officeDocument/2006/relationships/hyperlink" Target="http://pbs.twimg.com/profile_images/1014662498090475522/Go2MRzN-_normal.jpg" TargetMode="External" /><Relationship Id="rId68" Type="http://schemas.openxmlformats.org/officeDocument/2006/relationships/hyperlink" Target="http://pbs.twimg.com/profile_images/1014662498090475522/Go2MRzN-_normal.jpg" TargetMode="External" /><Relationship Id="rId69" Type="http://schemas.openxmlformats.org/officeDocument/2006/relationships/hyperlink" Target="http://pbs.twimg.com/profile_images/794551070525636608/JBNA2xW8_normal.jpg" TargetMode="External" /><Relationship Id="rId70" Type="http://schemas.openxmlformats.org/officeDocument/2006/relationships/hyperlink" Target="http://pbs.twimg.com/profile_images/1084739221892542465/RT8dYu-o_normal.jpg" TargetMode="External" /><Relationship Id="rId71" Type="http://schemas.openxmlformats.org/officeDocument/2006/relationships/hyperlink" Target="http://pbs.twimg.com/profile_images/1084739221892542465/RT8dYu-o_normal.jpg" TargetMode="External" /><Relationship Id="rId72" Type="http://schemas.openxmlformats.org/officeDocument/2006/relationships/hyperlink" Target="http://pbs.twimg.com/profile_images/1084739221892542465/RT8dYu-o_normal.jpg" TargetMode="External" /><Relationship Id="rId73" Type="http://schemas.openxmlformats.org/officeDocument/2006/relationships/hyperlink" Target="http://pbs.twimg.com/profile_images/1084739221892542465/RT8dYu-o_normal.jpg" TargetMode="External" /><Relationship Id="rId74" Type="http://schemas.openxmlformats.org/officeDocument/2006/relationships/hyperlink" Target="http://pbs.twimg.com/profile_images/1084739221892542465/RT8dYu-o_normal.jpg" TargetMode="External" /><Relationship Id="rId75" Type="http://schemas.openxmlformats.org/officeDocument/2006/relationships/hyperlink" Target="http://pbs.twimg.com/profile_images/957988379173556224/a6YOjb2f_normal.jpg" TargetMode="External" /><Relationship Id="rId76" Type="http://schemas.openxmlformats.org/officeDocument/2006/relationships/hyperlink" Target="http://pbs.twimg.com/profile_images/957988379173556224/a6YOjb2f_normal.jpg" TargetMode="External" /><Relationship Id="rId77" Type="http://schemas.openxmlformats.org/officeDocument/2006/relationships/hyperlink" Target="http://pbs.twimg.com/profile_images/957988379173556224/a6YOjb2f_normal.jpg" TargetMode="External" /><Relationship Id="rId78" Type="http://schemas.openxmlformats.org/officeDocument/2006/relationships/hyperlink" Target="http://pbs.twimg.com/profile_images/957988379173556224/a6YOjb2f_normal.jpg" TargetMode="External" /><Relationship Id="rId79" Type="http://schemas.openxmlformats.org/officeDocument/2006/relationships/hyperlink" Target="http://pbs.twimg.com/profile_images/957988379173556224/a6YOjb2f_normal.jpg" TargetMode="External" /><Relationship Id="rId80" Type="http://schemas.openxmlformats.org/officeDocument/2006/relationships/hyperlink" Target="http://pbs.twimg.com/profile_images/957988379173556224/a6YOjb2f_normal.jpg" TargetMode="External" /><Relationship Id="rId81" Type="http://schemas.openxmlformats.org/officeDocument/2006/relationships/hyperlink" Target="http://pbs.twimg.com/profile_images/659784779668164612/OSwPmcpn_normal.jpg" TargetMode="External" /><Relationship Id="rId82" Type="http://schemas.openxmlformats.org/officeDocument/2006/relationships/hyperlink" Target="https://pbs.twimg.com/media/EDPdOVZXsA4Fbfi.png" TargetMode="External" /><Relationship Id="rId83" Type="http://schemas.openxmlformats.org/officeDocument/2006/relationships/hyperlink" Target="http://pbs.twimg.com/profile_images/1124011917427785728/Lauqw40D_normal.png" TargetMode="External" /><Relationship Id="rId84" Type="http://schemas.openxmlformats.org/officeDocument/2006/relationships/hyperlink" Target="http://pbs.twimg.com/profile_images/3646112467/df6ee22cee362d33f5bb934ae1831e01_normal.jpeg" TargetMode="External" /><Relationship Id="rId85" Type="http://schemas.openxmlformats.org/officeDocument/2006/relationships/hyperlink" Target="http://pbs.twimg.com/profile_images/3646112467/df6ee22cee362d33f5bb934ae1831e01_normal.jpeg" TargetMode="External" /><Relationship Id="rId86" Type="http://schemas.openxmlformats.org/officeDocument/2006/relationships/hyperlink" Target="https://pbs.twimg.com/media/EDPi4ClXUAED64M.png" TargetMode="External" /><Relationship Id="rId87" Type="http://schemas.openxmlformats.org/officeDocument/2006/relationships/hyperlink" Target="http://pbs.twimg.com/profile_images/3646112467/df6ee22cee362d33f5bb934ae1831e01_normal.jpeg" TargetMode="External" /><Relationship Id="rId88" Type="http://schemas.openxmlformats.org/officeDocument/2006/relationships/hyperlink" Target="https://twitter.com/griverorz/status/1164993529522937862" TargetMode="External" /><Relationship Id="rId89" Type="http://schemas.openxmlformats.org/officeDocument/2006/relationships/hyperlink" Target="https://twitter.com/raulpacheco/status/1164995806602125313" TargetMode="External" /><Relationship Id="rId90" Type="http://schemas.openxmlformats.org/officeDocument/2006/relationships/hyperlink" Target="https://twitter.com/digdemlab/status/1164997082870099968" TargetMode="External" /><Relationship Id="rId91" Type="http://schemas.openxmlformats.org/officeDocument/2006/relationships/hyperlink" Target="https://twitter.com/nicrighetti/status/1164999366064652289" TargetMode="External" /><Relationship Id="rId92" Type="http://schemas.openxmlformats.org/officeDocument/2006/relationships/hyperlink" Target="https://twitter.com/ajungherr/status/1165005414146236416" TargetMode="External" /><Relationship Id="rId93" Type="http://schemas.openxmlformats.org/officeDocument/2006/relationships/hyperlink" Target="https://twitter.com/bobboynton/status/1165256788004024328" TargetMode="External" /><Relationship Id="rId94" Type="http://schemas.openxmlformats.org/officeDocument/2006/relationships/hyperlink" Target="https://twitter.com/pedrolealdino/status/1165269987554144256" TargetMode="External" /><Relationship Id="rId95" Type="http://schemas.openxmlformats.org/officeDocument/2006/relationships/hyperlink" Target="https://twitter.com/aghpol/status/1165359088890499077" TargetMode="External" /><Relationship Id="rId96" Type="http://schemas.openxmlformats.org/officeDocument/2006/relationships/hyperlink" Target="https://twitter.com/plwarre/status/1166417751562321920" TargetMode="External" /><Relationship Id="rId97" Type="http://schemas.openxmlformats.org/officeDocument/2006/relationships/hyperlink" Target="https://twitter.com/casandreu/status/1166461718437990401" TargetMode="External" /><Relationship Id="rId98" Type="http://schemas.openxmlformats.org/officeDocument/2006/relationships/hyperlink" Target="https://twitter.com/zns202/status/1166480400002224128" TargetMode="External" /><Relationship Id="rId99" Type="http://schemas.openxmlformats.org/officeDocument/2006/relationships/hyperlink" Target="https://twitter.com/sergeysanovich/status/1166490118984744964" TargetMode="External" /><Relationship Id="rId100" Type="http://schemas.openxmlformats.org/officeDocument/2006/relationships/hyperlink" Target="https://twitter.com/gorokhovskaia/status/1166497551568162816" TargetMode="External" /><Relationship Id="rId101" Type="http://schemas.openxmlformats.org/officeDocument/2006/relationships/hyperlink" Target="https://twitter.com/wilkenphd/status/1166380154102407168" TargetMode="External" /><Relationship Id="rId102" Type="http://schemas.openxmlformats.org/officeDocument/2006/relationships/hyperlink" Target="https://twitter.com/mss3rosaferreum/status/1166556358377795584" TargetMode="External" /><Relationship Id="rId103" Type="http://schemas.openxmlformats.org/officeDocument/2006/relationships/hyperlink" Target="https://twitter.com/andyguess/status/1166414675803869185" TargetMode="External" /><Relationship Id="rId104" Type="http://schemas.openxmlformats.org/officeDocument/2006/relationships/hyperlink" Target="https://twitter.com/smapp_nyu/status/1166417097888555009" TargetMode="External" /><Relationship Id="rId105" Type="http://schemas.openxmlformats.org/officeDocument/2006/relationships/hyperlink" Target="https://twitter.com/aasiegel/status/1166465166931877889" TargetMode="External" /><Relationship Id="rId106" Type="http://schemas.openxmlformats.org/officeDocument/2006/relationships/hyperlink" Target="https://twitter.com/aslett_kevin/status/1166548277812224000" TargetMode="External" /><Relationship Id="rId107" Type="http://schemas.openxmlformats.org/officeDocument/2006/relationships/hyperlink" Target="https://twitter.com/kmmunger/status/1166589611906392065" TargetMode="External" /><Relationship Id="rId108" Type="http://schemas.openxmlformats.org/officeDocument/2006/relationships/hyperlink" Target="https://twitter.com/j_a_tucker/status/1166413975598305280" TargetMode="External" /><Relationship Id="rId109" Type="http://schemas.openxmlformats.org/officeDocument/2006/relationships/hyperlink" Target="https://twitter.com/j_a_tucker/status/1166665910800830464" TargetMode="External" /><Relationship Id="rId110" Type="http://schemas.openxmlformats.org/officeDocument/2006/relationships/hyperlink" Target="https://twitter.com/richbonneaunyu/status/1166685701800386560" TargetMode="External" /><Relationship Id="rId111" Type="http://schemas.openxmlformats.org/officeDocument/2006/relationships/hyperlink" Target="https://twitter.com/gaveltri/status/1166760287573291009" TargetMode="External" /><Relationship Id="rId112" Type="http://schemas.openxmlformats.org/officeDocument/2006/relationships/hyperlink" Target="https://twitter.com/_avecchiato/status/1166766315924807680" TargetMode="External" /><Relationship Id="rId113" Type="http://schemas.openxmlformats.org/officeDocument/2006/relationships/hyperlink" Target="https://twitter.com/iuliacioroianu/status/1166868205547282432" TargetMode="External" /><Relationship Id="rId114" Type="http://schemas.openxmlformats.org/officeDocument/2006/relationships/hyperlink" Target="https://twitter.com/jonmladd/status/1166892212598267904" TargetMode="External" /><Relationship Id="rId115" Type="http://schemas.openxmlformats.org/officeDocument/2006/relationships/hyperlink" Target="https://twitter.com/mattgrossmann/status/1166894028807376896" TargetMode="External" /><Relationship Id="rId116" Type="http://schemas.openxmlformats.org/officeDocument/2006/relationships/hyperlink" Target="https://twitter.com/ajaykum30760709/status/1167012094220193793" TargetMode="External" /><Relationship Id="rId117" Type="http://schemas.openxmlformats.org/officeDocument/2006/relationships/hyperlink" Target="https://twitter.com/ryanjgallag/status/1167046591108308992" TargetMode="External" /><Relationship Id="rId118" Type="http://schemas.openxmlformats.org/officeDocument/2006/relationships/hyperlink" Target="https://twitter.com/shugars/status/1167038578217668608" TargetMode="External" /><Relationship Id="rId119" Type="http://schemas.openxmlformats.org/officeDocument/2006/relationships/hyperlink" Target="https://twitter.com/kmetzlersage/status/1167165845107281928" TargetMode="External" /><Relationship Id="rId120" Type="http://schemas.openxmlformats.org/officeDocument/2006/relationships/hyperlink" Target="https://twitter.com/fgilardi/status/1164989440303009794" TargetMode="External" /><Relationship Id="rId121" Type="http://schemas.openxmlformats.org/officeDocument/2006/relationships/hyperlink" Target="https://twitter.com/davidlazer/status/1164993446496612352" TargetMode="External" /><Relationship Id="rId122" Type="http://schemas.openxmlformats.org/officeDocument/2006/relationships/hyperlink" Target="https://twitter.com/bi_zhao/status/1165060736743329797" TargetMode="External" /><Relationship Id="rId123" Type="http://schemas.openxmlformats.org/officeDocument/2006/relationships/hyperlink" Target="https://twitter.com/smandpbot/status/1166408432989040640" TargetMode="External" /><Relationship Id="rId124" Type="http://schemas.openxmlformats.org/officeDocument/2006/relationships/hyperlink" Target="https://twitter.com/shugars/status/1166753884108279808" TargetMode="External" /><Relationship Id="rId125" Type="http://schemas.openxmlformats.org/officeDocument/2006/relationships/hyperlink" Target="https://twitter.com/brendannyhan/status/1166458331667603456" TargetMode="External" /><Relationship Id="rId126" Type="http://schemas.openxmlformats.org/officeDocument/2006/relationships/hyperlink" Target="https://twitter.com/smandpbot/status/1166523908734013444" TargetMode="External" /><Relationship Id="rId127" Type="http://schemas.openxmlformats.org/officeDocument/2006/relationships/hyperlink" Target="https://twitter.com/gloriagennaro/status/1166526226464477185" TargetMode="External" /><Relationship Id="rId128" Type="http://schemas.openxmlformats.org/officeDocument/2006/relationships/hyperlink" Target="https://twitter.com/smandpbot/status/1166701911933775872" TargetMode="External" /><Relationship Id="rId129" Type="http://schemas.openxmlformats.org/officeDocument/2006/relationships/hyperlink" Target="https://twitter.com/fernandotormos/status/1165005807509037058" TargetMode="External" /><Relationship Id="rId130" Type="http://schemas.openxmlformats.org/officeDocument/2006/relationships/hyperlink" Target="https://twitter.com/smandpbot/status/1166701919647088640" TargetMode="External" /><Relationship Id="rId131" Type="http://schemas.openxmlformats.org/officeDocument/2006/relationships/hyperlink" Target="https://twitter.com/bi_zhao/status/1164981821710508038" TargetMode="External" /><Relationship Id="rId132" Type="http://schemas.openxmlformats.org/officeDocument/2006/relationships/hyperlink" Target="https://twitter.com/smandpbot/status/1166701933278584832" TargetMode="External" /><Relationship Id="rId133" Type="http://schemas.openxmlformats.org/officeDocument/2006/relationships/hyperlink" Target="https://twitter.com/smandpbot/status/1166701899896279041" TargetMode="External" /><Relationship Id="rId134" Type="http://schemas.openxmlformats.org/officeDocument/2006/relationships/hyperlink" Target="https://twitter.com/smandpbot/status/1167436531763732480" TargetMode="External" /><Relationship Id="rId135" Type="http://schemas.openxmlformats.org/officeDocument/2006/relationships/hyperlink" Target="https://twitter.com/smartlabs_wsu/status/1167437891330629637" TargetMode="External" /><Relationship Id="rId136" Type="http://schemas.openxmlformats.org/officeDocument/2006/relationships/hyperlink" Target="https://twitter.com/kmetzlersage/status/1166723820251746310" TargetMode="External" /><Relationship Id="rId137" Type="http://schemas.openxmlformats.org/officeDocument/2006/relationships/hyperlink" Target="https://twitter.com/kmetzlersage/status/1166724608592101376" TargetMode="External" /><Relationship Id="rId138" Type="http://schemas.openxmlformats.org/officeDocument/2006/relationships/hyperlink" Target="https://twitter.com/kmetzlersage/status/1166736635255382016" TargetMode="External" /><Relationship Id="rId139" Type="http://schemas.openxmlformats.org/officeDocument/2006/relationships/hyperlink" Target="https://twitter.com/kmetzlersage/status/1166755641110781952" TargetMode="External" /><Relationship Id="rId140" Type="http://schemas.openxmlformats.org/officeDocument/2006/relationships/hyperlink" Target="https://twitter.com/kmetzlersage/status/1166757105669496832" TargetMode="External" /><Relationship Id="rId141" Type="http://schemas.openxmlformats.org/officeDocument/2006/relationships/hyperlink" Target="https://twitter.com/sageoceantweets/status/1166727879834644481" TargetMode="External" /><Relationship Id="rId142" Type="http://schemas.openxmlformats.org/officeDocument/2006/relationships/hyperlink" Target="https://twitter.com/sageoceantweets/status/1166741319869521921" TargetMode="External" /><Relationship Id="rId143" Type="http://schemas.openxmlformats.org/officeDocument/2006/relationships/hyperlink" Target="https://twitter.com/sageoceantweets/status/1167435595846754305" TargetMode="External" /><Relationship Id="rId144" Type="http://schemas.openxmlformats.org/officeDocument/2006/relationships/hyperlink" Target="https://twitter.com/sageoceantweets/status/1166666795543121920" TargetMode="External" /><Relationship Id="rId145" Type="http://schemas.openxmlformats.org/officeDocument/2006/relationships/hyperlink" Target="https://twitter.com/sageoceantweets/status/1166727295471640577" TargetMode="External" /><Relationship Id="rId146" Type="http://schemas.openxmlformats.org/officeDocument/2006/relationships/hyperlink" Target="https://twitter.com/sageoceantweets/status/1167465876477661184" TargetMode="External" /><Relationship Id="rId147" Type="http://schemas.openxmlformats.org/officeDocument/2006/relationships/hyperlink" Target="https://twitter.com/kristen_malk/status/1167499914609213440" TargetMode="External" /><Relationship Id="rId148" Type="http://schemas.openxmlformats.org/officeDocument/2006/relationships/hyperlink" Target="https://twitter.com/tagworks_/status/1167519968461824001" TargetMode="External" /><Relationship Id="rId149" Type="http://schemas.openxmlformats.org/officeDocument/2006/relationships/hyperlink" Target="https://twitter.com/tagworks_/status/1167536240050225153" TargetMode="External" /><Relationship Id="rId150" Type="http://schemas.openxmlformats.org/officeDocument/2006/relationships/hyperlink" Target="https://twitter.com/nick_b_adams/status/1167452510589788160" TargetMode="External" /><Relationship Id="rId151" Type="http://schemas.openxmlformats.org/officeDocument/2006/relationships/hyperlink" Target="https://twitter.com/nick_b_adams/status/1167455348199960577" TargetMode="External" /><Relationship Id="rId152" Type="http://schemas.openxmlformats.org/officeDocument/2006/relationships/hyperlink" Target="https://twitter.com/nick_b_adams/status/1167526184395165697" TargetMode="External" /><Relationship Id="rId153" Type="http://schemas.openxmlformats.org/officeDocument/2006/relationships/hyperlink" Target="https://twitter.com/nick_b_adams/status/1167538765457436675" TargetMode="External" /><Relationship Id="rId154" Type="http://schemas.openxmlformats.org/officeDocument/2006/relationships/hyperlink" Target="https://api.twitter.com/1.1/geo/id/01fbe706f872cb32.json" TargetMode="External" /><Relationship Id="rId155" Type="http://schemas.openxmlformats.org/officeDocument/2006/relationships/hyperlink" Target="https://twitter.com/polipsyprof/status/1166672987388620801?s=21" TargetMode="External" /><Relationship Id="rId156" Type="http://schemas.openxmlformats.org/officeDocument/2006/relationships/hyperlink" Target="http://chriswarshaw.com/lpe_conference/" TargetMode="External" /><Relationship Id="rId157" Type="http://schemas.openxmlformats.org/officeDocument/2006/relationships/hyperlink" Target="https://pbs.twimg.com/media/EDGij26XsAAhUWf.jpg" TargetMode="External" /><Relationship Id="rId158" Type="http://schemas.openxmlformats.org/officeDocument/2006/relationships/hyperlink" Target="http://pbs.twimg.com/profile_images/909873423031074816/iOz9-iBu_normal.jpg" TargetMode="External" /><Relationship Id="rId159" Type="http://schemas.openxmlformats.org/officeDocument/2006/relationships/hyperlink" Target="http://pbs.twimg.com/profile_images/909873423031074816/iOz9-iBu_normal.jpg" TargetMode="External" /><Relationship Id="rId160" Type="http://schemas.openxmlformats.org/officeDocument/2006/relationships/hyperlink" Target="http://pbs.twimg.com/profile_images/909873423031074816/iOz9-iBu_normal.jpg" TargetMode="External" /><Relationship Id="rId161" Type="http://schemas.openxmlformats.org/officeDocument/2006/relationships/hyperlink" Target="http://pbs.twimg.com/profile_images/1057412800778305538/zperxJJs_normal.jpg" TargetMode="External" /><Relationship Id="rId162" Type="http://schemas.openxmlformats.org/officeDocument/2006/relationships/hyperlink" Target="http://pbs.twimg.com/profile_images/1057412800778305538/zperxJJs_normal.jpg" TargetMode="External" /><Relationship Id="rId163" Type="http://schemas.openxmlformats.org/officeDocument/2006/relationships/hyperlink" Target="https://pbs.twimg.com/media/EDGij26XsAAhUWf.jpg" TargetMode="External" /><Relationship Id="rId164" Type="http://schemas.openxmlformats.org/officeDocument/2006/relationships/hyperlink" Target="https://twitter.com/brendannyhan/status/1166451541844332546" TargetMode="External" /><Relationship Id="rId165" Type="http://schemas.openxmlformats.org/officeDocument/2006/relationships/hyperlink" Target="https://twitter.com/brendannyhan/status/1166451781615968262" TargetMode="External" /><Relationship Id="rId166" Type="http://schemas.openxmlformats.org/officeDocument/2006/relationships/hyperlink" Target="https://twitter.com/brendannyhan/status/1166451814675431425" TargetMode="External" /><Relationship Id="rId167" Type="http://schemas.openxmlformats.org/officeDocument/2006/relationships/hyperlink" Target="https://twitter.com/mattgrossmann/status/1166889986593083393" TargetMode="External" /><Relationship Id="rId168" Type="http://schemas.openxmlformats.org/officeDocument/2006/relationships/hyperlink" Target="https://twitter.com/mattgrossmann/status/1166891040466448389" TargetMode="External" /><Relationship Id="rId169" Type="http://schemas.openxmlformats.org/officeDocument/2006/relationships/hyperlink" Target="https://twitter.com/mattgrossmann/status/1166892521731084288" TargetMode="External" /><Relationship Id="rId170" Type="http://schemas.openxmlformats.org/officeDocument/2006/relationships/comments" Target="../comments16.xml" /><Relationship Id="rId171" Type="http://schemas.openxmlformats.org/officeDocument/2006/relationships/vmlDrawing" Target="../drawings/vmlDrawing6.vml" /><Relationship Id="rId172" Type="http://schemas.openxmlformats.org/officeDocument/2006/relationships/table" Target="../tables/table19.xml" /><Relationship Id="rId173"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hyperlink" Target="https://calendly.com/nickadams/15min" TargetMode="External" /><Relationship Id="rId2" Type="http://schemas.openxmlformats.org/officeDocument/2006/relationships/hyperlink" Target="https://mccourt.georgetown.edu/PaCSS" TargetMode="External" /><Relationship Id="rId3" Type="http://schemas.openxmlformats.org/officeDocument/2006/relationships/hyperlink" Target="https://tag.works/" TargetMode="External" /><Relationship Id="rId4" Type="http://schemas.openxmlformats.org/officeDocument/2006/relationships/hyperlink" Target="https://smpa.gwu.edu/sites/g/files/zaxdzs2046/f/downloads/APSA%20Preconference%20Agenda%202019.pdf" TargetMode="External" /><Relationship Id="rId5" Type="http://schemas.openxmlformats.org/officeDocument/2006/relationships/hyperlink" Target="https://medium.com/@nick_65591/the-5-pitfalls-of-document-labeling-and-how-to-avoid-them-716ebb60f150?source=friends_link&amp;sk=027bb665fcb2b968e1d08fb75ef2d60f" TargetMode="External" /><Relationship Id="rId6" Type="http://schemas.openxmlformats.org/officeDocument/2006/relationships/hyperlink" Target="https://medium.com/@nick_65591/no-more-tradeoffs-the-era-of-big-content-analysis-has-come-a181f92c649e?source=friends_link&amp;sk=22b3002cb94296270b21be3ea392146a" TargetMode="External" /><Relationship Id="rId7" Type="http://schemas.openxmlformats.org/officeDocument/2006/relationships/hyperlink" Target="https://link.medium.com/83fdUpczwZ" TargetMode="External" /><Relationship Id="rId8" Type="http://schemas.openxmlformats.org/officeDocument/2006/relationships/hyperlink" Target="https://twitter.com/prof_mirya/status/1166713465085579265" TargetMode="External" /><Relationship Id="rId9" Type="http://schemas.openxmlformats.org/officeDocument/2006/relationships/hyperlink" Target="https://medium.com/@nick_65591/ai-and-social-science-are-about-to-get-a-lot-better-6e3c07a44502?source=friends_link&amp;sk=a71913cb2372fcc2f19fad5a2e630cb9" TargetMode="External" /><Relationship Id="rId10" Type="http://schemas.openxmlformats.org/officeDocument/2006/relationships/hyperlink" Target="https://twitter.com/SAGEOceanTweets/status/1167435595846754305" TargetMode="External" /><Relationship Id="rId11" Type="http://schemas.openxmlformats.org/officeDocument/2006/relationships/hyperlink" Target="https://link.medium.com/83fdUpczwZ" TargetMode="External" /><Relationship Id="rId12" Type="http://schemas.openxmlformats.org/officeDocument/2006/relationships/hyperlink" Target="https://twitter.com/SAGEOceanTweets/status/1166729405768404993" TargetMode="External" /><Relationship Id="rId13" Type="http://schemas.openxmlformats.org/officeDocument/2006/relationships/hyperlink" Target="https://mccourt.georgetown.edu/PaCSS" TargetMode="External" /><Relationship Id="rId14" Type="http://schemas.openxmlformats.org/officeDocument/2006/relationships/hyperlink" Target="https://calendly.com/nickadams/15min" TargetMode="External" /><Relationship Id="rId15" Type="http://schemas.openxmlformats.org/officeDocument/2006/relationships/hyperlink" Target="https://tag.works/" TargetMode="External" /><Relationship Id="rId16" Type="http://schemas.openxmlformats.org/officeDocument/2006/relationships/hyperlink" Target="https://medium.com/@nick_65591/the-5-pitfalls-of-document-labeling-and-how-to-avoid-them-716ebb60f150?source=friends_link&amp;sk=027bb665fcb2b968e1d08fb75ef2d60f" TargetMode="External" /><Relationship Id="rId17" Type="http://schemas.openxmlformats.org/officeDocument/2006/relationships/hyperlink" Target="https://medium.com/@nick_65591/no-more-tradeoffs-the-era-of-big-content-analysis-has-come-a181f92c649e?source=friends_link&amp;sk=22b3002cb94296270b21be3ea392146a" TargetMode="External" /><Relationship Id="rId18" Type="http://schemas.openxmlformats.org/officeDocument/2006/relationships/hyperlink" Target="https://twitter.com/SAGEOceanTweets/status/1167435595846754305" TargetMode="External" /><Relationship Id="rId19" Type="http://schemas.openxmlformats.org/officeDocument/2006/relationships/hyperlink" Target="https://medium.com/@nick_65591/ai-and-social-science-are-about-to-get-a-lot-better-6e3c07a44502?source=friends_link&amp;sk=a71913cb2372fcc2f19fad5a2e630cb9" TargetMode="External" /><Relationship Id="rId20" Type="http://schemas.openxmlformats.org/officeDocument/2006/relationships/hyperlink" Target="https://mccourt.georgetown.edu/PaCSS?utm_source=twitter&amp;utm_medium=SAGE_social&amp;utm_content=sageoceantweets&amp;utm_term=738a70e2-c9e6-4597-801f-9e5efceb0c0e" TargetMode="External" /><Relationship Id="rId21" Type="http://schemas.openxmlformats.org/officeDocument/2006/relationships/hyperlink" Target="https://ocean.sagepub.com/blog/its-good-to-share-encouraging-the-sharing-reuse-and-citation-of-teaching-materials-in-computational-social-science?utm_source=twitter&amp;utm_medium=SAGE_social&amp;utm_content=sageoceantweets&amp;utm_term=a88ac20e-993d-4ffd-9a25-33b6b2b4cff2" TargetMode="External" /><Relationship Id="rId22" Type="http://schemas.openxmlformats.org/officeDocument/2006/relationships/hyperlink" Target="https://journals.sagepub.com/doi/10.1177/2158244019864484?ai=4u6gg&amp;ui=4rb1y&amp;af=T&amp;utm_source=twitter&amp;utm_medium=SAGE_social&amp;utm_content=sageoceantweets&amp;utm_term=a1591fe9-8d11-4b35-b57f-3b2a3aa18cbd" TargetMode="External" /><Relationship Id="rId23" Type="http://schemas.openxmlformats.org/officeDocument/2006/relationships/hyperlink" Target="https://link.medium.com/83fdUpczwZ" TargetMode="External" /><Relationship Id="rId24" Type="http://schemas.openxmlformats.org/officeDocument/2006/relationships/hyperlink" Target="https://mccourt.georgetown.edu/pacss" TargetMode="External" /><Relationship Id="rId25" Type="http://schemas.openxmlformats.org/officeDocument/2006/relationships/hyperlink" Target="https://smpa.gwu.edu/sites/g/files/zaxdzs2046/f/downloads/APSA%20Preconference%20Agenda%202019.pdf" TargetMode="External" /><Relationship Id="rId26" Type="http://schemas.openxmlformats.org/officeDocument/2006/relationships/hyperlink" Target="https://mccourt.georgetown.edu/PaCSS" TargetMode="External" /><Relationship Id="rId27" Type="http://schemas.openxmlformats.org/officeDocument/2006/relationships/hyperlink" Target="https://twitter.com/prof_mirya/status/1166713465085579265" TargetMode="External" /><Relationship Id="rId28" Type="http://schemas.openxmlformats.org/officeDocument/2006/relationships/hyperlink" Target="http://chriswarshaw.com/lpe_conference/" TargetMode="External" /><Relationship Id="rId29" Type="http://schemas.openxmlformats.org/officeDocument/2006/relationships/hyperlink" Target="https://twitter.com/polipsyprof/status/1166672987388620801?s=21" TargetMode="External" /><Relationship Id="rId30" Type="http://schemas.openxmlformats.org/officeDocument/2006/relationships/hyperlink" Target="https://mccourt.georgetown.edu/PaCSS" TargetMode="Externa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 Id="rId38" Type="http://schemas.openxmlformats.org/officeDocument/2006/relationships/table" Target="../tables/table2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owUdgQOsNc" TargetMode="External" /><Relationship Id="rId2" Type="http://schemas.openxmlformats.org/officeDocument/2006/relationships/hyperlink" Target="https://t.co/DSYOIIDwuE" TargetMode="External" /><Relationship Id="rId3" Type="http://schemas.openxmlformats.org/officeDocument/2006/relationships/hyperlink" Target="http://t.co/3VA8Yzceuu" TargetMode="External" /><Relationship Id="rId4" Type="http://schemas.openxmlformats.org/officeDocument/2006/relationships/hyperlink" Target="https://t.co/vVkFM7bqAe" TargetMode="External" /><Relationship Id="rId5" Type="http://schemas.openxmlformats.org/officeDocument/2006/relationships/hyperlink" Target="https://t.co/ghAVqjln9U" TargetMode="External" /><Relationship Id="rId6" Type="http://schemas.openxmlformats.org/officeDocument/2006/relationships/hyperlink" Target="https://t.co/lonrJS27Tc" TargetMode="External" /><Relationship Id="rId7" Type="http://schemas.openxmlformats.org/officeDocument/2006/relationships/hyperlink" Target="https://t.co/lad7zd89Ej" TargetMode="External" /><Relationship Id="rId8" Type="http://schemas.openxmlformats.org/officeDocument/2006/relationships/hyperlink" Target="https://t.co/Bsji61ZJzk" TargetMode="External" /><Relationship Id="rId9" Type="http://schemas.openxmlformats.org/officeDocument/2006/relationships/hyperlink" Target="http://t.co/Gup0vKfyTa" TargetMode="External" /><Relationship Id="rId10" Type="http://schemas.openxmlformats.org/officeDocument/2006/relationships/hyperlink" Target="https://t.co/mjdds1Fpp9" TargetMode="External" /><Relationship Id="rId11" Type="http://schemas.openxmlformats.org/officeDocument/2006/relationships/hyperlink" Target="https://t.co/eY4IFYk4eq" TargetMode="External" /><Relationship Id="rId12" Type="http://schemas.openxmlformats.org/officeDocument/2006/relationships/hyperlink" Target="https://t.co/QOJIiD8AKA" TargetMode="External" /><Relationship Id="rId13" Type="http://schemas.openxmlformats.org/officeDocument/2006/relationships/hyperlink" Target="https://t.co/XOxsjY5zdD" TargetMode="External" /><Relationship Id="rId14" Type="http://schemas.openxmlformats.org/officeDocument/2006/relationships/hyperlink" Target="http://t.co/POdGxxFovc" TargetMode="External" /><Relationship Id="rId15" Type="http://schemas.openxmlformats.org/officeDocument/2006/relationships/hyperlink" Target="https://t.co/PTeGFMQRWL" TargetMode="External" /><Relationship Id="rId16" Type="http://schemas.openxmlformats.org/officeDocument/2006/relationships/hyperlink" Target="https://t.co/POMt9MFDyh" TargetMode="External" /><Relationship Id="rId17" Type="http://schemas.openxmlformats.org/officeDocument/2006/relationships/hyperlink" Target="https://t.co/p9Q5QYuWFH" TargetMode="External" /><Relationship Id="rId18" Type="http://schemas.openxmlformats.org/officeDocument/2006/relationships/hyperlink" Target="http://t.co/FsI1C76keg" TargetMode="External" /><Relationship Id="rId19" Type="http://schemas.openxmlformats.org/officeDocument/2006/relationships/hyperlink" Target="https://t.co/uw46A2H5W6" TargetMode="External" /><Relationship Id="rId20" Type="http://schemas.openxmlformats.org/officeDocument/2006/relationships/hyperlink" Target="https://t.co/atwlEN5dOG" TargetMode="External" /><Relationship Id="rId21" Type="http://schemas.openxmlformats.org/officeDocument/2006/relationships/hyperlink" Target="http://t.co/NpejxRVoNw" TargetMode="External" /><Relationship Id="rId22" Type="http://schemas.openxmlformats.org/officeDocument/2006/relationships/hyperlink" Target="https://t.co/Mmp8xikGhy" TargetMode="External" /><Relationship Id="rId23" Type="http://schemas.openxmlformats.org/officeDocument/2006/relationships/hyperlink" Target="http://t.co/9D98a0RMGs" TargetMode="External" /><Relationship Id="rId24" Type="http://schemas.openxmlformats.org/officeDocument/2006/relationships/hyperlink" Target="https://t.co/SvUPfS1n1W" TargetMode="External" /><Relationship Id="rId25" Type="http://schemas.openxmlformats.org/officeDocument/2006/relationships/hyperlink" Target="https://t.co/Mvq86H29bB" TargetMode="External" /><Relationship Id="rId26" Type="http://schemas.openxmlformats.org/officeDocument/2006/relationships/hyperlink" Target="https://t.co/Kbcp93PXmn" TargetMode="External" /><Relationship Id="rId27" Type="http://schemas.openxmlformats.org/officeDocument/2006/relationships/hyperlink" Target="http://t.co/TUCZv5O00y" TargetMode="External" /><Relationship Id="rId28" Type="http://schemas.openxmlformats.org/officeDocument/2006/relationships/hyperlink" Target="http://t.co/ORwGNrsGpL" TargetMode="External" /><Relationship Id="rId29" Type="http://schemas.openxmlformats.org/officeDocument/2006/relationships/hyperlink" Target="http://t.co/XQasGSWtmS" TargetMode="External" /><Relationship Id="rId30" Type="http://schemas.openxmlformats.org/officeDocument/2006/relationships/hyperlink" Target="https://t.co/D7uIwMY83T" TargetMode="External" /><Relationship Id="rId31" Type="http://schemas.openxmlformats.org/officeDocument/2006/relationships/hyperlink" Target="https://t.co/p4mFhYCcMR" TargetMode="External" /><Relationship Id="rId32" Type="http://schemas.openxmlformats.org/officeDocument/2006/relationships/hyperlink" Target="https://t.co/IufRvLD3R0" TargetMode="External" /><Relationship Id="rId33" Type="http://schemas.openxmlformats.org/officeDocument/2006/relationships/hyperlink" Target="https://t.co/r6U4A9KUGM" TargetMode="External" /><Relationship Id="rId34" Type="http://schemas.openxmlformats.org/officeDocument/2006/relationships/hyperlink" Target="https://t.co/eNrJNItbsC" TargetMode="External" /><Relationship Id="rId35" Type="http://schemas.openxmlformats.org/officeDocument/2006/relationships/hyperlink" Target="https://t.co/4Y0P0UVzg6" TargetMode="External" /><Relationship Id="rId36" Type="http://schemas.openxmlformats.org/officeDocument/2006/relationships/hyperlink" Target="https://t.co/DBotXQZFni" TargetMode="External" /><Relationship Id="rId37" Type="http://schemas.openxmlformats.org/officeDocument/2006/relationships/hyperlink" Target="https://t.co/FZgcSvBG10" TargetMode="External" /><Relationship Id="rId38" Type="http://schemas.openxmlformats.org/officeDocument/2006/relationships/hyperlink" Target="https://t.co/AYp6flIbc6" TargetMode="External" /><Relationship Id="rId39" Type="http://schemas.openxmlformats.org/officeDocument/2006/relationships/hyperlink" Target="https://t.co/SLPQ03K6Th" TargetMode="External" /><Relationship Id="rId40" Type="http://schemas.openxmlformats.org/officeDocument/2006/relationships/hyperlink" Target="http://t.co/uml4XWN3EY" TargetMode="External" /><Relationship Id="rId41" Type="http://schemas.openxmlformats.org/officeDocument/2006/relationships/hyperlink" Target="https://t.co/Rc75UGeujk" TargetMode="External" /><Relationship Id="rId42" Type="http://schemas.openxmlformats.org/officeDocument/2006/relationships/hyperlink" Target="https://t.co/L8zbiMuXEg" TargetMode="External" /><Relationship Id="rId43" Type="http://schemas.openxmlformats.org/officeDocument/2006/relationships/hyperlink" Target="https://t.co/qQKogT90en" TargetMode="External" /><Relationship Id="rId44" Type="http://schemas.openxmlformats.org/officeDocument/2006/relationships/hyperlink" Target="https://t.co/Vu0c5f8C4H" TargetMode="External" /><Relationship Id="rId45" Type="http://schemas.openxmlformats.org/officeDocument/2006/relationships/hyperlink" Target="https://t.co/OkygylngY3" TargetMode="External" /><Relationship Id="rId46" Type="http://schemas.openxmlformats.org/officeDocument/2006/relationships/hyperlink" Target="https://t.co/OTbfyLiUqn" TargetMode="External" /><Relationship Id="rId47" Type="http://schemas.openxmlformats.org/officeDocument/2006/relationships/hyperlink" Target="https://t.co/jGSXvpN4B4" TargetMode="External" /><Relationship Id="rId48" Type="http://schemas.openxmlformats.org/officeDocument/2006/relationships/hyperlink" Target="https://t.co/qJ0demXg0c" TargetMode="External" /><Relationship Id="rId49" Type="http://schemas.openxmlformats.org/officeDocument/2006/relationships/hyperlink" Target="https://t.co/OClPT7z5YY" TargetMode="External" /><Relationship Id="rId50" Type="http://schemas.openxmlformats.org/officeDocument/2006/relationships/hyperlink" Target="https://t.co/4LIOFk0UeQ" TargetMode="External" /><Relationship Id="rId51" Type="http://schemas.openxmlformats.org/officeDocument/2006/relationships/hyperlink" Target="https://pbs.twimg.com/profile_banners/159849348/1506274067" TargetMode="External" /><Relationship Id="rId52" Type="http://schemas.openxmlformats.org/officeDocument/2006/relationships/hyperlink" Target="https://pbs.twimg.com/profile_banners/62777265/1564927833" TargetMode="External" /><Relationship Id="rId53" Type="http://schemas.openxmlformats.org/officeDocument/2006/relationships/hyperlink" Target="https://pbs.twimg.com/profile_banners/37213193/1491675289" TargetMode="External" /><Relationship Id="rId54" Type="http://schemas.openxmlformats.org/officeDocument/2006/relationships/hyperlink" Target="https://pbs.twimg.com/profile_banners/21719973/1405820642" TargetMode="External" /><Relationship Id="rId55" Type="http://schemas.openxmlformats.org/officeDocument/2006/relationships/hyperlink" Target="https://pbs.twimg.com/profile_banners/15432179/1398193808" TargetMode="External" /><Relationship Id="rId56" Type="http://schemas.openxmlformats.org/officeDocument/2006/relationships/hyperlink" Target="https://pbs.twimg.com/profile_banners/951765794156957696/1550655409" TargetMode="External" /><Relationship Id="rId57" Type="http://schemas.openxmlformats.org/officeDocument/2006/relationships/hyperlink" Target="https://pbs.twimg.com/profile_banners/3547763955/1540738470" TargetMode="External" /><Relationship Id="rId58" Type="http://schemas.openxmlformats.org/officeDocument/2006/relationships/hyperlink" Target="https://pbs.twimg.com/profile_banners/8314742/1398239438" TargetMode="External" /><Relationship Id="rId59" Type="http://schemas.openxmlformats.org/officeDocument/2006/relationships/hyperlink" Target="https://pbs.twimg.com/profile_banners/2480650904/1556987622" TargetMode="External" /><Relationship Id="rId60" Type="http://schemas.openxmlformats.org/officeDocument/2006/relationships/hyperlink" Target="https://pbs.twimg.com/profile_banners/122107612/1397695918" TargetMode="External" /><Relationship Id="rId61" Type="http://schemas.openxmlformats.org/officeDocument/2006/relationships/hyperlink" Target="https://pbs.twimg.com/profile_banners/22011162/1552319752" TargetMode="External" /><Relationship Id="rId62" Type="http://schemas.openxmlformats.org/officeDocument/2006/relationships/hyperlink" Target="https://pbs.twimg.com/profile_banners/29757971/1372776166" TargetMode="External" /><Relationship Id="rId63" Type="http://schemas.openxmlformats.org/officeDocument/2006/relationships/hyperlink" Target="https://pbs.twimg.com/profile_banners/5933322/1484426786" TargetMode="External" /><Relationship Id="rId64" Type="http://schemas.openxmlformats.org/officeDocument/2006/relationships/hyperlink" Target="https://pbs.twimg.com/profile_banners/2398991786/1566965313" TargetMode="External" /><Relationship Id="rId65" Type="http://schemas.openxmlformats.org/officeDocument/2006/relationships/hyperlink" Target="https://pbs.twimg.com/profile_banners/89098361/1533317386" TargetMode="External" /><Relationship Id="rId66" Type="http://schemas.openxmlformats.org/officeDocument/2006/relationships/hyperlink" Target="https://pbs.twimg.com/profile_banners/1090566702/1363378161" TargetMode="External" /><Relationship Id="rId67" Type="http://schemas.openxmlformats.org/officeDocument/2006/relationships/hyperlink" Target="https://pbs.twimg.com/profile_banners/1067078040113635328/1563851084" TargetMode="External" /><Relationship Id="rId68" Type="http://schemas.openxmlformats.org/officeDocument/2006/relationships/hyperlink" Target="https://pbs.twimg.com/profile_banners/44896515/1553240544" TargetMode="External" /><Relationship Id="rId69" Type="http://schemas.openxmlformats.org/officeDocument/2006/relationships/hyperlink" Target="https://pbs.twimg.com/profile_banners/2303698753/1398626701" TargetMode="External" /><Relationship Id="rId70" Type="http://schemas.openxmlformats.org/officeDocument/2006/relationships/hyperlink" Target="https://pbs.twimg.com/profile_banners/922181130429726720/1562639608" TargetMode="External" /><Relationship Id="rId71" Type="http://schemas.openxmlformats.org/officeDocument/2006/relationships/hyperlink" Target="https://pbs.twimg.com/profile_banners/22642788/1494338667" TargetMode="External" /><Relationship Id="rId72" Type="http://schemas.openxmlformats.org/officeDocument/2006/relationships/hyperlink" Target="https://pbs.twimg.com/profile_banners/902174442469507072/1555601533" TargetMode="External" /><Relationship Id="rId73" Type="http://schemas.openxmlformats.org/officeDocument/2006/relationships/hyperlink" Target="https://pbs.twimg.com/profile_banners/38673058/1547749929" TargetMode="External" /><Relationship Id="rId74" Type="http://schemas.openxmlformats.org/officeDocument/2006/relationships/hyperlink" Target="https://pbs.twimg.com/profile_banners/556992335/1511206649" TargetMode="External" /><Relationship Id="rId75" Type="http://schemas.openxmlformats.org/officeDocument/2006/relationships/hyperlink" Target="https://pbs.twimg.com/profile_banners/14382993/1537176709" TargetMode="External" /><Relationship Id="rId76" Type="http://schemas.openxmlformats.org/officeDocument/2006/relationships/hyperlink" Target="https://pbs.twimg.com/profile_banners/955839918466531329/1517237217" TargetMode="External" /><Relationship Id="rId77" Type="http://schemas.openxmlformats.org/officeDocument/2006/relationships/hyperlink" Target="https://pbs.twimg.com/profile_banners/288295699/1507475239" TargetMode="External" /><Relationship Id="rId78" Type="http://schemas.openxmlformats.org/officeDocument/2006/relationships/hyperlink" Target="https://pbs.twimg.com/profile_banners/7856542/1498223428" TargetMode="External" /><Relationship Id="rId79" Type="http://schemas.openxmlformats.org/officeDocument/2006/relationships/hyperlink" Target="https://pbs.twimg.com/profile_banners/54751981/1501787669" TargetMode="External" /><Relationship Id="rId80" Type="http://schemas.openxmlformats.org/officeDocument/2006/relationships/hyperlink" Target="https://pbs.twimg.com/profile_banners/2366113867/1560561826" TargetMode="External" /><Relationship Id="rId81" Type="http://schemas.openxmlformats.org/officeDocument/2006/relationships/hyperlink" Target="https://pbs.twimg.com/profile_banners/740826067313807360/1507179373" TargetMode="External" /><Relationship Id="rId82" Type="http://schemas.openxmlformats.org/officeDocument/2006/relationships/hyperlink" Target="https://pbs.twimg.com/profile_banners/2584784815/1458868264" TargetMode="External" /><Relationship Id="rId83" Type="http://schemas.openxmlformats.org/officeDocument/2006/relationships/hyperlink" Target="https://pbs.twimg.com/profile_banners/325091065/1511890638" TargetMode="External" /><Relationship Id="rId84" Type="http://schemas.openxmlformats.org/officeDocument/2006/relationships/hyperlink" Target="https://pbs.twimg.com/profile_banners/515918400/1492000883" TargetMode="External" /><Relationship Id="rId85" Type="http://schemas.openxmlformats.org/officeDocument/2006/relationships/hyperlink" Target="https://pbs.twimg.com/profile_banners/16330659/1524082957" TargetMode="External" /><Relationship Id="rId86" Type="http://schemas.openxmlformats.org/officeDocument/2006/relationships/hyperlink" Target="https://pbs.twimg.com/profile_banners/539981492/1547457297" TargetMode="External" /><Relationship Id="rId87" Type="http://schemas.openxmlformats.org/officeDocument/2006/relationships/hyperlink" Target="https://pbs.twimg.com/profile_banners/880761642438602752/1559332554" TargetMode="External" /><Relationship Id="rId88" Type="http://schemas.openxmlformats.org/officeDocument/2006/relationships/hyperlink" Target="https://pbs.twimg.com/profile_banners/1014655862177181696/1531679328" TargetMode="External" /><Relationship Id="rId89" Type="http://schemas.openxmlformats.org/officeDocument/2006/relationships/hyperlink" Target="https://pbs.twimg.com/profile_banners/84653850/1561988502" TargetMode="External" /><Relationship Id="rId90" Type="http://schemas.openxmlformats.org/officeDocument/2006/relationships/hyperlink" Target="https://pbs.twimg.com/profile_banners/751510350/1556180563" TargetMode="External" /><Relationship Id="rId91" Type="http://schemas.openxmlformats.org/officeDocument/2006/relationships/hyperlink" Target="https://pbs.twimg.com/profile_banners/2156793421/1563957119" TargetMode="External" /><Relationship Id="rId92" Type="http://schemas.openxmlformats.org/officeDocument/2006/relationships/hyperlink" Target="https://pbs.twimg.com/profile_banners/1018573427442102277/1560422075" TargetMode="External" /><Relationship Id="rId93" Type="http://schemas.openxmlformats.org/officeDocument/2006/relationships/hyperlink" Target="https://pbs.twimg.com/profile_banners/1060661655296602113/1542225047" TargetMode="External" /><Relationship Id="rId94" Type="http://schemas.openxmlformats.org/officeDocument/2006/relationships/hyperlink" Target="https://pbs.twimg.com/profile_banners/790659501154115584/1478271092" TargetMode="External" /><Relationship Id="rId95" Type="http://schemas.openxmlformats.org/officeDocument/2006/relationships/hyperlink" Target="https://pbs.twimg.com/profile_banners/196056947/1388434190" TargetMode="External" /><Relationship Id="rId96" Type="http://schemas.openxmlformats.org/officeDocument/2006/relationships/hyperlink" Target="https://pbs.twimg.com/profile_banners/133796480/1487854532" TargetMode="External" /><Relationship Id="rId97" Type="http://schemas.openxmlformats.org/officeDocument/2006/relationships/hyperlink" Target="https://pbs.twimg.com/profile_banners/314630971/1407361343" TargetMode="External" /><Relationship Id="rId98" Type="http://schemas.openxmlformats.org/officeDocument/2006/relationships/hyperlink" Target="https://pbs.twimg.com/profile_banners/1083098757732823040/1556820227" TargetMode="External" /><Relationship Id="rId99" Type="http://schemas.openxmlformats.org/officeDocument/2006/relationships/hyperlink" Target="http://abs.twimg.com/images/themes/theme12/bg.gif"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6/bg.gif" TargetMode="External" /><Relationship Id="rId102" Type="http://schemas.openxmlformats.org/officeDocument/2006/relationships/hyperlink" Target="http://abs.twimg.com/images/themes/theme2/bg.gif"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6/bg.gif"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9/bg.gif"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9/bg.gif"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3/bg.gif" TargetMode="External" /><Relationship Id="rId111" Type="http://schemas.openxmlformats.org/officeDocument/2006/relationships/hyperlink" Target="http://abs.twimg.com/images/themes/theme12/bg.gif"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3/bg.gif"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5/bg.gif"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9/bg.gif"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0/bg.gif" TargetMode="External" /><Relationship Id="rId128" Type="http://schemas.openxmlformats.org/officeDocument/2006/relationships/hyperlink" Target="http://abs.twimg.com/images/themes/theme3/bg.gif"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9/bg.gif"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5/bg.gif"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4/bg.gif"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4/bg.gif"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5/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pbs.twimg.com/profile_images/872125951806779393/NkcasGkc_normal.jpg" TargetMode="External" /><Relationship Id="rId150" Type="http://schemas.openxmlformats.org/officeDocument/2006/relationships/hyperlink" Target="http://pbs.twimg.com/profile_images/1046081922252902407/TyIFKvQs_normal.jpg" TargetMode="External" /><Relationship Id="rId151" Type="http://schemas.openxmlformats.org/officeDocument/2006/relationships/hyperlink" Target="http://pbs.twimg.com/profile_images/1128284724387094528/bG-I8Knm_normal.png" TargetMode="External" /><Relationship Id="rId152" Type="http://schemas.openxmlformats.org/officeDocument/2006/relationships/hyperlink" Target="http://pbs.twimg.com/profile_images/935684832230891522/9CZZPACN_normal.jpg" TargetMode="External" /><Relationship Id="rId153" Type="http://schemas.openxmlformats.org/officeDocument/2006/relationships/hyperlink" Target="http://pbs.twimg.com/profile_images/1161379565249449984/Kojs0yMl_normal.jpg" TargetMode="External" /><Relationship Id="rId154" Type="http://schemas.openxmlformats.org/officeDocument/2006/relationships/hyperlink" Target="http://pbs.twimg.com/profile_images/1098154103207878656/fHahrb18_normal.png" TargetMode="External" /><Relationship Id="rId155" Type="http://schemas.openxmlformats.org/officeDocument/2006/relationships/hyperlink" Target="http://pbs.twimg.com/profile_images/1133837165585211394/vfpH79YV_normal.jpg" TargetMode="External" /><Relationship Id="rId156" Type="http://schemas.openxmlformats.org/officeDocument/2006/relationships/hyperlink" Target="http://pbs.twimg.com/profile_images/1385427915/Andreas_Jungherr_normal.jpeg" TargetMode="External" /><Relationship Id="rId157" Type="http://schemas.openxmlformats.org/officeDocument/2006/relationships/hyperlink" Target="http://pbs.twimg.com/profile_images/203825377/aa-grb-head_normal.jpg" TargetMode="External" /><Relationship Id="rId158" Type="http://schemas.openxmlformats.org/officeDocument/2006/relationships/hyperlink" Target="http://pbs.twimg.com/profile_images/1115098480786251777/NJfqNKkH_normal.jpg" TargetMode="External" /><Relationship Id="rId159" Type="http://schemas.openxmlformats.org/officeDocument/2006/relationships/hyperlink" Target="http://pbs.twimg.com/profile_images/872100042978603008/gZwDYTXx_normal.jpg" TargetMode="External" /><Relationship Id="rId160" Type="http://schemas.openxmlformats.org/officeDocument/2006/relationships/hyperlink" Target="http://pbs.twimg.com/profile_images/1105135162294235137/OU8F2sF6_normal.png" TargetMode="External" /><Relationship Id="rId161" Type="http://schemas.openxmlformats.org/officeDocument/2006/relationships/hyperlink" Target="http://pbs.twimg.com/profile_images/378800000077902989/0c26a9dc99a116032102d67716866144_normal.jpeg" TargetMode="External" /><Relationship Id="rId162" Type="http://schemas.openxmlformats.org/officeDocument/2006/relationships/hyperlink" Target="http://pbs.twimg.com/profile_images/811653240886595585/ctANYrWs_normal.jpg" TargetMode="External" /><Relationship Id="rId163" Type="http://schemas.openxmlformats.org/officeDocument/2006/relationships/hyperlink" Target="http://pbs.twimg.com/profile_images/811391047473438721/2f-7lGJq_normal.jpg" TargetMode="External" /><Relationship Id="rId164" Type="http://schemas.openxmlformats.org/officeDocument/2006/relationships/hyperlink" Target="http://pbs.twimg.com/profile_images/1156325085382189057/GhmbD3IQ_normal.jpg" TargetMode="External" /><Relationship Id="rId165" Type="http://schemas.openxmlformats.org/officeDocument/2006/relationships/hyperlink" Target="http://pbs.twimg.com/profile_images/884133225538441217/3QlF5hV0_normal.jpg" TargetMode="External" /><Relationship Id="rId166" Type="http://schemas.openxmlformats.org/officeDocument/2006/relationships/hyperlink" Target="http://pbs.twimg.com/profile_images/800214124282032129/ek05YnuZ_normal.jpg" TargetMode="External" /><Relationship Id="rId167" Type="http://schemas.openxmlformats.org/officeDocument/2006/relationships/hyperlink" Target="http://pbs.twimg.com/profile_images/3577885392/5e53fffacf94506a319c0a99acedebc0_normal.jpeg" TargetMode="External" /><Relationship Id="rId168" Type="http://schemas.openxmlformats.org/officeDocument/2006/relationships/hyperlink" Target="http://pbs.twimg.com/profile_images/1149693706011848704/PmBzJbWK_normal.jpg" TargetMode="External" /><Relationship Id="rId169" Type="http://schemas.openxmlformats.org/officeDocument/2006/relationships/hyperlink" Target="http://pbs.twimg.com/profile_images/1153501167458160641/6kUdonHY_normal.jpg" TargetMode="External" /><Relationship Id="rId170" Type="http://schemas.openxmlformats.org/officeDocument/2006/relationships/hyperlink" Target="http://pbs.twimg.com/profile_images/1108998432964792320/owynnnM__normal.png" TargetMode="External" /><Relationship Id="rId171" Type="http://schemas.openxmlformats.org/officeDocument/2006/relationships/hyperlink" Target="http://pbs.twimg.com/profile_images/1151114888376455168/7KpE8vqZ_normal.jpg" TargetMode="External" /><Relationship Id="rId172" Type="http://schemas.openxmlformats.org/officeDocument/2006/relationships/hyperlink" Target="http://pbs.twimg.com/profile_images/1066870411118432257/UeazUZtb_normal.jpg" TargetMode="External" /><Relationship Id="rId173" Type="http://schemas.openxmlformats.org/officeDocument/2006/relationships/hyperlink" Target="http://pbs.twimg.com/profile_images/879728447026868228/U4Uzpdp6_normal.jpg" TargetMode="External" /><Relationship Id="rId174" Type="http://schemas.openxmlformats.org/officeDocument/2006/relationships/hyperlink" Target="http://pbs.twimg.com/profile_images/902202306778640384/DvDQK7v0_normal.jpg" TargetMode="External" /><Relationship Id="rId175" Type="http://schemas.openxmlformats.org/officeDocument/2006/relationships/hyperlink" Target="http://pbs.twimg.com/profile_images/583730432434249728/w_tOaHx5_normal.jpg" TargetMode="External" /><Relationship Id="rId176" Type="http://schemas.openxmlformats.org/officeDocument/2006/relationships/hyperlink" Target="http://pbs.twimg.com/profile_images/932694213350871040/LmqJoRbA_normal.jpg" TargetMode="External" /><Relationship Id="rId177" Type="http://schemas.openxmlformats.org/officeDocument/2006/relationships/hyperlink" Target="http://pbs.twimg.com/profile_images/963765522956513280/Cr6Xpxsj_normal.jpg" TargetMode="External" /><Relationship Id="rId178" Type="http://schemas.openxmlformats.org/officeDocument/2006/relationships/hyperlink" Target="http://pbs.twimg.com/profile_images/957988379173556224/a6YOjb2f_normal.jpg" TargetMode="External" /><Relationship Id="rId179" Type="http://schemas.openxmlformats.org/officeDocument/2006/relationships/hyperlink" Target="http://pbs.twimg.com/profile_images/1096099207126155264/FGzh9WYc_normal.jpg" TargetMode="External" /><Relationship Id="rId180" Type="http://schemas.openxmlformats.org/officeDocument/2006/relationships/hyperlink" Target="http://pbs.twimg.com/profile_images/1899483763/GU_AbbreviatedMark_twitter_normal.png" TargetMode="External" /><Relationship Id="rId181" Type="http://schemas.openxmlformats.org/officeDocument/2006/relationships/hyperlink" Target="http://pbs.twimg.com/profile_images/808644194042605568/2ljSDuPZ_normal.jpg" TargetMode="External" /><Relationship Id="rId182" Type="http://schemas.openxmlformats.org/officeDocument/2006/relationships/hyperlink" Target="http://pbs.twimg.com/profile_images/1054227915880255493/q2CPosVz_normal.jpg" TargetMode="External" /><Relationship Id="rId183" Type="http://schemas.openxmlformats.org/officeDocument/2006/relationships/hyperlink" Target="http://pbs.twimg.com/profile_images/1057412800778305538/zperxJJs_normal.jpg" TargetMode="External" /><Relationship Id="rId184" Type="http://schemas.openxmlformats.org/officeDocument/2006/relationships/hyperlink" Target="http://pbs.twimg.com/profile_images/969536854688088064/1W6ssBv__normal.jpg" TargetMode="External" /><Relationship Id="rId185" Type="http://schemas.openxmlformats.org/officeDocument/2006/relationships/hyperlink" Target="http://pbs.twimg.com/profile_images/878282125954437121/fhpKaY0r_normal.jpg" TargetMode="External" /><Relationship Id="rId186" Type="http://schemas.openxmlformats.org/officeDocument/2006/relationships/hyperlink" Target="http://pbs.twimg.com/profile_images/803418473732997120/MvRK6pV6_normal.jpg" TargetMode="External" /><Relationship Id="rId187" Type="http://schemas.openxmlformats.org/officeDocument/2006/relationships/hyperlink" Target="http://pbs.twimg.com/profile_images/701867148898136064/cNtcpw3U_normal.jpg" TargetMode="External" /><Relationship Id="rId188" Type="http://schemas.openxmlformats.org/officeDocument/2006/relationships/hyperlink" Target="http://pbs.twimg.com/profile_images/1674305181/Nora_in_Kyrgyzstan_normal.png" TargetMode="External" /><Relationship Id="rId189" Type="http://schemas.openxmlformats.org/officeDocument/2006/relationships/hyperlink" Target="http://pbs.twimg.com/profile_images/998245860386291712/FloIbOXn_normal.jpg" TargetMode="External" /><Relationship Id="rId190" Type="http://schemas.openxmlformats.org/officeDocument/2006/relationships/hyperlink" Target="http://pbs.twimg.com/profile_images/1133778817116442624/4tR9kxp__normal.jpg" TargetMode="External" /><Relationship Id="rId191" Type="http://schemas.openxmlformats.org/officeDocument/2006/relationships/hyperlink" Target="http://pbs.twimg.com/profile_images/1084739221892542465/RT8dYu-o_normal.jpg" TargetMode="External" /><Relationship Id="rId192" Type="http://schemas.openxmlformats.org/officeDocument/2006/relationships/hyperlink" Target="http://pbs.twimg.com/profile_images/1166660237283209217/EsS9Q5LA_normal.jpg" TargetMode="External" /><Relationship Id="rId193" Type="http://schemas.openxmlformats.org/officeDocument/2006/relationships/hyperlink" Target="http://pbs.twimg.com/profile_images/1014662498090475522/Go2MRzN-_normal.jpg" TargetMode="External" /><Relationship Id="rId194" Type="http://schemas.openxmlformats.org/officeDocument/2006/relationships/hyperlink" Target="http://pbs.twimg.com/profile_images/909873423031074816/iOz9-iBu_normal.jpg" TargetMode="External" /><Relationship Id="rId195" Type="http://schemas.openxmlformats.org/officeDocument/2006/relationships/hyperlink" Target="http://pbs.twimg.com/profile_images/786635042671906816/w5eYzyMe_normal.jpg" TargetMode="External" /><Relationship Id="rId196" Type="http://schemas.openxmlformats.org/officeDocument/2006/relationships/hyperlink" Target="http://pbs.twimg.com/profile_images/1037646120913182720/dWPpNAeF_normal.jpg" TargetMode="External" /><Relationship Id="rId197" Type="http://schemas.openxmlformats.org/officeDocument/2006/relationships/hyperlink" Target="http://pbs.twimg.com/profile_images/1022960922887901184/_9HMnHb-_normal.jpg" TargetMode="External" /><Relationship Id="rId198" Type="http://schemas.openxmlformats.org/officeDocument/2006/relationships/hyperlink" Target="http://pbs.twimg.com/profile_images/1163830027131248640/eZ-2_AaR_normal.jpg" TargetMode="External" /><Relationship Id="rId199" Type="http://schemas.openxmlformats.org/officeDocument/2006/relationships/hyperlink" Target="http://pbs.twimg.com/profile_images/1028765527005687808/9AtgdN7x_normal.jpg" TargetMode="External" /><Relationship Id="rId200" Type="http://schemas.openxmlformats.org/officeDocument/2006/relationships/hyperlink" Target="http://pbs.twimg.com/profile_images/1062794864192974848/EDAuzi3R_normal.jpg" TargetMode="External" /><Relationship Id="rId201" Type="http://schemas.openxmlformats.org/officeDocument/2006/relationships/hyperlink" Target="http://pbs.twimg.com/profile_images/794551070525636608/JBNA2xW8_normal.jpg" TargetMode="External" /><Relationship Id="rId202" Type="http://schemas.openxmlformats.org/officeDocument/2006/relationships/hyperlink" Target="http://pbs.twimg.com/profile_images/693247828991176706/0IBNGe2S_normal.jpg" TargetMode="External" /><Relationship Id="rId203" Type="http://schemas.openxmlformats.org/officeDocument/2006/relationships/hyperlink" Target="http://pbs.twimg.com/profile_images/3646112467/df6ee22cee362d33f5bb934ae1831e01_normal.jpeg" TargetMode="External" /><Relationship Id="rId204" Type="http://schemas.openxmlformats.org/officeDocument/2006/relationships/hyperlink" Target="http://pbs.twimg.com/profile_images/972105854785937409/nK5aDIxg_normal.jpg" TargetMode="External" /><Relationship Id="rId205" Type="http://schemas.openxmlformats.org/officeDocument/2006/relationships/hyperlink" Target="http://pbs.twimg.com/profile_images/659784779668164612/OSwPmcpn_normal.jpg" TargetMode="External" /><Relationship Id="rId206" Type="http://schemas.openxmlformats.org/officeDocument/2006/relationships/hyperlink" Target="http://pbs.twimg.com/profile_images/1124011917427785728/Lauqw40D_normal.png" TargetMode="External" /><Relationship Id="rId207" Type="http://schemas.openxmlformats.org/officeDocument/2006/relationships/hyperlink" Target="https://twitter.com/griverorz" TargetMode="External" /><Relationship Id="rId208" Type="http://schemas.openxmlformats.org/officeDocument/2006/relationships/hyperlink" Target="https://twitter.com/fgilardi" TargetMode="External" /><Relationship Id="rId209" Type="http://schemas.openxmlformats.org/officeDocument/2006/relationships/hyperlink" Target="https://twitter.com/davidlazer" TargetMode="External" /><Relationship Id="rId210" Type="http://schemas.openxmlformats.org/officeDocument/2006/relationships/hyperlink" Target="https://twitter.com/shugars" TargetMode="External" /><Relationship Id="rId211" Type="http://schemas.openxmlformats.org/officeDocument/2006/relationships/hyperlink" Target="https://twitter.com/raulpacheco" TargetMode="External" /><Relationship Id="rId212" Type="http://schemas.openxmlformats.org/officeDocument/2006/relationships/hyperlink" Target="https://twitter.com/digdemlab" TargetMode="External" /><Relationship Id="rId213" Type="http://schemas.openxmlformats.org/officeDocument/2006/relationships/hyperlink" Target="https://twitter.com/nicrighetti" TargetMode="External" /><Relationship Id="rId214" Type="http://schemas.openxmlformats.org/officeDocument/2006/relationships/hyperlink" Target="https://twitter.com/ajungherr" TargetMode="External" /><Relationship Id="rId215" Type="http://schemas.openxmlformats.org/officeDocument/2006/relationships/hyperlink" Target="https://twitter.com/bobboynton" TargetMode="External" /><Relationship Id="rId216" Type="http://schemas.openxmlformats.org/officeDocument/2006/relationships/hyperlink" Target="https://twitter.com/pedrolealdino" TargetMode="External" /><Relationship Id="rId217" Type="http://schemas.openxmlformats.org/officeDocument/2006/relationships/hyperlink" Target="https://twitter.com/aghpol" TargetMode="External" /><Relationship Id="rId218" Type="http://schemas.openxmlformats.org/officeDocument/2006/relationships/hyperlink" Target="https://twitter.com/plwarre" TargetMode="External" /><Relationship Id="rId219" Type="http://schemas.openxmlformats.org/officeDocument/2006/relationships/hyperlink" Target="https://twitter.com/j_a_tucker" TargetMode="External" /><Relationship Id="rId220" Type="http://schemas.openxmlformats.org/officeDocument/2006/relationships/hyperlink" Target="https://twitter.com/andyguess" TargetMode="External" /><Relationship Id="rId221" Type="http://schemas.openxmlformats.org/officeDocument/2006/relationships/hyperlink" Target="https://twitter.com/yewang1576" TargetMode="External" /><Relationship Id="rId222" Type="http://schemas.openxmlformats.org/officeDocument/2006/relationships/hyperlink" Target="https://twitter.com/aslett_kevin" TargetMode="External" /><Relationship Id="rId223" Type="http://schemas.openxmlformats.org/officeDocument/2006/relationships/hyperlink" Target="https://twitter.com/kmmunger" TargetMode="External" /><Relationship Id="rId224" Type="http://schemas.openxmlformats.org/officeDocument/2006/relationships/hyperlink" Target="https://twitter.com/aasiegel" TargetMode="External" /><Relationship Id="rId225" Type="http://schemas.openxmlformats.org/officeDocument/2006/relationships/hyperlink" Target="https://twitter.com/smapp_nyu" TargetMode="External" /><Relationship Id="rId226" Type="http://schemas.openxmlformats.org/officeDocument/2006/relationships/hyperlink" Target="https://twitter.com/casandreu" TargetMode="External" /><Relationship Id="rId227" Type="http://schemas.openxmlformats.org/officeDocument/2006/relationships/hyperlink" Target="https://twitter.com/zns202" TargetMode="External" /><Relationship Id="rId228" Type="http://schemas.openxmlformats.org/officeDocument/2006/relationships/hyperlink" Target="https://twitter.com/sergeysanovich" TargetMode="External" /><Relationship Id="rId229" Type="http://schemas.openxmlformats.org/officeDocument/2006/relationships/hyperlink" Target="https://twitter.com/gorokhovskaia" TargetMode="External" /><Relationship Id="rId230" Type="http://schemas.openxmlformats.org/officeDocument/2006/relationships/hyperlink" Target="https://twitter.com/wilkenphd" TargetMode="External" /><Relationship Id="rId231" Type="http://schemas.openxmlformats.org/officeDocument/2006/relationships/hyperlink" Target="https://twitter.com/pewresearch" TargetMode="External" /><Relationship Id="rId232" Type="http://schemas.openxmlformats.org/officeDocument/2006/relationships/hyperlink" Target="https://twitter.com/mss3rosaferreum" TargetMode="External" /><Relationship Id="rId233" Type="http://schemas.openxmlformats.org/officeDocument/2006/relationships/hyperlink" Target="https://twitter.com/apsatweets" TargetMode="External" /><Relationship Id="rId234" Type="http://schemas.openxmlformats.org/officeDocument/2006/relationships/hyperlink" Target="https://twitter.com/richbonneaunyu" TargetMode="External" /><Relationship Id="rId235" Type="http://schemas.openxmlformats.org/officeDocument/2006/relationships/hyperlink" Target="https://twitter.com/gaveltri" TargetMode="External" /><Relationship Id="rId236" Type="http://schemas.openxmlformats.org/officeDocument/2006/relationships/hyperlink" Target="https://twitter.com/sageoceantweets" TargetMode="External" /><Relationship Id="rId237" Type="http://schemas.openxmlformats.org/officeDocument/2006/relationships/hyperlink" Target="https://twitter.com/_avecchiato" TargetMode="External" /><Relationship Id="rId238" Type="http://schemas.openxmlformats.org/officeDocument/2006/relationships/hyperlink" Target="https://twitter.com/georgetown" TargetMode="External" /><Relationship Id="rId239" Type="http://schemas.openxmlformats.org/officeDocument/2006/relationships/hyperlink" Target="https://twitter.com/iuliacioroianu" TargetMode="External" /><Relationship Id="rId240" Type="http://schemas.openxmlformats.org/officeDocument/2006/relationships/hyperlink" Target="https://twitter.com/jonmladd" TargetMode="External" /><Relationship Id="rId241" Type="http://schemas.openxmlformats.org/officeDocument/2006/relationships/hyperlink" Target="https://twitter.com/mattgrossmann" TargetMode="External" /><Relationship Id="rId242" Type="http://schemas.openxmlformats.org/officeDocument/2006/relationships/hyperlink" Target="https://twitter.com/ajaykum30760709" TargetMode="External" /><Relationship Id="rId243" Type="http://schemas.openxmlformats.org/officeDocument/2006/relationships/hyperlink" Target="https://twitter.com/food_odisha" TargetMode="External" /><Relationship Id="rId244" Type="http://schemas.openxmlformats.org/officeDocument/2006/relationships/hyperlink" Target="https://twitter.com/ryanjgallag" TargetMode="External" /><Relationship Id="rId245" Type="http://schemas.openxmlformats.org/officeDocument/2006/relationships/hyperlink" Target="https://twitter.com/m_a_bailey" TargetMode="External" /><Relationship Id="rId246" Type="http://schemas.openxmlformats.org/officeDocument/2006/relationships/hyperlink" Target="https://twitter.com/norawwilliams" TargetMode="External" /><Relationship Id="rId247" Type="http://schemas.openxmlformats.org/officeDocument/2006/relationships/hyperlink" Target="https://twitter.com/sarahbouchat" TargetMode="External" /><Relationship Id="rId248" Type="http://schemas.openxmlformats.org/officeDocument/2006/relationships/hyperlink" Target="https://twitter.com/sgonzalezbailon" TargetMode="External" /><Relationship Id="rId249" Type="http://schemas.openxmlformats.org/officeDocument/2006/relationships/hyperlink" Target="https://twitter.com/kmetzlersage" TargetMode="External" /><Relationship Id="rId250" Type="http://schemas.openxmlformats.org/officeDocument/2006/relationships/hyperlink" Target="https://twitter.com/bi_zhao" TargetMode="External" /><Relationship Id="rId251" Type="http://schemas.openxmlformats.org/officeDocument/2006/relationships/hyperlink" Target="https://twitter.com/smandpbot" TargetMode="External" /><Relationship Id="rId252" Type="http://schemas.openxmlformats.org/officeDocument/2006/relationships/hyperlink" Target="https://twitter.com/brendannyhan" TargetMode="External" /><Relationship Id="rId253" Type="http://schemas.openxmlformats.org/officeDocument/2006/relationships/hyperlink" Target="https://twitter.com/davekarpf" TargetMode="External" /><Relationship Id="rId254" Type="http://schemas.openxmlformats.org/officeDocument/2006/relationships/hyperlink" Target="https://twitter.com/jasonreifler" TargetMode="External" /><Relationship Id="rId255" Type="http://schemas.openxmlformats.org/officeDocument/2006/relationships/hyperlink" Target="https://twitter.com/yogwe" TargetMode="External" /><Relationship Id="rId256" Type="http://schemas.openxmlformats.org/officeDocument/2006/relationships/hyperlink" Target="https://twitter.com/gloriagennaro" TargetMode="External" /><Relationship Id="rId257" Type="http://schemas.openxmlformats.org/officeDocument/2006/relationships/hyperlink" Target="https://twitter.com/fernandotormos" TargetMode="External" /><Relationship Id="rId258" Type="http://schemas.openxmlformats.org/officeDocument/2006/relationships/hyperlink" Target="https://twitter.com/sageopenjournal" TargetMode="External" /><Relationship Id="rId259" Type="http://schemas.openxmlformats.org/officeDocument/2006/relationships/hyperlink" Target="https://twitter.com/smartlabs_wsu" TargetMode="External" /><Relationship Id="rId260" Type="http://schemas.openxmlformats.org/officeDocument/2006/relationships/hyperlink" Target="https://twitter.com/onyilam" TargetMode="External" /><Relationship Id="rId261" Type="http://schemas.openxmlformats.org/officeDocument/2006/relationships/hyperlink" Target="https://twitter.com/nick_b_adams" TargetMode="External" /><Relationship Id="rId262" Type="http://schemas.openxmlformats.org/officeDocument/2006/relationships/hyperlink" Target="https://twitter.com/sage_news" TargetMode="External" /><Relationship Id="rId263" Type="http://schemas.openxmlformats.org/officeDocument/2006/relationships/hyperlink" Target="https://twitter.com/kristen_malk" TargetMode="External" /><Relationship Id="rId264" Type="http://schemas.openxmlformats.org/officeDocument/2006/relationships/hyperlink" Target="https://twitter.com/tagworks_" TargetMode="External" /><Relationship Id="rId265" Type="http://schemas.openxmlformats.org/officeDocument/2006/relationships/hyperlink" Target="https://t.co/X03bvXfiTp" TargetMode="External" /><Relationship Id="rId266" Type="http://schemas.openxmlformats.org/officeDocument/2006/relationships/hyperlink" Target="https://pbs.twimg.com/profile_banners/250307159/1547263701" TargetMode="External" /><Relationship Id="rId267" Type="http://schemas.openxmlformats.org/officeDocument/2006/relationships/hyperlink" Target="http://abs.twimg.com/images/themes/theme18/bg.gif" TargetMode="External" /><Relationship Id="rId268" Type="http://schemas.openxmlformats.org/officeDocument/2006/relationships/hyperlink" Target="http://pbs.twimg.com/profile_images/1166420817531592705/ZJPUIMUn_normal.jpg" TargetMode="External" /><Relationship Id="rId269" Type="http://schemas.openxmlformats.org/officeDocument/2006/relationships/hyperlink" Target="https://twitter.com/prof_mirya" TargetMode="External" /><Relationship Id="rId270" Type="http://schemas.openxmlformats.org/officeDocument/2006/relationships/comments" Target="../comments2.xml" /><Relationship Id="rId271" Type="http://schemas.openxmlformats.org/officeDocument/2006/relationships/vmlDrawing" Target="../drawings/vmlDrawing2.vml" /><Relationship Id="rId272" Type="http://schemas.openxmlformats.org/officeDocument/2006/relationships/table" Target="../tables/table2.xml" /><Relationship Id="rId273" Type="http://schemas.openxmlformats.org/officeDocument/2006/relationships/drawing" Target="../drawings/drawing1.xml" /><Relationship Id="rId27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2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9.57421875" style="0" bestFit="1" customWidth="1"/>
    <col min="59" max="59" width="21.7109375" style="0" bestFit="1" customWidth="1"/>
    <col min="60" max="60" width="27.421875" style="0" bestFit="1" customWidth="1"/>
    <col min="61" max="61" width="22.57421875" style="0" bestFit="1" customWidth="1"/>
    <col min="62" max="62" width="28.421875" style="0" bestFit="1" customWidth="1"/>
    <col min="63" max="63" width="27.28125" style="0" bestFit="1" customWidth="1"/>
    <col min="64" max="64" width="33.140625" style="0" bestFit="1" customWidth="1"/>
    <col min="65" max="65" width="18.57421875" style="0" bestFit="1" customWidth="1"/>
    <col min="66" max="66" width="22.28125" style="0" bestFit="1" customWidth="1"/>
    <col min="67" max="67" width="15.7109375" style="0" bestFit="1" customWidth="1"/>
  </cols>
  <sheetData>
    <row r="1" spans="3:14" ht="15">
      <c r="C1" s="16" t="s">
        <v>39</v>
      </c>
      <c r="D1" s="17"/>
      <c r="E1" s="17"/>
      <c r="F1" s="17"/>
      <c r="G1" s="16"/>
      <c r="H1" s="14" t="s">
        <v>43</v>
      </c>
      <c r="I1" s="50"/>
      <c r="J1" s="50"/>
      <c r="K1" s="33" t="s">
        <v>42</v>
      </c>
      <c r="L1" s="18" t="s">
        <v>40</v>
      </c>
      <c r="M1" s="18"/>
      <c r="N1" s="15" t="s">
        <v>41</v>
      </c>
    </row>
    <row r="2" spans="1:6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1106</v>
      </c>
      <c r="BD2" s="13" t="s">
        <v>1122</v>
      </c>
      <c r="BE2" s="13" t="s">
        <v>1123</v>
      </c>
      <c r="BF2" s="13" t="s">
        <v>1196</v>
      </c>
      <c r="BG2" s="52" t="s">
        <v>1470</v>
      </c>
      <c r="BH2" s="52" t="s">
        <v>1471</v>
      </c>
      <c r="BI2" s="52" t="s">
        <v>1472</v>
      </c>
      <c r="BJ2" s="52" t="s">
        <v>1473</v>
      </c>
      <c r="BK2" s="52" t="s">
        <v>1474</v>
      </c>
      <c r="BL2" s="52" t="s">
        <v>1475</v>
      </c>
      <c r="BM2" s="52" t="s">
        <v>1476</v>
      </c>
      <c r="BN2" s="52" t="s">
        <v>1477</v>
      </c>
      <c r="BO2" s="52" t="s">
        <v>1478</v>
      </c>
    </row>
    <row r="3" spans="1:67" ht="15" customHeight="1">
      <c r="A3" s="65" t="s">
        <v>234</v>
      </c>
      <c r="B3" s="65" t="s">
        <v>265</v>
      </c>
      <c r="C3" s="66" t="s">
        <v>1772</v>
      </c>
      <c r="D3" s="67">
        <v>3</v>
      </c>
      <c r="E3" s="68" t="s">
        <v>132</v>
      </c>
      <c r="F3" s="69">
        <v>32</v>
      </c>
      <c r="G3" s="66"/>
      <c r="H3" s="70"/>
      <c r="I3" s="71"/>
      <c r="J3" s="71"/>
      <c r="K3" s="34" t="s">
        <v>65</v>
      </c>
      <c r="L3" s="72">
        <v>3</v>
      </c>
      <c r="M3" s="72"/>
      <c r="N3" s="73"/>
      <c r="O3" s="79" t="s">
        <v>292</v>
      </c>
      <c r="P3" s="81">
        <v>43700.841157407405</v>
      </c>
      <c r="Q3" s="79" t="s">
        <v>295</v>
      </c>
      <c r="R3" s="79"/>
      <c r="S3" s="79"/>
      <c r="T3" s="79" t="s">
        <v>341</v>
      </c>
      <c r="U3" s="79"/>
      <c r="V3" s="84" t="s">
        <v>367</v>
      </c>
      <c r="W3" s="81">
        <v>43700.841157407405</v>
      </c>
      <c r="X3" s="85">
        <v>43700</v>
      </c>
      <c r="Y3" s="87" t="s">
        <v>407</v>
      </c>
      <c r="Z3" s="84" t="s">
        <v>473</v>
      </c>
      <c r="AA3" s="79"/>
      <c r="AB3" s="79"/>
      <c r="AC3" s="87" t="s">
        <v>538</v>
      </c>
      <c r="AD3" s="79"/>
      <c r="AE3" s="79" t="b">
        <v>0</v>
      </c>
      <c r="AF3" s="79">
        <v>0</v>
      </c>
      <c r="AG3" s="87" t="s">
        <v>607</v>
      </c>
      <c r="AH3" s="79" t="b">
        <v>0</v>
      </c>
      <c r="AI3" s="79" t="s">
        <v>611</v>
      </c>
      <c r="AJ3" s="79"/>
      <c r="AK3" s="87" t="s">
        <v>607</v>
      </c>
      <c r="AL3" s="79" t="b">
        <v>0</v>
      </c>
      <c r="AM3" s="79">
        <v>12</v>
      </c>
      <c r="AN3" s="87" t="s">
        <v>570</v>
      </c>
      <c r="AO3" s="79" t="s">
        <v>613</v>
      </c>
      <c r="AP3" s="79" t="b">
        <v>0</v>
      </c>
      <c r="AQ3" s="87" t="s">
        <v>570</v>
      </c>
      <c r="AR3" s="79" t="s">
        <v>196</v>
      </c>
      <c r="AS3" s="79">
        <v>0</v>
      </c>
      <c r="AT3" s="79">
        <v>0</v>
      </c>
      <c r="AU3" s="79"/>
      <c r="AV3" s="79"/>
      <c r="AW3" s="79"/>
      <c r="AX3" s="79"/>
      <c r="AY3" s="79"/>
      <c r="AZ3" s="79"/>
      <c r="BA3" s="79"/>
      <c r="BB3" s="79"/>
      <c r="BC3">
        <v>1</v>
      </c>
      <c r="BD3" s="79" t="str">
        <f>REPLACE(INDEX(GroupVertices[Group],MATCH(Edges[[#This Row],[Vertex 1]],GroupVertices[Vertex],0)),1,1,"")</f>
        <v>1</v>
      </c>
      <c r="BE3" s="79" t="str">
        <f>REPLACE(INDEX(GroupVertices[Group],MATCH(Edges[[#This Row],[Vertex 2]],GroupVertices[Vertex],0)),1,1,"")</f>
        <v>1</v>
      </c>
      <c r="BF3" s="79">
        <v>15</v>
      </c>
      <c r="BG3" s="48"/>
      <c r="BH3" s="49"/>
      <c r="BI3" s="48"/>
      <c r="BJ3" s="49"/>
      <c r="BK3" s="48"/>
      <c r="BL3" s="49"/>
      <c r="BM3" s="48"/>
      <c r="BN3" s="49"/>
      <c r="BO3" s="48"/>
    </row>
    <row r="4" spans="1:67" ht="15" customHeight="1">
      <c r="A4" s="65" t="s">
        <v>234</v>
      </c>
      <c r="B4" s="65" t="s">
        <v>266</v>
      </c>
      <c r="C4" s="66" t="s">
        <v>1772</v>
      </c>
      <c r="D4" s="67">
        <v>3</v>
      </c>
      <c r="E4" s="68" t="s">
        <v>132</v>
      </c>
      <c r="F4" s="69">
        <v>32</v>
      </c>
      <c r="G4" s="66"/>
      <c r="H4" s="70"/>
      <c r="I4" s="71"/>
      <c r="J4" s="71"/>
      <c r="K4" s="34" t="s">
        <v>65</v>
      </c>
      <c r="L4" s="78">
        <v>4</v>
      </c>
      <c r="M4" s="78"/>
      <c r="N4" s="73"/>
      <c r="O4" s="80" t="s">
        <v>293</v>
      </c>
      <c r="P4" s="82">
        <v>43700.841157407405</v>
      </c>
      <c r="Q4" s="80" t="s">
        <v>295</v>
      </c>
      <c r="R4" s="80"/>
      <c r="S4" s="80"/>
      <c r="T4" s="80" t="s">
        <v>341</v>
      </c>
      <c r="U4" s="80"/>
      <c r="V4" s="83" t="s">
        <v>367</v>
      </c>
      <c r="W4" s="82">
        <v>43700.841157407405</v>
      </c>
      <c r="X4" s="86">
        <v>43700</v>
      </c>
      <c r="Y4" s="88" t="s">
        <v>407</v>
      </c>
      <c r="Z4" s="83" t="s">
        <v>473</v>
      </c>
      <c r="AA4" s="80"/>
      <c r="AB4" s="80"/>
      <c r="AC4" s="88" t="s">
        <v>538</v>
      </c>
      <c r="AD4" s="80"/>
      <c r="AE4" s="80" t="b">
        <v>0</v>
      </c>
      <c r="AF4" s="80">
        <v>0</v>
      </c>
      <c r="AG4" s="88" t="s">
        <v>607</v>
      </c>
      <c r="AH4" s="80" t="b">
        <v>0</v>
      </c>
      <c r="AI4" s="80" t="s">
        <v>611</v>
      </c>
      <c r="AJ4" s="80"/>
      <c r="AK4" s="88" t="s">
        <v>607</v>
      </c>
      <c r="AL4" s="80" t="b">
        <v>0</v>
      </c>
      <c r="AM4" s="80">
        <v>12</v>
      </c>
      <c r="AN4" s="88" t="s">
        <v>570</v>
      </c>
      <c r="AO4" s="80" t="s">
        <v>613</v>
      </c>
      <c r="AP4" s="80" t="b">
        <v>0</v>
      </c>
      <c r="AQ4" s="88" t="s">
        <v>570</v>
      </c>
      <c r="AR4" s="80" t="s">
        <v>196</v>
      </c>
      <c r="AS4" s="80">
        <v>0</v>
      </c>
      <c r="AT4" s="80">
        <v>0</v>
      </c>
      <c r="AU4" s="80"/>
      <c r="AV4" s="80"/>
      <c r="AW4" s="80"/>
      <c r="AX4" s="80"/>
      <c r="AY4" s="80"/>
      <c r="AZ4" s="80"/>
      <c r="BA4" s="80"/>
      <c r="BB4" s="80"/>
      <c r="BC4">
        <v>1</v>
      </c>
      <c r="BD4" s="79" t="str">
        <f>REPLACE(INDEX(GroupVertices[Group],MATCH(Edges[[#This Row],[Vertex 1]],GroupVertices[Vertex],0)),1,1,"")</f>
        <v>1</v>
      </c>
      <c r="BE4" s="79" t="str">
        <f>REPLACE(INDEX(GroupVertices[Group],MATCH(Edges[[#This Row],[Vertex 2]],GroupVertices[Vertex],0)),1,1,"")</f>
        <v>1</v>
      </c>
      <c r="BF4" s="79">
        <v>15</v>
      </c>
      <c r="BG4" s="48"/>
      <c r="BH4" s="49"/>
      <c r="BI4" s="48"/>
      <c r="BJ4" s="49"/>
      <c r="BK4" s="48"/>
      <c r="BL4" s="49"/>
      <c r="BM4" s="48"/>
      <c r="BN4" s="49"/>
      <c r="BO4" s="48"/>
    </row>
    <row r="5" spans="1:67" ht="15">
      <c r="A5" s="65" t="s">
        <v>234</v>
      </c>
      <c r="B5" s="65" t="s">
        <v>263</v>
      </c>
      <c r="C5" s="66" t="s">
        <v>1772</v>
      </c>
      <c r="D5" s="67">
        <v>3</v>
      </c>
      <c r="E5" s="68" t="s">
        <v>132</v>
      </c>
      <c r="F5" s="69">
        <v>32</v>
      </c>
      <c r="G5" s="66"/>
      <c r="H5" s="70"/>
      <c r="I5" s="71"/>
      <c r="J5" s="71"/>
      <c r="K5" s="34" t="s">
        <v>65</v>
      </c>
      <c r="L5" s="78">
        <v>5</v>
      </c>
      <c r="M5" s="78"/>
      <c r="N5" s="73"/>
      <c r="O5" s="80" t="s">
        <v>293</v>
      </c>
      <c r="P5" s="82">
        <v>43700.841157407405</v>
      </c>
      <c r="Q5" s="80" t="s">
        <v>295</v>
      </c>
      <c r="R5" s="80"/>
      <c r="S5" s="80"/>
      <c r="T5" s="80" t="s">
        <v>341</v>
      </c>
      <c r="U5" s="80"/>
      <c r="V5" s="83" t="s">
        <v>367</v>
      </c>
      <c r="W5" s="82">
        <v>43700.841157407405</v>
      </c>
      <c r="X5" s="86">
        <v>43700</v>
      </c>
      <c r="Y5" s="88" t="s">
        <v>407</v>
      </c>
      <c r="Z5" s="83" t="s">
        <v>473</v>
      </c>
      <c r="AA5" s="80"/>
      <c r="AB5" s="80"/>
      <c r="AC5" s="88" t="s">
        <v>538</v>
      </c>
      <c r="AD5" s="80"/>
      <c r="AE5" s="80" t="b">
        <v>0</v>
      </c>
      <c r="AF5" s="80">
        <v>0</v>
      </c>
      <c r="AG5" s="88" t="s">
        <v>607</v>
      </c>
      <c r="AH5" s="80" t="b">
        <v>0</v>
      </c>
      <c r="AI5" s="80" t="s">
        <v>611</v>
      </c>
      <c r="AJ5" s="80"/>
      <c r="AK5" s="88" t="s">
        <v>607</v>
      </c>
      <c r="AL5" s="80" t="b">
        <v>0</v>
      </c>
      <c r="AM5" s="80">
        <v>12</v>
      </c>
      <c r="AN5" s="88" t="s">
        <v>570</v>
      </c>
      <c r="AO5" s="80" t="s">
        <v>613</v>
      </c>
      <c r="AP5" s="80" t="b">
        <v>0</v>
      </c>
      <c r="AQ5" s="88" t="s">
        <v>570</v>
      </c>
      <c r="AR5" s="80" t="s">
        <v>196</v>
      </c>
      <c r="AS5" s="80">
        <v>0</v>
      </c>
      <c r="AT5" s="80">
        <v>0</v>
      </c>
      <c r="AU5" s="80"/>
      <c r="AV5" s="80"/>
      <c r="AW5" s="80"/>
      <c r="AX5" s="80"/>
      <c r="AY5" s="80"/>
      <c r="AZ5" s="80"/>
      <c r="BA5" s="80"/>
      <c r="BB5" s="80"/>
      <c r="BC5">
        <v>1</v>
      </c>
      <c r="BD5" s="79" t="str">
        <f>REPLACE(INDEX(GroupVertices[Group],MATCH(Edges[[#This Row],[Vertex 1]],GroupVertices[Vertex],0)),1,1,"")</f>
        <v>1</v>
      </c>
      <c r="BE5" s="79" t="str">
        <f>REPLACE(INDEX(GroupVertices[Group],MATCH(Edges[[#This Row],[Vertex 2]],GroupVertices[Vertex],0)),1,1,"")</f>
        <v>1</v>
      </c>
      <c r="BF5" s="79">
        <v>15</v>
      </c>
      <c r="BG5" s="48">
        <v>0</v>
      </c>
      <c r="BH5" s="49">
        <v>0</v>
      </c>
      <c r="BI5" s="48">
        <v>0</v>
      </c>
      <c r="BJ5" s="49">
        <v>0</v>
      </c>
      <c r="BK5" s="48">
        <v>0</v>
      </c>
      <c r="BL5" s="49">
        <v>0</v>
      </c>
      <c r="BM5" s="48">
        <v>29</v>
      </c>
      <c r="BN5" s="49">
        <v>100</v>
      </c>
      <c r="BO5" s="48">
        <v>29</v>
      </c>
    </row>
    <row r="6" spans="1:67" ht="15">
      <c r="A6" s="65" t="s">
        <v>235</v>
      </c>
      <c r="B6" s="65" t="s">
        <v>265</v>
      </c>
      <c r="C6" s="66" t="s">
        <v>1772</v>
      </c>
      <c r="D6" s="67">
        <v>3</v>
      </c>
      <c r="E6" s="68" t="s">
        <v>132</v>
      </c>
      <c r="F6" s="69">
        <v>32</v>
      </c>
      <c r="G6" s="66"/>
      <c r="H6" s="70"/>
      <c r="I6" s="71"/>
      <c r="J6" s="71"/>
      <c r="K6" s="34" t="s">
        <v>65</v>
      </c>
      <c r="L6" s="78">
        <v>6</v>
      </c>
      <c r="M6" s="78"/>
      <c r="N6" s="73"/>
      <c r="O6" s="80" t="s">
        <v>292</v>
      </c>
      <c r="P6" s="82">
        <v>43700.84744212963</v>
      </c>
      <c r="Q6" s="80" t="s">
        <v>295</v>
      </c>
      <c r="R6" s="80"/>
      <c r="S6" s="80"/>
      <c r="T6" s="80" t="s">
        <v>341</v>
      </c>
      <c r="U6" s="80"/>
      <c r="V6" s="83" t="s">
        <v>368</v>
      </c>
      <c r="W6" s="82">
        <v>43700.84744212963</v>
      </c>
      <c r="X6" s="86">
        <v>43700</v>
      </c>
      <c r="Y6" s="88" t="s">
        <v>408</v>
      </c>
      <c r="Z6" s="83" t="s">
        <v>474</v>
      </c>
      <c r="AA6" s="80"/>
      <c r="AB6" s="80"/>
      <c r="AC6" s="88" t="s">
        <v>539</v>
      </c>
      <c r="AD6" s="80"/>
      <c r="AE6" s="80" t="b">
        <v>0</v>
      </c>
      <c r="AF6" s="80">
        <v>0</v>
      </c>
      <c r="AG6" s="88" t="s">
        <v>607</v>
      </c>
      <c r="AH6" s="80" t="b">
        <v>0</v>
      </c>
      <c r="AI6" s="80" t="s">
        <v>611</v>
      </c>
      <c r="AJ6" s="80"/>
      <c r="AK6" s="88" t="s">
        <v>607</v>
      </c>
      <c r="AL6" s="80" t="b">
        <v>0</v>
      </c>
      <c r="AM6" s="80">
        <v>12</v>
      </c>
      <c r="AN6" s="88" t="s">
        <v>570</v>
      </c>
      <c r="AO6" s="80" t="s">
        <v>614</v>
      </c>
      <c r="AP6" s="80" t="b">
        <v>0</v>
      </c>
      <c r="AQ6" s="88" t="s">
        <v>570</v>
      </c>
      <c r="AR6" s="80" t="s">
        <v>196</v>
      </c>
      <c r="AS6" s="80">
        <v>0</v>
      </c>
      <c r="AT6" s="80">
        <v>0</v>
      </c>
      <c r="AU6" s="80"/>
      <c r="AV6" s="80"/>
      <c r="AW6" s="80"/>
      <c r="AX6" s="80"/>
      <c r="AY6" s="80"/>
      <c r="AZ6" s="80"/>
      <c r="BA6" s="80"/>
      <c r="BB6" s="80"/>
      <c r="BC6">
        <v>1</v>
      </c>
      <c r="BD6" s="79" t="str">
        <f>REPLACE(INDEX(GroupVertices[Group],MATCH(Edges[[#This Row],[Vertex 1]],GroupVertices[Vertex],0)),1,1,"")</f>
        <v>1</v>
      </c>
      <c r="BE6" s="79" t="str">
        <f>REPLACE(INDEX(GroupVertices[Group],MATCH(Edges[[#This Row],[Vertex 2]],GroupVertices[Vertex],0)),1,1,"")</f>
        <v>1</v>
      </c>
      <c r="BF6" s="79">
        <v>15</v>
      </c>
      <c r="BG6" s="48"/>
      <c r="BH6" s="49"/>
      <c r="BI6" s="48"/>
      <c r="BJ6" s="49"/>
      <c r="BK6" s="48"/>
      <c r="BL6" s="49"/>
      <c r="BM6" s="48"/>
      <c r="BN6" s="49"/>
      <c r="BO6" s="48"/>
    </row>
    <row r="7" spans="1:67" ht="15">
      <c r="A7" s="65" t="s">
        <v>235</v>
      </c>
      <c r="B7" s="65" t="s">
        <v>266</v>
      </c>
      <c r="C7" s="66" t="s">
        <v>1772</v>
      </c>
      <c r="D7" s="67">
        <v>3</v>
      </c>
      <c r="E7" s="68" t="s">
        <v>132</v>
      </c>
      <c r="F7" s="69">
        <v>32</v>
      </c>
      <c r="G7" s="66"/>
      <c r="H7" s="70"/>
      <c r="I7" s="71"/>
      <c r="J7" s="71"/>
      <c r="K7" s="34" t="s">
        <v>65</v>
      </c>
      <c r="L7" s="78">
        <v>7</v>
      </c>
      <c r="M7" s="78"/>
      <c r="N7" s="73"/>
      <c r="O7" s="80" t="s">
        <v>293</v>
      </c>
      <c r="P7" s="82">
        <v>43700.84744212963</v>
      </c>
      <c r="Q7" s="80" t="s">
        <v>295</v>
      </c>
      <c r="R7" s="80"/>
      <c r="S7" s="80"/>
      <c r="T7" s="80" t="s">
        <v>341</v>
      </c>
      <c r="U7" s="80"/>
      <c r="V7" s="83" t="s">
        <v>368</v>
      </c>
      <c r="W7" s="82">
        <v>43700.84744212963</v>
      </c>
      <c r="X7" s="86">
        <v>43700</v>
      </c>
      <c r="Y7" s="88" t="s">
        <v>408</v>
      </c>
      <c r="Z7" s="83" t="s">
        <v>474</v>
      </c>
      <c r="AA7" s="80"/>
      <c r="AB7" s="80"/>
      <c r="AC7" s="88" t="s">
        <v>539</v>
      </c>
      <c r="AD7" s="80"/>
      <c r="AE7" s="80" t="b">
        <v>0</v>
      </c>
      <c r="AF7" s="80">
        <v>0</v>
      </c>
      <c r="AG7" s="88" t="s">
        <v>607</v>
      </c>
      <c r="AH7" s="80" t="b">
        <v>0</v>
      </c>
      <c r="AI7" s="80" t="s">
        <v>611</v>
      </c>
      <c r="AJ7" s="80"/>
      <c r="AK7" s="88" t="s">
        <v>607</v>
      </c>
      <c r="AL7" s="80" t="b">
        <v>0</v>
      </c>
      <c r="AM7" s="80">
        <v>12</v>
      </c>
      <c r="AN7" s="88" t="s">
        <v>570</v>
      </c>
      <c r="AO7" s="80" t="s">
        <v>614</v>
      </c>
      <c r="AP7" s="80" t="b">
        <v>0</v>
      </c>
      <c r="AQ7" s="88" t="s">
        <v>570</v>
      </c>
      <c r="AR7" s="80" t="s">
        <v>196</v>
      </c>
      <c r="AS7" s="80">
        <v>0</v>
      </c>
      <c r="AT7" s="80">
        <v>0</v>
      </c>
      <c r="AU7" s="80"/>
      <c r="AV7" s="80"/>
      <c r="AW7" s="80"/>
      <c r="AX7" s="80"/>
      <c r="AY7" s="80"/>
      <c r="AZ7" s="80"/>
      <c r="BA7" s="80"/>
      <c r="BB7" s="80"/>
      <c r="BC7">
        <v>1</v>
      </c>
      <c r="BD7" s="79" t="str">
        <f>REPLACE(INDEX(GroupVertices[Group],MATCH(Edges[[#This Row],[Vertex 1]],GroupVertices[Vertex],0)),1,1,"")</f>
        <v>1</v>
      </c>
      <c r="BE7" s="79" t="str">
        <f>REPLACE(INDEX(GroupVertices[Group],MATCH(Edges[[#This Row],[Vertex 2]],GroupVertices[Vertex],0)),1,1,"")</f>
        <v>1</v>
      </c>
      <c r="BF7" s="79">
        <v>15</v>
      </c>
      <c r="BG7" s="48"/>
      <c r="BH7" s="49"/>
      <c r="BI7" s="48"/>
      <c r="BJ7" s="49"/>
      <c r="BK7" s="48"/>
      <c r="BL7" s="49"/>
      <c r="BM7" s="48"/>
      <c r="BN7" s="49"/>
      <c r="BO7" s="48"/>
    </row>
    <row r="8" spans="1:67" ht="15">
      <c r="A8" s="65" t="s">
        <v>235</v>
      </c>
      <c r="B8" s="65" t="s">
        <v>263</v>
      </c>
      <c r="C8" s="66" t="s">
        <v>1772</v>
      </c>
      <c r="D8" s="67">
        <v>3</v>
      </c>
      <c r="E8" s="68" t="s">
        <v>132</v>
      </c>
      <c r="F8" s="69">
        <v>32</v>
      </c>
      <c r="G8" s="66"/>
      <c r="H8" s="70"/>
      <c r="I8" s="71"/>
      <c r="J8" s="71"/>
      <c r="K8" s="34" t="s">
        <v>65</v>
      </c>
      <c r="L8" s="78">
        <v>8</v>
      </c>
      <c r="M8" s="78"/>
      <c r="N8" s="73"/>
      <c r="O8" s="80" t="s">
        <v>293</v>
      </c>
      <c r="P8" s="82">
        <v>43700.84744212963</v>
      </c>
      <c r="Q8" s="80" t="s">
        <v>295</v>
      </c>
      <c r="R8" s="80"/>
      <c r="S8" s="80"/>
      <c r="T8" s="80" t="s">
        <v>341</v>
      </c>
      <c r="U8" s="80"/>
      <c r="V8" s="83" t="s">
        <v>368</v>
      </c>
      <c r="W8" s="82">
        <v>43700.84744212963</v>
      </c>
      <c r="X8" s="86">
        <v>43700</v>
      </c>
      <c r="Y8" s="88" t="s">
        <v>408</v>
      </c>
      <c r="Z8" s="83" t="s">
        <v>474</v>
      </c>
      <c r="AA8" s="80"/>
      <c r="AB8" s="80"/>
      <c r="AC8" s="88" t="s">
        <v>539</v>
      </c>
      <c r="AD8" s="80"/>
      <c r="AE8" s="80" t="b">
        <v>0</v>
      </c>
      <c r="AF8" s="80">
        <v>0</v>
      </c>
      <c r="AG8" s="88" t="s">
        <v>607</v>
      </c>
      <c r="AH8" s="80" t="b">
        <v>0</v>
      </c>
      <c r="AI8" s="80" t="s">
        <v>611</v>
      </c>
      <c r="AJ8" s="80"/>
      <c r="AK8" s="88" t="s">
        <v>607</v>
      </c>
      <c r="AL8" s="80" t="b">
        <v>0</v>
      </c>
      <c r="AM8" s="80">
        <v>12</v>
      </c>
      <c r="AN8" s="88" t="s">
        <v>570</v>
      </c>
      <c r="AO8" s="80" t="s">
        <v>614</v>
      </c>
      <c r="AP8" s="80" t="b">
        <v>0</v>
      </c>
      <c r="AQ8" s="88" t="s">
        <v>570</v>
      </c>
      <c r="AR8" s="80" t="s">
        <v>196</v>
      </c>
      <c r="AS8" s="80">
        <v>0</v>
      </c>
      <c r="AT8" s="80">
        <v>0</v>
      </c>
      <c r="AU8" s="80"/>
      <c r="AV8" s="80"/>
      <c r="AW8" s="80"/>
      <c r="AX8" s="80"/>
      <c r="AY8" s="80"/>
      <c r="AZ8" s="80"/>
      <c r="BA8" s="80"/>
      <c r="BB8" s="80"/>
      <c r="BC8">
        <v>1</v>
      </c>
      <c r="BD8" s="79" t="str">
        <f>REPLACE(INDEX(GroupVertices[Group],MATCH(Edges[[#This Row],[Vertex 1]],GroupVertices[Vertex],0)),1,1,"")</f>
        <v>1</v>
      </c>
      <c r="BE8" s="79" t="str">
        <f>REPLACE(INDEX(GroupVertices[Group],MATCH(Edges[[#This Row],[Vertex 2]],GroupVertices[Vertex],0)),1,1,"")</f>
        <v>1</v>
      </c>
      <c r="BF8" s="79">
        <v>15</v>
      </c>
      <c r="BG8" s="48">
        <v>0</v>
      </c>
      <c r="BH8" s="49">
        <v>0</v>
      </c>
      <c r="BI8" s="48">
        <v>0</v>
      </c>
      <c r="BJ8" s="49">
        <v>0</v>
      </c>
      <c r="BK8" s="48">
        <v>0</v>
      </c>
      <c r="BL8" s="49">
        <v>0</v>
      </c>
      <c r="BM8" s="48">
        <v>29</v>
      </c>
      <c r="BN8" s="49">
        <v>100</v>
      </c>
      <c r="BO8" s="48">
        <v>29</v>
      </c>
    </row>
    <row r="9" spans="1:67" ht="15">
      <c r="A9" s="65" t="s">
        <v>236</v>
      </c>
      <c r="B9" s="65" t="s">
        <v>265</v>
      </c>
      <c r="C9" s="66" t="s">
        <v>1772</v>
      </c>
      <c r="D9" s="67">
        <v>3</v>
      </c>
      <c r="E9" s="68" t="s">
        <v>132</v>
      </c>
      <c r="F9" s="69">
        <v>32</v>
      </c>
      <c r="G9" s="66"/>
      <c r="H9" s="70"/>
      <c r="I9" s="71"/>
      <c r="J9" s="71"/>
      <c r="K9" s="34" t="s">
        <v>65</v>
      </c>
      <c r="L9" s="78">
        <v>9</v>
      </c>
      <c r="M9" s="78"/>
      <c r="N9" s="73"/>
      <c r="O9" s="80" t="s">
        <v>292</v>
      </c>
      <c r="P9" s="82">
        <v>43700.850960648146</v>
      </c>
      <c r="Q9" s="80" t="s">
        <v>295</v>
      </c>
      <c r="R9" s="80"/>
      <c r="S9" s="80"/>
      <c r="T9" s="80" t="s">
        <v>341</v>
      </c>
      <c r="U9" s="80"/>
      <c r="V9" s="83" t="s">
        <v>369</v>
      </c>
      <c r="W9" s="82">
        <v>43700.850960648146</v>
      </c>
      <c r="X9" s="86">
        <v>43700</v>
      </c>
      <c r="Y9" s="88" t="s">
        <v>409</v>
      </c>
      <c r="Z9" s="83" t="s">
        <v>475</v>
      </c>
      <c r="AA9" s="80"/>
      <c r="AB9" s="80"/>
      <c r="AC9" s="88" t="s">
        <v>540</v>
      </c>
      <c r="AD9" s="80"/>
      <c r="AE9" s="80" t="b">
        <v>0</v>
      </c>
      <c r="AF9" s="80">
        <v>0</v>
      </c>
      <c r="AG9" s="88" t="s">
        <v>607</v>
      </c>
      <c r="AH9" s="80" t="b">
        <v>0</v>
      </c>
      <c r="AI9" s="80" t="s">
        <v>611</v>
      </c>
      <c r="AJ9" s="80"/>
      <c r="AK9" s="88" t="s">
        <v>607</v>
      </c>
      <c r="AL9" s="80" t="b">
        <v>0</v>
      </c>
      <c r="AM9" s="80">
        <v>12</v>
      </c>
      <c r="AN9" s="88" t="s">
        <v>570</v>
      </c>
      <c r="AO9" s="80" t="s">
        <v>615</v>
      </c>
      <c r="AP9" s="80" t="b">
        <v>0</v>
      </c>
      <c r="AQ9" s="88" t="s">
        <v>570</v>
      </c>
      <c r="AR9" s="80" t="s">
        <v>196</v>
      </c>
      <c r="AS9" s="80">
        <v>0</v>
      </c>
      <c r="AT9" s="80">
        <v>0</v>
      </c>
      <c r="AU9" s="80"/>
      <c r="AV9" s="80"/>
      <c r="AW9" s="80"/>
      <c r="AX9" s="80"/>
      <c r="AY9" s="80"/>
      <c r="AZ9" s="80"/>
      <c r="BA9" s="80"/>
      <c r="BB9" s="80"/>
      <c r="BC9">
        <v>1</v>
      </c>
      <c r="BD9" s="79" t="str">
        <f>REPLACE(INDEX(GroupVertices[Group],MATCH(Edges[[#This Row],[Vertex 1]],GroupVertices[Vertex],0)),1,1,"")</f>
        <v>1</v>
      </c>
      <c r="BE9" s="79" t="str">
        <f>REPLACE(INDEX(GroupVertices[Group],MATCH(Edges[[#This Row],[Vertex 2]],GroupVertices[Vertex],0)),1,1,"")</f>
        <v>1</v>
      </c>
      <c r="BF9" s="79">
        <v>15</v>
      </c>
      <c r="BG9" s="48"/>
      <c r="BH9" s="49"/>
      <c r="BI9" s="48"/>
      <c r="BJ9" s="49"/>
      <c r="BK9" s="48"/>
      <c r="BL9" s="49"/>
      <c r="BM9" s="48"/>
      <c r="BN9" s="49"/>
      <c r="BO9" s="48"/>
    </row>
    <row r="10" spans="1:67" ht="15">
      <c r="A10" s="65" t="s">
        <v>236</v>
      </c>
      <c r="B10" s="65" t="s">
        <v>266</v>
      </c>
      <c r="C10" s="66" t="s">
        <v>1772</v>
      </c>
      <c r="D10" s="67">
        <v>3</v>
      </c>
      <c r="E10" s="68" t="s">
        <v>132</v>
      </c>
      <c r="F10" s="69">
        <v>32</v>
      </c>
      <c r="G10" s="66"/>
      <c r="H10" s="70"/>
      <c r="I10" s="71"/>
      <c r="J10" s="71"/>
      <c r="K10" s="34" t="s">
        <v>65</v>
      </c>
      <c r="L10" s="78">
        <v>10</v>
      </c>
      <c r="M10" s="78"/>
      <c r="N10" s="73"/>
      <c r="O10" s="80" t="s">
        <v>293</v>
      </c>
      <c r="P10" s="82">
        <v>43700.850960648146</v>
      </c>
      <c r="Q10" s="80" t="s">
        <v>295</v>
      </c>
      <c r="R10" s="80"/>
      <c r="S10" s="80"/>
      <c r="T10" s="80" t="s">
        <v>341</v>
      </c>
      <c r="U10" s="80"/>
      <c r="V10" s="83" t="s">
        <v>369</v>
      </c>
      <c r="W10" s="82">
        <v>43700.850960648146</v>
      </c>
      <c r="X10" s="86">
        <v>43700</v>
      </c>
      <c r="Y10" s="88" t="s">
        <v>409</v>
      </c>
      <c r="Z10" s="83" t="s">
        <v>475</v>
      </c>
      <c r="AA10" s="80"/>
      <c r="AB10" s="80"/>
      <c r="AC10" s="88" t="s">
        <v>540</v>
      </c>
      <c r="AD10" s="80"/>
      <c r="AE10" s="80" t="b">
        <v>0</v>
      </c>
      <c r="AF10" s="80">
        <v>0</v>
      </c>
      <c r="AG10" s="88" t="s">
        <v>607</v>
      </c>
      <c r="AH10" s="80" t="b">
        <v>0</v>
      </c>
      <c r="AI10" s="80" t="s">
        <v>611</v>
      </c>
      <c r="AJ10" s="80"/>
      <c r="AK10" s="88" t="s">
        <v>607</v>
      </c>
      <c r="AL10" s="80" t="b">
        <v>0</v>
      </c>
      <c r="AM10" s="80">
        <v>12</v>
      </c>
      <c r="AN10" s="88" t="s">
        <v>570</v>
      </c>
      <c r="AO10" s="80" t="s">
        <v>615</v>
      </c>
      <c r="AP10" s="80" t="b">
        <v>0</v>
      </c>
      <c r="AQ10" s="88" t="s">
        <v>570</v>
      </c>
      <c r="AR10" s="80" t="s">
        <v>196</v>
      </c>
      <c r="AS10" s="80">
        <v>0</v>
      </c>
      <c r="AT10" s="80">
        <v>0</v>
      </c>
      <c r="AU10" s="80"/>
      <c r="AV10" s="80"/>
      <c r="AW10" s="80"/>
      <c r="AX10" s="80"/>
      <c r="AY10" s="80"/>
      <c r="AZ10" s="80"/>
      <c r="BA10" s="80"/>
      <c r="BB10" s="80"/>
      <c r="BC10">
        <v>1</v>
      </c>
      <c r="BD10" s="79" t="str">
        <f>REPLACE(INDEX(GroupVertices[Group],MATCH(Edges[[#This Row],[Vertex 1]],GroupVertices[Vertex],0)),1,1,"")</f>
        <v>1</v>
      </c>
      <c r="BE10" s="79" t="str">
        <f>REPLACE(INDEX(GroupVertices[Group],MATCH(Edges[[#This Row],[Vertex 2]],GroupVertices[Vertex],0)),1,1,"")</f>
        <v>1</v>
      </c>
      <c r="BF10" s="79">
        <v>15</v>
      </c>
      <c r="BG10" s="48"/>
      <c r="BH10" s="49"/>
      <c r="BI10" s="48"/>
      <c r="BJ10" s="49"/>
      <c r="BK10" s="48"/>
      <c r="BL10" s="49"/>
      <c r="BM10" s="48"/>
      <c r="BN10" s="49"/>
      <c r="BO10" s="48"/>
    </row>
    <row r="11" spans="1:67" ht="15">
      <c r="A11" s="65" t="s">
        <v>236</v>
      </c>
      <c r="B11" s="65" t="s">
        <v>263</v>
      </c>
      <c r="C11" s="66" t="s">
        <v>1772</v>
      </c>
      <c r="D11" s="67">
        <v>3</v>
      </c>
      <c r="E11" s="68" t="s">
        <v>132</v>
      </c>
      <c r="F11" s="69">
        <v>32</v>
      </c>
      <c r="G11" s="66"/>
      <c r="H11" s="70"/>
      <c r="I11" s="71"/>
      <c r="J11" s="71"/>
      <c r="K11" s="34" t="s">
        <v>65</v>
      </c>
      <c r="L11" s="78">
        <v>11</v>
      </c>
      <c r="M11" s="78"/>
      <c r="N11" s="73"/>
      <c r="O11" s="80" t="s">
        <v>293</v>
      </c>
      <c r="P11" s="82">
        <v>43700.850960648146</v>
      </c>
      <c r="Q11" s="80" t="s">
        <v>295</v>
      </c>
      <c r="R11" s="80"/>
      <c r="S11" s="80"/>
      <c r="T11" s="80" t="s">
        <v>341</v>
      </c>
      <c r="U11" s="80"/>
      <c r="V11" s="83" t="s">
        <v>369</v>
      </c>
      <c r="W11" s="82">
        <v>43700.850960648146</v>
      </c>
      <c r="X11" s="86">
        <v>43700</v>
      </c>
      <c r="Y11" s="88" t="s">
        <v>409</v>
      </c>
      <c r="Z11" s="83" t="s">
        <v>475</v>
      </c>
      <c r="AA11" s="80"/>
      <c r="AB11" s="80"/>
      <c r="AC11" s="88" t="s">
        <v>540</v>
      </c>
      <c r="AD11" s="80"/>
      <c r="AE11" s="80" t="b">
        <v>0</v>
      </c>
      <c r="AF11" s="80">
        <v>0</v>
      </c>
      <c r="AG11" s="88" t="s">
        <v>607</v>
      </c>
      <c r="AH11" s="80" t="b">
        <v>0</v>
      </c>
      <c r="AI11" s="80" t="s">
        <v>611</v>
      </c>
      <c r="AJ11" s="80"/>
      <c r="AK11" s="88" t="s">
        <v>607</v>
      </c>
      <c r="AL11" s="80" t="b">
        <v>0</v>
      </c>
      <c r="AM11" s="80">
        <v>12</v>
      </c>
      <c r="AN11" s="88" t="s">
        <v>570</v>
      </c>
      <c r="AO11" s="80" t="s">
        <v>615</v>
      </c>
      <c r="AP11" s="80" t="b">
        <v>0</v>
      </c>
      <c r="AQ11" s="88" t="s">
        <v>570</v>
      </c>
      <c r="AR11" s="80" t="s">
        <v>196</v>
      </c>
      <c r="AS11" s="80">
        <v>0</v>
      </c>
      <c r="AT11" s="80">
        <v>0</v>
      </c>
      <c r="AU11" s="80"/>
      <c r="AV11" s="80"/>
      <c r="AW11" s="80"/>
      <c r="AX11" s="80"/>
      <c r="AY11" s="80"/>
      <c r="AZ11" s="80"/>
      <c r="BA11" s="80"/>
      <c r="BB11" s="80"/>
      <c r="BC11">
        <v>1</v>
      </c>
      <c r="BD11" s="79" t="str">
        <f>REPLACE(INDEX(GroupVertices[Group],MATCH(Edges[[#This Row],[Vertex 1]],GroupVertices[Vertex],0)),1,1,"")</f>
        <v>1</v>
      </c>
      <c r="BE11" s="79" t="str">
        <f>REPLACE(INDEX(GroupVertices[Group],MATCH(Edges[[#This Row],[Vertex 2]],GroupVertices[Vertex],0)),1,1,"")</f>
        <v>1</v>
      </c>
      <c r="BF11" s="79">
        <v>15</v>
      </c>
      <c r="BG11" s="48">
        <v>0</v>
      </c>
      <c r="BH11" s="49">
        <v>0</v>
      </c>
      <c r="BI11" s="48">
        <v>0</v>
      </c>
      <c r="BJ11" s="49">
        <v>0</v>
      </c>
      <c r="BK11" s="48">
        <v>0</v>
      </c>
      <c r="BL11" s="49">
        <v>0</v>
      </c>
      <c r="BM11" s="48">
        <v>29</v>
      </c>
      <c r="BN11" s="49">
        <v>100</v>
      </c>
      <c r="BO11" s="48">
        <v>29</v>
      </c>
    </row>
    <row r="12" spans="1:67" ht="15">
      <c r="A12" s="65" t="s">
        <v>237</v>
      </c>
      <c r="B12" s="65" t="s">
        <v>265</v>
      </c>
      <c r="C12" s="66" t="s">
        <v>1772</v>
      </c>
      <c r="D12" s="67">
        <v>3</v>
      </c>
      <c r="E12" s="68" t="s">
        <v>132</v>
      </c>
      <c r="F12" s="69">
        <v>32</v>
      </c>
      <c r="G12" s="66"/>
      <c r="H12" s="70"/>
      <c r="I12" s="71"/>
      <c r="J12" s="71"/>
      <c r="K12" s="34" t="s">
        <v>65</v>
      </c>
      <c r="L12" s="78">
        <v>12</v>
      </c>
      <c r="M12" s="78"/>
      <c r="N12" s="73"/>
      <c r="O12" s="80" t="s">
        <v>292</v>
      </c>
      <c r="P12" s="82">
        <v>43700.85726851852</v>
      </c>
      <c r="Q12" s="80" t="s">
        <v>295</v>
      </c>
      <c r="R12" s="80"/>
      <c r="S12" s="80"/>
      <c r="T12" s="80" t="s">
        <v>341</v>
      </c>
      <c r="U12" s="80"/>
      <c r="V12" s="83" t="s">
        <v>370</v>
      </c>
      <c r="W12" s="82">
        <v>43700.85726851852</v>
      </c>
      <c r="X12" s="86">
        <v>43700</v>
      </c>
      <c r="Y12" s="88" t="s">
        <v>410</v>
      </c>
      <c r="Z12" s="83" t="s">
        <v>476</v>
      </c>
      <c r="AA12" s="80"/>
      <c r="AB12" s="80"/>
      <c r="AC12" s="88" t="s">
        <v>541</v>
      </c>
      <c r="AD12" s="80"/>
      <c r="AE12" s="80" t="b">
        <v>0</v>
      </c>
      <c r="AF12" s="80">
        <v>0</v>
      </c>
      <c r="AG12" s="88" t="s">
        <v>607</v>
      </c>
      <c r="AH12" s="80" t="b">
        <v>0</v>
      </c>
      <c r="AI12" s="80" t="s">
        <v>611</v>
      </c>
      <c r="AJ12" s="80"/>
      <c r="AK12" s="88" t="s">
        <v>607</v>
      </c>
      <c r="AL12" s="80" t="b">
        <v>0</v>
      </c>
      <c r="AM12" s="80">
        <v>12</v>
      </c>
      <c r="AN12" s="88" t="s">
        <v>570</v>
      </c>
      <c r="AO12" s="80" t="s">
        <v>616</v>
      </c>
      <c r="AP12" s="80" t="b">
        <v>0</v>
      </c>
      <c r="AQ12" s="88" t="s">
        <v>570</v>
      </c>
      <c r="AR12" s="80" t="s">
        <v>196</v>
      </c>
      <c r="AS12" s="80">
        <v>0</v>
      </c>
      <c r="AT12" s="80">
        <v>0</v>
      </c>
      <c r="AU12" s="80"/>
      <c r="AV12" s="80"/>
      <c r="AW12" s="80"/>
      <c r="AX12" s="80"/>
      <c r="AY12" s="80"/>
      <c r="AZ12" s="80"/>
      <c r="BA12" s="80"/>
      <c r="BB12" s="80"/>
      <c r="BC12">
        <v>1</v>
      </c>
      <c r="BD12" s="79" t="str">
        <f>REPLACE(INDEX(GroupVertices[Group],MATCH(Edges[[#This Row],[Vertex 1]],GroupVertices[Vertex],0)),1,1,"")</f>
        <v>1</v>
      </c>
      <c r="BE12" s="79" t="str">
        <f>REPLACE(INDEX(GroupVertices[Group],MATCH(Edges[[#This Row],[Vertex 2]],GroupVertices[Vertex],0)),1,1,"")</f>
        <v>1</v>
      </c>
      <c r="BF12" s="79">
        <v>15</v>
      </c>
      <c r="BG12" s="48"/>
      <c r="BH12" s="49"/>
      <c r="BI12" s="48"/>
      <c r="BJ12" s="49"/>
      <c r="BK12" s="48"/>
      <c r="BL12" s="49"/>
      <c r="BM12" s="48"/>
      <c r="BN12" s="49"/>
      <c r="BO12" s="48"/>
    </row>
    <row r="13" spans="1:67" ht="15">
      <c r="A13" s="65" t="s">
        <v>237</v>
      </c>
      <c r="B13" s="65" t="s">
        <v>266</v>
      </c>
      <c r="C13" s="66" t="s">
        <v>1772</v>
      </c>
      <c r="D13" s="67">
        <v>3</v>
      </c>
      <c r="E13" s="68" t="s">
        <v>132</v>
      </c>
      <c r="F13" s="69">
        <v>32</v>
      </c>
      <c r="G13" s="66"/>
      <c r="H13" s="70"/>
      <c r="I13" s="71"/>
      <c r="J13" s="71"/>
      <c r="K13" s="34" t="s">
        <v>65</v>
      </c>
      <c r="L13" s="78">
        <v>13</v>
      </c>
      <c r="M13" s="78"/>
      <c r="N13" s="73"/>
      <c r="O13" s="80" t="s">
        <v>293</v>
      </c>
      <c r="P13" s="82">
        <v>43700.85726851852</v>
      </c>
      <c r="Q13" s="80" t="s">
        <v>295</v>
      </c>
      <c r="R13" s="80"/>
      <c r="S13" s="80"/>
      <c r="T13" s="80" t="s">
        <v>341</v>
      </c>
      <c r="U13" s="80"/>
      <c r="V13" s="83" t="s">
        <v>370</v>
      </c>
      <c r="W13" s="82">
        <v>43700.85726851852</v>
      </c>
      <c r="X13" s="86">
        <v>43700</v>
      </c>
      <c r="Y13" s="88" t="s">
        <v>410</v>
      </c>
      <c r="Z13" s="83" t="s">
        <v>476</v>
      </c>
      <c r="AA13" s="80"/>
      <c r="AB13" s="80"/>
      <c r="AC13" s="88" t="s">
        <v>541</v>
      </c>
      <c r="AD13" s="80"/>
      <c r="AE13" s="80" t="b">
        <v>0</v>
      </c>
      <c r="AF13" s="80">
        <v>0</v>
      </c>
      <c r="AG13" s="88" t="s">
        <v>607</v>
      </c>
      <c r="AH13" s="80" t="b">
        <v>0</v>
      </c>
      <c r="AI13" s="80" t="s">
        <v>611</v>
      </c>
      <c r="AJ13" s="80"/>
      <c r="AK13" s="88" t="s">
        <v>607</v>
      </c>
      <c r="AL13" s="80" t="b">
        <v>0</v>
      </c>
      <c r="AM13" s="80">
        <v>12</v>
      </c>
      <c r="AN13" s="88" t="s">
        <v>570</v>
      </c>
      <c r="AO13" s="80" t="s">
        <v>616</v>
      </c>
      <c r="AP13" s="80" t="b">
        <v>0</v>
      </c>
      <c r="AQ13" s="88" t="s">
        <v>570</v>
      </c>
      <c r="AR13" s="80" t="s">
        <v>196</v>
      </c>
      <c r="AS13" s="80">
        <v>0</v>
      </c>
      <c r="AT13" s="80">
        <v>0</v>
      </c>
      <c r="AU13" s="80"/>
      <c r="AV13" s="80"/>
      <c r="AW13" s="80"/>
      <c r="AX13" s="80"/>
      <c r="AY13" s="80"/>
      <c r="AZ13" s="80"/>
      <c r="BA13" s="80"/>
      <c r="BB13" s="80"/>
      <c r="BC13">
        <v>1</v>
      </c>
      <c r="BD13" s="79" t="str">
        <f>REPLACE(INDEX(GroupVertices[Group],MATCH(Edges[[#This Row],[Vertex 1]],GroupVertices[Vertex],0)),1,1,"")</f>
        <v>1</v>
      </c>
      <c r="BE13" s="79" t="str">
        <f>REPLACE(INDEX(GroupVertices[Group],MATCH(Edges[[#This Row],[Vertex 2]],GroupVertices[Vertex],0)),1,1,"")</f>
        <v>1</v>
      </c>
      <c r="BF13" s="79">
        <v>15</v>
      </c>
      <c r="BG13" s="48"/>
      <c r="BH13" s="49"/>
      <c r="BI13" s="48"/>
      <c r="BJ13" s="49"/>
      <c r="BK13" s="48"/>
      <c r="BL13" s="49"/>
      <c r="BM13" s="48"/>
      <c r="BN13" s="49"/>
      <c r="BO13" s="48"/>
    </row>
    <row r="14" spans="1:67" ht="15">
      <c r="A14" s="65" t="s">
        <v>237</v>
      </c>
      <c r="B14" s="65" t="s">
        <v>263</v>
      </c>
      <c r="C14" s="66" t="s">
        <v>1772</v>
      </c>
      <c r="D14" s="67">
        <v>3</v>
      </c>
      <c r="E14" s="68" t="s">
        <v>132</v>
      </c>
      <c r="F14" s="69">
        <v>32</v>
      </c>
      <c r="G14" s="66"/>
      <c r="H14" s="70"/>
      <c r="I14" s="71"/>
      <c r="J14" s="71"/>
      <c r="K14" s="34" t="s">
        <v>65</v>
      </c>
      <c r="L14" s="78">
        <v>14</v>
      </c>
      <c r="M14" s="78"/>
      <c r="N14" s="73"/>
      <c r="O14" s="80" t="s">
        <v>293</v>
      </c>
      <c r="P14" s="82">
        <v>43700.85726851852</v>
      </c>
      <c r="Q14" s="80" t="s">
        <v>295</v>
      </c>
      <c r="R14" s="80"/>
      <c r="S14" s="80"/>
      <c r="T14" s="80" t="s">
        <v>341</v>
      </c>
      <c r="U14" s="80"/>
      <c r="V14" s="83" t="s">
        <v>370</v>
      </c>
      <c r="W14" s="82">
        <v>43700.85726851852</v>
      </c>
      <c r="X14" s="86">
        <v>43700</v>
      </c>
      <c r="Y14" s="88" t="s">
        <v>410</v>
      </c>
      <c r="Z14" s="83" t="s">
        <v>476</v>
      </c>
      <c r="AA14" s="80"/>
      <c r="AB14" s="80"/>
      <c r="AC14" s="88" t="s">
        <v>541</v>
      </c>
      <c r="AD14" s="80"/>
      <c r="AE14" s="80" t="b">
        <v>0</v>
      </c>
      <c r="AF14" s="80">
        <v>0</v>
      </c>
      <c r="AG14" s="88" t="s">
        <v>607</v>
      </c>
      <c r="AH14" s="80" t="b">
        <v>0</v>
      </c>
      <c r="AI14" s="80" t="s">
        <v>611</v>
      </c>
      <c r="AJ14" s="80"/>
      <c r="AK14" s="88" t="s">
        <v>607</v>
      </c>
      <c r="AL14" s="80" t="b">
        <v>0</v>
      </c>
      <c r="AM14" s="80">
        <v>12</v>
      </c>
      <c r="AN14" s="88" t="s">
        <v>570</v>
      </c>
      <c r="AO14" s="80" t="s">
        <v>616</v>
      </c>
      <c r="AP14" s="80" t="b">
        <v>0</v>
      </c>
      <c r="AQ14" s="88" t="s">
        <v>570</v>
      </c>
      <c r="AR14" s="80" t="s">
        <v>196</v>
      </c>
      <c r="AS14" s="80">
        <v>0</v>
      </c>
      <c r="AT14" s="80">
        <v>0</v>
      </c>
      <c r="AU14" s="80"/>
      <c r="AV14" s="80"/>
      <c r="AW14" s="80"/>
      <c r="AX14" s="80"/>
      <c r="AY14" s="80"/>
      <c r="AZ14" s="80"/>
      <c r="BA14" s="80"/>
      <c r="BB14" s="80"/>
      <c r="BC14">
        <v>1</v>
      </c>
      <c r="BD14" s="79" t="str">
        <f>REPLACE(INDEX(GroupVertices[Group],MATCH(Edges[[#This Row],[Vertex 1]],GroupVertices[Vertex],0)),1,1,"")</f>
        <v>1</v>
      </c>
      <c r="BE14" s="79" t="str">
        <f>REPLACE(INDEX(GroupVertices[Group],MATCH(Edges[[#This Row],[Vertex 2]],GroupVertices[Vertex],0)),1,1,"")</f>
        <v>1</v>
      </c>
      <c r="BF14" s="79">
        <v>15</v>
      </c>
      <c r="BG14" s="48">
        <v>0</v>
      </c>
      <c r="BH14" s="49">
        <v>0</v>
      </c>
      <c r="BI14" s="48">
        <v>0</v>
      </c>
      <c r="BJ14" s="49">
        <v>0</v>
      </c>
      <c r="BK14" s="48">
        <v>0</v>
      </c>
      <c r="BL14" s="49">
        <v>0</v>
      </c>
      <c r="BM14" s="48">
        <v>29</v>
      </c>
      <c r="BN14" s="49">
        <v>100</v>
      </c>
      <c r="BO14" s="48">
        <v>29</v>
      </c>
    </row>
    <row r="15" spans="1:67" ht="15">
      <c r="A15" s="65" t="s">
        <v>238</v>
      </c>
      <c r="B15" s="65" t="s">
        <v>265</v>
      </c>
      <c r="C15" s="66" t="s">
        <v>1772</v>
      </c>
      <c r="D15" s="67">
        <v>3</v>
      </c>
      <c r="E15" s="68" t="s">
        <v>132</v>
      </c>
      <c r="F15" s="69">
        <v>32</v>
      </c>
      <c r="G15" s="66"/>
      <c r="H15" s="70"/>
      <c r="I15" s="71"/>
      <c r="J15" s="71"/>
      <c r="K15" s="34" t="s">
        <v>65</v>
      </c>
      <c r="L15" s="78">
        <v>15</v>
      </c>
      <c r="M15" s="78"/>
      <c r="N15" s="73"/>
      <c r="O15" s="80" t="s">
        <v>292</v>
      </c>
      <c r="P15" s="82">
        <v>43700.87395833333</v>
      </c>
      <c r="Q15" s="80" t="s">
        <v>295</v>
      </c>
      <c r="R15" s="80"/>
      <c r="S15" s="80"/>
      <c r="T15" s="80" t="s">
        <v>341</v>
      </c>
      <c r="U15" s="80"/>
      <c r="V15" s="83" t="s">
        <v>371</v>
      </c>
      <c r="W15" s="82">
        <v>43700.87395833333</v>
      </c>
      <c r="X15" s="86">
        <v>43700</v>
      </c>
      <c r="Y15" s="88" t="s">
        <v>411</v>
      </c>
      <c r="Z15" s="83" t="s">
        <v>477</v>
      </c>
      <c r="AA15" s="80"/>
      <c r="AB15" s="80"/>
      <c r="AC15" s="88" t="s">
        <v>542</v>
      </c>
      <c r="AD15" s="80"/>
      <c r="AE15" s="80" t="b">
        <v>0</v>
      </c>
      <c r="AF15" s="80">
        <v>0</v>
      </c>
      <c r="AG15" s="88" t="s">
        <v>607</v>
      </c>
      <c r="AH15" s="80" t="b">
        <v>0</v>
      </c>
      <c r="AI15" s="80" t="s">
        <v>611</v>
      </c>
      <c r="AJ15" s="80"/>
      <c r="AK15" s="88" t="s">
        <v>607</v>
      </c>
      <c r="AL15" s="80" t="b">
        <v>0</v>
      </c>
      <c r="AM15" s="80">
        <v>12</v>
      </c>
      <c r="AN15" s="88" t="s">
        <v>570</v>
      </c>
      <c r="AO15" s="80" t="s">
        <v>616</v>
      </c>
      <c r="AP15" s="80" t="b">
        <v>0</v>
      </c>
      <c r="AQ15" s="88" t="s">
        <v>570</v>
      </c>
      <c r="AR15" s="80" t="s">
        <v>196</v>
      </c>
      <c r="AS15" s="80">
        <v>0</v>
      </c>
      <c r="AT15" s="80">
        <v>0</v>
      </c>
      <c r="AU15" s="80"/>
      <c r="AV15" s="80"/>
      <c r="AW15" s="80"/>
      <c r="AX15" s="80"/>
      <c r="AY15" s="80"/>
      <c r="AZ15" s="80"/>
      <c r="BA15" s="80"/>
      <c r="BB15" s="80"/>
      <c r="BC15">
        <v>1</v>
      </c>
      <c r="BD15" s="79" t="str">
        <f>REPLACE(INDEX(GroupVertices[Group],MATCH(Edges[[#This Row],[Vertex 1]],GroupVertices[Vertex],0)),1,1,"")</f>
        <v>1</v>
      </c>
      <c r="BE15" s="79" t="str">
        <f>REPLACE(INDEX(GroupVertices[Group],MATCH(Edges[[#This Row],[Vertex 2]],GroupVertices[Vertex],0)),1,1,"")</f>
        <v>1</v>
      </c>
      <c r="BF15" s="79">
        <v>15</v>
      </c>
      <c r="BG15" s="48"/>
      <c r="BH15" s="49"/>
      <c r="BI15" s="48"/>
      <c r="BJ15" s="49"/>
      <c r="BK15" s="48"/>
      <c r="BL15" s="49"/>
      <c r="BM15" s="48"/>
      <c r="BN15" s="49"/>
      <c r="BO15" s="48"/>
    </row>
    <row r="16" spans="1:67" ht="15">
      <c r="A16" s="65" t="s">
        <v>238</v>
      </c>
      <c r="B16" s="65" t="s">
        <v>266</v>
      </c>
      <c r="C16" s="66" t="s">
        <v>1772</v>
      </c>
      <c r="D16" s="67">
        <v>3</v>
      </c>
      <c r="E16" s="68" t="s">
        <v>132</v>
      </c>
      <c r="F16" s="69">
        <v>32</v>
      </c>
      <c r="G16" s="66"/>
      <c r="H16" s="70"/>
      <c r="I16" s="71"/>
      <c r="J16" s="71"/>
      <c r="K16" s="34" t="s">
        <v>65</v>
      </c>
      <c r="L16" s="78">
        <v>16</v>
      </c>
      <c r="M16" s="78"/>
      <c r="N16" s="73"/>
      <c r="O16" s="80" t="s">
        <v>293</v>
      </c>
      <c r="P16" s="82">
        <v>43700.87395833333</v>
      </c>
      <c r="Q16" s="80" t="s">
        <v>295</v>
      </c>
      <c r="R16" s="80"/>
      <c r="S16" s="80"/>
      <c r="T16" s="80" t="s">
        <v>341</v>
      </c>
      <c r="U16" s="80"/>
      <c r="V16" s="83" t="s">
        <v>371</v>
      </c>
      <c r="W16" s="82">
        <v>43700.87395833333</v>
      </c>
      <c r="X16" s="86">
        <v>43700</v>
      </c>
      <c r="Y16" s="88" t="s">
        <v>411</v>
      </c>
      <c r="Z16" s="83" t="s">
        <v>477</v>
      </c>
      <c r="AA16" s="80"/>
      <c r="AB16" s="80"/>
      <c r="AC16" s="88" t="s">
        <v>542</v>
      </c>
      <c r="AD16" s="80"/>
      <c r="AE16" s="80" t="b">
        <v>0</v>
      </c>
      <c r="AF16" s="80">
        <v>0</v>
      </c>
      <c r="AG16" s="88" t="s">
        <v>607</v>
      </c>
      <c r="AH16" s="80" t="b">
        <v>0</v>
      </c>
      <c r="AI16" s="80" t="s">
        <v>611</v>
      </c>
      <c r="AJ16" s="80"/>
      <c r="AK16" s="88" t="s">
        <v>607</v>
      </c>
      <c r="AL16" s="80" t="b">
        <v>0</v>
      </c>
      <c r="AM16" s="80">
        <v>12</v>
      </c>
      <c r="AN16" s="88" t="s">
        <v>570</v>
      </c>
      <c r="AO16" s="80" t="s">
        <v>616</v>
      </c>
      <c r="AP16" s="80" t="b">
        <v>0</v>
      </c>
      <c r="AQ16" s="88" t="s">
        <v>570</v>
      </c>
      <c r="AR16" s="80" t="s">
        <v>196</v>
      </c>
      <c r="AS16" s="80">
        <v>0</v>
      </c>
      <c r="AT16" s="80">
        <v>0</v>
      </c>
      <c r="AU16" s="80"/>
      <c r="AV16" s="80"/>
      <c r="AW16" s="80"/>
      <c r="AX16" s="80"/>
      <c r="AY16" s="80"/>
      <c r="AZ16" s="80"/>
      <c r="BA16" s="80"/>
      <c r="BB16" s="80"/>
      <c r="BC16">
        <v>1</v>
      </c>
      <c r="BD16" s="79" t="str">
        <f>REPLACE(INDEX(GroupVertices[Group],MATCH(Edges[[#This Row],[Vertex 1]],GroupVertices[Vertex],0)),1,1,"")</f>
        <v>1</v>
      </c>
      <c r="BE16" s="79" t="str">
        <f>REPLACE(INDEX(GroupVertices[Group],MATCH(Edges[[#This Row],[Vertex 2]],GroupVertices[Vertex],0)),1,1,"")</f>
        <v>1</v>
      </c>
      <c r="BF16" s="79">
        <v>15</v>
      </c>
      <c r="BG16" s="48"/>
      <c r="BH16" s="49"/>
      <c r="BI16" s="48"/>
      <c r="BJ16" s="49"/>
      <c r="BK16" s="48"/>
      <c r="BL16" s="49"/>
      <c r="BM16" s="48"/>
      <c r="BN16" s="49"/>
      <c r="BO16" s="48"/>
    </row>
    <row r="17" spans="1:67" ht="15">
      <c r="A17" s="65" t="s">
        <v>238</v>
      </c>
      <c r="B17" s="65" t="s">
        <v>263</v>
      </c>
      <c r="C17" s="66" t="s">
        <v>1772</v>
      </c>
      <c r="D17" s="67">
        <v>3</v>
      </c>
      <c r="E17" s="68" t="s">
        <v>132</v>
      </c>
      <c r="F17" s="69">
        <v>32</v>
      </c>
      <c r="G17" s="66"/>
      <c r="H17" s="70"/>
      <c r="I17" s="71"/>
      <c r="J17" s="71"/>
      <c r="K17" s="34" t="s">
        <v>65</v>
      </c>
      <c r="L17" s="78">
        <v>17</v>
      </c>
      <c r="M17" s="78"/>
      <c r="N17" s="73"/>
      <c r="O17" s="80" t="s">
        <v>293</v>
      </c>
      <c r="P17" s="82">
        <v>43700.87395833333</v>
      </c>
      <c r="Q17" s="80" t="s">
        <v>295</v>
      </c>
      <c r="R17" s="80"/>
      <c r="S17" s="80"/>
      <c r="T17" s="80" t="s">
        <v>341</v>
      </c>
      <c r="U17" s="80"/>
      <c r="V17" s="83" t="s">
        <v>371</v>
      </c>
      <c r="W17" s="82">
        <v>43700.87395833333</v>
      </c>
      <c r="X17" s="86">
        <v>43700</v>
      </c>
      <c r="Y17" s="88" t="s">
        <v>411</v>
      </c>
      <c r="Z17" s="83" t="s">
        <v>477</v>
      </c>
      <c r="AA17" s="80"/>
      <c r="AB17" s="80"/>
      <c r="AC17" s="88" t="s">
        <v>542</v>
      </c>
      <c r="AD17" s="80"/>
      <c r="AE17" s="80" t="b">
        <v>0</v>
      </c>
      <c r="AF17" s="80">
        <v>0</v>
      </c>
      <c r="AG17" s="88" t="s">
        <v>607</v>
      </c>
      <c r="AH17" s="80" t="b">
        <v>0</v>
      </c>
      <c r="AI17" s="80" t="s">
        <v>611</v>
      </c>
      <c r="AJ17" s="80"/>
      <c r="AK17" s="88" t="s">
        <v>607</v>
      </c>
      <c r="AL17" s="80" t="b">
        <v>0</v>
      </c>
      <c r="AM17" s="80">
        <v>12</v>
      </c>
      <c r="AN17" s="88" t="s">
        <v>570</v>
      </c>
      <c r="AO17" s="80" t="s">
        <v>616</v>
      </c>
      <c r="AP17" s="80" t="b">
        <v>0</v>
      </c>
      <c r="AQ17" s="88" t="s">
        <v>570</v>
      </c>
      <c r="AR17" s="80" t="s">
        <v>196</v>
      </c>
      <c r="AS17" s="80">
        <v>0</v>
      </c>
      <c r="AT17" s="80">
        <v>0</v>
      </c>
      <c r="AU17" s="80"/>
      <c r="AV17" s="80"/>
      <c r="AW17" s="80"/>
      <c r="AX17" s="80"/>
      <c r="AY17" s="80"/>
      <c r="AZ17" s="80"/>
      <c r="BA17" s="80"/>
      <c r="BB17" s="80"/>
      <c r="BC17">
        <v>1</v>
      </c>
      <c r="BD17" s="79" t="str">
        <f>REPLACE(INDEX(GroupVertices[Group],MATCH(Edges[[#This Row],[Vertex 1]],GroupVertices[Vertex],0)),1,1,"")</f>
        <v>1</v>
      </c>
      <c r="BE17" s="79" t="str">
        <f>REPLACE(INDEX(GroupVertices[Group],MATCH(Edges[[#This Row],[Vertex 2]],GroupVertices[Vertex],0)),1,1,"")</f>
        <v>1</v>
      </c>
      <c r="BF17" s="79">
        <v>15</v>
      </c>
      <c r="BG17" s="48">
        <v>0</v>
      </c>
      <c r="BH17" s="49">
        <v>0</v>
      </c>
      <c r="BI17" s="48">
        <v>0</v>
      </c>
      <c r="BJ17" s="49">
        <v>0</v>
      </c>
      <c r="BK17" s="48">
        <v>0</v>
      </c>
      <c r="BL17" s="49">
        <v>0</v>
      </c>
      <c r="BM17" s="48">
        <v>29</v>
      </c>
      <c r="BN17" s="49">
        <v>100</v>
      </c>
      <c r="BO17" s="48">
        <v>29</v>
      </c>
    </row>
    <row r="18" spans="1:67" ht="15">
      <c r="A18" s="65" t="s">
        <v>239</v>
      </c>
      <c r="B18" s="65" t="s">
        <v>265</v>
      </c>
      <c r="C18" s="66" t="s">
        <v>1772</v>
      </c>
      <c r="D18" s="67">
        <v>3</v>
      </c>
      <c r="E18" s="68" t="s">
        <v>132</v>
      </c>
      <c r="F18" s="69">
        <v>32</v>
      </c>
      <c r="G18" s="66"/>
      <c r="H18" s="70"/>
      <c r="I18" s="71"/>
      <c r="J18" s="71"/>
      <c r="K18" s="34" t="s">
        <v>65</v>
      </c>
      <c r="L18" s="78">
        <v>18</v>
      </c>
      <c r="M18" s="78"/>
      <c r="N18" s="73"/>
      <c r="O18" s="80" t="s">
        <v>292</v>
      </c>
      <c r="P18" s="82">
        <v>43701.56761574074</v>
      </c>
      <c r="Q18" s="80" t="s">
        <v>295</v>
      </c>
      <c r="R18" s="80"/>
      <c r="S18" s="80"/>
      <c r="T18" s="80" t="s">
        <v>341</v>
      </c>
      <c r="U18" s="80"/>
      <c r="V18" s="83" t="s">
        <v>372</v>
      </c>
      <c r="W18" s="82">
        <v>43701.56761574074</v>
      </c>
      <c r="X18" s="86">
        <v>43701</v>
      </c>
      <c r="Y18" s="88" t="s">
        <v>412</v>
      </c>
      <c r="Z18" s="83" t="s">
        <v>478</v>
      </c>
      <c r="AA18" s="80"/>
      <c r="AB18" s="80"/>
      <c r="AC18" s="88" t="s">
        <v>543</v>
      </c>
      <c r="AD18" s="80"/>
      <c r="AE18" s="80" t="b">
        <v>0</v>
      </c>
      <c r="AF18" s="80">
        <v>0</v>
      </c>
      <c r="AG18" s="88" t="s">
        <v>607</v>
      </c>
      <c r="AH18" s="80" t="b">
        <v>0</v>
      </c>
      <c r="AI18" s="80" t="s">
        <v>611</v>
      </c>
      <c r="AJ18" s="80"/>
      <c r="AK18" s="88" t="s">
        <v>607</v>
      </c>
      <c r="AL18" s="80" t="b">
        <v>0</v>
      </c>
      <c r="AM18" s="80">
        <v>12</v>
      </c>
      <c r="AN18" s="88" t="s">
        <v>570</v>
      </c>
      <c r="AO18" s="80" t="s">
        <v>616</v>
      </c>
      <c r="AP18" s="80" t="b">
        <v>0</v>
      </c>
      <c r="AQ18" s="88" t="s">
        <v>570</v>
      </c>
      <c r="AR18" s="80" t="s">
        <v>196</v>
      </c>
      <c r="AS18" s="80">
        <v>0</v>
      </c>
      <c r="AT18" s="80">
        <v>0</v>
      </c>
      <c r="AU18" s="80"/>
      <c r="AV18" s="80"/>
      <c r="AW18" s="80"/>
      <c r="AX18" s="80"/>
      <c r="AY18" s="80"/>
      <c r="AZ18" s="80"/>
      <c r="BA18" s="80"/>
      <c r="BB18" s="80"/>
      <c r="BC18">
        <v>1</v>
      </c>
      <c r="BD18" s="79" t="str">
        <f>REPLACE(INDEX(GroupVertices[Group],MATCH(Edges[[#This Row],[Vertex 1]],GroupVertices[Vertex],0)),1,1,"")</f>
        <v>1</v>
      </c>
      <c r="BE18" s="79" t="str">
        <f>REPLACE(INDEX(GroupVertices[Group],MATCH(Edges[[#This Row],[Vertex 2]],GroupVertices[Vertex],0)),1,1,"")</f>
        <v>1</v>
      </c>
      <c r="BF18" s="79">
        <v>15</v>
      </c>
      <c r="BG18" s="48"/>
      <c r="BH18" s="49"/>
      <c r="BI18" s="48"/>
      <c r="BJ18" s="49"/>
      <c r="BK18" s="48"/>
      <c r="BL18" s="49"/>
      <c r="BM18" s="48"/>
      <c r="BN18" s="49"/>
      <c r="BO18" s="48"/>
    </row>
    <row r="19" spans="1:67" ht="15">
      <c r="A19" s="65" t="s">
        <v>239</v>
      </c>
      <c r="B19" s="65" t="s">
        <v>266</v>
      </c>
      <c r="C19" s="66" t="s">
        <v>1772</v>
      </c>
      <c r="D19" s="67">
        <v>3</v>
      </c>
      <c r="E19" s="68" t="s">
        <v>132</v>
      </c>
      <c r="F19" s="69">
        <v>32</v>
      </c>
      <c r="G19" s="66"/>
      <c r="H19" s="70"/>
      <c r="I19" s="71"/>
      <c r="J19" s="71"/>
      <c r="K19" s="34" t="s">
        <v>65</v>
      </c>
      <c r="L19" s="78">
        <v>19</v>
      </c>
      <c r="M19" s="78"/>
      <c r="N19" s="73"/>
      <c r="O19" s="80" t="s">
        <v>293</v>
      </c>
      <c r="P19" s="82">
        <v>43701.56761574074</v>
      </c>
      <c r="Q19" s="80" t="s">
        <v>295</v>
      </c>
      <c r="R19" s="80"/>
      <c r="S19" s="80"/>
      <c r="T19" s="80" t="s">
        <v>341</v>
      </c>
      <c r="U19" s="80"/>
      <c r="V19" s="83" t="s">
        <v>372</v>
      </c>
      <c r="W19" s="82">
        <v>43701.56761574074</v>
      </c>
      <c r="X19" s="86">
        <v>43701</v>
      </c>
      <c r="Y19" s="88" t="s">
        <v>412</v>
      </c>
      <c r="Z19" s="83" t="s">
        <v>478</v>
      </c>
      <c r="AA19" s="80"/>
      <c r="AB19" s="80"/>
      <c r="AC19" s="88" t="s">
        <v>543</v>
      </c>
      <c r="AD19" s="80"/>
      <c r="AE19" s="80" t="b">
        <v>0</v>
      </c>
      <c r="AF19" s="80">
        <v>0</v>
      </c>
      <c r="AG19" s="88" t="s">
        <v>607</v>
      </c>
      <c r="AH19" s="80" t="b">
        <v>0</v>
      </c>
      <c r="AI19" s="80" t="s">
        <v>611</v>
      </c>
      <c r="AJ19" s="80"/>
      <c r="AK19" s="88" t="s">
        <v>607</v>
      </c>
      <c r="AL19" s="80" t="b">
        <v>0</v>
      </c>
      <c r="AM19" s="80">
        <v>12</v>
      </c>
      <c r="AN19" s="88" t="s">
        <v>570</v>
      </c>
      <c r="AO19" s="80" t="s">
        <v>616</v>
      </c>
      <c r="AP19" s="80" t="b">
        <v>0</v>
      </c>
      <c r="AQ19" s="88" t="s">
        <v>570</v>
      </c>
      <c r="AR19" s="80" t="s">
        <v>196</v>
      </c>
      <c r="AS19" s="80">
        <v>0</v>
      </c>
      <c r="AT19" s="80">
        <v>0</v>
      </c>
      <c r="AU19" s="80"/>
      <c r="AV19" s="80"/>
      <c r="AW19" s="80"/>
      <c r="AX19" s="80"/>
      <c r="AY19" s="80"/>
      <c r="AZ19" s="80"/>
      <c r="BA19" s="80"/>
      <c r="BB19" s="80"/>
      <c r="BC19">
        <v>1</v>
      </c>
      <c r="BD19" s="79" t="str">
        <f>REPLACE(INDEX(GroupVertices[Group],MATCH(Edges[[#This Row],[Vertex 1]],GroupVertices[Vertex],0)),1,1,"")</f>
        <v>1</v>
      </c>
      <c r="BE19" s="79" t="str">
        <f>REPLACE(INDEX(GroupVertices[Group],MATCH(Edges[[#This Row],[Vertex 2]],GroupVertices[Vertex],0)),1,1,"")</f>
        <v>1</v>
      </c>
      <c r="BF19" s="79">
        <v>15</v>
      </c>
      <c r="BG19" s="48"/>
      <c r="BH19" s="49"/>
      <c r="BI19" s="48"/>
      <c r="BJ19" s="49"/>
      <c r="BK19" s="48"/>
      <c r="BL19" s="49"/>
      <c r="BM19" s="48"/>
      <c r="BN19" s="49"/>
      <c r="BO19" s="48"/>
    </row>
    <row r="20" spans="1:67" ht="15">
      <c r="A20" s="65" t="s">
        <v>239</v>
      </c>
      <c r="B20" s="65" t="s">
        <v>263</v>
      </c>
      <c r="C20" s="66" t="s">
        <v>1772</v>
      </c>
      <c r="D20" s="67">
        <v>3</v>
      </c>
      <c r="E20" s="68" t="s">
        <v>132</v>
      </c>
      <c r="F20" s="69">
        <v>32</v>
      </c>
      <c r="G20" s="66"/>
      <c r="H20" s="70"/>
      <c r="I20" s="71"/>
      <c r="J20" s="71"/>
      <c r="K20" s="34" t="s">
        <v>65</v>
      </c>
      <c r="L20" s="78">
        <v>20</v>
      </c>
      <c r="M20" s="78"/>
      <c r="N20" s="73"/>
      <c r="O20" s="80" t="s">
        <v>293</v>
      </c>
      <c r="P20" s="82">
        <v>43701.56761574074</v>
      </c>
      <c r="Q20" s="80" t="s">
        <v>295</v>
      </c>
      <c r="R20" s="80"/>
      <c r="S20" s="80"/>
      <c r="T20" s="80" t="s">
        <v>341</v>
      </c>
      <c r="U20" s="80"/>
      <c r="V20" s="83" t="s">
        <v>372</v>
      </c>
      <c r="W20" s="82">
        <v>43701.56761574074</v>
      </c>
      <c r="X20" s="86">
        <v>43701</v>
      </c>
      <c r="Y20" s="88" t="s">
        <v>412</v>
      </c>
      <c r="Z20" s="83" t="s">
        <v>478</v>
      </c>
      <c r="AA20" s="80"/>
      <c r="AB20" s="80"/>
      <c r="AC20" s="88" t="s">
        <v>543</v>
      </c>
      <c r="AD20" s="80"/>
      <c r="AE20" s="80" t="b">
        <v>0</v>
      </c>
      <c r="AF20" s="80">
        <v>0</v>
      </c>
      <c r="AG20" s="88" t="s">
        <v>607</v>
      </c>
      <c r="AH20" s="80" t="b">
        <v>0</v>
      </c>
      <c r="AI20" s="80" t="s">
        <v>611</v>
      </c>
      <c r="AJ20" s="80"/>
      <c r="AK20" s="88" t="s">
        <v>607</v>
      </c>
      <c r="AL20" s="80" t="b">
        <v>0</v>
      </c>
      <c r="AM20" s="80">
        <v>12</v>
      </c>
      <c r="AN20" s="88" t="s">
        <v>570</v>
      </c>
      <c r="AO20" s="80" t="s">
        <v>616</v>
      </c>
      <c r="AP20" s="80" t="b">
        <v>0</v>
      </c>
      <c r="AQ20" s="88" t="s">
        <v>570</v>
      </c>
      <c r="AR20" s="80" t="s">
        <v>196</v>
      </c>
      <c r="AS20" s="80">
        <v>0</v>
      </c>
      <c r="AT20" s="80">
        <v>0</v>
      </c>
      <c r="AU20" s="80"/>
      <c r="AV20" s="80"/>
      <c r="AW20" s="80"/>
      <c r="AX20" s="80"/>
      <c r="AY20" s="80"/>
      <c r="AZ20" s="80"/>
      <c r="BA20" s="80"/>
      <c r="BB20" s="80"/>
      <c r="BC20">
        <v>1</v>
      </c>
      <c r="BD20" s="79" t="str">
        <f>REPLACE(INDEX(GroupVertices[Group],MATCH(Edges[[#This Row],[Vertex 1]],GroupVertices[Vertex],0)),1,1,"")</f>
        <v>1</v>
      </c>
      <c r="BE20" s="79" t="str">
        <f>REPLACE(INDEX(GroupVertices[Group],MATCH(Edges[[#This Row],[Vertex 2]],GroupVertices[Vertex],0)),1,1,"")</f>
        <v>1</v>
      </c>
      <c r="BF20" s="79">
        <v>15</v>
      </c>
      <c r="BG20" s="48">
        <v>0</v>
      </c>
      <c r="BH20" s="49">
        <v>0</v>
      </c>
      <c r="BI20" s="48">
        <v>0</v>
      </c>
      <c r="BJ20" s="49">
        <v>0</v>
      </c>
      <c r="BK20" s="48">
        <v>0</v>
      </c>
      <c r="BL20" s="49">
        <v>0</v>
      </c>
      <c r="BM20" s="48">
        <v>29</v>
      </c>
      <c r="BN20" s="49">
        <v>100</v>
      </c>
      <c r="BO20" s="48">
        <v>29</v>
      </c>
    </row>
    <row r="21" spans="1:67" ht="15">
      <c r="A21" s="65" t="s">
        <v>240</v>
      </c>
      <c r="B21" s="65" t="s">
        <v>265</v>
      </c>
      <c r="C21" s="66" t="s">
        <v>1772</v>
      </c>
      <c r="D21" s="67">
        <v>3</v>
      </c>
      <c r="E21" s="68" t="s">
        <v>132</v>
      </c>
      <c r="F21" s="69">
        <v>32</v>
      </c>
      <c r="G21" s="66"/>
      <c r="H21" s="70"/>
      <c r="I21" s="71"/>
      <c r="J21" s="71"/>
      <c r="K21" s="34" t="s">
        <v>65</v>
      </c>
      <c r="L21" s="78">
        <v>21</v>
      </c>
      <c r="M21" s="78"/>
      <c r="N21" s="73"/>
      <c r="O21" s="80" t="s">
        <v>292</v>
      </c>
      <c r="P21" s="82">
        <v>43701.60403935185</v>
      </c>
      <c r="Q21" s="80" t="s">
        <v>295</v>
      </c>
      <c r="R21" s="80"/>
      <c r="S21" s="80"/>
      <c r="T21" s="80" t="s">
        <v>341</v>
      </c>
      <c r="U21" s="80"/>
      <c r="V21" s="83" t="s">
        <v>373</v>
      </c>
      <c r="W21" s="82">
        <v>43701.60403935185</v>
      </c>
      <c r="X21" s="86">
        <v>43701</v>
      </c>
      <c r="Y21" s="88" t="s">
        <v>413</v>
      </c>
      <c r="Z21" s="83" t="s">
        <v>479</v>
      </c>
      <c r="AA21" s="80"/>
      <c r="AB21" s="80"/>
      <c r="AC21" s="88" t="s">
        <v>544</v>
      </c>
      <c r="AD21" s="80"/>
      <c r="AE21" s="80" t="b">
        <v>0</v>
      </c>
      <c r="AF21" s="80">
        <v>0</v>
      </c>
      <c r="AG21" s="88" t="s">
        <v>607</v>
      </c>
      <c r="AH21" s="80" t="b">
        <v>0</v>
      </c>
      <c r="AI21" s="80" t="s">
        <v>611</v>
      </c>
      <c r="AJ21" s="80"/>
      <c r="AK21" s="88" t="s">
        <v>607</v>
      </c>
      <c r="AL21" s="80" t="b">
        <v>0</v>
      </c>
      <c r="AM21" s="80">
        <v>12</v>
      </c>
      <c r="AN21" s="88" t="s">
        <v>570</v>
      </c>
      <c r="AO21" s="80" t="s">
        <v>617</v>
      </c>
      <c r="AP21" s="80" t="b">
        <v>0</v>
      </c>
      <c r="AQ21" s="88" t="s">
        <v>570</v>
      </c>
      <c r="AR21" s="80" t="s">
        <v>196</v>
      </c>
      <c r="AS21" s="80">
        <v>0</v>
      </c>
      <c r="AT21" s="80">
        <v>0</v>
      </c>
      <c r="AU21" s="80"/>
      <c r="AV21" s="80"/>
      <c r="AW21" s="80"/>
      <c r="AX21" s="80"/>
      <c r="AY21" s="80"/>
      <c r="AZ21" s="80"/>
      <c r="BA21" s="80"/>
      <c r="BB21" s="80"/>
      <c r="BC21">
        <v>1</v>
      </c>
      <c r="BD21" s="79" t="str">
        <f>REPLACE(INDEX(GroupVertices[Group],MATCH(Edges[[#This Row],[Vertex 1]],GroupVertices[Vertex],0)),1,1,"")</f>
        <v>1</v>
      </c>
      <c r="BE21" s="79" t="str">
        <f>REPLACE(INDEX(GroupVertices[Group],MATCH(Edges[[#This Row],[Vertex 2]],GroupVertices[Vertex],0)),1,1,"")</f>
        <v>1</v>
      </c>
      <c r="BF21" s="79">
        <v>15</v>
      </c>
      <c r="BG21" s="48"/>
      <c r="BH21" s="49"/>
      <c r="BI21" s="48"/>
      <c r="BJ21" s="49"/>
      <c r="BK21" s="48"/>
      <c r="BL21" s="49"/>
      <c r="BM21" s="48"/>
      <c r="BN21" s="49"/>
      <c r="BO21" s="48"/>
    </row>
    <row r="22" spans="1:67" ht="15">
      <c r="A22" s="65" t="s">
        <v>240</v>
      </c>
      <c r="B22" s="65" t="s">
        <v>266</v>
      </c>
      <c r="C22" s="66" t="s">
        <v>1772</v>
      </c>
      <c r="D22" s="67">
        <v>3</v>
      </c>
      <c r="E22" s="68" t="s">
        <v>132</v>
      </c>
      <c r="F22" s="69">
        <v>32</v>
      </c>
      <c r="G22" s="66"/>
      <c r="H22" s="70"/>
      <c r="I22" s="71"/>
      <c r="J22" s="71"/>
      <c r="K22" s="34" t="s">
        <v>65</v>
      </c>
      <c r="L22" s="78">
        <v>22</v>
      </c>
      <c r="M22" s="78"/>
      <c r="N22" s="73"/>
      <c r="O22" s="80" t="s">
        <v>293</v>
      </c>
      <c r="P22" s="82">
        <v>43701.60403935185</v>
      </c>
      <c r="Q22" s="80" t="s">
        <v>295</v>
      </c>
      <c r="R22" s="80"/>
      <c r="S22" s="80"/>
      <c r="T22" s="80" t="s">
        <v>341</v>
      </c>
      <c r="U22" s="80"/>
      <c r="V22" s="83" t="s">
        <v>373</v>
      </c>
      <c r="W22" s="82">
        <v>43701.60403935185</v>
      </c>
      <c r="X22" s="86">
        <v>43701</v>
      </c>
      <c r="Y22" s="88" t="s">
        <v>413</v>
      </c>
      <c r="Z22" s="83" t="s">
        <v>479</v>
      </c>
      <c r="AA22" s="80"/>
      <c r="AB22" s="80"/>
      <c r="AC22" s="88" t="s">
        <v>544</v>
      </c>
      <c r="AD22" s="80"/>
      <c r="AE22" s="80" t="b">
        <v>0</v>
      </c>
      <c r="AF22" s="80">
        <v>0</v>
      </c>
      <c r="AG22" s="88" t="s">
        <v>607</v>
      </c>
      <c r="AH22" s="80" t="b">
        <v>0</v>
      </c>
      <c r="AI22" s="80" t="s">
        <v>611</v>
      </c>
      <c r="AJ22" s="80"/>
      <c r="AK22" s="88" t="s">
        <v>607</v>
      </c>
      <c r="AL22" s="80" t="b">
        <v>0</v>
      </c>
      <c r="AM22" s="80">
        <v>12</v>
      </c>
      <c r="AN22" s="88" t="s">
        <v>570</v>
      </c>
      <c r="AO22" s="80" t="s">
        <v>617</v>
      </c>
      <c r="AP22" s="80" t="b">
        <v>0</v>
      </c>
      <c r="AQ22" s="88" t="s">
        <v>570</v>
      </c>
      <c r="AR22" s="80" t="s">
        <v>196</v>
      </c>
      <c r="AS22" s="80">
        <v>0</v>
      </c>
      <c r="AT22" s="80">
        <v>0</v>
      </c>
      <c r="AU22" s="80"/>
      <c r="AV22" s="80"/>
      <c r="AW22" s="80"/>
      <c r="AX22" s="80"/>
      <c r="AY22" s="80"/>
      <c r="AZ22" s="80"/>
      <c r="BA22" s="80"/>
      <c r="BB22" s="80"/>
      <c r="BC22">
        <v>1</v>
      </c>
      <c r="BD22" s="79" t="str">
        <f>REPLACE(INDEX(GroupVertices[Group],MATCH(Edges[[#This Row],[Vertex 1]],GroupVertices[Vertex],0)),1,1,"")</f>
        <v>1</v>
      </c>
      <c r="BE22" s="79" t="str">
        <f>REPLACE(INDEX(GroupVertices[Group],MATCH(Edges[[#This Row],[Vertex 2]],GroupVertices[Vertex],0)),1,1,"")</f>
        <v>1</v>
      </c>
      <c r="BF22" s="79">
        <v>15</v>
      </c>
      <c r="BG22" s="48"/>
      <c r="BH22" s="49"/>
      <c r="BI22" s="48"/>
      <c r="BJ22" s="49"/>
      <c r="BK22" s="48"/>
      <c r="BL22" s="49"/>
      <c r="BM22" s="48"/>
      <c r="BN22" s="49"/>
      <c r="BO22" s="48"/>
    </row>
    <row r="23" spans="1:67" ht="15">
      <c r="A23" s="65" t="s">
        <v>240</v>
      </c>
      <c r="B23" s="65" t="s">
        <v>263</v>
      </c>
      <c r="C23" s="66" t="s">
        <v>1772</v>
      </c>
      <c r="D23" s="67">
        <v>3</v>
      </c>
      <c r="E23" s="68" t="s">
        <v>132</v>
      </c>
      <c r="F23" s="69">
        <v>32</v>
      </c>
      <c r="G23" s="66"/>
      <c r="H23" s="70"/>
      <c r="I23" s="71"/>
      <c r="J23" s="71"/>
      <c r="K23" s="34" t="s">
        <v>65</v>
      </c>
      <c r="L23" s="78">
        <v>23</v>
      </c>
      <c r="M23" s="78"/>
      <c r="N23" s="73"/>
      <c r="O23" s="80" t="s">
        <v>293</v>
      </c>
      <c r="P23" s="82">
        <v>43701.60403935185</v>
      </c>
      <c r="Q23" s="80" t="s">
        <v>295</v>
      </c>
      <c r="R23" s="80"/>
      <c r="S23" s="80"/>
      <c r="T23" s="80" t="s">
        <v>341</v>
      </c>
      <c r="U23" s="80"/>
      <c r="V23" s="83" t="s">
        <v>373</v>
      </c>
      <c r="W23" s="82">
        <v>43701.60403935185</v>
      </c>
      <c r="X23" s="86">
        <v>43701</v>
      </c>
      <c r="Y23" s="88" t="s">
        <v>413</v>
      </c>
      <c r="Z23" s="83" t="s">
        <v>479</v>
      </c>
      <c r="AA23" s="80"/>
      <c r="AB23" s="80"/>
      <c r="AC23" s="88" t="s">
        <v>544</v>
      </c>
      <c r="AD23" s="80"/>
      <c r="AE23" s="80" t="b">
        <v>0</v>
      </c>
      <c r="AF23" s="80">
        <v>0</v>
      </c>
      <c r="AG23" s="88" t="s">
        <v>607</v>
      </c>
      <c r="AH23" s="80" t="b">
        <v>0</v>
      </c>
      <c r="AI23" s="80" t="s">
        <v>611</v>
      </c>
      <c r="AJ23" s="80"/>
      <c r="AK23" s="88" t="s">
        <v>607</v>
      </c>
      <c r="AL23" s="80" t="b">
        <v>0</v>
      </c>
      <c r="AM23" s="80">
        <v>12</v>
      </c>
      <c r="AN23" s="88" t="s">
        <v>570</v>
      </c>
      <c r="AO23" s="80" t="s">
        <v>617</v>
      </c>
      <c r="AP23" s="80" t="b">
        <v>0</v>
      </c>
      <c r="AQ23" s="88" t="s">
        <v>570</v>
      </c>
      <c r="AR23" s="80" t="s">
        <v>196</v>
      </c>
      <c r="AS23" s="80">
        <v>0</v>
      </c>
      <c r="AT23" s="80">
        <v>0</v>
      </c>
      <c r="AU23" s="80"/>
      <c r="AV23" s="80"/>
      <c r="AW23" s="80"/>
      <c r="AX23" s="80"/>
      <c r="AY23" s="80"/>
      <c r="AZ23" s="80"/>
      <c r="BA23" s="80"/>
      <c r="BB23" s="80"/>
      <c r="BC23">
        <v>1</v>
      </c>
      <c r="BD23" s="79" t="str">
        <f>REPLACE(INDEX(GroupVertices[Group],MATCH(Edges[[#This Row],[Vertex 1]],GroupVertices[Vertex],0)),1,1,"")</f>
        <v>1</v>
      </c>
      <c r="BE23" s="79" t="str">
        <f>REPLACE(INDEX(GroupVertices[Group],MATCH(Edges[[#This Row],[Vertex 2]],GroupVertices[Vertex],0)),1,1,"")</f>
        <v>1</v>
      </c>
      <c r="BF23" s="79">
        <v>15</v>
      </c>
      <c r="BG23" s="48">
        <v>0</v>
      </c>
      <c r="BH23" s="49">
        <v>0</v>
      </c>
      <c r="BI23" s="48">
        <v>0</v>
      </c>
      <c r="BJ23" s="49">
        <v>0</v>
      </c>
      <c r="BK23" s="48">
        <v>0</v>
      </c>
      <c r="BL23" s="49">
        <v>0</v>
      </c>
      <c r="BM23" s="48">
        <v>29</v>
      </c>
      <c r="BN23" s="49">
        <v>100</v>
      </c>
      <c r="BO23" s="48">
        <v>29</v>
      </c>
    </row>
    <row r="24" spans="1:67" ht="15">
      <c r="A24" s="65" t="s">
        <v>241</v>
      </c>
      <c r="B24" s="65" t="s">
        <v>265</v>
      </c>
      <c r="C24" s="66" t="s">
        <v>1772</v>
      </c>
      <c r="D24" s="67">
        <v>3</v>
      </c>
      <c r="E24" s="68" t="s">
        <v>132</v>
      </c>
      <c r="F24" s="69">
        <v>32</v>
      </c>
      <c r="G24" s="66"/>
      <c r="H24" s="70"/>
      <c r="I24" s="71"/>
      <c r="J24" s="71"/>
      <c r="K24" s="34" t="s">
        <v>65</v>
      </c>
      <c r="L24" s="78">
        <v>24</v>
      </c>
      <c r="M24" s="78"/>
      <c r="N24" s="73"/>
      <c r="O24" s="80" t="s">
        <v>292</v>
      </c>
      <c r="P24" s="82">
        <v>43701.849907407406</v>
      </c>
      <c r="Q24" s="80" t="s">
        <v>295</v>
      </c>
      <c r="R24" s="80"/>
      <c r="S24" s="80"/>
      <c r="T24" s="80" t="s">
        <v>341</v>
      </c>
      <c r="U24" s="80"/>
      <c r="V24" s="83" t="s">
        <v>374</v>
      </c>
      <c r="W24" s="82">
        <v>43701.849907407406</v>
      </c>
      <c r="X24" s="86">
        <v>43701</v>
      </c>
      <c r="Y24" s="88" t="s">
        <v>414</v>
      </c>
      <c r="Z24" s="83" t="s">
        <v>480</v>
      </c>
      <c r="AA24" s="80"/>
      <c r="AB24" s="80"/>
      <c r="AC24" s="88" t="s">
        <v>545</v>
      </c>
      <c r="AD24" s="80"/>
      <c r="AE24" s="80" t="b">
        <v>0</v>
      </c>
      <c r="AF24" s="80">
        <v>0</v>
      </c>
      <c r="AG24" s="88" t="s">
        <v>607</v>
      </c>
      <c r="AH24" s="80" t="b">
        <v>0</v>
      </c>
      <c r="AI24" s="80" t="s">
        <v>611</v>
      </c>
      <c r="AJ24" s="80"/>
      <c r="AK24" s="88" t="s">
        <v>607</v>
      </c>
      <c r="AL24" s="80" t="b">
        <v>0</v>
      </c>
      <c r="AM24" s="80">
        <v>12</v>
      </c>
      <c r="AN24" s="88" t="s">
        <v>570</v>
      </c>
      <c r="AO24" s="80" t="s">
        <v>613</v>
      </c>
      <c r="AP24" s="80" t="b">
        <v>0</v>
      </c>
      <c r="AQ24" s="88" t="s">
        <v>570</v>
      </c>
      <c r="AR24" s="80" t="s">
        <v>196</v>
      </c>
      <c r="AS24" s="80">
        <v>0</v>
      </c>
      <c r="AT24" s="80">
        <v>0</v>
      </c>
      <c r="AU24" s="80"/>
      <c r="AV24" s="80"/>
      <c r="AW24" s="80"/>
      <c r="AX24" s="80"/>
      <c r="AY24" s="80"/>
      <c r="AZ24" s="80"/>
      <c r="BA24" s="80"/>
      <c r="BB24" s="80"/>
      <c r="BC24">
        <v>1</v>
      </c>
      <c r="BD24" s="79" t="str">
        <f>REPLACE(INDEX(GroupVertices[Group],MATCH(Edges[[#This Row],[Vertex 1]],GroupVertices[Vertex],0)),1,1,"")</f>
        <v>1</v>
      </c>
      <c r="BE24" s="79" t="str">
        <f>REPLACE(INDEX(GroupVertices[Group],MATCH(Edges[[#This Row],[Vertex 2]],GroupVertices[Vertex],0)),1,1,"")</f>
        <v>1</v>
      </c>
      <c r="BF24" s="79">
        <v>15</v>
      </c>
      <c r="BG24" s="48"/>
      <c r="BH24" s="49"/>
      <c r="BI24" s="48"/>
      <c r="BJ24" s="49"/>
      <c r="BK24" s="48"/>
      <c r="BL24" s="49"/>
      <c r="BM24" s="48"/>
      <c r="BN24" s="49"/>
      <c r="BO24" s="48"/>
    </row>
    <row r="25" spans="1:67" ht="15">
      <c r="A25" s="65" t="s">
        <v>241</v>
      </c>
      <c r="B25" s="65" t="s">
        <v>266</v>
      </c>
      <c r="C25" s="66" t="s">
        <v>1772</v>
      </c>
      <c r="D25" s="67">
        <v>3</v>
      </c>
      <c r="E25" s="68" t="s">
        <v>132</v>
      </c>
      <c r="F25" s="69">
        <v>32</v>
      </c>
      <c r="G25" s="66"/>
      <c r="H25" s="70"/>
      <c r="I25" s="71"/>
      <c r="J25" s="71"/>
      <c r="K25" s="34" t="s">
        <v>65</v>
      </c>
      <c r="L25" s="78">
        <v>25</v>
      </c>
      <c r="M25" s="78"/>
      <c r="N25" s="73"/>
      <c r="O25" s="80" t="s">
        <v>293</v>
      </c>
      <c r="P25" s="82">
        <v>43701.849907407406</v>
      </c>
      <c r="Q25" s="80" t="s">
        <v>295</v>
      </c>
      <c r="R25" s="80"/>
      <c r="S25" s="80"/>
      <c r="T25" s="80" t="s">
        <v>341</v>
      </c>
      <c r="U25" s="80"/>
      <c r="V25" s="83" t="s">
        <v>374</v>
      </c>
      <c r="W25" s="82">
        <v>43701.849907407406</v>
      </c>
      <c r="X25" s="86">
        <v>43701</v>
      </c>
      <c r="Y25" s="88" t="s">
        <v>414</v>
      </c>
      <c r="Z25" s="83" t="s">
        <v>480</v>
      </c>
      <c r="AA25" s="80"/>
      <c r="AB25" s="80"/>
      <c r="AC25" s="88" t="s">
        <v>545</v>
      </c>
      <c r="AD25" s="80"/>
      <c r="AE25" s="80" t="b">
        <v>0</v>
      </c>
      <c r="AF25" s="80">
        <v>0</v>
      </c>
      <c r="AG25" s="88" t="s">
        <v>607</v>
      </c>
      <c r="AH25" s="80" t="b">
        <v>0</v>
      </c>
      <c r="AI25" s="80" t="s">
        <v>611</v>
      </c>
      <c r="AJ25" s="80"/>
      <c r="AK25" s="88" t="s">
        <v>607</v>
      </c>
      <c r="AL25" s="80" t="b">
        <v>0</v>
      </c>
      <c r="AM25" s="80">
        <v>12</v>
      </c>
      <c r="AN25" s="88" t="s">
        <v>570</v>
      </c>
      <c r="AO25" s="80" t="s">
        <v>613</v>
      </c>
      <c r="AP25" s="80" t="b">
        <v>0</v>
      </c>
      <c r="AQ25" s="88" t="s">
        <v>570</v>
      </c>
      <c r="AR25" s="80" t="s">
        <v>196</v>
      </c>
      <c r="AS25" s="80">
        <v>0</v>
      </c>
      <c r="AT25" s="80">
        <v>0</v>
      </c>
      <c r="AU25" s="80"/>
      <c r="AV25" s="80"/>
      <c r="AW25" s="80"/>
      <c r="AX25" s="80"/>
      <c r="AY25" s="80"/>
      <c r="AZ25" s="80"/>
      <c r="BA25" s="80"/>
      <c r="BB25" s="80"/>
      <c r="BC25">
        <v>1</v>
      </c>
      <c r="BD25" s="79" t="str">
        <f>REPLACE(INDEX(GroupVertices[Group],MATCH(Edges[[#This Row],[Vertex 1]],GroupVertices[Vertex],0)),1,1,"")</f>
        <v>1</v>
      </c>
      <c r="BE25" s="79" t="str">
        <f>REPLACE(INDEX(GroupVertices[Group],MATCH(Edges[[#This Row],[Vertex 2]],GroupVertices[Vertex],0)),1,1,"")</f>
        <v>1</v>
      </c>
      <c r="BF25" s="79">
        <v>15</v>
      </c>
      <c r="BG25" s="48"/>
      <c r="BH25" s="49"/>
      <c r="BI25" s="48"/>
      <c r="BJ25" s="49"/>
      <c r="BK25" s="48"/>
      <c r="BL25" s="49"/>
      <c r="BM25" s="48"/>
      <c r="BN25" s="49"/>
      <c r="BO25" s="48"/>
    </row>
    <row r="26" spans="1:67" ht="15">
      <c r="A26" s="65" t="s">
        <v>241</v>
      </c>
      <c r="B26" s="65" t="s">
        <v>263</v>
      </c>
      <c r="C26" s="66" t="s">
        <v>1772</v>
      </c>
      <c r="D26" s="67">
        <v>3</v>
      </c>
      <c r="E26" s="68" t="s">
        <v>132</v>
      </c>
      <c r="F26" s="69">
        <v>32</v>
      </c>
      <c r="G26" s="66"/>
      <c r="H26" s="70"/>
      <c r="I26" s="71"/>
      <c r="J26" s="71"/>
      <c r="K26" s="34" t="s">
        <v>65</v>
      </c>
      <c r="L26" s="78">
        <v>26</v>
      </c>
      <c r="M26" s="78"/>
      <c r="N26" s="73"/>
      <c r="O26" s="80" t="s">
        <v>293</v>
      </c>
      <c r="P26" s="82">
        <v>43701.849907407406</v>
      </c>
      <c r="Q26" s="80" t="s">
        <v>295</v>
      </c>
      <c r="R26" s="80"/>
      <c r="S26" s="80"/>
      <c r="T26" s="80" t="s">
        <v>341</v>
      </c>
      <c r="U26" s="80"/>
      <c r="V26" s="83" t="s">
        <v>374</v>
      </c>
      <c r="W26" s="82">
        <v>43701.849907407406</v>
      </c>
      <c r="X26" s="86">
        <v>43701</v>
      </c>
      <c r="Y26" s="88" t="s">
        <v>414</v>
      </c>
      <c r="Z26" s="83" t="s">
        <v>480</v>
      </c>
      <c r="AA26" s="80"/>
      <c r="AB26" s="80"/>
      <c r="AC26" s="88" t="s">
        <v>545</v>
      </c>
      <c r="AD26" s="80"/>
      <c r="AE26" s="80" t="b">
        <v>0</v>
      </c>
      <c r="AF26" s="80">
        <v>0</v>
      </c>
      <c r="AG26" s="88" t="s">
        <v>607</v>
      </c>
      <c r="AH26" s="80" t="b">
        <v>0</v>
      </c>
      <c r="AI26" s="80" t="s">
        <v>611</v>
      </c>
      <c r="AJ26" s="80"/>
      <c r="AK26" s="88" t="s">
        <v>607</v>
      </c>
      <c r="AL26" s="80" t="b">
        <v>0</v>
      </c>
      <c r="AM26" s="80">
        <v>12</v>
      </c>
      <c r="AN26" s="88" t="s">
        <v>570</v>
      </c>
      <c r="AO26" s="80" t="s">
        <v>613</v>
      </c>
      <c r="AP26" s="80" t="b">
        <v>0</v>
      </c>
      <c r="AQ26" s="88" t="s">
        <v>570</v>
      </c>
      <c r="AR26" s="80" t="s">
        <v>196</v>
      </c>
      <c r="AS26" s="80">
        <v>0</v>
      </c>
      <c r="AT26" s="80">
        <v>0</v>
      </c>
      <c r="AU26" s="80"/>
      <c r="AV26" s="80"/>
      <c r="AW26" s="80"/>
      <c r="AX26" s="80"/>
      <c r="AY26" s="80"/>
      <c r="AZ26" s="80"/>
      <c r="BA26" s="80"/>
      <c r="BB26" s="80"/>
      <c r="BC26">
        <v>1</v>
      </c>
      <c r="BD26" s="79" t="str">
        <f>REPLACE(INDEX(GroupVertices[Group],MATCH(Edges[[#This Row],[Vertex 1]],GroupVertices[Vertex],0)),1,1,"")</f>
        <v>1</v>
      </c>
      <c r="BE26" s="79" t="str">
        <f>REPLACE(INDEX(GroupVertices[Group],MATCH(Edges[[#This Row],[Vertex 2]],GroupVertices[Vertex],0)),1,1,"")</f>
        <v>1</v>
      </c>
      <c r="BF26" s="79">
        <v>15</v>
      </c>
      <c r="BG26" s="48">
        <v>0</v>
      </c>
      <c r="BH26" s="49">
        <v>0</v>
      </c>
      <c r="BI26" s="48">
        <v>0</v>
      </c>
      <c r="BJ26" s="49">
        <v>0</v>
      </c>
      <c r="BK26" s="48">
        <v>0</v>
      </c>
      <c r="BL26" s="49">
        <v>0</v>
      </c>
      <c r="BM26" s="48">
        <v>29</v>
      </c>
      <c r="BN26" s="49">
        <v>100</v>
      </c>
      <c r="BO26" s="48">
        <v>29</v>
      </c>
    </row>
    <row r="27" spans="1:67" ht="15">
      <c r="A27" s="65" t="s">
        <v>242</v>
      </c>
      <c r="B27" s="65" t="s">
        <v>254</v>
      </c>
      <c r="C27" s="66" t="s">
        <v>1772</v>
      </c>
      <c r="D27" s="67">
        <v>3</v>
      </c>
      <c r="E27" s="68" t="s">
        <v>132</v>
      </c>
      <c r="F27" s="69">
        <v>32</v>
      </c>
      <c r="G27" s="66"/>
      <c r="H27" s="70"/>
      <c r="I27" s="71"/>
      <c r="J27" s="71"/>
      <c r="K27" s="34" t="s">
        <v>65</v>
      </c>
      <c r="L27" s="78">
        <v>27</v>
      </c>
      <c r="M27" s="78"/>
      <c r="N27" s="73"/>
      <c r="O27" s="80" t="s">
        <v>292</v>
      </c>
      <c r="P27" s="82">
        <v>43704.771261574075</v>
      </c>
      <c r="Q27" s="80" t="s">
        <v>296</v>
      </c>
      <c r="R27" s="80"/>
      <c r="S27" s="80"/>
      <c r="T27" s="80" t="s">
        <v>342</v>
      </c>
      <c r="U27" s="80"/>
      <c r="V27" s="83" t="s">
        <v>375</v>
      </c>
      <c r="W27" s="82">
        <v>43704.771261574075</v>
      </c>
      <c r="X27" s="86">
        <v>43704</v>
      </c>
      <c r="Y27" s="88" t="s">
        <v>415</v>
      </c>
      <c r="Z27" s="83" t="s">
        <v>481</v>
      </c>
      <c r="AA27" s="80"/>
      <c r="AB27" s="80"/>
      <c r="AC27" s="88" t="s">
        <v>546</v>
      </c>
      <c r="AD27" s="80"/>
      <c r="AE27" s="80" t="b">
        <v>0</v>
      </c>
      <c r="AF27" s="80">
        <v>0</v>
      </c>
      <c r="AG27" s="88" t="s">
        <v>607</v>
      </c>
      <c r="AH27" s="80" t="b">
        <v>0</v>
      </c>
      <c r="AI27" s="80" t="s">
        <v>611</v>
      </c>
      <c r="AJ27" s="80"/>
      <c r="AK27" s="88" t="s">
        <v>607</v>
      </c>
      <c r="AL27" s="80" t="b">
        <v>0</v>
      </c>
      <c r="AM27" s="80">
        <v>11</v>
      </c>
      <c r="AN27" s="88" t="s">
        <v>558</v>
      </c>
      <c r="AO27" s="80" t="s">
        <v>616</v>
      </c>
      <c r="AP27" s="80" t="b">
        <v>0</v>
      </c>
      <c r="AQ27" s="88" t="s">
        <v>558</v>
      </c>
      <c r="AR27" s="80" t="s">
        <v>196</v>
      </c>
      <c r="AS27" s="80">
        <v>0</v>
      </c>
      <c r="AT27" s="80">
        <v>0</v>
      </c>
      <c r="AU27" s="80"/>
      <c r="AV27" s="80"/>
      <c r="AW27" s="80"/>
      <c r="AX27" s="80"/>
      <c r="AY27" s="80"/>
      <c r="AZ27" s="80"/>
      <c r="BA27" s="80"/>
      <c r="BB27" s="80"/>
      <c r="BC27">
        <v>1</v>
      </c>
      <c r="BD27" s="79" t="str">
        <f>REPLACE(INDEX(GroupVertices[Group],MATCH(Edges[[#This Row],[Vertex 1]],GroupVertices[Vertex],0)),1,1,"")</f>
        <v>3</v>
      </c>
      <c r="BE27" s="79" t="str">
        <f>REPLACE(INDEX(GroupVertices[Group],MATCH(Edges[[#This Row],[Vertex 2]],GroupVertices[Vertex],0)),1,1,"")</f>
        <v>3</v>
      </c>
      <c r="BF27" s="79">
        <v>24</v>
      </c>
      <c r="BG27" s="48"/>
      <c r="BH27" s="49"/>
      <c r="BI27" s="48"/>
      <c r="BJ27" s="49"/>
      <c r="BK27" s="48"/>
      <c r="BL27" s="49"/>
      <c r="BM27" s="48"/>
      <c r="BN27" s="49"/>
      <c r="BO27" s="48"/>
    </row>
    <row r="28" spans="1:67" ht="15">
      <c r="A28" s="65" t="s">
        <v>242</v>
      </c>
      <c r="B28" s="65" t="s">
        <v>249</v>
      </c>
      <c r="C28" s="66" t="s">
        <v>1772</v>
      </c>
      <c r="D28" s="67">
        <v>3</v>
      </c>
      <c r="E28" s="68" t="s">
        <v>132</v>
      </c>
      <c r="F28" s="69">
        <v>32</v>
      </c>
      <c r="G28" s="66"/>
      <c r="H28" s="70"/>
      <c r="I28" s="71"/>
      <c r="J28" s="71"/>
      <c r="K28" s="34" t="s">
        <v>65</v>
      </c>
      <c r="L28" s="78">
        <v>28</v>
      </c>
      <c r="M28" s="78"/>
      <c r="N28" s="73"/>
      <c r="O28" s="80" t="s">
        <v>293</v>
      </c>
      <c r="P28" s="82">
        <v>43704.771261574075</v>
      </c>
      <c r="Q28" s="80" t="s">
        <v>296</v>
      </c>
      <c r="R28" s="80"/>
      <c r="S28" s="80"/>
      <c r="T28" s="80" t="s">
        <v>342</v>
      </c>
      <c r="U28" s="80"/>
      <c r="V28" s="83" t="s">
        <v>375</v>
      </c>
      <c r="W28" s="82">
        <v>43704.771261574075</v>
      </c>
      <c r="X28" s="86">
        <v>43704</v>
      </c>
      <c r="Y28" s="88" t="s">
        <v>415</v>
      </c>
      <c r="Z28" s="83" t="s">
        <v>481</v>
      </c>
      <c r="AA28" s="80"/>
      <c r="AB28" s="80"/>
      <c r="AC28" s="88" t="s">
        <v>546</v>
      </c>
      <c r="AD28" s="80"/>
      <c r="AE28" s="80" t="b">
        <v>0</v>
      </c>
      <c r="AF28" s="80">
        <v>0</v>
      </c>
      <c r="AG28" s="88" t="s">
        <v>607</v>
      </c>
      <c r="AH28" s="80" t="b">
        <v>0</v>
      </c>
      <c r="AI28" s="80" t="s">
        <v>611</v>
      </c>
      <c r="AJ28" s="80"/>
      <c r="AK28" s="88" t="s">
        <v>607</v>
      </c>
      <c r="AL28" s="80" t="b">
        <v>0</v>
      </c>
      <c r="AM28" s="80">
        <v>11</v>
      </c>
      <c r="AN28" s="88" t="s">
        <v>558</v>
      </c>
      <c r="AO28" s="80" t="s">
        <v>616</v>
      </c>
      <c r="AP28" s="80" t="b">
        <v>0</v>
      </c>
      <c r="AQ28" s="88" t="s">
        <v>558</v>
      </c>
      <c r="AR28" s="80" t="s">
        <v>196</v>
      </c>
      <c r="AS28" s="80">
        <v>0</v>
      </c>
      <c r="AT28" s="80">
        <v>0</v>
      </c>
      <c r="AU28" s="80"/>
      <c r="AV28" s="80"/>
      <c r="AW28" s="80"/>
      <c r="AX28" s="80"/>
      <c r="AY28" s="80"/>
      <c r="AZ28" s="80"/>
      <c r="BA28" s="80"/>
      <c r="BB28" s="80"/>
      <c r="BC28">
        <v>1</v>
      </c>
      <c r="BD28" s="79" t="str">
        <f>REPLACE(INDEX(GroupVertices[Group],MATCH(Edges[[#This Row],[Vertex 1]],GroupVertices[Vertex],0)),1,1,"")</f>
        <v>3</v>
      </c>
      <c r="BE28" s="79" t="str">
        <f>REPLACE(INDEX(GroupVertices[Group],MATCH(Edges[[#This Row],[Vertex 2]],GroupVertices[Vertex],0)),1,1,"")</f>
        <v>3</v>
      </c>
      <c r="BF28" s="79">
        <v>24</v>
      </c>
      <c r="BG28" s="48"/>
      <c r="BH28" s="49"/>
      <c r="BI28" s="48"/>
      <c r="BJ28" s="49"/>
      <c r="BK28" s="48"/>
      <c r="BL28" s="49"/>
      <c r="BM28" s="48"/>
      <c r="BN28" s="49"/>
      <c r="BO28" s="48"/>
    </row>
    <row r="29" spans="1:67" ht="15">
      <c r="A29" s="65" t="s">
        <v>242</v>
      </c>
      <c r="B29" s="65" t="s">
        <v>277</v>
      </c>
      <c r="C29" s="66" t="s">
        <v>1772</v>
      </c>
      <c r="D29" s="67">
        <v>3</v>
      </c>
      <c r="E29" s="68" t="s">
        <v>132</v>
      </c>
      <c r="F29" s="69">
        <v>32</v>
      </c>
      <c r="G29" s="66"/>
      <c r="H29" s="70"/>
      <c r="I29" s="71"/>
      <c r="J29" s="71"/>
      <c r="K29" s="34" t="s">
        <v>65</v>
      </c>
      <c r="L29" s="78">
        <v>29</v>
      </c>
      <c r="M29" s="78"/>
      <c r="N29" s="73"/>
      <c r="O29" s="80" t="s">
        <v>293</v>
      </c>
      <c r="P29" s="82">
        <v>43704.771261574075</v>
      </c>
      <c r="Q29" s="80" t="s">
        <v>296</v>
      </c>
      <c r="R29" s="80"/>
      <c r="S29" s="80"/>
      <c r="T29" s="80" t="s">
        <v>342</v>
      </c>
      <c r="U29" s="80"/>
      <c r="V29" s="83" t="s">
        <v>375</v>
      </c>
      <c r="W29" s="82">
        <v>43704.771261574075</v>
      </c>
      <c r="X29" s="86">
        <v>43704</v>
      </c>
      <c r="Y29" s="88" t="s">
        <v>415</v>
      </c>
      <c r="Z29" s="83" t="s">
        <v>481</v>
      </c>
      <c r="AA29" s="80"/>
      <c r="AB29" s="80"/>
      <c r="AC29" s="88" t="s">
        <v>546</v>
      </c>
      <c r="AD29" s="80"/>
      <c r="AE29" s="80" t="b">
        <v>0</v>
      </c>
      <c r="AF29" s="80">
        <v>0</v>
      </c>
      <c r="AG29" s="88" t="s">
        <v>607</v>
      </c>
      <c r="AH29" s="80" t="b">
        <v>0</v>
      </c>
      <c r="AI29" s="80" t="s">
        <v>611</v>
      </c>
      <c r="AJ29" s="80"/>
      <c r="AK29" s="88" t="s">
        <v>607</v>
      </c>
      <c r="AL29" s="80" t="b">
        <v>0</v>
      </c>
      <c r="AM29" s="80">
        <v>11</v>
      </c>
      <c r="AN29" s="88" t="s">
        <v>558</v>
      </c>
      <c r="AO29" s="80" t="s">
        <v>616</v>
      </c>
      <c r="AP29" s="80" t="b">
        <v>0</v>
      </c>
      <c r="AQ29" s="88" t="s">
        <v>558</v>
      </c>
      <c r="AR29" s="80" t="s">
        <v>196</v>
      </c>
      <c r="AS29" s="80">
        <v>0</v>
      </c>
      <c r="AT29" s="80">
        <v>0</v>
      </c>
      <c r="AU29" s="80"/>
      <c r="AV29" s="80"/>
      <c r="AW29" s="80"/>
      <c r="AX29" s="80"/>
      <c r="AY29" s="80"/>
      <c r="AZ29" s="80"/>
      <c r="BA29" s="80"/>
      <c r="BB29" s="80"/>
      <c r="BC29">
        <v>1</v>
      </c>
      <c r="BD29" s="79" t="str">
        <f>REPLACE(INDEX(GroupVertices[Group],MATCH(Edges[[#This Row],[Vertex 1]],GroupVertices[Vertex],0)),1,1,"")</f>
        <v>3</v>
      </c>
      <c r="BE29" s="79" t="str">
        <f>REPLACE(INDEX(GroupVertices[Group],MATCH(Edges[[#This Row],[Vertex 2]],GroupVertices[Vertex],0)),1,1,"")</f>
        <v>3</v>
      </c>
      <c r="BF29" s="79">
        <v>24</v>
      </c>
      <c r="BG29" s="48"/>
      <c r="BH29" s="49"/>
      <c r="BI29" s="48"/>
      <c r="BJ29" s="49"/>
      <c r="BK29" s="48"/>
      <c r="BL29" s="49"/>
      <c r="BM29" s="48"/>
      <c r="BN29" s="49"/>
      <c r="BO29" s="48"/>
    </row>
    <row r="30" spans="1:67" ht="15">
      <c r="A30" s="65" t="s">
        <v>242</v>
      </c>
      <c r="B30" s="65" t="s">
        <v>252</v>
      </c>
      <c r="C30" s="66" t="s">
        <v>1772</v>
      </c>
      <c r="D30" s="67">
        <v>3</v>
      </c>
      <c r="E30" s="68" t="s">
        <v>132</v>
      </c>
      <c r="F30" s="69">
        <v>32</v>
      </c>
      <c r="G30" s="66"/>
      <c r="H30" s="70"/>
      <c r="I30" s="71"/>
      <c r="J30" s="71"/>
      <c r="K30" s="34" t="s">
        <v>65</v>
      </c>
      <c r="L30" s="78">
        <v>30</v>
      </c>
      <c r="M30" s="78"/>
      <c r="N30" s="73"/>
      <c r="O30" s="80" t="s">
        <v>293</v>
      </c>
      <c r="P30" s="82">
        <v>43704.771261574075</v>
      </c>
      <c r="Q30" s="80" t="s">
        <v>296</v>
      </c>
      <c r="R30" s="80"/>
      <c r="S30" s="80"/>
      <c r="T30" s="80" t="s">
        <v>342</v>
      </c>
      <c r="U30" s="80"/>
      <c r="V30" s="83" t="s">
        <v>375</v>
      </c>
      <c r="W30" s="82">
        <v>43704.771261574075</v>
      </c>
      <c r="X30" s="86">
        <v>43704</v>
      </c>
      <c r="Y30" s="88" t="s">
        <v>415</v>
      </c>
      <c r="Z30" s="83" t="s">
        <v>481</v>
      </c>
      <c r="AA30" s="80"/>
      <c r="AB30" s="80"/>
      <c r="AC30" s="88" t="s">
        <v>546</v>
      </c>
      <c r="AD30" s="80"/>
      <c r="AE30" s="80" t="b">
        <v>0</v>
      </c>
      <c r="AF30" s="80">
        <v>0</v>
      </c>
      <c r="AG30" s="88" t="s">
        <v>607</v>
      </c>
      <c r="AH30" s="80" t="b">
        <v>0</v>
      </c>
      <c r="AI30" s="80" t="s">
        <v>611</v>
      </c>
      <c r="AJ30" s="80"/>
      <c r="AK30" s="88" t="s">
        <v>607</v>
      </c>
      <c r="AL30" s="80" t="b">
        <v>0</v>
      </c>
      <c r="AM30" s="80">
        <v>11</v>
      </c>
      <c r="AN30" s="88" t="s">
        <v>558</v>
      </c>
      <c r="AO30" s="80" t="s">
        <v>616</v>
      </c>
      <c r="AP30" s="80" t="b">
        <v>0</v>
      </c>
      <c r="AQ30" s="88" t="s">
        <v>558</v>
      </c>
      <c r="AR30" s="80" t="s">
        <v>196</v>
      </c>
      <c r="AS30" s="80">
        <v>0</v>
      </c>
      <c r="AT30" s="80">
        <v>0</v>
      </c>
      <c r="AU30" s="80"/>
      <c r="AV30" s="80"/>
      <c r="AW30" s="80"/>
      <c r="AX30" s="80"/>
      <c r="AY30" s="80"/>
      <c r="AZ30" s="80"/>
      <c r="BA30" s="80"/>
      <c r="BB30" s="80"/>
      <c r="BC30">
        <v>1</v>
      </c>
      <c r="BD30" s="79" t="str">
        <f>REPLACE(INDEX(GroupVertices[Group],MATCH(Edges[[#This Row],[Vertex 1]],GroupVertices[Vertex],0)),1,1,"")</f>
        <v>3</v>
      </c>
      <c r="BE30" s="79" t="str">
        <f>REPLACE(INDEX(GroupVertices[Group],MATCH(Edges[[#This Row],[Vertex 2]],GroupVertices[Vertex],0)),1,1,"")</f>
        <v>3</v>
      </c>
      <c r="BF30" s="79">
        <v>24</v>
      </c>
      <c r="BG30" s="48"/>
      <c r="BH30" s="49"/>
      <c r="BI30" s="48"/>
      <c r="BJ30" s="49"/>
      <c r="BK30" s="48"/>
      <c r="BL30" s="49"/>
      <c r="BM30" s="48"/>
      <c r="BN30" s="49"/>
      <c r="BO30" s="48"/>
    </row>
    <row r="31" spans="1:67" ht="15">
      <c r="A31" s="65" t="s">
        <v>242</v>
      </c>
      <c r="B31" s="65" t="s">
        <v>253</v>
      </c>
      <c r="C31" s="66" t="s">
        <v>1772</v>
      </c>
      <c r="D31" s="67">
        <v>3</v>
      </c>
      <c r="E31" s="68" t="s">
        <v>132</v>
      </c>
      <c r="F31" s="69">
        <v>32</v>
      </c>
      <c r="G31" s="66"/>
      <c r="H31" s="70"/>
      <c r="I31" s="71"/>
      <c r="J31" s="71"/>
      <c r="K31" s="34" t="s">
        <v>65</v>
      </c>
      <c r="L31" s="78">
        <v>31</v>
      </c>
      <c r="M31" s="78"/>
      <c r="N31" s="73"/>
      <c r="O31" s="80" t="s">
        <v>293</v>
      </c>
      <c r="P31" s="82">
        <v>43704.771261574075</v>
      </c>
      <c r="Q31" s="80" t="s">
        <v>296</v>
      </c>
      <c r="R31" s="80"/>
      <c r="S31" s="80"/>
      <c r="T31" s="80" t="s">
        <v>342</v>
      </c>
      <c r="U31" s="80"/>
      <c r="V31" s="83" t="s">
        <v>375</v>
      </c>
      <c r="W31" s="82">
        <v>43704.771261574075</v>
      </c>
      <c r="X31" s="86">
        <v>43704</v>
      </c>
      <c r="Y31" s="88" t="s">
        <v>415</v>
      </c>
      <c r="Z31" s="83" t="s">
        <v>481</v>
      </c>
      <c r="AA31" s="80"/>
      <c r="AB31" s="80"/>
      <c r="AC31" s="88" t="s">
        <v>546</v>
      </c>
      <c r="AD31" s="80"/>
      <c r="AE31" s="80" t="b">
        <v>0</v>
      </c>
      <c r="AF31" s="80">
        <v>0</v>
      </c>
      <c r="AG31" s="88" t="s">
        <v>607</v>
      </c>
      <c r="AH31" s="80" t="b">
        <v>0</v>
      </c>
      <c r="AI31" s="80" t="s">
        <v>611</v>
      </c>
      <c r="AJ31" s="80"/>
      <c r="AK31" s="88" t="s">
        <v>607</v>
      </c>
      <c r="AL31" s="80" t="b">
        <v>0</v>
      </c>
      <c r="AM31" s="80">
        <v>11</v>
      </c>
      <c r="AN31" s="88" t="s">
        <v>558</v>
      </c>
      <c r="AO31" s="80" t="s">
        <v>616</v>
      </c>
      <c r="AP31" s="80" t="b">
        <v>0</v>
      </c>
      <c r="AQ31" s="88" t="s">
        <v>558</v>
      </c>
      <c r="AR31" s="80" t="s">
        <v>196</v>
      </c>
      <c r="AS31" s="80">
        <v>0</v>
      </c>
      <c r="AT31" s="80">
        <v>0</v>
      </c>
      <c r="AU31" s="80"/>
      <c r="AV31" s="80"/>
      <c r="AW31" s="80"/>
      <c r="AX31" s="80"/>
      <c r="AY31" s="80"/>
      <c r="AZ31" s="80"/>
      <c r="BA31" s="80"/>
      <c r="BB31" s="80"/>
      <c r="BC31">
        <v>1</v>
      </c>
      <c r="BD31" s="79" t="str">
        <f>REPLACE(INDEX(GroupVertices[Group],MATCH(Edges[[#This Row],[Vertex 1]],GroupVertices[Vertex],0)),1,1,"")</f>
        <v>3</v>
      </c>
      <c r="BE31" s="79" t="str">
        <f>REPLACE(INDEX(GroupVertices[Group],MATCH(Edges[[#This Row],[Vertex 2]],GroupVertices[Vertex],0)),1,1,"")</f>
        <v>3</v>
      </c>
      <c r="BF31" s="79">
        <v>24</v>
      </c>
      <c r="BG31" s="48"/>
      <c r="BH31" s="49"/>
      <c r="BI31" s="48"/>
      <c r="BJ31" s="49"/>
      <c r="BK31" s="48"/>
      <c r="BL31" s="49"/>
      <c r="BM31" s="48"/>
      <c r="BN31" s="49"/>
      <c r="BO31" s="48"/>
    </row>
    <row r="32" spans="1:67" ht="15">
      <c r="A32" s="65" t="s">
        <v>242</v>
      </c>
      <c r="B32" s="65" t="s">
        <v>251</v>
      </c>
      <c r="C32" s="66" t="s">
        <v>1772</v>
      </c>
      <c r="D32" s="67">
        <v>3</v>
      </c>
      <c r="E32" s="68" t="s">
        <v>132</v>
      </c>
      <c r="F32" s="69">
        <v>32</v>
      </c>
      <c r="G32" s="66"/>
      <c r="H32" s="70"/>
      <c r="I32" s="71"/>
      <c r="J32" s="71"/>
      <c r="K32" s="34" t="s">
        <v>65</v>
      </c>
      <c r="L32" s="78">
        <v>32</v>
      </c>
      <c r="M32" s="78"/>
      <c r="N32" s="73"/>
      <c r="O32" s="80" t="s">
        <v>293</v>
      </c>
      <c r="P32" s="82">
        <v>43704.771261574075</v>
      </c>
      <c r="Q32" s="80" t="s">
        <v>296</v>
      </c>
      <c r="R32" s="80"/>
      <c r="S32" s="80"/>
      <c r="T32" s="80" t="s">
        <v>342</v>
      </c>
      <c r="U32" s="80"/>
      <c r="V32" s="83" t="s">
        <v>375</v>
      </c>
      <c r="W32" s="82">
        <v>43704.771261574075</v>
      </c>
      <c r="X32" s="86">
        <v>43704</v>
      </c>
      <c r="Y32" s="88" t="s">
        <v>415</v>
      </c>
      <c r="Z32" s="83" t="s">
        <v>481</v>
      </c>
      <c r="AA32" s="80"/>
      <c r="AB32" s="80"/>
      <c r="AC32" s="88" t="s">
        <v>546</v>
      </c>
      <c r="AD32" s="80"/>
      <c r="AE32" s="80" t="b">
        <v>0</v>
      </c>
      <c r="AF32" s="80">
        <v>0</v>
      </c>
      <c r="AG32" s="88" t="s">
        <v>607</v>
      </c>
      <c r="AH32" s="80" t="b">
        <v>0</v>
      </c>
      <c r="AI32" s="80" t="s">
        <v>611</v>
      </c>
      <c r="AJ32" s="80"/>
      <c r="AK32" s="88" t="s">
        <v>607</v>
      </c>
      <c r="AL32" s="80" t="b">
        <v>0</v>
      </c>
      <c r="AM32" s="80">
        <v>11</v>
      </c>
      <c r="AN32" s="88" t="s">
        <v>558</v>
      </c>
      <c r="AO32" s="80" t="s">
        <v>616</v>
      </c>
      <c r="AP32" s="80" t="b">
        <v>0</v>
      </c>
      <c r="AQ32" s="88" t="s">
        <v>558</v>
      </c>
      <c r="AR32" s="80" t="s">
        <v>196</v>
      </c>
      <c r="AS32" s="80">
        <v>0</v>
      </c>
      <c r="AT32" s="80">
        <v>0</v>
      </c>
      <c r="AU32" s="80"/>
      <c r="AV32" s="80"/>
      <c r="AW32" s="80"/>
      <c r="AX32" s="80"/>
      <c r="AY32" s="80"/>
      <c r="AZ32" s="80"/>
      <c r="BA32" s="80"/>
      <c r="BB32" s="80"/>
      <c r="BC32">
        <v>1</v>
      </c>
      <c r="BD32" s="79" t="str">
        <f>REPLACE(INDEX(GroupVertices[Group],MATCH(Edges[[#This Row],[Vertex 1]],GroupVertices[Vertex],0)),1,1,"")</f>
        <v>3</v>
      </c>
      <c r="BE32" s="79" t="str">
        <f>REPLACE(INDEX(GroupVertices[Group],MATCH(Edges[[#This Row],[Vertex 2]],GroupVertices[Vertex],0)),1,1,"")</f>
        <v>3</v>
      </c>
      <c r="BF32" s="79">
        <v>24</v>
      </c>
      <c r="BG32" s="48"/>
      <c r="BH32" s="49"/>
      <c r="BI32" s="48"/>
      <c r="BJ32" s="49"/>
      <c r="BK32" s="48"/>
      <c r="BL32" s="49"/>
      <c r="BM32" s="48"/>
      <c r="BN32" s="49"/>
      <c r="BO32" s="48"/>
    </row>
    <row r="33" spans="1:67" ht="15">
      <c r="A33" s="65" t="s">
        <v>242</v>
      </c>
      <c r="B33" s="65" t="s">
        <v>250</v>
      </c>
      <c r="C33" s="66" t="s">
        <v>1772</v>
      </c>
      <c r="D33" s="67">
        <v>3</v>
      </c>
      <c r="E33" s="68" t="s">
        <v>132</v>
      </c>
      <c r="F33" s="69">
        <v>32</v>
      </c>
      <c r="G33" s="66"/>
      <c r="H33" s="70"/>
      <c r="I33" s="71"/>
      <c r="J33" s="71"/>
      <c r="K33" s="34" t="s">
        <v>65</v>
      </c>
      <c r="L33" s="78">
        <v>33</v>
      </c>
      <c r="M33" s="78"/>
      <c r="N33" s="73"/>
      <c r="O33" s="80" t="s">
        <v>293</v>
      </c>
      <c r="P33" s="82">
        <v>43704.771261574075</v>
      </c>
      <c r="Q33" s="80" t="s">
        <v>296</v>
      </c>
      <c r="R33" s="80"/>
      <c r="S33" s="80"/>
      <c r="T33" s="80" t="s">
        <v>342</v>
      </c>
      <c r="U33" s="80"/>
      <c r="V33" s="83" t="s">
        <v>375</v>
      </c>
      <c r="W33" s="82">
        <v>43704.771261574075</v>
      </c>
      <c r="X33" s="86">
        <v>43704</v>
      </c>
      <c r="Y33" s="88" t="s">
        <v>415</v>
      </c>
      <c r="Z33" s="83" t="s">
        <v>481</v>
      </c>
      <c r="AA33" s="80"/>
      <c r="AB33" s="80"/>
      <c r="AC33" s="88" t="s">
        <v>546</v>
      </c>
      <c r="AD33" s="80"/>
      <c r="AE33" s="80" t="b">
        <v>0</v>
      </c>
      <c r="AF33" s="80">
        <v>0</v>
      </c>
      <c r="AG33" s="88" t="s">
        <v>607</v>
      </c>
      <c r="AH33" s="80" t="b">
        <v>0</v>
      </c>
      <c r="AI33" s="80" t="s">
        <v>611</v>
      </c>
      <c r="AJ33" s="80"/>
      <c r="AK33" s="88" t="s">
        <v>607</v>
      </c>
      <c r="AL33" s="80" t="b">
        <v>0</v>
      </c>
      <c r="AM33" s="80">
        <v>11</v>
      </c>
      <c r="AN33" s="88" t="s">
        <v>558</v>
      </c>
      <c r="AO33" s="80" t="s">
        <v>616</v>
      </c>
      <c r="AP33" s="80" t="b">
        <v>0</v>
      </c>
      <c r="AQ33" s="88" t="s">
        <v>558</v>
      </c>
      <c r="AR33" s="80" t="s">
        <v>196</v>
      </c>
      <c r="AS33" s="80">
        <v>0</v>
      </c>
      <c r="AT33" s="80">
        <v>0</v>
      </c>
      <c r="AU33" s="80"/>
      <c r="AV33" s="80"/>
      <c r="AW33" s="80"/>
      <c r="AX33" s="80"/>
      <c r="AY33" s="80"/>
      <c r="AZ33" s="80"/>
      <c r="BA33" s="80"/>
      <c r="BB33" s="80"/>
      <c r="BC33">
        <v>1</v>
      </c>
      <c r="BD33" s="79" t="str">
        <f>REPLACE(INDEX(GroupVertices[Group],MATCH(Edges[[#This Row],[Vertex 1]],GroupVertices[Vertex],0)),1,1,"")</f>
        <v>3</v>
      </c>
      <c r="BE33" s="79" t="str">
        <f>REPLACE(INDEX(GroupVertices[Group],MATCH(Edges[[#This Row],[Vertex 2]],GroupVertices[Vertex],0)),1,1,"")</f>
        <v>3</v>
      </c>
      <c r="BF33" s="79">
        <v>24</v>
      </c>
      <c r="BG33" s="48">
        <v>0</v>
      </c>
      <c r="BH33" s="49">
        <v>0</v>
      </c>
      <c r="BI33" s="48">
        <v>0</v>
      </c>
      <c r="BJ33" s="49">
        <v>0</v>
      </c>
      <c r="BK33" s="48">
        <v>0</v>
      </c>
      <c r="BL33" s="49">
        <v>0</v>
      </c>
      <c r="BM33" s="48">
        <v>30</v>
      </c>
      <c r="BN33" s="49">
        <v>100</v>
      </c>
      <c r="BO33" s="48">
        <v>30</v>
      </c>
    </row>
    <row r="34" spans="1:67" ht="15">
      <c r="A34" s="65" t="s">
        <v>243</v>
      </c>
      <c r="B34" s="65" t="s">
        <v>254</v>
      </c>
      <c r="C34" s="66" t="s">
        <v>1772</v>
      </c>
      <c r="D34" s="67">
        <v>3</v>
      </c>
      <c r="E34" s="68" t="s">
        <v>132</v>
      </c>
      <c r="F34" s="69">
        <v>32</v>
      </c>
      <c r="G34" s="66"/>
      <c r="H34" s="70"/>
      <c r="I34" s="71"/>
      <c r="J34" s="71"/>
      <c r="K34" s="34" t="s">
        <v>65</v>
      </c>
      <c r="L34" s="78">
        <v>34</v>
      </c>
      <c r="M34" s="78"/>
      <c r="N34" s="73"/>
      <c r="O34" s="80" t="s">
        <v>292</v>
      </c>
      <c r="P34" s="82">
        <v>43704.892592592594</v>
      </c>
      <c r="Q34" s="80" t="s">
        <v>296</v>
      </c>
      <c r="R34" s="80"/>
      <c r="S34" s="80"/>
      <c r="T34" s="80" t="s">
        <v>342</v>
      </c>
      <c r="U34" s="80"/>
      <c r="V34" s="83" t="s">
        <v>376</v>
      </c>
      <c r="W34" s="82">
        <v>43704.892592592594</v>
      </c>
      <c r="X34" s="86">
        <v>43704</v>
      </c>
      <c r="Y34" s="88" t="s">
        <v>416</v>
      </c>
      <c r="Z34" s="83" t="s">
        <v>482</v>
      </c>
      <c r="AA34" s="80"/>
      <c r="AB34" s="80"/>
      <c r="AC34" s="88" t="s">
        <v>547</v>
      </c>
      <c r="AD34" s="80"/>
      <c r="AE34" s="80" t="b">
        <v>0</v>
      </c>
      <c r="AF34" s="80">
        <v>0</v>
      </c>
      <c r="AG34" s="88" t="s">
        <v>607</v>
      </c>
      <c r="AH34" s="80" t="b">
        <v>0</v>
      </c>
      <c r="AI34" s="80" t="s">
        <v>611</v>
      </c>
      <c r="AJ34" s="80"/>
      <c r="AK34" s="88" t="s">
        <v>607</v>
      </c>
      <c r="AL34" s="80" t="b">
        <v>0</v>
      </c>
      <c r="AM34" s="80">
        <v>11</v>
      </c>
      <c r="AN34" s="88" t="s">
        <v>558</v>
      </c>
      <c r="AO34" s="80" t="s">
        <v>617</v>
      </c>
      <c r="AP34" s="80" t="b">
        <v>0</v>
      </c>
      <c r="AQ34" s="88" t="s">
        <v>558</v>
      </c>
      <c r="AR34" s="80" t="s">
        <v>196</v>
      </c>
      <c r="AS34" s="80">
        <v>0</v>
      </c>
      <c r="AT34" s="80">
        <v>0</v>
      </c>
      <c r="AU34" s="80"/>
      <c r="AV34" s="80"/>
      <c r="AW34" s="80"/>
      <c r="AX34" s="80"/>
      <c r="AY34" s="80"/>
      <c r="AZ34" s="80"/>
      <c r="BA34" s="80"/>
      <c r="BB34" s="80"/>
      <c r="BC34">
        <v>1</v>
      </c>
      <c r="BD34" s="79" t="str">
        <f>REPLACE(INDEX(GroupVertices[Group],MATCH(Edges[[#This Row],[Vertex 1]],GroupVertices[Vertex],0)),1,1,"")</f>
        <v>3</v>
      </c>
      <c r="BE34" s="79" t="str">
        <f>REPLACE(INDEX(GroupVertices[Group],MATCH(Edges[[#This Row],[Vertex 2]],GroupVertices[Vertex],0)),1,1,"")</f>
        <v>3</v>
      </c>
      <c r="BF34" s="79">
        <v>24</v>
      </c>
      <c r="BG34" s="48"/>
      <c r="BH34" s="49"/>
      <c r="BI34" s="48"/>
      <c r="BJ34" s="49"/>
      <c r="BK34" s="48"/>
      <c r="BL34" s="49"/>
      <c r="BM34" s="48"/>
      <c r="BN34" s="49"/>
      <c r="BO34" s="48"/>
    </row>
    <row r="35" spans="1:67" ht="15">
      <c r="A35" s="65" t="s">
        <v>243</v>
      </c>
      <c r="B35" s="65" t="s">
        <v>249</v>
      </c>
      <c r="C35" s="66" t="s">
        <v>1772</v>
      </c>
      <c r="D35" s="67">
        <v>3</v>
      </c>
      <c r="E35" s="68" t="s">
        <v>132</v>
      </c>
      <c r="F35" s="69">
        <v>32</v>
      </c>
      <c r="G35" s="66"/>
      <c r="H35" s="70"/>
      <c r="I35" s="71"/>
      <c r="J35" s="71"/>
      <c r="K35" s="34" t="s">
        <v>65</v>
      </c>
      <c r="L35" s="78">
        <v>35</v>
      </c>
      <c r="M35" s="78"/>
      <c r="N35" s="73"/>
      <c r="O35" s="80" t="s">
        <v>293</v>
      </c>
      <c r="P35" s="82">
        <v>43704.892592592594</v>
      </c>
      <c r="Q35" s="80" t="s">
        <v>296</v>
      </c>
      <c r="R35" s="80"/>
      <c r="S35" s="80"/>
      <c r="T35" s="80" t="s">
        <v>342</v>
      </c>
      <c r="U35" s="80"/>
      <c r="V35" s="83" t="s">
        <v>376</v>
      </c>
      <c r="W35" s="82">
        <v>43704.892592592594</v>
      </c>
      <c r="X35" s="86">
        <v>43704</v>
      </c>
      <c r="Y35" s="88" t="s">
        <v>416</v>
      </c>
      <c r="Z35" s="83" t="s">
        <v>482</v>
      </c>
      <c r="AA35" s="80"/>
      <c r="AB35" s="80"/>
      <c r="AC35" s="88" t="s">
        <v>547</v>
      </c>
      <c r="AD35" s="80"/>
      <c r="AE35" s="80" t="b">
        <v>0</v>
      </c>
      <c r="AF35" s="80">
        <v>0</v>
      </c>
      <c r="AG35" s="88" t="s">
        <v>607</v>
      </c>
      <c r="AH35" s="80" t="b">
        <v>0</v>
      </c>
      <c r="AI35" s="80" t="s">
        <v>611</v>
      </c>
      <c r="AJ35" s="80"/>
      <c r="AK35" s="88" t="s">
        <v>607</v>
      </c>
      <c r="AL35" s="80" t="b">
        <v>0</v>
      </c>
      <c r="AM35" s="80">
        <v>11</v>
      </c>
      <c r="AN35" s="88" t="s">
        <v>558</v>
      </c>
      <c r="AO35" s="80" t="s">
        <v>617</v>
      </c>
      <c r="AP35" s="80" t="b">
        <v>0</v>
      </c>
      <c r="AQ35" s="88" t="s">
        <v>558</v>
      </c>
      <c r="AR35" s="80" t="s">
        <v>196</v>
      </c>
      <c r="AS35" s="80">
        <v>0</v>
      </c>
      <c r="AT35" s="80">
        <v>0</v>
      </c>
      <c r="AU35" s="80"/>
      <c r="AV35" s="80"/>
      <c r="AW35" s="80"/>
      <c r="AX35" s="80"/>
      <c r="AY35" s="80"/>
      <c r="AZ35" s="80"/>
      <c r="BA35" s="80"/>
      <c r="BB35" s="80"/>
      <c r="BC35">
        <v>1</v>
      </c>
      <c r="BD35" s="79" t="str">
        <f>REPLACE(INDEX(GroupVertices[Group],MATCH(Edges[[#This Row],[Vertex 1]],GroupVertices[Vertex],0)),1,1,"")</f>
        <v>3</v>
      </c>
      <c r="BE35" s="79" t="str">
        <f>REPLACE(INDEX(GroupVertices[Group],MATCH(Edges[[#This Row],[Vertex 2]],GroupVertices[Vertex],0)),1,1,"")</f>
        <v>3</v>
      </c>
      <c r="BF35" s="79">
        <v>24</v>
      </c>
      <c r="BG35" s="48"/>
      <c r="BH35" s="49"/>
      <c r="BI35" s="48"/>
      <c r="BJ35" s="49"/>
      <c r="BK35" s="48"/>
      <c r="BL35" s="49"/>
      <c r="BM35" s="48"/>
      <c r="BN35" s="49"/>
      <c r="BO35" s="48"/>
    </row>
    <row r="36" spans="1:67" ht="15">
      <c r="A36" s="65" t="s">
        <v>243</v>
      </c>
      <c r="B36" s="65" t="s">
        <v>277</v>
      </c>
      <c r="C36" s="66" t="s">
        <v>1772</v>
      </c>
      <c r="D36" s="67">
        <v>3</v>
      </c>
      <c r="E36" s="68" t="s">
        <v>132</v>
      </c>
      <c r="F36" s="69">
        <v>32</v>
      </c>
      <c r="G36" s="66"/>
      <c r="H36" s="70"/>
      <c r="I36" s="71"/>
      <c r="J36" s="71"/>
      <c r="K36" s="34" t="s">
        <v>65</v>
      </c>
      <c r="L36" s="78">
        <v>36</v>
      </c>
      <c r="M36" s="78"/>
      <c r="N36" s="73"/>
      <c r="O36" s="80" t="s">
        <v>293</v>
      </c>
      <c r="P36" s="82">
        <v>43704.892592592594</v>
      </c>
      <c r="Q36" s="80" t="s">
        <v>296</v>
      </c>
      <c r="R36" s="80"/>
      <c r="S36" s="80"/>
      <c r="T36" s="80" t="s">
        <v>342</v>
      </c>
      <c r="U36" s="80"/>
      <c r="V36" s="83" t="s">
        <v>376</v>
      </c>
      <c r="W36" s="82">
        <v>43704.892592592594</v>
      </c>
      <c r="X36" s="86">
        <v>43704</v>
      </c>
      <c r="Y36" s="88" t="s">
        <v>416</v>
      </c>
      <c r="Z36" s="83" t="s">
        <v>482</v>
      </c>
      <c r="AA36" s="80"/>
      <c r="AB36" s="80"/>
      <c r="AC36" s="88" t="s">
        <v>547</v>
      </c>
      <c r="AD36" s="80"/>
      <c r="AE36" s="80" t="b">
        <v>0</v>
      </c>
      <c r="AF36" s="80">
        <v>0</v>
      </c>
      <c r="AG36" s="88" t="s">
        <v>607</v>
      </c>
      <c r="AH36" s="80" t="b">
        <v>0</v>
      </c>
      <c r="AI36" s="80" t="s">
        <v>611</v>
      </c>
      <c r="AJ36" s="80"/>
      <c r="AK36" s="88" t="s">
        <v>607</v>
      </c>
      <c r="AL36" s="80" t="b">
        <v>0</v>
      </c>
      <c r="AM36" s="80">
        <v>11</v>
      </c>
      <c r="AN36" s="88" t="s">
        <v>558</v>
      </c>
      <c r="AO36" s="80" t="s">
        <v>617</v>
      </c>
      <c r="AP36" s="80" t="b">
        <v>0</v>
      </c>
      <c r="AQ36" s="88" t="s">
        <v>558</v>
      </c>
      <c r="AR36" s="80" t="s">
        <v>196</v>
      </c>
      <c r="AS36" s="80">
        <v>0</v>
      </c>
      <c r="AT36" s="80">
        <v>0</v>
      </c>
      <c r="AU36" s="80"/>
      <c r="AV36" s="80"/>
      <c r="AW36" s="80"/>
      <c r="AX36" s="80"/>
      <c r="AY36" s="80"/>
      <c r="AZ36" s="80"/>
      <c r="BA36" s="80"/>
      <c r="BB36" s="80"/>
      <c r="BC36">
        <v>1</v>
      </c>
      <c r="BD36" s="79" t="str">
        <f>REPLACE(INDEX(GroupVertices[Group],MATCH(Edges[[#This Row],[Vertex 1]],GroupVertices[Vertex],0)),1,1,"")</f>
        <v>3</v>
      </c>
      <c r="BE36" s="79" t="str">
        <f>REPLACE(INDEX(GroupVertices[Group],MATCH(Edges[[#This Row],[Vertex 2]],GroupVertices[Vertex],0)),1,1,"")</f>
        <v>3</v>
      </c>
      <c r="BF36" s="79">
        <v>24</v>
      </c>
      <c r="BG36" s="48"/>
      <c r="BH36" s="49"/>
      <c r="BI36" s="48"/>
      <c r="BJ36" s="49"/>
      <c r="BK36" s="48"/>
      <c r="BL36" s="49"/>
      <c r="BM36" s="48"/>
      <c r="BN36" s="49"/>
      <c r="BO36" s="48"/>
    </row>
    <row r="37" spans="1:67" ht="15">
      <c r="A37" s="65" t="s">
        <v>243</v>
      </c>
      <c r="B37" s="65" t="s">
        <v>252</v>
      </c>
      <c r="C37" s="66" t="s">
        <v>1772</v>
      </c>
      <c r="D37" s="67">
        <v>3</v>
      </c>
      <c r="E37" s="68" t="s">
        <v>132</v>
      </c>
      <c r="F37" s="69">
        <v>32</v>
      </c>
      <c r="G37" s="66"/>
      <c r="H37" s="70"/>
      <c r="I37" s="71"/>
      <c r="J37" s="71"/>
      <c r="K37" s="34" t="s">
        <v>65</v>
      </c>
      <c r="L37" s="78">
        <v>37</v>
      </c>
      <c r="M37" s="78"/>
      <c r="N37" s="73"/>
      <c r="O37" s="80" t="s">
        <v>293</v>
      </c>
      <c r="P37" s="82">
        <v>43704.892592592594</v>
      </c>
      <c r="Q37" s="80" t="s">
        <v>296</v>
      </c>
      <c r="R37" s="80"/>
      <c r="S37" s="80"/>
      <c r="T37" s="80" t="s">
        <v>342</v>
      </c>
      <c r="U37" s="80"/>
      <c r="V37" s="83" t="s">
        <v>376</v>
      </c>
      <c r="W37" s="82">
        <v>43704.892592592594</v>
      </c>
      <c r="X37" s="86">
        <v>43704</v>
      </c>
      <c r="Y37" s="88" t="s">
        <v>416</v>
      </c>
      <c r="Z37" s="83" t="s">
        <v>482</v>
      </c>
      <c r="AA37" s="80"/>
      <c r="AB37" s="80"/>
      <c r="AC37" s="88" t="s">
        <v>547</v>
      </c>
      <c r="AD37" s="80"/>
      <c r="AE37" s="80" t="b">
        <v>0</v>
      </c>
      <c r="AF37" s="80">
        <v>0</v>
      </c>
      <c r="AG37" s="88" t="s">
        <v>607</v>
      </c>
      <c r="AH37" s="80" t="b">
        <v>0</v>
      </c>
      <c r="AI37" s="80" t="s">
        <v>611</v>
      </c>
      <c r="AJ37" s="80"/>
      <c r="AK37" s="88" t="s">
        <v>607</v>
      </c>
      <c r="AL37" s="80" t="b">
        <v>0</v>
      </c>
      <c r="AM37" s="80">
        <v>11</v>
      </c>
      <c r="AN37" s="88" t="s">
        <v>558</v>
      </c>
      <c r="AO37" s="80" t="s">
        <v>617</v>
      </c>
      <c r="AP37" s="80" t="b">
        <v>0</v>
      </c>
      <c r="AQ37" s="88" t="s">
        <v>558</v>
      </c>
      <c r="AR37" s="80" t="s">
        <v>196</v>
      </c>
      <c r="AS37" s="80">
        <v>0</v>
      </c>
      <c r="AT37" s="80">
        <v>0</v>
      </c>
      <c r="AU37" s="80"/>
      <c r="AV37" s="80"/>
      <c r="AW37" s="80"/>
      <c r="AX37" s="80"/>
      <c r="AY37" s="80"/>
      <c r="AZ37" s="80"/>
      <c r="BA37" s="80"/>
      <c r="BB37" s="80"/>
      <c r="BC37">
        <v>1</v>
      </c>
      <c r="BD37" s="79" t="str">
        <f>REPLACE(INDEX(GroupVertices[Group],MATCH(Edges[[#This Row],[Vertex 1]],GroupVertices[Vertex],0)),1,1,"")</f>
        <v>3</v>
      </c>
      <c r="BE37" s="79" t="str">
        <f>REPLACE(INDEX(GroupVertices[Group],MATCH(Edges[[#This Row],[Vertex 2]],GroupVertices[Vertex],0)),1,1,"")</f>
        <v>3</v>
      </c>
      <c r="BF37" s="79">
        <v>24</v>
      </c>
      <c r="BG37" s="48"/>
      <c r="BH37" s="49"/>
      <c r="BI37" s="48"/>
      <c r="BJ37" s="49"/>
      <c r="BK37" s="48"/>
      <c r="BL37" s="49"/>
      <c r="BM37" s="48"/>
      <c r="BN37" s="49"/>
      <c r="BO37" s="48"/>
    </row>
    <row r="38" spans="1:67" ht="15">
      <c r="A38" s="65" t="s">
        <v>243</v>
      </c>
      <c r="B38" s="65" t="s">
        <v>253</v>
      </c>
      <c r="C38" s="66" t="s">
        <v>1772</v>
      </c>
      <c r="D38" s="67">
        <v>3</v>
      </c>
      <c r="E38" s="68" t="s">
        <v>132</v>
      </c>
      <c r="F38" s="69">
        <v>32</v>
      </c>
      <c r="G38" s="66"/>
      <c r="H38" s="70"/>
      <c r="I38" s="71"/>
      <c r="J38" s="71"/>
      <c r="K38" s="34" t="s">
        <v>65</v>
      </c>
      <c r="L38" s="78">
        <v>38</v>
      </c>
      <c r="M38" s="78"/>
      <c r="N38" s="73"/>
      <c r="O38" s="80" t="s">
        <v>293</v>
      </c>
      <c r="P38" s="82">
        <v>43704.892592592594</v>
      </c>
      <c r="Q38" s="80" t="s">
        <v>296</v>
      </c>
      <c r="R38" s="80"/>
      <c r="S38" s="80"/>
      <c r="T38" s="80" t="s">
        <v>342</v>
      </c>
      <c r="U38" s="80"/>
      <c r="V38" s="83" t="s">
        <v>376</v>
      </c>
      <c r="W38" s="82">
        <v>43704.892592592594</v>
      </c>
      <c r="X38" s="86">
        <v>43704</v>
      </c>
      <c r="Y38" s="88" t="s">
        <v>416</v>
      </c>
      <c r="Z38" s="83" t="s">
        <v>482</v>
      </c>
      <c r="AA38" s="80"/>
      <c r="AB38" s="80"/>
      <c r="AC38" s="88" t="s">
        <v>547</v>
      </c>
      <c r="AD38" s="80"/>
      <c r="AE38" s="80" t="b">
        <v>0</v>
      </c>
      <c r="AF38" s="80">
        <v>0</v>
      </c>
      <c r="AG38" s="88" t="s">
        <v>607</v>
      </c>
      <c r="AH38" s="80" t="b">
        <v>0</v>
      </c>
      <c r="AI38" s="80" t="s">
        <v>611</v>
      </c>
      <c r="AJ38" s="80"/>
      <c r="AK38" s="88" t="s">
        <v>607</v>
      </c>
      <c r="AL38" s="80" t="b">
        <v>0</v>
      </c>
      <c r="AM38" s="80">
        <v>11</v>
      </c>
      <c r="AN38" s="88" t="s">
        <v>558</v>
      </c>
      <c r="AO38" s="80" t="s">
        <v>617</v>
      </c>
      <c r="AP38" s="80" t="b">
        <v>0</v>
      </c>
      <c r="AQ38" s="88" t="s">
        <v>558</v>
      </c>
      <c r="AR38" s="80" t="s">
        <v>196</v>
      </c>
      <c r="AS38" s="80">
        <v>0</v>
      </c>
      <c r="AT38" s="80">
        <v>0</v>
      </c>
      <c r="AU38" s="80"/>
      <c r="AV38" s="80"/>
      <c r="AW38" s="80"/>
      <c r="AX38" s="80"/>
      <c r="AY38" s="80"/>
      <c r="AZ38" s="80"/>
      <c r="BA38" s="80"/>
      <c r="BB38" s="80"/>
      <c r="BC38">
        <v>1</v>
      </c>
      <c r="BD38" s="79" t="str">
        <f>REPLACE(INDEX(GroupVertices[Group],MATCH(Edges[[#This Row],[Vertex 1]],GroupVertices[Vertex],0)),1,1,"")</f>
        <v>3</v>
      </c>
      <c r="BE38" s="79" t="str">
        <f>REPLACE(INDEX(GroupVertices[Group],MATCH(Edges[[#This Row],[Vertex 2]],GroupVertices[Vertex],0)),1,1,"")</f>
        <v>3</v>
      </c>
      <c r="BF38" s="79">
        <v>24</v>
      </c>
      <c r="BG38" s="48"/>
      <c r="BH38" s="49"/>
      <c r="BI38" s="48"/>
      <c r="BJ38" s="49"/>
      <c r="BK38" s="48"/>
      <c r="BL38" s="49"/>
      <c r="BM38" s="48"/>
      <c r="BN38" s="49"/>
      <c r="BO38" s="48"/>
    </row>
    <row r="39" spans="1:67" ht="15">
      <c r="A39" s="65" t="s">
        <v>243</v>
      </c>
      <c r="B39" s="65" t="s">
        <v>251</v>
      </c>
      <c r="C39" s="66" t="s">
        <v>1772</v>
      </c>
      <c r="D39" s="67">
        <v>3</v>
      </c>
      <c r="E39" s="68" t="s">
        <v>132</v>
      </c>
      <c r="F39" s="69">
        <v>32</v>
      </c>
      <c r="G39" s="66"/>
      <c r="H39" s="70"/>
      <c r="I39" s="71"/>
      <c r="J39" s="71"/>
      <c r="K39" s="34" t="s">
        <v>65</v>
      </c>
      <c r="L39" s="78">
        <v>39</v>
      </c>
      <c r="M39" s="78"/>
      <c r="N39" s="73"/>
      <c r="O39" s="80" t="s">
        <v>293</v>
      </c>
      <c r="P39" s="82">
        <v>43704.892592592594</v>
      </c>
      <c r="Q39" s="80" t="s">
        <v>296</v>
      </c>
      <c r="R39" s="80"/>
      <c r="S39" s="80"/>
      <c r="T39" s="80" t="s">
        <v>342</v>
      </c>
      <c r="U39" s="80"/>
      <c r="V39" s="83" t="s">
        <v>376</v>
      </c>
      <c r="W39" s="82">
        <v>43704.892592592594</v>
      </c>
      <c r="X39" s="86">
        <v>43704</v>
      </c>
      <c r="Y39" s="88" t="s">
        <v>416</v>
      </c>
      <c r="Z39" s="83" t="s">
        <v>482</v>
      </c>
      <c r="AA39" s="80"/>
      <c r="AB39" s="80"/>
      <c r="AC39" s="88" t="s">
        <v>547</v>
      </c>
      <c r="AD39" s="80"/>
      <c r="AE39" s="80" t="b">
        <v>0</v>
      </c>
      <c r="AF39" s="80">
        <v>0</v>
      </c>
      <c r="AG39" s="88" t="s">
        <v>607</v>
      </c>
      <c r="AH39" s="80" t="b">
        <v>0</v>
      </c>
      <c r="AI39" s="80" t="s">
        <v>611</v>
      </c>
      <c r="AJ39" s="80"/>
      <c r="AK39" s="88" t="s">
        <v>607</v>
      </c>
      <c r="AL39" s="80" t="b">
        <v>0</v>
      </c>
      <c r="AM39" s="80">
        <v>11</v>
      </c>
      <c r="AN39" s="88" t="s">
        <v>558</v>
      </c>
      <c r="AO39" s="80" t="s">
        <v>617</v>
      </c>
      <c r="AP39" s="80" t="b">
        <v>0</v>
      </c>
      <c r="AQ39" s="88" t="s">
        <v>558</v>
      </c>
      <c r="AR39" s="80" t="s">
        <v>196</v>
      </c>
      <c r="AS39" s="80">
        <v>0</v>
      </c>
      <c r="AT39" s="80">
        <v>0</v>
      </c>
      <c r="AU39" s="80"/>
      <c r="AV39" s="80"/>
      <c r="AW39" s="80"/>
      <c r="AX39" s="80"/>
      <c r="AY39" s="80"/>
      <c r="AZ39" s="80"/>
      <c r="BA39" s="80"/>
      <c r="BB39" s="80"/>
      <c r="BC39">
        <v>1</v>
      </c>
      <c r="BD39" s="79" t="str">
        <f>REPLACE(INDEX(GroupVertices[Group],MATCH(Edges[[#This Row],[Vertex 1]],GroupVertices[Vertex],0)),1,1,"")</f>
        <v>3</v>
      </c>
      <c r="BE39" s="79" t="str">
        <f>REPLACE(INDEX(GroupVertices[Group],MATCH(Edges[[#This Row],[Vertex 2]],GroupVertices[Vertex],0)),1,1,"")</f>
        <v>3</v>
      </c>
      <c r="BF39" s="79">
        <v>24</v>
      </c>
      <c r="BG39" s="48"/>
      <c r="BH39" s="49"/>
      <c r="BI39" s="48"/>
      <c r="BJ39" s="49"/>
      <c r="BK39" s="48"/>
      <c r="BL39" s="49"/>
      <c r="BM39" s="48"/>
      <c r="BN39" s="49"/>
      <c r="BO39" s="48"/>
    </row>
    <row r="40" spans="1:67" ht="15">
      <c r="A40" s="65" t="s">
        <v>243</v>
      </c>
      <c r="B40" s="65" t="s">
        <v>250</v>
      </c>
      <c r="C40" s="66" t="s">
        <v>1772</v>
      </c>
      <c r="D40" s="67">
        <v>3</v>
      </c>
      <c r="E40" s="68" t="s">
        <v>132</v>
      </c>
      <c r="F40" s="69">
        <v>32</v>
      </c>
      <c r="G40" s="66"/>
      <c r="H40" s="70"/>
      <c r="I40" s="71"/>
      <c r="J40" s="71"/>
      <c r="K40" s="34" t="s">
        <v>65</v>
      </c>
      <c r="L40" s="78">
        <v>40</v>
      </c>
      <c r="M40" s="78"/>
      <c r="N40" s="73"/>
      <c r="O40" s="80" t="s">
        <v>293</v>
      </c>
      <c r="P40" s="82">
        <v>43704.892592592594</v>
      </c>
      <c r="Q40" s="80" t="s">
        <v>296</v>
      </c>
      <c r="R40" s="80"/>
      <c r="S40" s="80"/>
      <c r="T40" s="80" t="s">
        <v>342</v>
      </c>
      <c r="U40" s="80"/>
      <c r="V40" s="83" t="s">
        <v>376</v>
      </c>
      <c r="W40" s="82">
        <v>43704.892592592594</v>
      </c>
      <c r="X40" s="86">
        <v>43704</v>
      </c>
      <c r="Y40" s="88" t="s">
        <v>416</v>
      </c>
      <c r="Z40" s="83" t="s">
        <v>482</v>
      </c>
      <c r="AA40" s="80"/>
      <c r="AB40" s="80"/>
      <c r="AC40" s="88" t="s">
        <v>547</v>
      </c>
      <c r="AD40" s="80"/>
      <c r="AE40" s="80" t="b">
        <v>0</v>
      </c>
      <c r="AF40" s="80">
        <v>0</v>
      </c>
      <c r="AG40" s="88" t="s">
        <v>607</v>
      </c>
      <c r="AH40" s="80" t="b">
        <v>0</v>
      </c>
      <c r="AI40" s="80" t="s">
        <v>611</v>
      </c>
      <c r="AJ40" s="80"/>
      <c r="AK40" s="88" t="s">
        <v>607</v>
      </c>
      <c r="AL40" s="80" t="b">
        <v>0</v>
      </c>
      <c r="AM40" s="80">
        <v>11</v>
      </c>
      <c r="AN40" s="88" t="s">
        <v>558</v>
      </c>
      <c r="AO40" s="80" t="s">
        <v>617</v>
      </c>
      <c r="AP40" s="80" t="b">
        <v>0</v>
      </c>
      <c r="AQ40" s="88" t="s">
        <v>558</v>
      </c>
      <c r="AR40" s="80" t="s">
        <v>196</v>
      </c>
      <c r="AS40" s="80">
        <v>0</v>
      </c>
      <c r="AT40" s="80">
        <v>0</v>
      </c>
      <c r="AU40" s="80"/>
      <c r="AV40" s="80"/>
      <c r="AW40" s="80"/>
      <c r="AX40" s="80"/>
      <c r="AY40" s="80"/>
      <c r="AZ40" s="80"/>
      <c r="BA40" s="80"/>
      <c r="BB40" s="80"/>
      <c r="BC40">
        <v>1</v>
      </c>
      <c r="BD40" s="79" t="str">
        <f>REPLACE(INDEX(GroupVertices[Group],MATCH(Edges[[#This Row],[Vertex 1]],GroupVertices[Vertex],0)),1,1,"")</f>
        <v>3</v>
      </c>
      <c r="BE40" s="79" t="str">
        <f>REPLACE(INDEX(GroupVertices[Group],MATCH(Edges[[#This Row],[Vertex 2]],GroupVertices[Vertex],0)),1,1,"")</f>
        <v>3</v>
      </c>
      <c r="BF40" s="79">
        <v>24</v>
      </c>
      <c r="BG40" s="48">
        <v>0</v>
      </c>
      <c r="BH40" s="49">
        <v>0</v>
      </c>
      <c r="BI40" s="48">
        <v>0</v>
      </c>
      <c r="BJ40" s="49">
        <v>0</v>
      </c>
      <c r="BK40" s="48">
        <v>0</v>
      </c>
      <c r="BL40" s="49">
        <v>0</v>
      </c>
      <c r="BM40" s="48">
        <v>30</v>
      </c>
      <c r="BN40" s="49">
        <v>100</v>
      </c>
      <c r="BO40" s="48">
        <v>30</v>
      </c>
    </row>
    <row r="41" spans="1:67" ht="15">
      <c r="A41" s="65" t="s">
        <v>244</v>
      </c>
      <c r="B41" s="65" t="s">
        <v>254</v>
      </c>
      <c r="C41" s="66" t="s">
        <v>1772</v>
      </c>
      <c r="D41" s="67">
        <v>3</v>
      </c>
      <c r="E41" s="68" t="s">
        <v>132</v>
      </c>
      <c r="F41" s="69">
        <v>32</v>
      </c>
      <c r="G41" s="66"/>
      <c r="H41" s="70"/>
      <c r="I41" s="71"/>
      <c r="J41" s="71"/>
      <c r="K41" s="34" t="s">
        <v>65</v>
      </c>
      <c r="L41" s="78">
        <v>41</v>
      </c>
      <c r="M41" s="78"/>
      <c r="N41" s="73"/>
      <c r="O41" s="80" t="s">
        <v>292</v>
      </c>
      <c r="P41" s="82">
        <v>43704.94414351852</v>
      </c>
      <c r="Q41" s="80" t="s">
        <v>296</v>
      </c>
      <c r="R41" s="80"/>
      <c r="S41" s="80"/>
      <c r="T41" s="80" t="s">
        <v>342</v>
      </c>
      <c r="U41" s="80"/>
      <c r="V41" s="83" t="s">
        <v>377</v>
      </c>
      <c r="W41" s="82">
        <v>43704.94414351852</v>
      </c>
      <c r="X41" s="86">
        <v>43704</v>
      </c>
      <c r="Y41" s="88" t="s">
        <v>417</v>
      </c>
      <c r="Z41" s="83" t="s">
        <v>483</v>
      </c>
      <c r="AA41" s="80"/>
      <c r="AB41" s="80"/>
      <c r="AC41" s="88" t="s">
        <v>548</v>
      </c>
      <c r="AD41" s="80"/>
      <c r="AE41" s="80" t="b">
        <v>0</v>
      </c>
      <c r="AF41" s="80">
        <v>0</v>
      </c>
      <c r="AG41" s="88" t="s">
        <v>607</v>
      </c>
      <c r="AH41" s="80" t="b">
        <v>0</v>
      </c>
      <c r="AI41" s="80" t="s">
        <v>611</v>
      </c>
      <c r="AJ41" s="80"/>
      <c r="AK41" s="88" t="s">
        <v>607</v>
      </c>
      <c r="AL41" s="80" t="b">
        <v>0</v>
      </c>
      <c r="AM41" s="80">
        <v>11</v>
      </c>
      <c r="AN41" s="88" t="s">
        <v>558</v>
      </c>
      <c r="AO41" s="80" t="s">
        <v>616</v>
      </c>
      <c r="AP41" s="80" t="b">
        <v>0</v>
      </c>
      <c r="AQ41" s="88" t="s">
        <v>558</v>
      </c>
      <c r="AR41" s="80" t="s">
        <v>196</v>
      </c>
      <c r="AS41" s="80">
        <v>0</v>
      </c>
      <c r="AT41" s="80">
        <v>0</v>
      </c>
      <c r="AU41" s="80"/>
      <c r="AV41" s="80"/>
      <c r="AW41" s="80"/>
      <c r="AX41" s="80"/>
      <c r="AY41" s="80"/>
      <c r="AZ41" s="80"/>
      <c r="BA41" s="80"/>
      <c r="BB41" s="80"/>
      <c r="BC41">
        <v>1</v>
      </c>
      <c r="BD41" s="79" t="str">
        <f>REPLACE(INDEX(GroupVertices[Group],MATCH(Edges[[#This Row],[Vertex 1]],GroupVertices[Vertex],0)),1,1,"")</f>
        <v>3</v>
      </c>
      <c r="BE41" s="79" t="str">
        <f>REPLACE(INDEX(GroupVertices[Group],MATCH(Edges[[#This Row],[Vertex 2]],GroupVertices[Vertex],0)),1,1,"")</f>
        <v>3</v>
      </c>
      <c r="BF41" s="79">
        <v>24</v>
      </c>
      <c r="BG41" s="48"/>
      <c r="BH41" s="49"/>
      <c r="BI41" s="48"/>
      <c r="BJ41" s="49"/>
      <c r="BK41" s="48"/>
      <c r="BL41" s="49"/>
      <c r="BM41" s="48"/>
      <c r="BN41" s="49"/>
      <c r="BO41" s="48"/>
    </row>
    <row r="42" spans="1:67" ht="15">
      <c r="A42" s="65" t="s">
        <v>244</v>
      </c>
      <c r="B42" s="65" t="s">
        <v>249</v>
      </c>
      <c r="C42" s="66" t="s">
        <v>1772</v>
      </c>
      <c r="D42" s="67">
        <v>3</v>
      </c>
      <c r="E42" s="68" t="s">
        <v>132</v>
      </c>
      <c r="F42" s="69">
        <v>32</v>
      </c>
      <c r="G42" s="66"/>
      <c r="H42" s="70"/>
      <c r="I42" s="71"/>
      <c r="J42" s="71"/>
      <c r="K42" s="34" t="s">
        <v>65</v>
      </c>
      <c r="L42" s="78">
        <v>42</v>
      </c>
      <c r="M42" s="78"/>
      <c r="N42" s="73"/>
      <c r="O42" s="80" t="s">
        <v>293</v>
      </c>
      <c r="P42" s="82">
        <v>43704.94414351852</v>
      </c>
      <c r="Q42" s="80" t="s">
        <v>296</v>
      </c>
      <c r="R42" s="80"/>
      <c r="S42" s="80"/>
      <c r="T42" s="80" t="s">
        <v>342</v>
      </c>
      <c r="U42" s="80"/>
      <c r="V42" s="83" t="s">
        <v>377</v>
      </c>
      <c r="W42" s="82">
        <v>43704.94414351852</v>
      </c>
      <c r="X42" s="86">
        <v>43704</v>
      </c>
      <c r="Y42" s="88" t="s">
        <v>417</v>
      </c>
      <c r="Z42" s="83" t="s">
        <v>483</v>
      </c>
      <c r="AA42" s="80"/>
      <c r="AB42" s="80"/>
      <c r="AC42" s="88" t="s">
        <v>548</v>
      </c>
      <c r="AD42" s="80"/>
      <c r="AE42" s="80" t="b">
        <v>0</v>
      </c>
      <c r="AF42" s="80">
        <v>0</v>
      </c>
      <c r="AG42" s="88" t="s">
        <v>607</v>
      </c>
      <c r="AH42" s="80" t="b">
        <v>0</v>
      </c>
      <c r="AI42" s="80" t="s">
        <v>611</v>
      </c>
      <c r="AJ42" s="80"/>
      <c r="AK42" s="88" t="s">
        <v>607</v>
      </c>
      <c r="AL42" s="80" t="b">
        <v>0</v>
      </c>
      <c r="AM42" s="80">
        <v>11</v>
      </c>
      <c r="AN42" s="88" t="s">
        <v>558</v>
      </c>
      <c r="AO42" s="80" t="s">
        <v>616</v>
      </c>
      <c r="AP42" s="80" t="b">
        <v>0</v>
      </c>
      <c r="AQ42" s="88" t="s">
        <v>558</v>
      </c>
      <c r="AR42" s="80" t="s">
        <v>196</v>
      </c>
      <c r="AS42" s="80">
        <v>0</v>
      </c>
      <c r="AT42" s="80">
        <v>0</v>
      </c>
      <c r="AU42" s="80"/>
      <c r="AV42" s="80"/>
      <c r="AW42" s="80"/>
      <c r="AX42" s="80"/>
      <c r="AY42" s="80"/>
      <c r="AZ42" s="80"/>
      <c r="BA42" s="80"/>
      <c r="BB42" s="80"/>
      <c r="BC42">
        <v>1</v>
      </c>
      <c r="BD42" s="79" t="str">
        <f>REPLACE(INDEX(GroupVertices[Group],MATCH(Edges[[#This Row],[Vertex 1]],GroupVertices[Vertex],0)),1,1,"")</f>
        <v>3</v>
      </c>
      <c r="BE42" s="79" t="str">
        <f>REPLACE(INDEX(GroupVertices[Group],MATCH(Edges[[#This Row],[Vertex 2]],GroupVertices[Vertex],0)),1,1,"")</f>
        <v>3</v>
      </c>
      <c r="BF42" s="79">
        <v>24</v>
      </c>
      <c r="BG42" s="48"/>
      <c r="BH42" s="49"/>
      <c r="BI42" s="48"/>
      <c r="BJ42" s="49"/>
      <c r="BK42" s="48"/>
      <c r="BL42" s="49"/>
      <c r="BM42" s="48"/>
      <c r="BN42" s="49"/>
      <c r="BO42" s="48"/>
    </row>
    <row r="43" spans="1:67" ht="15">
      <c r="A43" s="65" t="s">
        <v>244</v>
      </c>
      <c r="B43" s="65" t="s">
        <v>277</v>
      </c>
      <c r="C43" s="66" t="s">
        <v>1772</v>
      </c>
      <c r="D43" s="67">
        <v>3</v>
      </c>
      <c r="E43" s="68" t="s">
        <v>132</v>
      </c>
      <c r="F43" s="69">
        <v>32</v>
      </c>
      <c r="G43" s="66"/>
      <c r="H43" s="70"/>
      <c r="I43" s="71"/>
      <c r="J43" s="71"/>
      <c r="K43" s="34" t="s">
        <v>65</v>
      </c>
      <c r="L43" s="78">
        <v>43</v>
      </c>
      <c r="M43" s="78"/>
      <c r="N43" s="73"/>
      <c r="O43" s="80" t="s">
        <v>293</v>
      </c>
      <c r="P43" s="82">
        <v>43704.94414351852</v>
      </c>
      <c r="Q43" s="80" t="s">
        <v>296</v>
      </c>
      <c r="R43" s="80"/>
      <c r="S43" s="80"/>
      <c r="T43" s="80" t="s">
        <v>342</v>
      </c>
      <c r="U43" s="80"/>
      <c r="V43" s="83" t="s">
        <v>377</v>
      </c>
      <c r="W43" s="82">
        <v>43704.94414351852</v>
      </c>
      <c r="X43" s="86">
        <v>43704</v>
      </c>
      <c r="Y43" s="88" t="s">
        <v>417</v>
      </c>
      <c r="Z43" s="83" t="s">
        <v>483</v>
      </c>
      <c r="AA43" s="80"/>
      <c r="AB43" s="80"/>
      <c r="AC43" s="88" t="s">
        <v>548</v>
      </c>
      <c r="AD43" s="80"/>
      <c r="AE43" s="80" t="b">
        <v>0</v>
      </c>
      <c r="AF43" s="80">
        <v>0</v>
      </c>
      <c r="AG43" s="88" t="s">
        <v>607</v>
      </c>
      <c r="AH43" s="80" t="b">
        <v>0</v>
      </c>
      <c r="AI43" s="80" t="s">
        <v>611</v>
      </c>
      <c r="AJ43" s="80"/>
      <c r="AK43" s="88" t="s">
        <v>607</v>
      </c>
      <c r="AL43" s="80" t="b">
        <v>0</v>
      </c>
      <c r="AM43" s="80">
        <v>11</v>
      </c>
      <c r="AN43" s="88" t="s">
        <v>558</v>
      </c>
      <c r="AO43" s="80" t="s">
        <v>616</v>
      </c>
      <c r="AP43" s="80" t="b">
        <v>0</v>
      </c>
      <c r="AQ43" s="88" t="s">
        <v>558</v>
      </c>
      <c r="AR43" s="80" t="s">
        <v>196</v>
      </c>
      <c r="AS43" s="80">
        <v>0</v>
      </c>
      <c r="AT43" s="80">
        <v>0</v>
      </c>
      <c r="AU43" s="80"/>
      <c r="AV43" s="80"/>
      <c r="AW43" s="80"/>
      <c r="AX43" s="80"/>
      <c r="AY43" s="80"/>
      <c r="AZ43" s="80"/>
      <c r="BA43" s="80"/>
      <c r="BB43" s="80"/>
      <c r="BC43">
        <v>1</v>
      </c>
      <c r="BD43" s="79" t="str">
        <f>REPLACE(INDEX(GroupVertices[Group],MATCH(Edges[[#This Row],[Vertex 1]],GroupVertices[Vertex],0)),1,1,"")</f>
        <v>3</v>
      </c>
      <c r="BE43" s="79" t="str">
        <f>REPLACE(INDEX(GroupVertices[Group],MATCH(Edges[[#This Row],[Vertex 2]],GroupVertices[Vertex],0)),1,1,"")</f>
        <v>3</v>
      </c>
      <c r="BF43" s="79">
        <v>24</v>
      </c>
      <c r="BG43" s="48"/>
      <c r="BH43" s="49"/>
      <c r="BI43" s="48"/>
      <c r="BJ43" s="49"/>
      <c r="BK43" s="48"/>
      <c r="BL43" s="49"/>
      <c r="BM43" s="48"/>
      <c r="BN43" s="49"/>
      <c r="BO43" s="48"/>
    </row>
    <row r="44" spans="1:67" ht="15">
      <c r="A44" s="65" t="s">
        <v>244</v>
      </c>
      <c r="B44" s="65" t="s">
        <v>252</v>
      </c>
      <c r="C44" s="66" t="s">
        <v>1772</v>
      </c>
      <c r="D44" s="67">
        <v>3</v>
      </c>
      <c r="E44" s="68" t="s">
        <v>132</v>
      </c>
      <c r="F44" s="69">
        <v>32</v>
      </c>
      <c r="G44" s="66"/>
      <c r="H44" s="70"/>
      <c r="I44" s="71"/>
      <c r="J44" s="71"/>
      <c r="K44" s="34" t="s">
        <v>65</v>
      </c>
      <c r="L44" s="78">
        <v>44</v>
      </c>
      <c r="M44" s="78"/>
      <c r="N44" s="73"/>
      <c r="O44" s="80" t="s">
        <v>293</v>
      </c>
      <c r="P44" s="82">
        <v>43704.94414351852</v>
      </c>
      <c r="Q44" s="80" t="s">
        <v>296</v>
      </c>
      <c r="R44" s="80"/>
      <c r="S44" s="80"/>
      <c r="T44" s="80" t="s">
        <v>342</v>
      </c>
      <c r="U44" s="80"/>
      <c r="V44" s="83" t="s">
        <v>377</v>
      </c>
      <c r="W44" s="82">
        <v>43704.94414351852</v>
      </c>
      <c r="X44" s="86">
        <v>43704</v>
      </c>
      <c r="Y44" s="88" t="s">
        <v>417</v>
      </c>
      <c r="Z44" s="83" t="s">
        <v>483</v>
      </c>
      <c r="AA44" s="80"/>
      <c r="AB44" s="80"/>
      <c r="AC44" s="88" t="s">
        <v>548</v>
      </c>
      <c r="AD44" s="80"/>
      <c r="AE44" s="80" t="b">
        <v>0</v>
      </c>
      <c r="AF44" s="80">
        <v>0</v>
      </c>
      <c r="AG44" s="88" t="s">
        <v>607</v>
      </c>
      <c r="AH44" s="80" t="b">
        <v>0</v>
      </c>
      <c r="AI44" s="80" t="s">
        <v>611</v>
      </c>
      <c r="AJ44" s="80"/>
      <c r="AK44" s="88" t="s">
        <v>607</v>
      </c>
      <c r="AL44" s="80" t="b">
        <v>0</v>
      </c>
      <c r="AM44" s="80">
        <v>11</v>
      </c>
      <c r="AN44" s="88" t="s">
        <v>558</v>
      </c>
      <c r="AO44" s="80" t="s">
        <v>616</v>
      </c>
      <c r="AP44" s="80" t="b">
        <v>0</v>
      </c>
      <c r="AQ44" s="88" t="s">
        <v>558</v>
      </c>
      <c r="AR44" s="80" t="s">
        <v>196</v>
      </c>
      <c r="AS44" s="80">
        <v>0</v>
      </c>
      <c r="AT44" s="80">
        <v>0</v>
      </c>
      <c r="AU44" s="80"/>
      <c r="AV44" s="80"/>
      <c r="AW44" s="80"/>
      <c r="AX44" s="80"/>
      <c r="AY44" s="80"/>
      <c r="AZ44" s="80"/>
      <c r="BA44" s="80"/>
      <c r="BB44" s="80"/>
      <c r="BC44">
        <v>1</v>
      </c>
      <c r="BD44" s="79" t="str">
        <f>REPLACE(INDEX(GroupVertices[Group],MATCH(Edges[[#This Row],[Vertex 1]],GroupVertices[Vertex],0)),1,1,"")</f>
        <v>3</v>
      </c>
      <c r="BE44" s="79" t="str">
        <f>REPLACE(INDEX(GroupVertices[Group],MATCH(Edges[[#This Row],[Vertex 2]],GroupVertices[Vertex],0)),1,1,"")</f>
        <v>3</v>
      </c>
      <c r="BF44" s="79">
        <v>24</v>
      </c>
      <c r="BG44" s="48"/>
      <c r="BH44" s="49"/>
      <c r="BI44" s="48"/>
      <c r="BJ44" s="49"/>
      <c r="BK44" s="48"/>
      <c r="BL44" s="49"/>
      <c r="BM44" s="48"/>
      <c r="BN44" s="49"/>
      <c r="BO44" s="48"/>
    </row>
    <row r="45" spans="1:67" ht="15">
      <c r="A45" s="65" t="s">
        <v>244</v>
      </c>
      <c r="B45" s="65" t="s">
        <v>253</v>
      </c>
      <c r="C45" s="66" t="s">
        <v>1772</v>
      </c>
      <c r="D45" s="67">
        <v>3</v>
      </c>
      <c r="E45" s="68" t="s">
        <v>132</v>
      </c>
      <c r="F45" s="69">
        <v>32</v>
      </c>
      <c r="G45" s="66"/>
      <c r="H45" s="70"/>
      <c r="I45" s="71"/>
      <c r="J45" s="71"/>
      <c r="K45" s="34" t="s">
        <v>65</v>
      </c>
      <c r="L45" s="78">
        <v>45</v>
      </c>
      <c r="M45" s="78"/>
      <c r="N45" s="73"/>
      <c r="O45" s="80" t="s">
        <v>293</v>
      </c>
      <c r="P45" s="82">
        <v>43704.94414351852</v>
      </c>
      <c r="Q45" s="80" t="s">
        <v>296</v>
      </c>
      <c r="R45" s="80"/>
      <c r="S45" s="80"/>
      <c r="T45" s="80" t="s">
        <v>342</v>
      </c>
      <c r="U45" s="80"/>
      <c r="V45" s="83" t="s">
        <v>377</v>
      </c>
      <c r="W45" s="82">
        <v>43704.94414351852</v>
      </c>
      <c r="X45" s="86">
        <v>43704</v>
      </c>
      <c r="Y45" s="88" t="s">
        <v>417</v>
      </c>
      <c r="Z45" s="83" t="s">
        <v>483</v>
      </c>
      <c r="AA45" s="80"/>
      <c r="AB45" s="80"/>
      <c r="AC45" s="88" t="s">
        <v>548</v>
      </c>
      <c r="AD45" s="80"/>
      <c r="AE45" s="80" t="b">
        <v>0</v>
      </c>
      <c r="AF45" s="80">
        <v>0</v>
      </c>
      <c r="AG45" s="88" t="s">
        <v>607</v>
      </c>
      <c r="AH45" s="80" t="b">
        <v>0</v>
      </c>
      <c r="AI45" s="80" t="s">
        <v>611</v>
      </c>
      <c r="AJ45" s="80"/>
      <c r="AK45" s="88" t="s">
        <v>607</v>
      </c>
      <c r="AL45" s="80" t="b">
        <v>0</v>
      </c>
      <c r="AM45" s="80">
        <v>11</v>
      </c>
      <c r="AN45" s="88" t="s">
        <v>558</v>
      </c>
      <c r="AO45" s="80" t="s">
        <v>616</v>
      </c>
      <c r="AP45" s="80" t="b">
        <v>0</v>
      </c>
      <c r="AQ45" s="88" t="s">
        <v>558</v>
      </c>
      <c r="AR45" s="80" t="s">
        <v>196</v>
      </c>
      <c r="AS45" s="80">
        <v>0</v>
      </c>
      <c r="AT45" s="80">
        <v>0</v>
      </c>
      <c r="AU45" s="80"/>
      <c r="AV45" s="80"/>
      <c r="AW45" s="80"/>
      <c r="AX45" s="80"/>
      <c r="AY45" s="80"/>
      <c r="AZ45" s="80"/>
      <c r="BA45" s="80"/>
      <c r="BB45" s="80"/>
      <c r="BC45">
        <v>1</v>
      </c>
      <c r="BD45" s="79" t="str">
        <f>REPLACE(INDEX(GroupVertices[Group],MATCH(Edges[[#This Row],[Vertex 1]],GroupVertices[Vertex],0)),1,1,"")</f>
        <v>3</v>
      </c>
      <c r="BE45" s="79" t="str">
        <f>REPLACE(INDEX(GroupVertices[Group],MATCH(Edges[[#This Row],[Vertex 2]],GroupVertices[Vertex],0)),1,1,"")</f>
        <v>3</v>
      </c>
      <c r="BF45" s="79">
        <v>24</v>
      </c>
      <c r="BG45" s="48"/>
      <c r="BH45" s="49"/>
      <c r="BI45" s="48"/>
      <c r="BJ45" s="49"/>
      <c r="BK45" s="48"/>
      <c r="BL45" s="49"/>
      <c r="BM45" s="48"/>
      <c r="BN45" s="49"/>
      <c r="BO45" s="48"/>
    </row>
    <row r="46" spans="1:67" ht="15">
      <c r="A46" s="65" t="s">
        <v>244</v>
      </c>
      <c r="B46" s="65" t="s">
        <v>251</v>
      </c>
      <c r="C46" s="66" t="s">
        <v>1772</v>
      </c>
      <c r="D46" s="67">
        <v>3</v>
      </c>
      <c r="E46" s="68" t="s">
        <v>132</v>
      </c>
      <c r="F46" s="69">
        <v>32</v>
      </c>
      <c r="G46" s="66"/>
      <c r="H46" s="70"/>
      <c r="I46" s="71"/>
      <c r="J46" s="71"/>
      <c r="K46" s="34" t="s">
        <v>65</v>
      </c>
      <c r="L46" s="78">
        <v>46</v>
      </c>
      <c r="M46" s="78"/>
      <c r="N46" s="73"/>
      <c r="O46" s="80" t="s">
        <v>293</v>
      </c>
      <c r="P46" s="82">
        <v>43704.94414351852</v>
      </c>
      <c r="Q46" s="80" t="s">
        <v>296</v>
      </c>
      <c r="R46" s="80"/>
      <c r="S46" s="80"/>
      <c r="T46" s="80" t="s">
        <v>342</v>
      </c>
      <c r="U46" s="80"/>
      <c r="V46" s="83" t="s">
        <v>377</v>
      </c>
      <c r="W46" s="82">
        <v>43704.94414351852</v>
      </c>
      <c r="X46" s="86">
        <v>43704</v>
      </c>
      <c r="Y46" s="88" t="s">
        <v>417</v>
      </c>
      <c r="Z46" s="83" t="s">
        <v>483</v>
      </c>
      <c r="AA46" s="80"/>
      <c r="AB46" s="80"/>
      <c r="AC46" s="88" t="s">
        <v>548</v>
      </c>
      <c r="AD46" s="80"/>
      <c r="AE46" s="80" t="b">
        <v>0</v>
      </c>
      <c r="AF46" s="80">
        <v>0</v>
      </c>
      <c r="AG46" s="88" t="s">
        <v>607</v>
      </c>
      <c r="AH46" s="80" t="b">
        <v>0</v>
      </c>
      <c r="AI46" s="80" t="s">
        <v>611</v>
      </c>
      <c r="AJ46" s="80"/>
      <c r="AK46" s="88" t="s">
        <v>607</v>
      </c>
      <c r="AL46" s="80" t="b">
        <v>0</v>
      </c>
      <c r="AM46" s="80">
        <v>11</v>
      </c>
      <c r="AN46" s="88" t="s">
        <v>558</v>
      </c>
      <c r="AO46" s="80" t="s">
        <v>616</v>
      </c>
      <c r="AP46" s="80" t="b">
        <v>0</v>
      </c>
      <c r="AQ46" s="88" t="s">
        <v>558</v>
      </c>
      <c r="AR46" s="80" t="s">
        <v>196</v>
      </c>
      <c r="AS46" s="80">
        <v>0</v>
      </c>
      <c r="AT46" s="80">
        <v>0</v>
      </c>
      <c r="AU46" s="80"/>
      <c r="AV46" s="80"/>
      <c r="AW46" s="80"/>
      <c r="AX46" s="80"/>
      <c r="AY46" s="80"/>
      <c r="AZ46" s="80"/>
      <c r="BA46" s="80"/>
      <c r="BB46" s="80"/>
      <c r="BC46">
        <v>1</v>
      </c>
      <c r="BD46" s="79" t="str">
        <f>REPLACE(INDEX(GroupVertices[Group],MATCH(Edges[[#This Row],[Vertex 1]],GroupVertices[Vertex],0)),1,1,"")</f>
        <v>3</v>
      </c>
      <c r="BE46" s="79" t="str">
        <f>REPLACE(INDEX(GroupVertices[Group],MATCH(Edges[[#This Row],[Vertex 2]],GroupVertices[Vertex],0)),1,1,"")</f>
        <v>3</v>
      </c>
      <c r="BF46" s="79">
        <v>24</v>
      </c>
      <c r="BG46" s="48"/>
      <c r="BH46" s="49"/>
      <c r="BI46" s="48"/>
      <c r="BJ46" s="49"/>
      <c r="BK46" s="48"/>
      <c r="BL46" s="49"/>
      <c r="BM46" s="48"/>
      <c r="BN46" s="49"/>
      <c r="BO46" s="48"/>
    </row>
    <row r="47" spans="1:67" ht="15">
      <c r="A47" s="65" t="s">
        <v>244</v>
      </c>
      <c r="B47" s="65" t="s">
        <v>250</v>
      </c>
      <c r="C47" s="66" t="s">
        <v>1772</v>
      </c>
      <c r="D47" s="67">
        <v>3</v>
      </c>
      <c r="E47" s="68" t="s">
        <v>132</v>
      </c>
      <c r="F47" s="69">
        <v>32</v>
      </c>
      <c r="G47" s="66"/>
      <c r="H47" s="70"/>
      <c r="I47" s="71"/>
      <c r="J47" s="71"/>
      <c r="K47" s="34" t="s">
        <v>65</v>
      </c>
      <c r="L47" s="78">
        <v>47</v>
      </c>
      <c r="M47" s="78"/>
      <c r="N47" s="73"/>
      <c r="O47" s="80" t="s">
        <v>293</v>
      </c>
      <c r="P47" s="82">
        <v>43704.94414351852</v>
      </c>
      <c r="Q47" s="80" t="s">
        <v>296</v>
      </c>
      <c r="R47" s="80"/>
      <c r="S47" s="80"/>
      <c r="T47" s="80" t="s">
        <v>342</v>
      </c>
      <c r="U47" s="80"/>
      <c r="V47" s="83" t="s">
        <v>377</v>
      </c>
      <c r="W47" s="82">
        <v>43704.94414351852</v>
      </c>
      <c r="X47" s="86">
        <v>43704</v>
      </c>
      <c r="Y47" s="88" t="s">
        <v>417</v>
      </c>
      <c r="Z47" s="83" t="s">
        <v>483</v>
      </c>
      <c r="AA47" s="80"/>
      <c r="AB47" s="80"/>
      <c r="AC47" s="88" t="s">
        <v>548</v>
      </c>
      <c r="AD47" s="80"/>
      <c r="AE47" s="80" t="b">
        <v>0</v>
      </c>
      <c r="AF47" s="80">
        <v>0</v>
      </c>
      <c r="AG47" s="88" t="s">
        <v>607</v>
      </c>
      <c r="AH47" s="80" t="b">
        <v>0</v>
      </c>
      <c r="AI47" s="80" t="s">
        <v>611</v>
      </c>
      <c r="AJ47" s="80"/>
      <c r="AK47" s="88" t="s">
        <v>607</v>
      </c>
      <c r="AL47" s="80" t="b">
        <v>0</v>
      </c>
      <c r="AM47" s="80">
        <v>11</v>
      </c>
      <c r="AN47" s="88" t="s">
        <v>558</v>
      </c>
      <c r="AO47" s="80" t="s">
        <v>616</v>
      </c>
      <c r="AP47" s="80" t="b">
        <v>0</v>
      </c>
      <c r="AQ47" s="88" t="s">
        <v>558</v>
      </c>
      <c r="AR47" s="80" t="s">
        <v>196</v>
      </c>
      <c r="AS47" s="80">
        <v>0</v>
      </c>
      <c r="AT47" s="80">
        <v>0</v>
      </c>
      <c r="AU47" s="80"/>
      <c r="AV47" s="80"/>
      <c r="AW47" s="80"/>
      <c r="AX47" s="80"/>
      <c r="AY47" s="80"/>
      <c r="AZ47" s="80"/>
      <c r="BA47" s="80"/>
      <c r="BB47" s="80"/>
      <c r="BC47">
        <v>1</v>
      </c>
      <c r="BD47" s="79" t="str">
        <f>REPLACE(INDEX(GroupVertices[Group],MATCH(Edges[[#This Row],[Vertex 1]],GroupVertices[Vertex],0)),1,1,"")</f>
        <v>3</v>
      </c>
      <c r="BE47" s="79" t="str">
        <f>REPLACE(INDEX(GroupVertices[Group],MATCH(Edges[[#This Row],[Vertex 2]],GroupVertices[Vertex],0)),1,1,"")</f>
        <v>3</v>
      </c>
      <c r="BF47" s="79">
        <v>24</v>
      </c>
      <c r="BG47" s="48">
        <v>0</v>
      </c>
      <c r="BH47" s="49">
        <v>0</v>
      </c>
      <c r="BI47" s="48">
        <v>0</v>
      </c>
      <c r="BJ47" s="49">
        <v>0</v>
      </c>
      <c r="BK47" s="48">
        <v>0</v>
      </c>
      <c r="BL47" s="49">
        <v>0</v>
      </c>
      <c r="BM47" s="48">
        <v>30</v>
      </c>
      <c r="BN47" s="49">
        <v>100</v>
      </c>
      <c r="BO47" s="48">
        <v>30</v>
      </c>
    </row>
    <row r="48" spans="1:67" ht="15">
      <c r="A48" s="65" t="s">
        <v>245</v>
      </c>
      <c r="B48" s="65" t="s">
        <v>254</v>
      </c>
      <c r="C48" s="66" t="s">
        <v>1772</v>
      </c>
      <c r="D48" s="67">
        <v>3</v>
      </c>
      <c r="E48" s="68" t="s">
        <v>132</v>
      </c>
      <c r="F48" s="69">
        <v>32</v>
      </c>
      <c r="G48" s="66"/>
      <c r="H48" s="70"/>
      <c r="I48" s="71"/>
      <c r="J48" s="71"/>
      <c r="K48" s="34" t="s">
        <v>65</v>
      </c>
      <c r="L48" s="78">
        <v>48</v>
      </c>
      <c r="M48" s="78"/>
      <c r="N48" s="73"/>
      <c r="O48" s="80" t="s">
        <v>292</v>
      </c>
      <c r="P48" s="82">
        <v>43704.97096064815</v>
      </c>
      <c r="Q48" s="80" t="s">
        <v>296</v>
      </c>
      <c r="R48" s="80"/>
      <c r="S48" s="80"/>
      <c r="T48" s="80" t="s">
        <v>342</v>
      </c>
      <c r="U48" s="80"/>
      <c r="V48" s="83" t="s">
        <v>378</v>
      </c>
      <c r="W48" s="82">
        <v>43704.97096064815</v>
      </c>
      <c r="X48" s="86">
        <v>43704</v>
      </c>
      <c r="Y48" s="88" t="s">
        <v>418</v>
      </c>
      <c r="Z48" s="83" t="s">
        <v>484</v>
      </c>
      <c r="AA48" s="80"/>
      <c r="AB48" s="80"/>
      <c r="AC48" s="88" t="s">
        <v>549</v>
      </c>
      <c r="AD48" s="80"/>
      <c r="AE48" s="80" t="b">
        <v>0</v>
      </c>
      <c r="AF48" s="80">
        <v>0</v>
      </c>
      <c r="AG48" s="88" t="s">
        <v>607</v>
      </c>
      <c r="AH48" s="80" t="b">
        <v>0</v>
      </c>
      <c r="AI48" s="80" t="s">
        <v>611</v>
      </c>
      <c r="AJ48" s="80"/>
      <c r="AK48" s="88" t="s">
        <v>607</v>
      </c>
      <c r="AL48" s="80" t="b">
        <v>0</v>
      </c>
      <c r="AM48" s="80">
        <v>11</v>
      </c>
      <c r="AN48" s="88" t="s">
        <v>558</v>
      </c>
      <c r="AO48" s="80" t="s">
        <v>616</v>
      </c>
      <c r="AP48" s="80" t="b">
        <v>0</v>
      </c>
      <c r="AQ48" s="88" t="s">
        <v>558</v>
      </c>
      <c r="AR48" s="80" t="s">
        <v>196</v>
      </c>
      <c r="AS48" s="80">
        <v>0</v>
      </c>
      <c r="AT48" s="80">
        <v>0</v>
      </c>
      <c r="AU48" s="80"/>
      <c r="AV48" s="80"/>
      <c r="AW48" s="80"/>
      <c r="AX48" s="80"/>
      <c r="AY48" s="80"/>
      <c r="AZ48" s="80"/>
      <c r="BA48" s="80"/>
      <c r="BB48" s="80"/>
      <c r="BC48">
        <v>1</v>
      </c>
      <c r="BD48" s="79" t="str">
        <f>REPLACE(INDEX(GroupVertices[Group],MATCH(Edges[[#This Row],[Vertex 1]],GroupVertices[Vertex],0)),1,1,"")</f>
        <v>3</v>
      </c>
      <c r="BE48" s="79" t="str">
        <f>REPLACE(INDEX(GroupVertices[Group],MATCH(Edges[[#This Row],[Vertex 2]],GroupVertices[Vertex],0)),1,1,"")</f>
        <v>3</v>
      </c>
      <c r="BF48" s="79">
        <v>24</v>
      </c>
      <c r="BG48" s="48"/>
      <c r="BH48" s="49"/>
      <c r="BI48" s="48"/>
      <c r="BJ48" s="49"/>
      <c r="BK48" s="48"/>
      <c r="BL48" s="49"/>
      <c r="BM48" s="48"/>
      <c r="BN48" s="49"/>
      <c r="BO48" s="48"/>
    </row>
    <row r="49" spans="1:67" ht="15">
      <c r="A49" s="65" t="s">
        <v>245</v>
      </c>
      <c r="B49" s="65" t="s">
        <v>249</v>
      </c>
      <c r="C49" s="66" t="s">
        <v>1772</v>
      </c>
      <c r="D49" s="67">
        <v>3</v>
      </c>
      <c r="E49" s="68" t="s">
        <v>132</v>
      </c>
      <c r="F49" s="69">
        <v>32</v>
      </c>
      <c r="G49" s="66"/>
      <c r="H49" s="70"/>
      <c r="I49" s="71"/>
      <c r="J49" s="71"/>
      <c r="K49" s="34" t="s">
        <v>65</v>
      </c>
      <c r="L49" s="78">
        <v>49</v>
      </c>
      <c r="M49" s="78"/>
      <c r="N49" s="73"/>
      <c r="O49" s="80" t="s">
        <v>293</v>
      </c>
      <c r="P49" s="82">
        <v>43704.97096064815</v>
      </c>
      <c r="Q49" s="80" t="s">
        <v>296</v>
      </c>
      <c r="R49" s="80"/>
      <c r="S49" s="80"/>
      <c r="T49" s="80" t="s">
        <v>342</v>
      </c>
      <c r="U49" s="80"/>
      <c r="V49" s="83" t="s">
        <v>378</v>
      </c>
      <c r="W49" s="82">
        <v>43704.97096064815</v>
      </c>
      <c r="X49" s="86">
        <v>43704</v>
      </c>
      <c r="Y49" s="88" t="s">
        <v>418</v>
      </c>
      <c r="Z49" s="83" t="s">
        <v>484</v>
      </c>
      <c r="AA49" s="80"/>
      <c r="AB49" s="80"/>
      <c r="AC49" s="88" t="s">
        <v>549</v>
      </c>
      <c r="AD49" s="80"/>
      <c r="AE49" s="80" t="b">
        <v>0</v>
      </c>
      <c r="AF49" s="80">
        <v>0</v>
      </c>
      <c r="AG49" s="88" t="s">
        <v>607</v>
      </c>
      <c r="AH49" s="80" t="b">
        <v>0</v>
      </c>
      <c r="AI49" s="80" t="s">
        <v>611</v>
      </c>
      <c r="AJ49" s="80"/>
      <c r="AK49" s="88" t="s">
        <v>607</v>
      </c>
      <c r="AL49" s="80" t="b">
        <v>0</v>
      </c>
      <c r="AM49" s="80">
        <v>11</v>
      </c>
      <c r="AN49" s="88" t="s">
        <v>558</v>
      </c>
      <c r="AO49" s="80" t="s">
        <v>616</v>
      </c>
      <c r="AP49" s="80" t="b">
        <v>0</v>
      </c>
      <c r="AQ49" s="88" t="s">
        <v>558</v>
      </c>
      <c r="AR49" s="80" t="s">
        <v>196</v>
      </c>
      <c r="AS49" s="80">
        <v>0</v>
      </c>
      <c r="AT49" s="80">
        <v>0</v>
      </c>
      <c r="AU49" s="80"/>
      <c r="AV49" s="80"/>
      <c r="AW49" s="80"/>
      <c r="AX49" s="80"/>
      <c r="AY49" s="80"/>
      <c r="AZ49" s="80"/>
      <c r="BA49" s="80"/>
      <c r="BB49" s="80"/>
      <c r="BC49">
        <v>1</v>
      </c>
      <c r="BD49" s="79" t="str">
        <f>REPLACE(INDEX(GroupVertices[Group],MATCH(Edges[[#This Row],[Vertex 1]],GroupVertices[Vertex],0)),1,1,"")</f>
        <v>3</v>
      </c>
      <c r="BE49" s="79" t="str">
        <f>REPLACE(INDEX(GroupVertices[Group],MATCH(Edges[[#This Row],[Vertex 2]],GroupVertices[Vertex],0)),1,1,"")</f>
        <v>3</v>
      </c>
      <c r="BF49" s="79">
        <v>24</v>
      </c>
      <c r="BG49" s="48"/>
      <c r="BH49" s="49"/>
      <c r="BI49" s="48"/>
      <c r="BJ49" s="49"/>
      <c r="BK49" s="48"/>
      <c r="BL49" s="49"/>
      <c r="BM49" s="48"/>
      <c r="BN49" s="49"/>
      <c r="BO49" s="48"/>
    </row>
    <row r="50" spans="1:67" ht="15">
      <c r="A50" s="65" t="s">
        <v>245</v>
      </c>
      <c r="B50" s="65" t="s">
        <v>277</v>
      </c>
      <c r="C50" s="66" t="s">
        <v>1772</v>
      </c>
      <c r="D50" s="67">
        <v>3</v>
      </c>
      <c r="E50" s="68" t="s">
        <v>132</v>
      </c>
      <c r="F50" s="69">
        <v>32</v>
      </c>
      <c r="G50" s="66"/>
      <c r="H50" s="70"/>
      <c r="I50" s="71"/>
      <c r="J50" s="71"/>
      <c r="K50" s="34" t="s">
        <v>65</v>
      </c>
      <c r="L50" s="78">
        <v>50</v>
      </c>
      <c r="M50" s="78"/>
      <c r="N50" s="73"/>
      <c r="O50" s="80" t="s">
        <v>293</v>
      </c>
      <c r="P50" s="82">
        <v>43704.97096064815</v>
      </c>
      <c r="Q50" s="80" t="s">
        <v>296</v>
      </c>
      <c r="R50" s="80"/>
      <c r="S50" s="80"/>
      <c r="T50" s="80" t="s">
        <v>342</v>
      </c>
      <c r="U50" s="80"/>
      <c r="V50" s="83" t="s">
        <v>378</v>
      </c>
      <c r="W50" s="82">
        <v>43704.97096064815</v>
      </c>
      <c r="X50" s="86">
        <v>43704</v>
      </c>
      <c r="Y50" s="88" t="s">
        <v>418</v>
      </c>
      <c r="Z50" s="83" t="s">
        <v>484</v>
      </c>
      <c r="AA50" s="80"/>
      <c r="AB50" s="80"/>
      <c r="AC50" s="88" t="s">
        <v>549</v>
      </c>
      <c r="AD50" s="80"/>
      <c r="AE50" s="80" t="b">
        <v>0</v>
      </c>
      <c r="AF50" s="80">
        <v>0</v>
      </c>
      <c r="AG50" s="88" t="s">
        <v>607</v>
      </c>
      <c r="AH50" s="80" t="b">
        <v>0</v>
      </c>
      <c r="AI50" s="80" t="s">
        <v>611</v>
      </c>
      <c r="AJ50" s="80"/>
      <c r="AK50" s="88" t="s">
        <v>607</v>
      </c>
      <c r="AL50" s="80" t="b">
        <v>0</v>
      </c>
      <c r="AM50" s="80">
        <v>11</v>
      </c>
      <c r="AN50" s="88" t="s">
        <v>558</v>
      </c>
      <c r="AO50" s="80" t="s">
        <v>616</v>
      </c>
      <c r="AP50" s="80" t="b">
        <v>0</v>
      </c>
      <c r="AQ50" s="88" t="s">
        <v>558</v>
      </c>
      <c r="AR50" s="80" t="s">
        <v>196</v>
      </c>
      <c r="AS50" s="80">
        <v>0</v>
      </c>
      <c r="AT50" s="80">
        <v>0</v>
      </c>
      <c r="AU50" s="80"/>
      <c r="AV50" s="80"/>
      <c r="AW50" s="80"/>
      <c r="AX50" s="80"/>
      <c r="AY50" s="80"/>
      <c r="AZ50" s="80"/>
      <c r="BA50" s="80"/>
      <c r="BB50" s="80"/>
      <c r="BC50">
        <v>1</v>
      </c>
      <c r="BD50" s="79" t="str">
        <f>REPLACE(INDEX(GroupVertices[Group],MATCH(Edges[[#This Row],[Vertex 1]],GroupVertices[Vertex],0)),1,1,"")</f>
        <v>3</v>
      </c>
      <c r="BE50" s="79" t="str">
        <f>REPLACE(INDEX(GroupVertices[Group],MATCH(Edges[[#This Row],[Vertex 2]],GroupVertices[Vertex],0)),1,1,"")</f>
        <v>3</v>
      </c>
      <c r="BF50" s="79">
        <v>24</v>
      </c>
      <c r="BG50" s="48"/>
      <c r="BH50" s="49"/>
      <c r="BI50" s="48"/>
      <c r="BJ50" s="49"/>
      <c r="BK50" s="48"/>
      <c r="BL50" s="49"/>
      <c r="BM50" s="48"/>
      <c r="BN50" s="49"/>
      <c r="BO50" s="48"/>
    </row>
    <row r="51" spans="1:67" ht="15">
      <c r="A51" s="65" t="s">
        <v>245</v>
      </c>
      <c r="B51" s="65" t="s">
        <v>252</v>
      </c>
      <c r="C51" s="66" t="s">
        <v>1772</v>
      </c>
      <c r="D51" s="67">
        <v>3</v>
      </c>
      <c r="E51" s="68" t="s">
        <v>132</v>
      </c>
      <c r="F51" s="69">
        <v>32</v>
      </c>
      <c r="G51" s="66"/>
      <c r="H51" s="70"/>
      <c r="I51" s="71"/>
      <c r="J51" s="71"/>
      <c r="K51" s="34" t="s">
        <v>65</v>
      </c>
      <c r="L51" s="78">
        <v>51</v>
      </c>
      <c r="M51" s="78"/>
      <c r="N51" s="73"/>
      <c r="O51" s="80" t="s">
        <v>293</v>
      </c>
      <c r="P51" s="82">
        <v>43704.97096064815</v>
      </c>
      <c r="Q51" s="80" t="s">
        <v>296</v>
      </c>
      <c r="R51" s="80"/>
      <c r="S51" s="80"/>
      <c r="T51" s="80" t="s">
        <v>342</v>
      </c>
      <c r="U51" s="80"/>
      <c r="V51" s="83" t="s">
        <v>378</v>
      </c>
      <c r="W51" s="82">
        <v>43704.97096064815</v>
      </c>
      <c r="X51" s="86">
        <v>43704</v>
      </c>
      <c r="Y51" s="88" t="s">
        <v>418</v>
      </c>
      <c r="Z51" s="83" t="s">
        <v>484</v>
      </c>
      <c r="AA51" s="80"/>
      <c r="AB51" s="80"/>
      <c r="AC51" s="88" t="s">
        <v>549</v>
      </c>
      <c r="AD51" s="80"/>
      <c r="AE51" s="80" t="b">
        <v>0</v>
      </c>
      <c r="AF51" s="80">
        <v>0</v>
      </c>
      <c r="AG51" s="88" t="s">
        <v>607</v>
      </c>
      <c r="AH51" s="80" t="b">
        <v>0</v>
      </c>
      <c r="AI51" s="80" t="s">
        <v>611</v>
      </c>
      <c r="AJ51" s="80"/>
      <c r="AK51" s="88" t="s">
        <v>607</v>
      </c>
      <c r="AL51" s="80" t="b">
        <v>0</v>
      </c>
      <c r="AM51" s="80">
        <v>11</v>
      </c>
      <c r="AN51" s="88" t="s">
        <v>558</v>
      </c>
      <c r="AO51" s="80" t="s">
        <v>616</v>
      </c>
      <c r="AP51" s="80" t="b">
        <v>0</v>
      </c>
      <c r="AQ51" s="88" t="s">
        <v>558</v>
      </c>
      <c r="AR51" s="80" t="s">
        <v>196</v>
      </c>
      <c r="AS51" s="80">
        <v>0</v>
      </c>
      <c r="AT51" s="80">
        <v>0</v>
      </c>
      <c r="AU51" s="80"/>
      <c r="AV51" s="80"/>
      <c r="AW51" s="80"/>
      <c r="AX51" s="80"/>
      <c r="AY51" s="80"/>
      <c r="AZ51" s="80"/>
      <c r="BA51" s="80"/>
      <c r="BB51" s="80"/>
      <c r="BC51">
        <v>1</v>
      </c>
      <c r="BD51" s="79" t="str">
        <f>REPLACE(INDEX(GroupVertices[Group],MATCH(Edges[[#This Row],[Vertex 1]],GroupVertices[Vertex],0)),1,1,"")</f>
        <v>3</v>
      </c>
      <c r="BE51" s="79" t="str">
        <f>REPLACE(INDEX(GroupVertices[Group],MATCH(Edges[[#This Row],[Vertex 2]],GroupVertices[Vertex],0)),1,1,"")</f>
        <v>3</v>
      </c>
      <c r="BF51" s="79">
        <v>24</v>
      </c>
      <c r="BG51" s="48"/>
      <c r="BH51" s="49"/>
      <c r="BI51" s="48"/>
      <c r="BJ51" s="49"/>
      <c r="BK51" s="48"/>
      <c r="BL51" s="49"/>
      <c r="BM51" s="48"/>
      <c r="BN51" s="49"/>
      <c r="BO51" s="48"/>
    </row>
    <row r="52" spans="1:67" ht="15">
      <c r="A52" s="65" t="s">
        <v>245</v>
      </c>
      <c r="B52" s="65" t="s">
        <v>253</v>
      </c>
      <c r="C52" s="66" t="s">
        <v>1772</v>
      </c>
      <c r="D52" s="67">
        <v>3</v>
      </c>
      <c r="E52" s="68" t="s">
        <v>132</v>
      </c>
      <c r="F52" s="69">
        <v>32</v>
      </c>
      <c r="G52" s="66"/>
      <c r="H52" s="70"/>
      <c r="I52" s="71"/>
      <c r="J52" s="71"/>
      <c r="K52" s="34" t="s">
        <v>65</v>
      </c>
      <c r="L52" s="78">
        <v>52</v>
      </c>
      <c r="M52" s="78"/>
      <c r="N52" s="73"/>
      <c r="O52" s="80" t="s">
        <v>293</v>
      </c>
      <c r="P52" s="82">
        <v>43704.97096064815</v>
      </c>
      <c r="Q52" s="80" t="s">
        <v>296</v>
      </c>
      <c r="R52" s="80"/>
      <c r="S52" s="80"/>
      <c r="T52" s="80" t="s">
        <v>342</v>
      </c>
      <c r="U52" s="80"/>
      <c r="V52" s="83" t="s">
        <v>378</v>
      </c>
      <c r="W52" s="82">
        <v>43704.97096064815</v>
      </c>
      <c r="X52" s="86">
        <v>43704</v>
      </c>
      <c r="Y52" s="88" t="s">
        <v>418</v>
      </c>
      <c r="Z52" s="83" t="s">
        <v>484</v>
      </c>
      <c r="AA52" s="80"/>
      <c r="AB52" s="80"/>
      <c r="AC52" s="88" t="s">
        <v>549</v>
      </c>
      <c r="AD52" s="80"/>
      <c r="AE52" s="80" t="b">
        <v>0</v>
      </c>
      <c r="AF52" s="80">
        <v>0</v>
      </c>
      <c r="AG52" s="88" t="s">
        <v>607</v>
      </c>
      <c r="AH52" s="80" t="b">
        <v>0</v>
      </c>
      <c r="AI52" s="80" t="s">
        <v>611</v>
      </c>
      <c r="AJ52" s="80"/>
      <c r="AK52" s="88" t="s">
        <v>607</v>
      </c>
      <c r="AL52" s="80" t="b">
        <v>0</v>
      </c>
      <c r="AM52" s="80">
        <v>11</v>
      </c>
      <c r="AN52" s="88" t="s">
        <v>558</v>
      </c>
      <c r="AO52" s="80" t="s">
        <v>616</v>
      </c>
      <c r="AP52" s="80" t="b">
        <v>0</v>
      </c>
      <c r="AQ52" s="88" t="s">
        <v>558</v>
      </c>
      <c r="AR52" s="80" t="s">
        <v>196</v>
      </c>
      <c r="AS52" s="80">
        <v>0</v>
      </c>
      <c r="AT52" s="80">
        <v>0</v>
      </c>
      <c r="AU52" s="80"/>
      <c r="AV52" s="80"/>
      <c r="AW52" s="80"/>
      <c r="AX52" s="80"/>
      <c r="AY52" s="80"/>
      <c r="AZ52" s="80"/>
      <c r="BA52" s="80"/>
      <c r="BB52" s="80"/>
      <c r="BC52">
        <v>1</v>
      </c>
      <c r="BD52" s="79" t="str">
        <f>REPLACE(INDEX(GroupVertices[Group],MATCH(Edges[[#This Row],[Vertex 1]],GroupVertices[Vertex],0)),1,1,"")</f>
        <v>3</v>
      </c>
      <c r="BE52" s="79" t="str">
        <f>REPLACE(INDEX(GroupVertices[Group],MATCH(Edges[[#This Row],[Vertex 2]],GroupVertices[Vertex],0)),1,1,"")</f>
        <v>3</v>
      </c>
      <c r="BF52" s="79">
        <v>24</v>
      </c>
      <c r="BG52" s="48"/>
      <c r="BH52" s="49"/>
      <c r="BI52" s="48"/>
      <c r="BJ52" s="49"/>
      <c r="BK52" s="48"/>
      <c r="BL52" s="49"/>
      <c r="BM52" s="48"/>
      <c r="BN52" s="49"/>
      <c r="BO52" s="48"/>
    </row>
    <row r="53" spans="1:67" ht="15">
      <c r="A53" s="65" t="s">
        <v>245</v>
      </c>
      <c r="B53" s="65" t="s">
        <v>251</v>
      </c>
      <c r="C53" s="66" t="s">
        <v>1772</v>
      </c>
      <c r="D53" s="67">
        <v>3</v>
      </c>
      <c r="E53" s="68" t="s">
        <v>132</v>
      </c>
      <c r="F53" s="69">
        <v>32</v>
      </c>
      <c r="G53" s="66"/>
      <c r="H53" s="70"/>
      <c r="I53" s="71"/>
      <c r="J53" s="71"/>
      <c r="K53" s="34" t="s">
        <v>65</v>
      </c>
      <c r="L53" s="78">
        <v>53</v>
      </c>
      <c r="M53" s="78"/>
      <c r="N53" s="73"/>
      <c r="O53" s="80" t="s">
        <v>293</v>
      </c>
      <c r="P53" s="82">
        <v>43704.97096064815</v>
      </c>
      <c r="Q53" s="80" t="s">
        <v>296</v>
      </c>
      <c r="R53" s="80"/>
      <c r="S53" s="80"/>
      <c r="T53" s="80" t="s">
        <v>342</v>
      </c>
      <c r="U53" s="80"/>
      <c r="V53" s="83" t="s">
        <v>378</v>
      </c>
      <c r="W53" s="82">
        <v>43704.97096064815</v>
      </c>
      <c r="X53" s="86">
        <v>43704</v>
      </c>
      <c r="Y53" s="88" t="s">
        <v>418</v>
      </c>
      <c r="Z53" s="83" t="s">
        <v>484</v>
      </c>
      <c r="AA53" s="80"/>
      <c r="AB53" s="80"/>
      <c r="AC53" s="88" t="s">
        <v>549</v>
      </c>
      <c r="AD53" s="80"/>
      <c r="AE53" s="80" t="b">
        <v>0</v>
      </c>
      <c r="AF53" s="80">
        <v>0</v>
      </c>
      <c r="AG53" s="88" t="s">
        <v>607</v>
      </c>
      <c r="AH53" s="80" t="b">
        <v>0</v>
      </c>
      <c r="AI53" s="80" t="s">
        <v>611</v>
      </c>
      <c r="AJ53" s="80"/>
      <c r="AK53" s="88" t="s">
        <v>607</v>
      </c>
      <c r="AL53" s="80" t="b">
        <v>0</v>
      </c>
      <c r="AM53" s="80">
        <v>11</v>
      </c>
      <c r="AN53" s="88" t="s">
        <v>558</v>
      </c>
      <c r="AO53" s="80" t="s">
        <v>616</v>
      </c>
      <c r="AP53" s="80" t="b">
        <v>0</v>
      </c>
      <c r="AQ53" s="88" t="s">
        <v>558</v>
      </c>
      <c r="AR53" s="80" t="s">
        <v>196</v>
      </c>
      <c r="AS53" s="80">
        <v>0</v>
      </c>
      <c r="AT53" s="80">
        <v>0</v>
      </c>
      <c r="AU53" s="80"/>
      <c r="AV53" s="80"/>
      <c r="AW53" s="80"/>
      <c r="AX53" s="80"/>
      <c r="AY53" s="80"/>
      <c r="AZ53" s="80"/>
      <c r="BA53" s="80"/>
      <c r="BB53" s="80"/>
      <c r="BC53">
        <v>1</v>
      </c>
      <c r="BD53" s="79" t="str">
        <f>REPLACE(INDEX(GroupVertices[Group],MATCH(Edges[[#This Row],[Vertex 1]],GroupVertices[Vertex],0)),1,1,"")</f>
        <v>3</v>
      </c>
      <c r="BE53" s="79" t="str">
        <f>REPLACE(INDEX(GroupVertices[Group],MATCH(Edges[[#This Row],[Vertex 2]],GroupVertices[Vertex],0)),1,1,"")</f>
        <v>3</v>
      </c>
      <c r="BF53" s="79">
        <v>24</v>
      </c>
      <c r="BG53" s="48"/>
      <c r="BH53" s="49"/>
      <c r="BI53" s="48"/>
      <c r="BJ53" s="49"/>
      <c r="BK53" s="48"/>
      <c r="BL53" s="49"/>
      <c r="BM53" s="48"/>
      <c r="BN53" s="49"/>
      <c r="BO53" s="48"/>
    </row>
    <row r="54" spans="1:67" ht="15">
      <c r="A54" s="65" t="s">
        <v>245</v>
      </c>
      <c r="B54" s="65" t="s">
        <v>250</v>
      </c>
      <c r="C54" s="66" t="s">
        <v>1772</v>
      </c>
      <c r="D54" s="67">
        <v>3</v>
      </c>
      <c r="E54" s="68" t="s">
        <v>132</v>
      </c>
      <c r="F54" s="69">
        <v>32</v>
      </c>
      <c r="G54" s="66"/>
      <c r="H54" s="70"/>
      <c r="I54" s="71"/>
      <c r="J54" s="71"/>
      <c r="K54" s="34" t="s">
        <v>65</v>
      </c>
      <c r="L54" s="78">
        <v>54</v>
      </c>
      <c r="M54" s="78"/>
      <c r="N54" s="73"/>
      <c r="O54" s="80" t="s">
        <v>293</v>
      </c>
      <c r="P54" s="82">
        <v>43704.97096064815</v>
      </c>
      <c r="Q54" s="80" t="s">
        <v>296</v>
      </c>
      <c r="R54" s="80"/>
      <c r="S54" s="80"/>
      <c r="T54" s="80" t="s">
        <v>342</v>
      </c>
      <c r="U54" s="80"/>
      <c r="V54" s="83" t="s">
        <v>378</v>
      </c>
      <c r="W54" s="82">
        <v>43704.97096064815</v>
      </c>
      <c r="X54" s="86">
        <v>43704</v>
      </c>
      <c r="Y54" s="88" t="s">
        <v>418</v>
      </c>
      <c r="Z54" s="83" t="s">
        <v>484</v>
      </c>
      <c r="AA54" s="80"/>
      <c r="AB54" s="80"/>
      <c r="AC54" s="88" t="s">
        <v>549</v>
      </c>
      <c r="AD54" s="80"/>
      <c r="AE54" s="80" t="b">
        <v>0</v>
      </c>
      <c r="AF54" s="80">
        <v>0</v>
      </c>
      <c r="AG54" s="88" t="s">
        <v>607</v>
      </c>
      <c r="AH54" s="80" t="b">
        <v>0</v>
      </c>
      <c r="AI54" s="80" t="s">
        <v>611</v>
      </c>
      <c r="AJ54" s="80"/>
      <c r="AK54" s="88" t="s">
        <v>607</v>
      </c>
      <c r="AL54" s="80" t="b">
        <v>0</v>
      </c>
      <c r="AM54" s="80">
        <v>11</v>
      </c>
      <c r="AN54" s="88" t="s">
        <v>558</v>
      </c>
      <c r="AO54" s="80" t="s">
        <v>616</v>
      </c>
      <c r="AP54" s="80" t="b">
        <v>0</v>
      </c>
      <c r="AQ54" s="88" t="s">
        <v>558</v>
      </c>
      <c r="AR54" s="80" t="s">
        <v>196</v>
      </c>
      <c r="AS54" s="80">
        <v>0</v>
      </c>
      <c r="AT54" s="80">
        <v>0</v>
      </c>
      <c r="AU54" s="80"/>
      <c r="AV54" s="80"/>
      <c r="AW54" s="80"/>
      <c r="AX54" s="80"/>
      <c r="AY54" s="80"/>
      <c r="AZ54" s="80"/>
      <c r="BA54" s="80"/>
      <c r="BB54" s="80"/>
      <c r="BC54">
        <v>1</v>
      </c>
      <c r="BD54" s="79" t="str">
        <f>REPLACE(INDEX(GroupVertices[Group],MATCH(Edges[[#This Row],[Vertex 1]],GroupVertices[Vertex],0)),1,1,"")</f>
        <v>3</v>
      </c>
      <c r="BE54" s="79" t="str">
        <f>REPLACE(INDEX(GroupVertices[Group],MATCH(Edges[[#This Row],[Vertex 2]],GroupVertices[Vertex],0)),1,1,"")</f>
        <v>3</v>
      </c>
      <c r="BF54" s="79">
        <v>24</v>
      </c>
      <c r="BG54" s="48">
        <v>0</v>
      </c>
      <c r="BH54" s="49">
        <v>0</v>
      </c>
      <c r="BI54" s="48">
        <v>0</v>
      </c>
      <c r="BJ54" s="49">
        <v>0</v>
      </c>
      <c r="BK54" s="48">
        <v>0</v>
      </c>
      <c r="BL54" s="49">
        <v>0</v>
      </c>
      <c r="BM54" s="48">
        <v>30</v>
      </c>
      <c r="BN54" s="49">
        <v>100</v>
      </c>
      <c r="BO54" s="48">
        <v>30</v>
      </c>
    </row>
    <row r="55" spans="1:67" ht="15">
      <c r="A55" s="65" t="s">
        <v>246</v>
      </c>
      <c r="B55" s="65" t="s">
        <v>254</v>
      </c>
      <c r="C55" s="66" t="s">
        <v>1772</v>
      </c>
      <c r="D55" s="67">
        <v>3</v>
      </c>
      <c r="E55" s="68" t="s">
        <v>132</v>
      </c>
      <c r="F55" s="69">
        <v>32</v>
      </c>
      <c r="G55" s="66"/>
      <c r="H55" s="70"/>
      <c r="I55" s="71"/>
      <c r="J55" s="71"/>
      <c r="K55" s="34" t="s">
        <v>65</v>
      </c>
      <c r="L55" s="78">
        <v>55</v>
      </c>
      <c r="M55" s="78"/>
      <c r="N55" s="73"/>
      <c r="O55" s="80" t="s">
        <v>292</v>
      </c>
      <c r="P55" s="82">
        <v>43704.99146990741</v>
      </c>
      <c r="Q55" s="80" t="s">
        <v>296</v>
      </c>
      <c r="R55" s="80"/>
      <c r="S55" s="80"/>
      <c r="T55" s="80" t="s">
        <v>342</v>
      </c>
      <c r="U55" s="80"/>
      <c r="V55" s="83" t="s">
        <v>379</v>
      </c>
      <c r="W55" s="82">
        <v>43704.99146990741</v>
      </c>
      <c r="X55" s="86">
        <v>43704</v>
      </c>
      <c r="Y55" s="88" t="s">
        <v>419</v>
      </c>
      <c r="Z55" s="83" t="s">
        <v>485</v>
      </c>
      <c r="AA55" s="80"/>
      <c r="AB55" s="80"/>
      <c r="AC55" s="88" t="s">
        <v>550</v>
      </c>
      <c r="AD55" s="80"/>
      <c r="AE55" s="80" t="b">
        <v>0</v>
      </c>
      <c r="AF55" s="80">
        <v>0</v>
      </c>
      <c r="AG55" s="88" t="s">
        <v>607</v>
      </c>
      <c r="AH55" s="80" t="b">
        <v>0</v>
      </c>
      <c r="AI55" s="80" t="s">
        <v>611</v>
      </c>
      <c r="AJ55" s="80"/>
      <c r="AK55" s="88" t="s">
        <v>607</v>
      </c>
      <c r="AL55" s="80" t="b">
        <v>0</v>
      </c>
      <c r="AM55" s="80">
        <v>11</v>
      </c>
      <c r="AN55" s="88" t="s">
        <v>558</v>
      </c>
      <c r="AO55" s="80" t="s">
        <v>613</v>
      </c>
      <c r="AP55" s="80" t="b">
        <v>0</v>
      </c>
      <c r="AQ55" s="88" t="s">
        <v>558</v>
      </c>
      <c r="AR55" s="80" t="s">
        <v>196</v>
      </c>
      <c r="AS55" s="80">
        <v>0</v>
      </c>
      <c r="AT55" s="80">
        <v>0</v>
      </c>
      <c r="AU55" s="80"/>
      <c r="AV55" s="80"/>
      <c r="AW55" s="80"/>
      <c r="AX55" s="80"/>
      <c r="AY55" s="80"/>
      <c r="AZ55" s="80"/>
      <c r="BA55" s="80"/>
      <c r="BB55" s="80"/>
      <c r="BC55">
        <v>1</v>
      </c>
      <c r="BD55" s="79" t="str">
        <f>REPLACE(INDEX(GroupVertices[Group],MATCH(Edges[[#This Row],[Vertex 1]],GroupVertices[Vertex],0)),1,1,"")</f>
        <v>3</v>
      </c>
      <c r="BE55" s="79" t="str">
        <f>REPLACE(INDEX(GroupVertices[Group],MATCH(Edges[[#This Row],[Vertex 2]],GroupVertices[Vertex],0)),1,1,"")</f>
        <v>3</v>
      </c>
      <c r="BF55" s="79">
        <v>24</v>
      </c>
      <c r="BG55" s="48"/>
      <c r="BH55" s="49"/>
      <c r="BI55" s="48"/>
      <c r="BJ55" s="49"/>
      <c r="BK55" s="48"/>
      <c r="BL55" s="49"/>
      <c r="BM55" s="48"/>
      <c r="BN55" s="49"/>
      <c r="BO55" s="48"/>
    </row>
    <row r="56" spans="1:67" ht="15">
      <c r="A56" s="65" t="s">
        <v>246</v>
      </c>
      <c r="B56" s="65" t="s">
        <v>249</v>
      </c>
      <c r="C56" s="66" t="s">
        <v>1772</v>
      </c>
      <c r="D56" s="67">
        <v>3</v>
      </c>
      <c r="E56" s="68" t="s">
        <v>132</v>
      </c>
      <c r="F56" s="69">
        <v>32</v>
      </c>
      <c r="G56" s="66"/>
      <c r="H56" s="70"/>
      <c r="I56" s="71"/>
      <c r="J56" s="71"/>
      <c r="K56" s="34" t="s">
        <v>65</v>
      </c>
      <c r="L56" s="78">
        <v>56</v>
      </c>
      <c r="M56" s="78"/>
      <c r="N56" s="73"/>
      <c r="O56" s="80" t="s">
        <v>293</v>
      </c>
      <c r="P56" s="82">
        <v>43704.99146990741</v>
      </c>
      <c r="Q56" s="80" t="s">
        <v>296</v>
      </c>
      <c r="R56" s="80"/>
      <c r="S56" s="80"/>
      <c r="T56" s="80" t="s">
        <v>342</v>
      </c>
      <c r="U56" s="80"/>
      <c r="V56" s="83" t="s">
        <v>379</v>
      </c>
      <c r="W56" s="82">
        <v>43704.99146990741</v>
      </c>
      <c r="X56" s="86">
        <v>43704</v>
      </c>
      <c r="Y56" s="88" t="s">
        <v>419</v>
      </c>
      <c r="Z56" s="83" t="s">
        <v>485</v>
      </c>
      <c r="AA56" s="80"/>
      <c r="AB56" s="80"/>
      <c r="AC56" s="88" t="s">
        <v>550</v>
      </c>
      <c r="AD56" s="80"/>
      <c r="AE56" s="80" t="b">
        <v>0</v>
      </c>
      <c r="AF56" s="80">
        <v>0</v>
      </c>
      <c r="AG56" s="88" t="s">
        <v>607</v>
      </c>
      <c r="AH56" s="80" t="b">
        <v>0</v>
      </c>
      <c r="AI56" s="80" t="s">
        <v>611</v>
      </c>
      <c r="AJ56" s="80"/>
      <c r="AK56" s="88" t="s">
        <v>607</v>
      </c>
      <c r="AL56" s="80" t="b">
        <v>0</v>
      </c>
      <c r="AM56" s="80">
        <v>11</v>
      </c>
      <c r="AN56" s="88" t="s">
        <v>558</v>
      </c>
      <c r="AO56" s="80" t="s">
        <v>613</v>
      </c>
      <c r="AP56" s="80" t="b">
        <v>0</v>
      </c>
      <c r="AQ56" s="88" t="s">
        <v>558</v>
      </c>
      <c r="AR56" s="80" t="s">
        <v>196</v>
      </c>
      <c r="AS56" s="80">
        <v>0</v>
      </c>
      <c r="AT56" s="80">
        <v>0</v>
      </c>
      <c r="AU56" s="80"/>
      <c r="AV56" s="80"/>
      <c r="AW56" s="80"/>
      <c r="AX56" s="80"/>
      <c r="AY56" s="80"/>
      <c r="AZ56" s="80"/>
      <c r="BA56" s="80"/>
      <c r="BB56" s="80"/>
      <c r="BC56">
        <v>1</v>
      </c>
      <c r="BD56" s="79" t="str">
        <f>REPLACE(INDEX(GroupVertices[Group],MATCH(Edges[[#This Row],[Vertex 1]],GroupVertices[Vertex],0)),1,1,"")</f>
        <v>3</v>
      </c>
      <c r="BE56" s="79" t="str">
        <f>REPLACE(INDEX(GroupVertices[Group],MATCH(Edges[[#This Row],[Vertex 2]],GroupVertices[Vertex],0)),1,1,"")</f>
        <v>3</v>
      </c>
      <c r="BF56" s="79">
        <v>24</v>
      </c>
      <c r="BG56" s="48"/>
      <c r="BH56" s="49"/>
      <c r="BI56" s="48"/>
      <c r="BJ56" s="49"/>
      <c r="BK56" s="48"/>
      <c r="BL56" s="49"/>
      <c r="BM56" s="48"/>
      <c r="BN56" s="49"/>
      <c r="BO56" s="48"/>
    </row>
    <row r="57" spans="1:67" ht="15">
      <c r="A57" s="65" t="s">
        <v>246</v>
      </c>
      <c r="B57" s="65" t="s">
        <v>277</v>
      </c>
      <c r="C57" s="66" t="s">
        <v>1772</v>
      </c>
      <c r="D57" s="67">
        <v>3</v>
      </c>
      <c r="E57" s="68" t="s">
        <v>132</v>
      </c>
      <c r="F57" s="69">
        <v>32</v>
      </c>
      <c r="G57" s="66"/>
      <c r="H57" s="70"/>
      <c r="I57" s="71"/>
      <c r="J57" s="71"/>
      <c r="K57" s="34" t="s">
        <v>65</v>
      </c>
      <c r="L57" s="78">
        <v>57</v>
      </c>
      <c r="M57" s="78"/>
      <c r="N57" s="73"/>
      <c r="O57" s="80" t="s">
        <v>293</v>
      </c>
      <c r="P57" s="82">
        <v>43704.99146990741</v>
      </c>
      <c r="Q57" s="80" t="s">
        <v>296</v>
      </c>
      <c r="R57" s="80"/>
      <c r="S57" s="80"/>
      <c r="T57" s="80" t="s">
        <v>342</v>
      </c>
      <c r="U57" s="80"/>
      <c r="V57" s="83" t="s">
        <v>379</v>
      </c>
      <c r="W57" s="82">
        <v>43704.99146990741</v>
      </c>
      <c r="X57" s="86">
        <v>43704</v>
      </c>
      <c r="Y57" s="88" t="s">
        <v>419</v>
      </c>
      <c r="Z57" s="83" t="s">
        <v>485</v>
      </c>
      <c r="AA57" s="80"/>
      <c r="AB57" s="80"/>
      <c r="AC57" s="88" t="s">
        <v>550</v>
      </c>
      <c r="AD57" s="80"/>
      <c r="AE57" s="80" t="b">
        <v>0</v>
      </c>
      <c r="AF57" s="80">
        <v>0</v>
      </c>
      <c r="AG57" s="88" t="s">
        <v>607</v>
      </c>
      <c r="AH57" s="80" t="b">
        <v>0</v>
      </c>
      <c r="AI57" s="80" t="s">
        <v>611</v>
      </c>
      <c r="AJ57" s="80"/>
      <c r="AK57" s="88" t="s">
        <v>607</v>
      </c>
      <c r="AL57" s="80" t="b">
        <v>0</v>
      </c>
      <c r="AM57" s="80">
        <v>11</v>
      </c>
      <c r="AN57" s="88" t="s">
        <v>558</v>
      </c>
      <c r="AO57" s="80" t="s">
        <v>613</v>
      </c>
      <c r="AP57" s="80" t="b">
        <v>0</v>
      </c>
      <c r="AQ57" s="88" t="s">
        <v>558</v>
      </c>
      <c r="AR57" s="80" t="s">
        <v>196</v>
      </c>
      <c r="AS57" s="80">
        <v>0</v>
      </c>
      <c r="AT57" s="80">
        <v>0</v>
      </c>
      <c r="AU57" s="80"/>
      <c r="AV57" s="80"/>
      <c r="AW57" s="80"/>
      <c r="AX57" s="80"/>
      <c r="AY57" s="80"/>
      <c r="AZ57" s="80"/>
      <c r="BA57" s="80"/>
      <c r="BB57" s="80"/>
      <c r="BC57">
        <v>1</v>
      </c>
      <c r="BD57" s="79" t="str">
        <f>REPLACE(INDEX(GroupVertices[Group],MATCH(Edges[[#This Row],[Vertex 1]],GroupVertices[Vertex],0)),1,1,"")</f>
        <v>3</v>
      </c>
      <c r="BE57" s="79" t="str">
        <f>REPLACE(INDEX(GroupVertices[Group],MATCH(Edges[[#This Row],[Vertex 2]],GroupVertices[Vertex],0)),1,1,"")</f>
        <v>3</v>
      </c>
      <c r="BF57" s="79">
        <v>24</v>
      </c>
      <c r="BG57" s="48"/>
      <c r="BH57" s="49"/>
      <c r="BI57" s="48"/>
      <c r="BJ57" s="49"/>
      <c r="BK57" s="48"/>
      <c r="BL57" s="49"/>
      <c r="BM57" s="48"/>
      <c r="BN57" s="49"/>
      <c r="BO57" s="48"/>
    </row>
    <row r="58" spans="1:67" ht="15">
      <c r="A58" s="65" t="s">
        <v>246</v>
      </c>
      <c r="B58" s="65" t="s">
        <v>252</v>
      </c>
      <c r="C58" s="66" t="s">
        <v>1772</v>
      </c>
      <c r="D58" s="67">
        <v>3</v>
      </c>
      <c r="E58" s="68" t="s">
        <v>132</v>
      </c>
      <c r="F58" s="69">
        <v>32</v>
      </c>
      <c r="G58" s="66"/>
      <c r="H58" s="70"/>
      <c r="I58" s="71"/>
      <c r="J58" s="71"/>
      <c r="K58" s="34" t="s">
        <v>65</v>
      </c>
      <c r="L58" s="78">
        <v>58</v>
      </c>
      <c r="M58" s="78"/>
      <c r="N58" s="73"/>
      <c r="O58" s="80" t="s">
        <v>293</v>
      </c>
      <c r="P58" s="82">
        <v>43704.99146990741</v>
      </c>
      <c r="Q58" s="80" t="s">
        <v>296</v>
      </c>
      <c r="R58" s="80"/>
      <c r="S58" s="80"/>
      <c r="T58" s="80" t="s">
        <v>342</v>
      </c>
      <c r="U58" s="80"/>
      <c r="V58" s="83" t="s">
        <v>379</v>
      </c>
      <c r="W58" s="82">
        <v>43704.99146990741</v>
      </c>
      <c r="X58" s="86">
        <v>43704</v>
      </c>
      <c r="Y58" s="88" t="s">
        <v>419</v>
      </c>
      <c r="Z58" s="83" t="s">
        <v>485</v>
      </c>
      <c r="AA58" s="80"/>
      <c r="AB58" s="80"/>
      <c r="AC58" s="88" t="s">
        <v>550</v>
      </c>
      <c r="AD58" s="80"/>
      <c r="AE58" s="80" t="b">
        <v>0</v>
      </c>
      <c r="AF58" s="80">
        <v>0</v>
      </c>
      <c r="AG58" s="88" t="s">
        <v>607</v>
      </c>
      <c r="AH58" s="80" t="b">
        <v>0</v>
      </c>
      <c r="AI58" s="80" t="s">
        <v>611</v>
      </c>
      <c r="AJ58" s="80"/>
      <c r="AK58" s="88" t="s">
        <v>607</v>
      </c>
      <c r="AL58" s="80" t="b">
        <v>0</v>
      </c>
      <c r="AM58" s="80">
        <v>11</v>
      </c>
      <c r="AN58" s="88" t="s">
        <v>558</v>
      </c>
      <c r="AO58" s="80" t="s">
        <v>613</v>
      </c>
      <c r="AP58" s="80" t="b">
        <v>0</v>
      </c>
      <c r="AQ58" s="88" t="s">
        <v>558</v>
      </c>
      <c r="AR58" s="80" t="s">
        <v>196</v>
      </c>
      <c r="AS58" s="80">
        <v>0</v>
      </c>
      <c r="AT58" s="80">
        <v>0</v>
      </c>
      <c r="AU58" s="80"/>
      <c r="AV58" s="80"/>
      <c r="AW58" s="80"/>
      <c r="AX58" s="80"/>
      <c r="AY58" s="80"/>
      <c r="AZ58" s="80"/>
      <c r="BA58" s="80"/>
      <c r="BB58" s="80"/>
      <c r="BC58">
        <v>1</v>
      </c>
      <c r="BD58" s="79" t="str">
        <f>REPLACE(INDEX(GroupVertices[Group],MATCH(Edges[[#This Row],[Vertex 1]],GroupVertices[Vertex],0)),1,1,"")</f>
        <v>3</v>
      </c>
      <c r="BE58" s="79" t="str">
        <f>REPLACE(INDEX(GroupVertices[Group],MATCH(Edges[[#This Row],[Vertex 2]],GroupVertices[Vertex],0)),1,1,"")</f>
        <v>3</v>
      </c>
      <c r="BF58" s="79">
        <v>24</v>
      </c>
      <c r="BG58" s="48"/>
      <c r="BH58" s="49"/>
      <c r="BI58" s="48"/>
      <c r="BJ58" s="49"/>
      <c r="BK58" s="48"/>
      <c r="BL58" s="49"/>
      <c r="BM58" s="48"/>
      <c r="BN58" s="49"/>
      <c r="BO58" s="48"/>
    </row>
    <row r="59" spans="1:67" ht="15">
      <c r="A59" s="65" t="s">
        <v>246</v>
      </c>
      <c r="B59" s="65" t="s">
        <v>253</v>
      </c>
      <c r="C59" s="66" t="s">
        <v>1772</v>
      </c>
      <c r="D59" s="67">
        <v>3</v>
      </c>
      <c r="E59" s="68" t="s">
        <v>132</v>
      </c>
      <c r="F59" s="69">
        <v>32</v>
      </c>
      <c r="G59" s="66"/>
      <c r="H59" s="70"/>
      <c r="I59" s="71"/>
      <c r="J59" s="71"/>
      <c r="K59" s="34" t="s">
        <v>65</v>
      </c>
      <c r="L59" s="78">
        <v>59</v>
      </c>
      <c r="M59" s="78"/>
      <c r="N59" s="73"/>
      <c r="O59" s="80" t="s">
        <v>293</v>
      </c>
      <c r="P59" s="82">
        <v>43704.99146990741</v>
      </c>
      <c r="Q59" s="80" t="s">
        <v>296</v>
      </c>
      <c r="R59" s="80"/>
      <c r="S59" s="80"/>
      <c r="T59" s="80" t="s">
        <v>342</v>
      </c>
      <c r="U59" s="80"/>
      <c r="V59" s="83" t="s">
        <v>379</v>
      </c>
      <c r="W59" s="82">
        <v>43704.99146990741</v>
      </c>
      <c r="X59" s="86">
        <v>43704</v>
      </c>
      <c r="Y59" s="88" t="s">
        <v>419</v>
      </c>
      <c r="Z59" s="83" t="s">
        <v>485</v>
      </c>
      <c r="AA59" s="80"/>
      <c r="AB59" s="80"/>
      <c r="AC59" s="88" t="s">
        <v>550</v>
      </c>
      <c r="AD59" s="80"/>
      <c r="AE59" s="80" t="b">
        <v>0</v>
      </c>
      <c r="AF59" s="80">
        <v>0</v>
      </c>
      <c r="AG59" s="88" t="s">
        <v>607</v>
      </c>
      <c r="AH59" s="80" t="b">
        <v>0</v>
      </c>
      <c r="AI59" s="80" t="s">
        <v>611</v>
      </c>
      <c r="AJ59" s="80"/>
      <c r="AK59" s="88" t="s">
        <v>607</v>
      </c>
      <c r="AL59" s="80" t="b">
        <v>0</v>
      </c>
      <c r="AM59" s="80">
        <v>11</v>
      </c>
      <c r="AN59" s="88" t="s">
        <v>558</v>
      </c>
      <c r="AO59" s="80" t="s">
        <v>613</v>
      </c>
      <c r="AP59" s="80" t="b">
        <v>0</v>
      </c>
      <c r="AQ59" s="88" t="s">
        <v>558</v>
      </c>
      <c r="AR59" s="80" t="s">
        <v>196</v>
      </c>
      <c r="AS59" s="80">
        <v>0</v>
      </c>
      <c r="AT59" s="80">
        <v>0</v>
      </c>
      <c r="AU59" s="80"/>
      <c r="AV59" s="80"/>
      <c r="AW59" s="80"/>
      <c r="AX59" s="80"/>
      <c r="AY59" s="80"/>
      <c r="AZ59" s="80"/>
      <c r="BA59" s="80"/>
      <c r="BB59" s="80"/>
      <c r="BC59">
        <v>1</v>
      </c>
      <c r="BD59" s="79" t="str">
        <f>REPLACE(INDEX(GroupVertices[Group],MATCH(Edges[[#This Row],[Vertex 1]],GroupVertices[Vertex],0)),1,1,"")</f>
        <v>3</v>
      </c>
      <c r="BE59" s="79" t="str">
        <f>REPLACE(INDEX(GroupVertices[Group],MATCH(Edges[[#This Row],[Vertex 2]],GroupVertices[Vertex],0)),1,1,"")</f>
        <v>3</v>
      </c>
      <c r="BF59" s="79">
        <v>24</v>
      </c>
      <c r="BG59" s="48"/>
      <c r="BH59" s="49"/>
      <c r="BI59" s="48"/>
      <c r="BJ59" s="49"/>
      <c r="BK59" s="48"/>
      <c r="BL59" s="49"/>
      <c r="BM59" s="48"/>
      <c r="BN59" s="49"/>
      <c r="BO59" s="48"/>
    </row>
    <row r="60" spans="1:67" ht="15">
      <c r="A60" s="65" t="s">
        <v>246</v>
      </c>
      <c r="B60" s="65" t="s">
        <v>251</v>
      </c>
      <c r="C60" s="66" t="s">
        <v>1772</v>
      </c>
      <c r="D60" s="67">
        <v>3</v>
      </c>
      <c r="E60" s="68" t="s">
        <v>132</v>
      </c>
      <c r="F60" s="69">
        <v>32</v>
      </c>
      <c r="G60" s="66"/>
      <c r="H60" s="70"/>
      <c r="I60" s="71"/>
      <c r="J60" s="71"/>
      <c r="K60" s="34" t="s">
        <v>65</v>
      </c>
      <c r="L60" s="78">
        <v>60</v>
      </c>
      <c r="M60" s="78"/>
      <c r="N60" s="73"/>
      <c r="O60" s="80" t="s">
        <v>293</v>
      </c>
      <c r="P60" s="82">
        <v>43704.99146990741</v>
      </c>
      <c r="Q60" s="80" t="s">
        <v>296</v>
      </c>
      <c r="R60" s="80"/>
      <c r="S60" s="80"/>
      <c r="T60" s="80" t="s">
        <v>342</v>
      </c>
      <c r="U60" s="80"/>
      <c r="V60" s="83" t="s">
        <v>379</v>
      </c>
      <c r="W60" s="82">
        <v>43704.99146990741</v>
      </c>
      <c r="X60" s="86">
        <v>43704</v>
      </c>
      <c r="Y60" s="88" t="s">
        <v>419</v>
      </c>
      <c r="Z60" s="83" t="s">
        <v>485</v>
      </c>
      <c r="AA60" s="80"/>
      <c r="AB60" s="80"/>
      <c r="AC60" s="88" t="s">
        <v>550</v>
      </c>
      <c r="AD60" s="80"/>
      <c r="AE60" s="80" t="b">
        <v>0</v>
      </c>
      <c r="AF60" s="80">
        <v>0</v>
      </c>
      <c r="AG60" s="88" t="s">
        <v>607</v>
      </c>
      <c r="AH60" s="80" t="b">
        <v>0</v>
      </c>
      <c r="AI60" s="80" t="s">
        <v>611</v>
      </c>
      <c r="AJ60" s="80"/>
      <c r="AK60" s="88" t="s">
        <v>607</v>
      </c>
      <c r="AL60" s="80" t="b">
        <v>0</v>
      </c>
      <c r="AM60" s="80">
        <v>11</v>
      </c>
      <c r="AN60" s="88" t="s">
        <v>558</v>
      </c>
      <c r="AO60" s="80" t="s">
        <v>613</v>
      </c>
      <c r="AP60" s="80" t="b">
        <v>0</v>
      </c>
      <c r="AQ60" s="88" t="s">
        <v>558</v>
      </c>
      <c r="AR60" s="80" t="s">
        <v>196</v>
      </c>
      <c r="AS60" s="80">
        <v>0</v>
      </c>
      <c r="AT60" s="80">
        <v>0</v>
      </c>
      <c r="AU60" s="80"/>
      <c r="AV60" s="80"/>
      <c r="AW60" s="80"/>
      <c r="AX60" s="80"/>
      <c r="AY60" s="80"/>
      <c r="AZ60" s="80"/>
      <c r="BA60" s="80"/>
      <c r="BB60" s="80"/>
      <c r="BC60">
        <v>1</v>
      </c>
      <c r="BD60" s="79" t="str">
        <f>REPLACE(INDEX(GroupVertices[Group],MATCH(Edges[[#This Row],[Vertex 1]],GroupVertices[Vertex],0)),1,1,"")</f>
        <v>3</v>
      </c>
      <c r="BE60" s="79" t="str">
        <f>REPLACE(INDEX(GroupVertices[Group],MATCH(Edges[[#This Row],[Vertex 2]],GroupVertices[Vertex],0)),1,1,"")</f>
        <v>3</v>
      </c>
      <c r="BF60" s="79">
        <v>24</v>
      </c>
      <c r="BG60" s="48"/>
      <c r="BH60" s="49"/>
      <c r="BI60" s="48"/>
      <c r="BJ60" s="49"/>
      <c r="BK60" s="48"/>
      <c r="BL60" s="49"/>
      <c r="BM60" s="48"/>
      <c r="BN60" s="49"/>
      <c r="BO60" s="48"/>
    </row>
    <row r="61" spans="1:67" ht="15">
      <c r="A61" s="65" t="s">
        <v>246</v>
      </c>
      <c r="B61" s="65" t="s">
        <v>250</v>
      </c>
      <c r="C61" s="66" t="s">
        <v>1772</v>
      </c>
      <c r="D61" s="67">
        <v>3</v>
      </c>
      <c r="E61" s="68" t="s">
        <v>132</v>
      </c>
      <c r="F61" s="69">
        <v>32</v>
      </c>
      <c r="G61" s="66"/>
      <c r="H61" s="70"/>
      <c r="I61" s="71"/>
      <c r="J61" s="71"/>
      <c r="K61" s="34" t="s">
        <v>65</v>
      </c>
      <c r="L61" s="78">
        <v>61</v>
      </c>
      <c r="M61" s="78"/>
      <c r="N61" s="73"/>
      <c r="O61" s="80" t="s">
        <v>293</v>
      </c>
      <c r="P61" s="82">
        <v>43704.99146990741</v>
      </c>
      <c r="Q61" s="80" t="s">
        <v>296</v>
      </c>
      <c r="R61" s="80"/>
      <c r="S61" s="80"/>
      <c r="T61" s="80" t="s">
        <v>342</v>
      </c>
      <c r="U61" s="80"/>
      <c r="V61" s="83" t="s">
        <v>379</v>
      </c>
      <c r="W61" s="82">
        <v>43704.99146990741</v>
      </c>
      <c r="X61" s="86">
        <v>43704</v>
      </c>
      <c r="Y61" s="88" t="s">
        <v>419</v>
      </c>
      <c r="Z61" s="83" t="s">
        <v>485</v>
      </c>
      <c r="AA61" s="80"/>
      <c r="AB61" s="80"/>
      <c r="AC61" s="88" t="s">
        <v>550</v>
      </c>
      <c r="AD61" s="80"/>
      <c r="AE61" s="80" t="b">
        <v>0</v>
      </c>
      <c r="AF61" s="80">
        <v>0</v>
      </c>
      <c r="AG61" s="88" t="s">
        <v>607</v>
      </c>
      <c r="AH61" s="80" t="b">
        <v>0</v>
      </c>
      <c r="AI61" s="80" t="s">
        <v>611</v>
      </c>
      <c r="AJ61" s="80"/>
      <c r="AK61" s="88" t="s">
        <v>607</v>
      </c>
      <c r="AL61" s="80" t="b">
        <v>0</v>
      </c>
      <c r="AM61" s="80">
        <v>11</v>
      </c>
      <c r="AN61" s="88" t="s">
        <v>558</v>
      </c>
      <c r="AO61" s="80" t="s">
        <v>613</v>
      </c>
      <c r="AP61" s="80" t="b">
        <v>0</v>
      </c>
      <c r="AQ61" s="88" t="s">
        <v>558</v>
      </c>
      <c r="AR61" s="80" t="s">
        <v>196</v>
      </c>
      <c r="AS61" s="80">
        <v>0</v>
      </c>
      <c r="AT61" s="80">
        <v>0</v>
      </c>
      <c r="AU61" s="80"/>
      <c r="AV61" s="80"/>
      <c r="AW61" s="80"/>
      <c r="AX61" s="80"/>
      <c r="AY61" s="80"/>
      <c r="AZ61" s="80"/>
      <c r="BA61" s="80"/>
      <c r="BB61" s="80"/>
      <c r="BC61">
        <v>1</v>
      </c>
      <c r="BD61" s="79" t="str">
        <f>REPLACE(INDEX(GroupVertices[Group],MATCH(Edges[[#This Row],[Vertex 1]],GroupVertices[Vertex],0)),1,1,"")</f>
        <v>3</v>
      </c>
      <c r="BE61" s="79" t="str">
        <f>REPLACE(INDEX(GroupVertices[Group],MATCH(Edges[[#This Row],[Vertex 2]],GroupVertices[Vertex],0)),1,1,"")</f>
        <v>3</v>
      </c>
      <c r="BF61" s="79">
        <v>24</v>
      </c>
      <c r="BG61" s="48">
        <v>0</v>
      </c>
      <c r="BH61" s="49">
        <v>0</v>
      </c>
      <c r="BI61" s="48">
        <v>0</v>
      </c>
      <c r="BJ61" s="49">
        <v>0</v>
      </c>
      <c r="BK61" s="48">
        <v>0</v>
      </c>
      <c r="BL61" s="49">
        <v>0</v>
      </c>
      <c r="BM61" s="48">
        <v>30</v>
      </c>
      <c r="BN61" s="49">
        <v>100</v>
      </c>
      <c r="BO61" s="48">
        <v>30</v>
      </c>
    </row>
    <row r="62" spans="1:67" ht="15">
      <c r="A62" s="65" t="s">
        <v>247</v>
      </c>
      <c r="B62" s="65" t="s">
        <v>278</v>
      </c>
      <c r="C62" s="66" t="s">
        <v>1772</v>
      </c>
      <c r="D62" s="67">
        <v>3</v>
      </c>
      <c r="E62" s="68" t="s">
        <v>132</v>
      </c>
      <c r="F62" s="69">
        <v>32</v>
      </c>
      <c r="G62" s="66"/>
      <c r="H62" s="70"/>
      <c r="I62" s="71"/>
      <c r="J62" s="71"/>
      <c r="K62" s="34" t="s">
        <v>65</v>
      </c>
      <c r="L62" s="78">
        <v>62</v>
      </c>
      <c r="M62" s="78"/>
      <c r="N62" s="73"/>
      <c r="O62" s="80" t="s">
        <v>293</v>
      </c>
      <c r="P62" s="82">
        <v>43704.66751157407</v>
      </c>
      <c r="Q62" s="80" t="s">
        <v>297</v>
      </c>
      <c r="R62" s="83" t="s">
        <v>321</v>
      </c>
      <c r="S62" s="80" t="s">
        <v>334</v>
      </c>
      <c r="T62" s="80" t="s">
        <v>343</v>
      </c>
      <c r="U62" s="80"/>
      <c r="V62" s="83" t="s">
        <v>380</v>
      </c>
      <c r="W62" s="82">
        <v>43704.66751157407</v>
      </c>
      <c r="X62" s="86">
        <v>43704</v>
      </c>
      <c r="Y62" s="88" t="s">
        <v>420</v>
      </c>
      <c r="Z62" s="83" t="s">
        <v>486</v>
      </c>
      <c r="AA62" s="80"/>
      <c r="AB62" s="80"/>
      <c r="AC62" s="88" t="s">
        <v>551</v>
      </c>
      <c r="AD62" s="80"/>
      <c r="AE62" s="80" t="b">
        <v>0</v>
      </c>
      <c r="AF62" s="80">
        <v>3</v>
      </c>
      <c r="AG62" s="88" t="s">
        <v>607</v>
      </c>
      <c r="AH62" s="80" t="b">
        <v>0</v>
      </c>
      <c r="AI62" s="80" t="s">
        <v>611</v>
      </c>
      <c r="AJ62" s="80"/>
      <c r="AK62" s="88" t="s">
        <v>607</v>
      </c>
      <c r="AL62" s="80" t="b">
        <v>0</v>
      </c>
      <c r="AM62" s="80">
        <v>1</v>
      </c>
      <c r="AN62" s="88" t="s">
        <v>607</v>
      </c>
      <c r="AO62" s="80" t="s">
        <v>617</v>
      </c>
      <c r="AP62" s="80" t="b">
        <v>0</v>
      </c>
      <c r="AQ62" s="88" t="s">
        <v>551</v>
      </c>
      <c r="AR62" s="80" t="s">
        <v>196</v>
      </c>
      <c r="AS62" s="80">
        <v>0</v>
      </c>
      <c r="AT62" s="80">
        <v>0</v>
      </c>
      <c r="AU62" s="80"/>
      <c r="AV62" s="80"/>
      <c r="AW62" s="80"/>
      <c r="AX62" s="80"/>
      <c r="AY62" s="80"/>
      <c r="AZ62" s="80"/>
      <c r="BA62" s="80"/>
      <c r="BB62" s="80"/>
      <c r="BC62">
        <v>1</v>
      </c>
      <c r="BD62" s="79" t="str">
        <f>REPLACE(INDEX(GroupVertices[Group],MATCH(Edges[[#This Row],[Vertex 1]],GroupVertices[Vertex],0)),1,1,"")</f>
        <v>5</v>
      </c>
      <c r="BE62" s="79" t="str">
        <f>REPLACE(INDEX(GroupVertices[Group],MATCH(Edges[[#This Row],[Vertex 2]],GroupVertices[Vertex],0)),1,1,"")</f>
        <v>5</v>
      </c>
      <c r="BF62" s="79">
        <v>23</v>
      </c>
      <c r="BG62" s="48">
        <v>1</v>
      </c>
      <c r="BH62" s="49">
        <v>10</v>
      </c>
      <c r="BI62" s="48">
        <v>0</v>
      </c>
      <c r="BJ62" s="49">
        <v>0</v>
      </c>
      <c r="BK62" s="48">
        <v>0</v>
      </c>
      <c r="BL62" s="49">
        <v>0</v>
      </c>
      <c r="BM62" s="48">
        <v>9</v>
      </c>
      <c r="BN62" s="49">
        <v>90</v>
      </c>
      <c r="BO62" s="48">
        <v>10</v>
      </c>
    </row>
    <row r="63" spans="1:67" ht="15">
      <c r="A63" s="65" t="s">
        <v>248</v>
      </c>
      <c r="B63" s="65" t="s">
        <v>247</v>
      </c>
      <c r="C63" s="66" t="s">
        <v>1772</v>
      </c>
      <c r="D63" s="67">
        <v>3</v>
      </c>
      <c r="E63" s="68" t="s">
        <v>132</v>
      </c>
      <c r="F63" s="69">
        <v>32</v>
      </c>
      <c r="G63" s="66"/>
      <c r="H63" s="70"/>
      <c r="I63" s="71"/>
      <c r="J63" s="71"/>
      <c r="K63" s="34" t="s">
        <v>65</v>
      </c>
      <c r="L63" s="78">
        <v>63</v>
      </c>
      <c r="M63" s="78"/>
      <c r="N63" s="73"/>
      <c r="O63" s="80" t="s">
        <v>292</v>
      </c>
      <c r="P63" s="82">
        <v>43705.15375</v>
      </c>
      <c r="Q63" s="80" t="s">
        <v>297</v>
      </c>
      <c r="R63" s="83" t="s">
        <v>321</v>
      </c>
      <c r="S63" s="80" t="s">
        <v>334</v>
      </c>
      <c r="T63" s="80" t="s">
        <v>343</v>
      </c>
      <c r="U63" s="80"/>
      <c r="V63" s="83" t="s">
        <v>381</v>
      </c>
      <c r="W63" s="82">
        <v>43705.15375</v>
      </c>
      <c r="X63" s="86">
        <v>43705</v>
      </c>
      <c r="Y63" s="88" t="s">
        <v>421</v>
      </c>
      <c r="Z63" s="83" t="s">
        <v>487</v>
      </c>
      <c r="AA63" s="80"/>
      <c r="AB63" s="80"/>
      <c r="AC63" s="88" t="s">
        <v>552</v>
      </c>
      <c r="AD63" s="80"/>
      <c r="AE63" s="80" t="b">
        <v>0</v>
      </c>
      <c r="AF63" s="80">
        <v>0</v>
      </c>
      <c r="AG63" s="88" t="s">
        <v>607</v>
      </c>
      <c r="AH63" s="80" t="b">
        <v>0</v>
      </c>
      <c r="AI63" s="80" t="s">
        <v>611</v>
      </c>
      <c r="AJ63" s="80"/>
      <c r="AK63" s="88" t="s">
        <v>607</v>
      </c>
      <c r="AL63" s="80" t="b">
        <v>0</v>
      </c>
      <c r="AM63" s="80">
        <v>1</v>
      </c>
      <c r="AN63" s="88" t="s">
        <v>551</v>
      </c>
      <c r="AO63" s="80" t="s">
        <v>613</v>
      </c>
      <c r="AP63" s="80" t="b">
        <v>0</v>
      </c>
      <c r="AQ63" s="88" t="s">
        <v>551</v>
      </c>
      <c r="AR63" s="80" t="s">
        <v>196</v>
      </c>
      <c r="AS63" s="80">
        <v>0</v>
      </c>
      <c r="AT63" s="80">
        <v>0</v>
      </c>
      <c r="AU63" s="80"/>
      <c r="AV63" s="80"/>
      <c r="AW63" s="80"/>
      <c r="AX63" s="80"/>
      <c r="AY63" s="80"/>
      <c r="AZ63" s="80"/>
      <c r="BA63" s="80"/>
      <c r="BB63" s="80"/>
      <c r="BC63">
        <v>1</v>
      </c>
      <c r="BD63" s="79" t="str">
        <f>REPLACE(INDEX(GroupVertices[Group],MATCH(Edges[[#This Row],[Vertex 1]],GroupVertices[Vertex],0)),1,1,"")</f>
        <v>5</v>
      </c>
      <c r="BE63" s="79" t="str">
        <f>REPLACE(INDEX(GroupVertices[Group],MATCH(Edges[[#This Row],[Vertex 2]],GroupVertices[Vertex],0)),1,1,"")</f>
        <v>5</v>
      </c>
      <c r="BF63" s="79">
        <v>23</v>
      </c>
      <c r="BG63" s="48"/>
      <c r="BH63" s="49"/>
      <c r="BI63" s="48"/>
      <c r="BJ63" s="49"/>
      <c r="BK63" s="48"/>
      <c r="BL63" s="49"/>
      <c r="BM63" s="48"/>
      <c r="BN63" s="49"/>
      <c r="BO63" s="48"/>
    </row>
    <row r="64" spans="1:67" ht="15">
      <c r="A64" s="65" t="s">
        <v>248</v>
      </c>
      <c r="B64" s="65" t="s">
        <v>278</v>
      </c>
      <c r="C64" s="66" t="s">
        <v>1772</v>
      </c>
      <c r="D64" s="67">
        <v>3</v>
      </c>
      <c r="E64" s="68" t="s">
        <v>132</v>
      </c>
      <c r="F64" s="69">
        <v>32</v>
      </c>
      <c r="G64" s="66"/>
      <c r="H64" s="70"/>
      <c r="I64" s="71"/>
      <c r="J64" s="71"/>
      <c r="K64" s="34" t="s">
        <v>65</v>
      </c>
      <c r="L64" s="78">
        <v>64</v>
      </c>
      <c r="M64" s="78"/>
      <c r="N64" s="73"/>
      <c r="O64" s="80" t="s">
        <v>293</v>
      </c>
      <c r="P64" s="82">
        <v>43705.15375</v>
      </c>
      <c r="Q64" s="80" t="s">
        <v>297</v>
      </c>
      <c r="R64" s="83" t="s">
        <v>321</v>
      </c>
      <c r="S64" s="80" t="s">
        <v>334</v>
      </c>
      <c r="T64" s="80" t="s">
        <v>343</v>
      </c>
      <c r="U64" s="80"/>
      <c r="V64" s="83" t="s">
        <v>381</v>
      </c>
      <c r="W64" s="82">
        <v>43705.15375</v>
      </c>
      <c r="X64" s="86">
        <v>43705</v>
      </c>
      <c r="Y64" s="88" t="s">
        <v>421</v>
      </c>
      <c r="Z64" s="83" t="s">
        <v>487</v>
      </c>
      <c r="AA64" s="80"/>
      <c r="AB64" s="80"/>
      <c r="AC64" s="88" t="s">
        <v>552</v>
      </c>
      <c r="AD64" s="80"/>
      <c r="AE64" s="80" t="b">
        <v>0</v>
      </c>
      <c r="AF64" s="80">
        <v>0</v>
      </c>
      <c r="AG64" s="88" t="s">
        <v>607</v>
      </c>
      <c r="AH64" s="80" t="b">
        <v>0</v>
      </c>
      <c r="AI64" s="80" t="s">
        <v>611</v>
      </c>
      <c r="AJ64" s="80"/>
      <c r="AK64" s="88" t="s">
        <v>607</v>
      </c>
      <c r="AL64" s="80" t="b">
        <v>0</v>
      </c>
      <c r="AM64" s="80">
        <v>1</v>
      </c>
      <c r="AN64" s="88" t="s">
        <v>551</v>
      </c>
      <c r="AO64" s="80" t="s">
        <v>613</v>
      </c>
      <c r="AP64" s="80" t="b">
        <v>0</v>
      </c>
      <c r="AQ64" s="88" t="s">
        <v>551</v>
      </c>
      <c r="AR64" s="80" t="s">
        <v>196</v>
      </c>
      <c r="AS64" s="80">
        <v>0</v>
      </c>
      <c r="AT64" s="80">
        <v>0</v>
      </c>
      <c r="AU64" s="80"/>
      <c r="AV64" s="80"/>
      <c r="AW64" s="80"/>
      <c r="AX64" s="80"/>
      <c r="AY64" s="80"/>
      <c r="AZ64" s="80"/>
      <c r="BA64" s="80"/>
      <c r="BB64" s="80"/>
      <c r="BC64">
        <v>1</v>
      </c>
      <c r="BD64" s="79" t="str">
        <f>REPLACE(INDEX(GroupVertices[Group],MATCH(Edges[[#This Row],[Vertex 1]],GroupVertices[Vertex],0)),1,1,"")</f>
        <v>5</v>
      </c>
      <c r="BE64" s="79" t="str">
        <f>REPLACE(INDEX(GroupVertices[Group],MATCH(Edges[[#This Row],[Vertex 2]],GroupVertices[Vertex],0)),1,1,"")</f>
        <v>5</v>
      </c>
      <c r="BF64" s="79">
        <v>23</v>
      </c>
      <c r="BG64" s="48">
        <v>1</v>
      </c>
      <c r="BH64" s="49">
        <v>10</v>
      </c>
      <c r="BI64" s="48">
        <v>0</v>
      </c>
      <c r="BJ64" s="49">
        <v>0</v>
      </c>
      <c r="BK64" s="48">
        <v>0</v>
      </c>
      <c r="BL64" s="49">
        <v>0</v>
      </c>
      <c r="BM64" s="48">
        <v>9</v>
      </c>
      <c r="BN64" s="49">
        <v>90</v>
      </c>
      <c r="BO64" s="48">
        <v>10</v>
      </c>
    </row>
    <row r="65" spans="1:67" ht="15">
      <c r="A65" s="65" t="s">
        <v>249</v>
      </c>
      <c r="B65" s="65" t="s">
        <v>277</v>
      </c>
      <c r="C65" s="66" t="s">
        <v>1772</v>
      </c>
      <c r="D65" s="67">
        <v>3</v>
      </c>
      <c r="E65" s="68" t="s">
        <v>132</v>
      </c>
      <c r="F65" s="69">
        <v>32</v>
      </c>
      <c r="G65" s="66"/>
      <c r="H65" s="70"/>
      <c r="I65" s="71"/>
      <c r="J65" s="71"/>
      <c r="K65" s="34" t="s">
        <v>65</v>
      </c>
      <c r="L65" s="78">
        <v>65</v>
      </c>
      <c r="M65" s="78"/>
      <c r="N65" s="73"/>
      <c r="O65" s="80" t="s">
        <v>293</v>
      </c>
      <c r="P65" s="82">
        <v>43704.762777777774</v>
      </c>
      <c r="Q65" s="80" t="s">
        <v>296</v>
      </c>
      <c r="R65" s="80"/>
      <c r="S65" s="80"/>
      <c r="T65" s="80" t="s">
        <v>342</v>
      </c>
      <c r="U65" s="80"/>
      <c r="V65" s="83" t="s">
        <v>382</v>
      </c>
      <c r="W65" s="82">
        <v>43704.762777777774</v>
      </c>
      <c r="X65" s="86">
        <v>43704</v>
      </c>
      <c r="Y65" s="88" t="s">
        <v>422</v>
      </c>
      <c r="Z65" s="83" t="s">
        <v>488</v>
      </c>
      <c r="AA65" s="80"/>
      <c r="AB65" s="80"/>
      <c r="AC65" s="88" t="s">
        <v>553</v>
      </c>
      <c r="AD65" s="80"/>
      <c r="AE65" s="80" t="b">
        <v>0</v>
      </c>
      <c r="AF65" s="80">
        <v>0</v>
      </c>
      <c r="AG65" s="88" t="s">
        <v>607</v>
      </c>
      <c r="AH65" s="80" t="b">
        <v>0</v>
      </c>
      <c r="AI65" s="80" t="s">
        <v>611</v>
      </c>
      <c r="AJ65" s="80"/>
      <c r="AK65" s="88" t="s">
        <v>607</v>
      </c>
      <c r="AL65" s="80" t="b">
        <v>0</v>
      </c>
      <c r="AM65" s="80">
        <v>11</v>
      </c>
      <c r="AN65" s="88" t="s">
        <v>558</v>
      </c>
      <c r="AO65" s="80" t="s">
        <v>613</v>
      </c>
      <c r="AP65" s="80" t="b">
        <v>0</v>
      </c>
      <c r="AQ65" s="88" t="s">
        <v>558</v>
      </c>
      <c r="AR65" s="80" t="s">
        <v>196</v>
      </c>
      <c r="AS65" s="80">
        <v>0</v>
      </c>
      <c r="AT65" s="80">
        <v>0</v>
      </c>
      <c r="AU65" s="80"/>
      <c r="AV65" s="80"/>
      <c r="AW65" s="80"/>
      <c r="AX65" s="80"/>
      <c r="AY65" s="80"/>
      <c r="AZ65" s="80"/>
      <c r="BA65" s="80"/>
      <c r="BB65" s="80"/>
      <c r="BC65">
        <v>1</v>
      </c>
      <c r="BD65" s="79" t="str">
        <f>REPLACE(INDEX(GroupVertices[Group],MATCH(Edges[[#This Row],[Vertex 1]],GroupVertices[Vertex],0)),1,1,"")</f>
        <v>3</v>
      </c>
      <c r="BE65" s="79" t="str">
        <f>REPLACE(INDEX(GroupVertices[Group],MATCH(Edges[[#This Row],[Vertex 2]],GroupVertices[Vertex],0)),1,1,"")</f>
        <v>3</v>
      </c>
      <c r="BF65" s="79">
        <v>24</v>
      </c>
      <c r="BG65" s="48"/>
      <c r="BH65" s="49"/>
      <c r="BI65" s="48"/>
      <c r="BJ65" s="49"/>
      <c r="BK65" s="48"/>
      <c r="BL65" s="49"/>
      <c r="BM65" s="48"/>
      <c r="BN65" s="49"/>
      <c r="BO65" s="48"/>
    </row>
    <row r="66" spans="1:67" ht="15">
      <c r="A66" s="65" t="s">
        <v>250</v>
      </c>
      <c r="B66" s="65" t="s">
        <v>277</v>
      </c>
      <c r="C66" s="66" t="s">
        <v>1772</v>
      </c>
      <c r="D66" s="67">
        <v>3</v>
      </c>
      <c r="E66" s="68" t="s">
        <v>132</v>
      </c>
      <c r="F66" s="69">
        <v>32</v>
      </c>
      <c r="G66" s="66"/>
      <c r="H66" s="70"/>
      <c r="I66" s="71"/>
      <c r="J66" s="71"/>
      <c r="K66" s="34" t="s">
        <v>65</v>
      </c>
      <c r="L66" s="78">
        <v>66</v>
      </c>
      <c r="M66" s="78"/>
      <c r="N66" s="73"/>
      <c r="O66" s="80" t="s">
        <v>293</v>
      </c>
      <c r="P66" s="82">
        <v>43704.76945601852</v>
      </c>
      <c r="Q66" s="80" t="s">
        <v>296</v>
      </c>
      <c r="R66" s="80"/>
      <c r="S66" s="80"/>
      <c r="T66" s="80" t="s">
        <v>342</v>
      </c>
      <c r="U66" s="80"/>
      <c r="V66" s="83" t="s">
        <v>383</v>
      </c>
      <c r="W66" s="82">
        <v>43704.76945601852</v>
      </c>
      <c r="X66" s="86">
        <v>43704</v>
      </c>
      <c r="Y66" s="88" t="s">
        <v>423</v>
      </c>
      <c r="Z66" s="83" t="s">
        <v>489</v>
      </c>
      <c r="AA66" s="80"/>
      <c r="AB66" s="80"/>
      <c r="AC66" s="88" t="s">
        <v>554</v>
      </c>
      <c r="AD66" s="80"/>
      <c r="AE66" s="80" t="b">
        <v>0</v>
      </c>
      <c r="AF66" s="80">
        <v>0</v>
      </c>
      <c r="AG66" s="88" t="s">
        <v>607</v>
      </c>
      <c r="AH66" s="80" t="b">
        <v>0</v>
      </c>
      <c r="AI66" s="80" t="s">
        <v>611</v>
      </c>
      <c r="AJ66" s="80"/>
      <c r="AK66" s="88" t="s">
        <v>607</v>
      </c>
      <c r="AL66" s="80" t="b">
        <v>0</v>
      </c>
      <c r="AM66" s="80">
        <v>11</v>
      </c>
      <c r="AN66" s="88" t="s">
        <v>558</v>
      </c>
      <c r="AO66" s="80" t="s">
        <v>618</v>
      </c>
      <c r="AP66" s="80" t="b">
        <v>0</v>
      </c>
      <c r="AQ66" s="88" t="s">
        <v>558</v>
      </c>
      <c r="AR66" s="80" t="s">
        <v>196</v>
      </c>
      <c r="AS66" s="80">
        <v>0</v>
      </c>
      <c r="AT66" s="80">
        <v>0</v>
      </c>
      <c r="AU66" s="80"/>
      <c r="AV66" s="80"/>
      <c r="AW66" s="80"/>
      <c r="AX66" s="80"/>
      <c r="AY66" s="80"/>
      <c r="AZ66" s="80"/>
      <c r="BA66" s="80"/>
      <c r="BB66" s="80"/>
      <c r="BC66">
        <v>1</v>
      </c>
      <c r="BD66" s="79" t="str">
        <f>REPLACE(INDEX(GroupVertices[Group],MATCH(Edges[[#This Row],[Vertex 1]],GroupVertices[Vertex],0)),1,1,"")</f>
        <v>3</v>
      </c>
      <c r="BE66" s="79" t="str">
        <f>REPLACE(INDEX(GroupVertices[Group],MATCH(Edges[[#This Row],[Vertex 2]],GroupVertices[Vertex],0)),1,1,"")</f>
        <v>3</v>
      </c>
      <c r="BF66" s="79">
        <v>24</v>
      </c>
      <c r="BG66" s="48"/>
      <c r="BH66" s="49"/>
      <c r="BI66" s="48"/>
      <c r="BJ66" s="49"/>
      <c r="BK66" s="48"/>
      <c r="BL66" s="49"/>
      <c r="BM66" s="48"/>
      <c r="BN66" s="49"/>
      <c r="BO66" s="48"/>
    </row>
    <row r="67" spans="1:67" ht="15">
      <c r="A67" s="65" t="s">
        <v>251</v>
      </c>
      <c r="B67" s="65" t="s">
        <v>277</v>
      </c>
      <c r="C67" s="66" t="s">
        <v>1772</v>
      </c>
      <c r="D67" s="67">
        <v>3</v>
      </c>
      <c r="E67" s="68" t="s">
        <v>132</v>
      </c>
      <c r="F67" s="69">
        <v>32</v>
      </c>
      <c r="G67" s="66"/>
      <c r="H67" s="70"/>
      <c r="I67" s="71"/>
      <c r="J67" s="71"/>
      <c r="K67" s="34" t="s">
        <v>65</v>
      </c>
      <c r="L67" s="78">
        <v>67</v>
      </c>
      <c r="M67" s="78"/>
      <c r="N67" s="73"/>
      <c r="O67" s="80" t="s">
        <v>293</v>
      </c>
      <c r="P67" s="82">
        <v>43704.90210648148</v>
      </c>
      <c r="Q67" s="80" t="s">
        <v>296</v>
      </c>
      <c r="R67" s="80"/>
      <c r="S67" s="80"/>
      <c r="T67" s="80" t="s">
        <v>342</v>
      </c>
      <c r="U67" s="80"/>
      <c r="V67" s="83" t="s">
        <v>384</v>
      </c>
      <c r="W67" s="82">
        <v>43704.90210648148</v>
      </c>
      <c r="X67" s="86">
        <v>43704</v>
      </c>
      <c r="Y67" s="88" t="s">
        <v>424</v>
      </c>
      <c r="Z67" s="83" t="s">
        <v>490</v>
      </c>
      <c r="AA67" s="80"/>
      <c r="AB67" s="80"/>
      <c r="AC67" s="88" t="s">
        <v>555</v>
      </c>
      <c r="AD67" s="80"/>
      <c r="AE67" s="80" t="b">
        <v>0</v>
      </c>
      <c r="AF67" s="80">
        <v>0</v>
      </c>
      <c r="AG67" s="88" t="s">
        <v>607</v>
      </c>
      <c r="AH67" s="80" t="b">
        <v>0</v>
      </c>
      <c r="AI67" s="80" t="s">
        <v>611</v>
      </c>
      <c r="AJ67" s="80"/>
      <c r="AK67" s="88" t="s">
        <v>607</v>
      </c>
      <c r="AL67" s="80" t="b">
        <v>0</v>
      </c>
      <c r="AM67" s="80">
        <v>11</v>
      </c>
      <c r="AN67" s="88" t="s">
        <v>558</v>
      </c>
      <c r="AO67" s="80" t="s">
        <v>613</v>
      </c>
      <c r="AP67" s="80" t="b">
        <v>0</v>
      </c>
      <c r="AQ67" s="88" t="s">
        <v>558</v>
      </c>
      <c r="AR67" s="80" t="s">
        <v>196</v>
      </c>
      <c r="AS67" s="80">
        <v>0</v>
      </c>
      <c r="AT67" s="80">
        <v>0</v>
      </c>
      <c r="AU67" s="80"/>
      <c r="AV67" s="80"/>
      <c r="AW67" s="80"/>
      <c r="AX67" s="80"/>
      <c r="AY67" s="80"/>
      <c r="AZ67" s="80"/>
      <c r="BA67" s="80"/>
      <c r="BB67" s="80"/>
      <c r="BC67">
        <v>1</v>
      </c>
      <c r="BD67" s="79" t="str">
        <f>REPLACE(INDEX(GroupVertices[Group],MATCH(Edges[[#This Row],[Vertex 1]],GroupVertices[Vertex],0)),1,1,"")</f>
        <v>3</v>
      </c>
      <c r="BE67" s="79" t="str">
        <f>REPLACE(INDEX(GroupVertices[Group],MATCH(Edges[[#This Row],[Vertex 2]],GroupVertices[Vertex],0)),1,1,"")</f>
        <v>3</v>
      </c>
      <c r="BF67" s="79">
        <v>24</v>
      </c>
      <c r="BG67" s="48"/>
      <c r="BH67" s="49"/>
      <c r="BI67" s="48"/>
      <c r="BJ67" s="49"/>
      <c r="BK67" s="48"/>
      <c r="BL67" s="49"/>
      <c r="BM67" s="48"/>
      <c r="BN67" s="49"/>
      <c r="BO67" s="48"/>
    </row>
    <row r="68" spans="1:67" ht="15">
      <c r="A68" s="65" t="s">
        <v>252</v>
      </c>
      <c r="B68" s="65" t="s">
        <v>277</v>
      </c>
      <c r="C68" s="66" t="s">
        <v>1772</v>
      </c>
      <c r="D68" s="67">
        <v>3</v>
      </c>
      <c r="E68" s="68" t="s">
        <v>132</v>
      </c>
      <c r="F68" s="69">
        <v>32</v>
      </c>
      <c r="G68" s="66"/>
      <c r="H68" s="70"/>
      <c r="I68" s="71"/>
      <c r="J68" s="71"/>
      <c r="K68" s="34" t="s">
        <v>65</v>
      </c>
      <c r="L68" s="78">
        <v>68</v>
      </c>
      <c r="M68" s="78"/>
      <c r="N68" s="73"/>
      <c r="O68" s="80" t="s">
        <v>293</v>
      </c>
      <c r="P68" s="82">
        <v>43705.13144675926</v>
      </c>
      <c r="Q68" s="80" t="s">
        <v>296</v>
      </c>
      <c r="R68" s="80"/>
      <c r="S68" s="80"/>
      <c r="T68" s="80" t="s">
        <v>342</v>
      </c>
      <c r="U68" s="80"/>
      <c r="V68" s="83" t="s">
        <v>385</v>
      </c>
      <c r="W68" s="82">
        <v>43705.13144675926</v>
      </c>
      <c r="X68" s="86">
        <v>43705</v>
      </c>
      <c r="Y68" s="88" t="s">
        <v>425</v>
      </c>
      <c r="Z68" s="83" t="s">
        <v>491</v>
      </c>
      <c r="AA68" s="80"/>
      <c r="AB68" s="80"/>
      <c r="AC68" s="88" t="s">
        <v>556</v>
      </c>
      <c r="AD68" s="80"/>
      <c r="AE68" s="80" t="b">
        <v>0</v>
      </c>
      <c r="AF68" s="80">
        <v>0</v>
      </c>
      <c r="AG68" s="88" t="s">
        <v>607</v>
      </c>
      <c r="AH68" s="80" t="b">
        <v>0</v>
      </c>
      <c r="AI68" s="80" t="s">
        <v>611</v>
      </c>
      <c r="AJ68" s="80"/>
      <c r="AK68" s="88" t="s">
        <v>607</v>
      </c>
      <c r="AL68" s="80" t="b">
        <v>0</v>
      </c>
      <c r="AM68" s="80">
        <v>11</v>
      </c>
      <c r="AN68" s="88" t="s">
        <v>558</v>
      </c>
      <c r="AO68" s="80" t="s">
        <v>616</v>
      </c>
      <c r="AP68" s="80" t="b">
        <v>0</v>
      </c>
      <c r="AQ68" s="88" t="s">
        <v>558</v>
      </c>
      <c r="AR68" s="80" t="s">
        <v>196</v>
      </c>
      <c r="AS68" s="80">
        <v>0</v>
      </c>
      <c r="AT68" s="80">
        <v>0</v>
      </c>
      <c r="AU68" s="80"/>
      <c r="AV68" s="80"/>
      <c r="AW68" s="80"/>
      <c r="AX68" s="80"/>
      <c r="AY68" s="80"/>
      <c r="AZ68" s="80"/>
      <c r="BA68" s="80"/>
      <c r="BB68" s="80"/>
      <c r="BC68">
        <v>1</v>
      </c>
      <c r="BD68" s="79" t="str">
        <f>REPLACE(INDEX(GroupVertices[Group],MATCH(Edges[[#This Row],[Vertex 1]],GroupVertices[Vertex],0)),1,1,"")</f>
        <v>3</v>
      </c>
      <c r="BE68" s="79" t="str">
        <f>REPLACE(INDEX(GroupVertices[Group],MATCH(Edges[[#This Row],[Vertex 2]],GroupVertices[Vertex],0)),1,1,"")</f>
        <v>3</v>
      </c>
      <c r="BF68" s="79">
        <v>24</v>
      </c>
      <c r="BG68" s="48"/>
      <c r="BH68" s="49"/>
      <c r="BI68" s="48"/>
      <c r="BJ68" s="49"/>
      <c r="BK68" s="48"/>
      <c r="BL68" s="49"/>
      <c r="BM68" s="48"/>
      <c r="BN68" s="49"/>
      <c r="BO68" s="48"/>
    </row>
    <row r="69" spans="1:67" ht="15">
      <c r="A69" s="65" t="s">
        <v>253</v>
      </c>
      <c r="B69" s="65" t="s">
        <v>277</v>
      </c>
      <c r="C69" s="66" t="s">
        <v>1772</v>
      </c>
      <c r="D69" s="67">
        <v>3</v>
      </c>
      <c r="E69" s="68" t="s">
        <v>132</v>
      </c>
      <c r="F69" s="69">
        <v>32</v>
      </c>
      <c r="G69" s="66"/>
      <c r="H69" s="70"/>
      <c r="I69" s="71"/>
      <c r="J69" s="71"/>
      <c r="K69" s="34" t="s">
        <v>65</v>
      </c>
      <c r="L69" s="78">
        <v>69</v>
      </c>
      <c r="M69" s="78"/>
      <c r="N69" s="73"/>
      <c r="O69" s="80" t="s">
        <v>293</v>
      </c>
      <c r="P69" s="82">
        <v>43705.24550925926</v>
      </c>
      <c r="Q69" s="80" t="s">
        <v>296</v>
      </c>
      <c r="R69" s="80"/>
      <c r="S69" s="80"/>
      <c r="T69" s="80" t="s">
        <v>342</v>
      </c>
      <c r="U69" s="80"/>
      <c r="V69" s="83" t="s">
        <v>386</v>
      </c>
      <c r="W69" s="82">
        <v>43705.24550925926</v>
      </c>
      <c r="X69" s="86">
        <v>43705</v>
      </c>
      <c r="Y69" s="88" t="s">
        <v>426</v>
      </c>
      <c r="Z69" s="83" t="s">
        <v>492</v>
      </c>
      <c r="AA69" s="80"/>
      <c r="AB69" s="80"/>
      <c r="AC69" s="88" t="s">
        <v>557</v>
      </c>
      <c r="AD69" s="80"/>
      <c r="AE69" s="80" t="b">
        <v>0</v>
      </c>
      <c r="AF69" s="80">
        <v>0</v>
      </c>
      <c r="AG69" s="88" t="s">
        <v>607</v>
      </c>
      <c r="AH69" s="80" t="b">
        <v>0</v>
      </c>
      <c r="AI69" s="80" t="s">
        <v>611</v>
      </c>
      <c r="AJ69" s="80"/>
      <c r="AK69" s="88" t="s">
        <v>607</v>
      </c>
      <c r="AL69" s="80" t="b">
        <v>0</v>
      </c>
      <c r="AM69" s="80">
        <v>11</v>
      </c>
      <c r="AN69" s="88" t="s">
        <v>558</v>
      </c>
      <c r="AO69" s="80" t="s">
        <v>616</v>
      </c>
      <c r="AP69" s="80" t="b">
        <v>0</v>
      </c>
      <c r="AQ69" s="88" t="s">
        <v>558</v>
      </c>
      <c r="AR69" s="80" t="s">
        <v>196</v>
      </c>
      <c r="AS69" s="80">
        <v>0</v>
      </c>
      <c r="AT69" s="80">
        <v>0</v>
      </c>
      <c r="AU69" s="80"/>
      <c r="AV69" s="80"/>
      <c r="AW69" s="80"/>
      <c r="AX69" s="80"/>
      <c r="AY69" s="80"/>
      <c r="AZ69" s="80"/>
      <c r="BA69" s="80"/>
      <c r="BB69" s="80"/>
      <c r="BC69">
        <v>1</v>
      </c>
      <c r="BD69" s="79" t="str">
        <f>REPLACE(INDEX(GroupVertices[Group],MATCH(Edges[[#This Row],[Vertex 1]],GroupVertices[Vertex],0)),1,1,"")</f>
        <v>3</v>
      </c>
      <c r="BE69" s="79" t="str">
        <f>REPLACE(INDEX(GroupVertices[Group],MATCH(Edges[[#This Row],[Vertex 2]],GroupVertices[Vertex],0)),1,1,"")</f>
        <v>3</v>
      </c>
      <c r="BF69" s="79">
        <v>24</v>
      </c>
      <c r="BG69" s="48"/>
      <c r="BH69" s="49"/>
      <c r="BI69" s="48"/>
      <c r="BJ69" s="49"/>
      <c r="BK69" s="48"/>
      <c r="BL69" s="49"/>
      <c r="BM69" s="48"/>
      <c r="BN69" s="49"/>
      <c r="BO69" s="48"/>
    </row>
    <row r="70" spans="1:67" ht="15">
      <c r="A70" s="65" t="s">
        <v>254</v>
      </c>
      <c r="B70" s="65" t="s">
        <v>277</v>
      </c>
      <c r="C70" s="66" t="s">
        <v>1772</v>
      </c>
      <c r="D70" s="67">
        <v>3</v>
      </c>
      <c r="E70" s="68" t="s">
        <v>132</v>
      </c>
      <c r="F70" s="69">
        <v>32</v>
      </c>
      <c r="G70" s="66"/>
      <c r="H70" s="70"/>
      <c r="I70" s="71"/>
      <c r="J70" s="71"/>
      <c r="K70" s="34" t="s">
        <v>65</v>
      </c>
      <c r="L70" s="78">
        <v>70</v>
      </c>
      <c r="M70" s="78"/>
      <c r="N70" s="73"/>
      <c r="O70" s="80" t="s">
        <v>293</v>
      </c>
      <c r="P70" s="82">
        <v>43704.76084490741</v>
      </c>
      <c r="Q70" s="80" t="s">
        <v>296</v>
      </c>
      <c r="R70" s="83" t="s">
        <v>322</v>
      </c>
      <c r="S70" s="80" t="s">
        <v>334</v>
      </c>
      <c r="T70" s="80" t="s">
        <v>342</v>
      </c>
      <c r="U70" s="80"/>
      <c r="V70" s="83" t="s">
        <v>387</v>
      </c>
      <c r="W70" s="82">
        <v>43704.76084490741</v>
      </c>
      <c r="X70" s="86">
        <v>43704</v>
      </c>
      <c r="Y70" s="88" t="s">
        <v>427</v>
      </c>
      <c r="Z70" s="83" t="s">
        <v>493</v>
      </c>
      <c r="AA70" s="80"/>
      <c r="AB70" s="80"/>
      <c r="AC70" s="88" t="s">
        <v>558</v>
      </c>
      <c r="AD70" s="80"/>
      <c r="AE70" s="80" t="b">
        <v>0</v>
      </c>
      <c r="AF70" s="80">
        <v>13</v>
      </c>
      <c r="AG70" s="88" t="s">
        <v>607</v>
      </c>
      <c r="AH70" s="80" t="b">
        <v>0</v>
      </c>
      <c r="AI70" s="80" t="s">
        <v>611</v>
      </c>
      <c r="AJ70" s="80"/>
      <c r="AK70" s="88" t="s">
        <v>607</v>
      </c>
      <c r="AL70" s="80" t="b">
        <v>0</v>
      </c>
      <c r="AM70" s="80">
        <v>11</v>
      </c>
      <c r="AN70" s="88" t="s">
        <v>607</v>
      </c>
      <c r="AO70" s="80" t="s">
        <v>618</v>
      </c>
      <c r="AP70" s="80" t="b">
        <v>0</v>
      </c>
      <c r="AQ70" s="88" t="s">
        <v>558</v>
      </c>
      <c r="AR70" s="80" t="s">
        <v>196</v>
      </c>
      <c r="AS70" s="80">
        <v>0</v>
      </c>
      <c r="AT70" s="80">
        <v>0</v>
      </c>
      <c r="AU70" s="80"/>
      <c r="AV70" s="80"/>
      <c r="AW70" s="80"/>
      <c r="AX70" s="80"/>
      <c r="AY70" s="80"/>
      <c r="AZ70" s="80"/>
      <c r="BA70" s="80"/>
      <c r="BB70" s="80"/>
      <c r="BC70">
        <v>1</v>
      </c>
      <c r="BD70" s="79" t="str">
        <f>REPLACE(INDEX(GroupVertices[Group],MATCH(Edges[[#This Row],[Vertex 1]],GroupVertices[Vertex],0)),1,1,"")</f>
        <v>3</v>
      </c>
      <c r="BE70" s="79" t="str">
        <f>REPLACE(INDEX(GroupVertices[Group],MATCH(Edges[[#This Row],[Vertex 2]],GroupVertices[Vertex],0)),1,1,"")</f>
        <v>3</v>
      </c>
      <c r="BF70" s="79">
        <v>24</v>
      </c>
      <c r="BG70" s="48"/>
      <c r="BH70" s="49"/>
      <c r="BI70" s="48"/>
      <c r="BJ70" s="49"/>
      <c r="BK70" s="48"/>
      <c r="BL70" s="49"/>
      <c r="BM70" s="48"/>
      <c r="BN70" s="49"/>
      <c r="BO70" s="48"/>
    </row>
    <row r="71" spans="1:67" ht="15">
      <c r="A71" s="65" t="s">
        <v>249</v>
      </c>
      <c r="B71" s="65" t="s">
        <v>252</v>
      </c>
      <c r="C71" s="66" t="s">
        <v>1772</v>
      </c>
      <c r="D71" s="67">
        <v>3</v>
      </c>
      <c r="E71" s="68" t="s">
        <v>132</v>
      </c>
      <c r="F71" s="69">
        <v>32</v>
      </c>
      <c r="G71" s="66"/>
      <c r="H71" s="70"/>
      <c r="I71" s="71"/>
      <c r="J71" s="71"/>
      <c r="K71" s="34" t="s">
        <v>66</v>
      </c>
      <c r="L71" s="78">
        <v>71</v>
      </c>
      <c r="M71" s="78"/>
      <c r="N71" s="73"/>
      <c r="O71" s="80" t="s">
        <v>293</v>
      </c>
      <c r="P71" s="82">
        <v>43704.762777777774</v>
      </c>
      <c r="Q71" s="80" t="s">
        <v>296</v>
      </c>
      <c r="R71" s="80"/>
      <c r="S71" s="80"/>
      <c r="T71" s="80" t="s">
        <v>342</v>
      </c>
      <c r="U71" s="80"/>
      <c r="V71" s="83" t="s">
        <v>382</v>
      </c>
      <c r="W71" s="82">
        <v>43704.762777777774</v>
      </c>
      <c r="X71" s="86">
        <v>43704</v>
      </c>
      <c r="Y71" s="88" t="s">
        <v>422</v>
      </c>
      <c r="Z71" s="83" t="s">
        <v>488</v>
      </c>
      <c r="AA71" s="80"/>
      <c r="AB71" s="80"/>
      <c r="AC71" s="88" t="s">
        <v>553</v>
      </c>
      <c r="AD71" s="80"/>
      <c r="AE71" s="80" t="b">
        <v>0</v>
      </c>
      <c r="AF71" s="80">
        <v>0</v>
      </c>
      <c r="AG71" s="88" t="s">
        <v>607</v>
      </c>
      <c r="AH71" s="80" t="b">
        <v>0</v>
      </c>
      <c r="AI71" s="80" t="s">
        <v>611</v>
      </c>
      <c r="AJ71" s="80"/>
      <c r="AK71" s="88" t="s">
        <v>607</v>
      </c>
      <c r="AL71" s="80" t="b">
        <v>0</v>
      </c>
      <c r="AM71" s="80">
        <v>11</v>
      </c>
      <c r="AN71" s="88" t="s">
        <v>558</v>
      </c>
      <c r="AO71" s="80" t="s">
        <v>613</v>
      </c>
      <c r="AP71" s="80" t="b">
        <v>0</v>
      </c>
      <c r="AQ71" s="88" t="s">
        <v>558</v>
      </c>
      <c r="AR71" s="80" t="s">
        <v>196</v>
      </c>
      <c r="AS71" s="80">
        <v>0</v>
      </c>
      <c r="AT71" s="80">
        <v>0</v>
      </c>
      <c r="AU71" s="80"/>
      <c r="AV71" s="80"/>
      <c r="AW71" s="80"/>
      <c r="AX71" s="80"/>
      <c r="AY71" s="80"/>
      <c r="AZ71" s="80"/>
      <c r="BA71" s="80"/>
      <c r="BB71" s="80"/>
      <c r="BC71">
        <v>1</v>
      </c>
      <c r="BD71" s="79" t="str">
        <f>REPLACE(INDEX(GroupVertices[Group],MATCH(Edges[[#This Row],[Vertex 1]],GroupVertices[Vertex],0)),1,1,"")</f>
        <v>3</v>
      </c>
      <c r="BE71" s="79" t="str">
        <f>REPLACE(INDEX(GroupVertices[Group],MATCH(Edges[[#This Row],[Vertex 2]],GroupVertices[Vertex],0)),1,1,"")</f>
        <v>3</v>
      </c>
      <c r="BF71" s="79">
        <v>24</v>
      </c>
      <c r="BG71" s="48"/>
      <c r="BH71" s="49"/>
      <c r="BI71" s="48"/>
      <c r="BJ71" s="49"/>
      <c r="BK71" s="48"/>
      <c r="BL71" s="49"/>
      <c r="BM71" s="48"/>
      <c r="BN71" s="49"/>
      <c r="BO71" s="48"/>
    </row>
    <row r="72" spans="1:67" ht="15">
      <c r="A72" s="65" t="s">
        <v>250</v>
      </c>
      <c r="B72" s="65" t="s">
        <v>252</v>
      </c>
      <c r="C72" s="66" t="s">
        <v>1772</v>
      </c>
      <c r="D72" s="67">
        <v>3</v>
      </c>
      <c r="E72" s="68" t="s">
        <v>132</v>
      </c>
      <c r="F72" s="69">
        <v>32</v>
      </c>
      <c r="G72" s="66"/>
      <c r="H72" s="70"/>
      <c r="I72" s="71"/>
      <c r="J72" s="71"/>
      <c r="K72" s="34" t="s">
        <v>66</v>
      </c>
      <c r="L72" s="78">
        <v>72</v>
      </c>
      <c r="M72" s="78"/>
      <c r="N72" s="73"/>
      <c r="O72" s="80" t="s">
        <v>293</v>
      </c>
      <c r="P72" s="82">
        <v>43704.76945601852</v>
      </c>
      <c r="Q72" s="80" t="s">
        <v>296</v>
      </c>
      <c r="R72" s="80"/>
      <c r="S72" s="80"/>
      <c r="T72" s="80" t="s">
        <v>342</v>
      </c>
      <c r="U72" s="80"/>
      <c r="V72" s="83" t="s">
        <v>383</v>
      </c>
      <c r="W72" s="82">
        <v>43704.76945601852</v>
      </c>
      <c r="X72" s="86">
        <v>43704</v>
      </c>
      <c r="Y72" s="88" t="s">
        <v>423</v>
      </c>
      <c r="Z72" s="83" t="s">
        <v>489</v>
      </c>
      <c r="AA72" s="80"/>
      <c r="AB72" s="80"/>
      <c r="AC72" s="88" t="s">
        <v>554</v>
      </c>
      <c r="AD72" s="80"/>
      <c r="AE72" s="80" t="b">
        <v>0</v>
      </c>
      <c r="AF72" s="80">
        <v>0</v>
      </c>
      <c r="AG72" s="88" t="s">
        <v>607</v>
      </c>
      <c r="AH72" s="80" t="b">
        <v>0</v>
      </c>
      <c r="AI72" s="80" t="s">
        <v>611</v>
      </c>
      <c r="AJ72" s="80"/>
      <c r="AK72" s="88" t="s">
        <v>607</v>
      </c>
      <c r="AL72" s="80" t="b">
        <v>0</v>
      </c>
      <c r="AM72" s="80">
        <v>11</v>
      </c>
      <c r="AN72" s="88" t="s">
        <v>558</v>
      </c>
      <c r="AO72" s="80" t="s">
        <v>618</v>
      </c>
      <c r="AP72" s="80" t="b">
        <v>0</v>
      </c>
      <c r="AQ72" s="88" t="s">
        <v>558</v>
      </c>
      <c r="AR72" s="80" t="s">
        <v>196</v>
      </c>
      <c r="AS72" s="80">
        <v>0</v>
      </c>
      <c r="AT72" s="80">
        <v>0</v>
      </c>
      <c r="AU72" s="80"/>
      <c r="AV72" s="80"/>
      <c r="AW72" s="80"/>
      <c r="AX72" s="80"/>
      <c r="AY72" s="80"/>
      <c r="AZ72" s="80"/>
      <c r="BA72" s="80"/>
      <c r="BB72" s="80"/>
      <c r="BC72">
        <v>1</v>
      </c>
      <c r="BD72" s="79" t="str">
        <f>REPLACE(INDEX(GroupVertices[Group],MATCH(Edges[[#This Row],[Vertex 1]],GroupVertices[Vertex],0)),1,1,"")</f>
        <v>3</v>
      </c>
      <c r="BE72" s="79" t="str">
        <f>REPLACE(INDEX(GroupVertices[Group],MATCH(Edges[[#This Row],[Vertex 2]],GroupVertices[Vertex],0)),1,1,"")</f>
        <v>3</v>
      </c>
      <c r="BF72" s="79">
        <v>24</v>
      </c>
      <c r="BG72" s="48"/>
      <c r="BH72" s="49"/>
      <c r="BI72" s="48"/>
      <c r="BJ72" s="49"/>
      <c r="BK72" s="48"/>
      <c r="BL72" s="49"/>
      <c r="BM72" s="48"/>
      <c r="BN72" s="49"/>
      <c r="BO72" s="48"/>
    </row>
    <row r="73" spans="1:67" ht="15">
      <c r="A73" s="65" t="s">
        <v>251</v>
      </c>
      <c r="B73" s="65" t="s">
        <v>252</v>
      </c>
      <c r="C73" s="66" t="s">
        <v>1772</v>
      </c>
      <c r="D73" s="67">
        <v>3</v>
      </c>
      <c r="E73" s="68" t="s">
        <v>132</v>
      </c>
      <c r="F73" s="69">
        <v>32</v>
      </c>
      <c r="G73" s="66"/>
      <c r="H73" s="70"/>
      <c r="I73" s="71"/>
      <c r="J73" s="71"/>
      <c r="K73" s="34" t="s">
        <v>66</v>
      </c>
      <c r="L73" s="78">
        <v>73</v>
      </c>
      <c r="M73" s="78"/>
      <c r="N73" s="73"/>
      <c r="O73" s="80" t="s">
        <v>293</v>
      </c>
      <c r="P73" s="82">
        <v>43704.90210648148</v>
      </c>
      <c r="Q73" s="80" t="s">
        <v>296</v>
      </c>
      <c r="R73" s="80"/>
      <c r="S73" s="80"/>
      <c r="T73" s="80" t="s">
        <v>342</v>
      </c>
      <c r="U73" s="80"/>
      <c r="V73" s="83" t="s">
        <v>384</v>
      </c>
      <c r="W73" s="82">
        <v>43704.90210648148</v>
      </c>
      <c r="X73" s="86">
        <v>43704</v>
      </c>
      <c r="Y73" s="88" t="s">
        <v>424</v>
      </c>
      <c r="Z73" s="83" t="s">
        <v>490</v>
      </c>
      <c r="AA73" s="80"/>
      <c r="AB73" s="80"/>
      <c r="AC73" s="88" t="s">
        <v>555</v>
      </c>
      <c r="AD73" s="80"/>
      <c r="AE73" s="80" t="b">
        <v>0</v>
      </c>
      <c r="AF73" s="80">
        <v>0</v>
      </c>
      <c r="AG73" s="88" t="s">
        <v>607</v>
      </c>
      <c r="AH73" s="80" t="b">
        <v>0</v>
      </c>
      <c r="AI73" s="80" t="s">
        <v>611</v>
      </c>
      <c r="AJ73" s="80"/>
      <c r="AK73" s="88" t="s">
        <v>607</v>
      </c>
      <c r="AL73" s="80" t="b">
        <v>0</v>
      </c>
      <c r="AM73" s="80">
        <v>11</v>
      </c>
      <c r="AN73" s="88" t="s">
        <v>558</v>
      </c>
      <c r="AO73" s="80" t="s">
        <v>613</v>
      </c>
      <c r="AP73" s="80" t="b">
        <v>0</v>
      </c>
      <c r="AQ73" s="88" t="s">
        <v>558</v>
      </c>
      <c r="AR73" s="80" t="s">
        <v>196</v>
      </c>
      <c r="AS73" s="80">
        <v>0</v>
      </c>
      <c r="AT73" s="80">
        <v>0</v>
      </c>
      <c r="AU73" s="80"/>
      <c r="AV73" s="80"/>
      <c r="AW73" s="80"/>
      <c r="AX73" s="80"/>
      <c r="AY73" s="80"/>
      <c r="AZ73" s="80"/>
      <c r="BA73" s="80"/>
      <c r="BB73" s="80"/>
      <c r="BC73">
        <v>1</v>
      </c>
      <c r="BD73" s="79" t="str">
        <f>REPLACE(INDEX(GroupVertices[Group],MATCH(Edges[[#This Row],[Vertex 1]],GroupVertices[Vertex],0)),1,1,"")</f>
        <v>3</v>
      </c>
      <c r="BE73" s="79" t="str">
        <f>REPLACE(INDEX(GroupVertices[Group],MATCH(Edges[[#This Row],[Vertex 2]],GroupVertices[Vertex],0)),1,1,"")</f>
        <v>3</v>
      </c>
      <c r="BF73" s="79">
        <v>24</v>
      </c>
      <c r="BG73" s="48"/>
      <c r="BH73" s="49"/>
      <c r="BI73" s="48"/>
      <c r="BJ73" s="49"/>
      <c r="BK73" s="48"/>
      <c r="BL73" s="49"/>
      <c r="BM73" s="48"/>
      <c r="BN73" s="49"/>
      <c r="BO73" s="48"/>
    </row>
    <row r="74" spans="1:67" ht="15">
      <c r="A74" s="65" t="s">
        <v>252</v>
      </c>
      <c r="B74" s="65" t="s">
        <v>254</v>
      </c>
      <c r="C74" s="66" t="s">
        <v>1772</v>
      </c>
      <c r="D74" s="67">
        <v>3</v>
      </c>
      <c r="E74" s="68" t="s">
        <v>132</v>
      </c>
      <c r="F74" s="69">
        <v>32</v>
      </c>
      <c r="G74" s="66"/>
      <c r="H74" s="70"/>
      <c r="I74" s="71"/>
      <c r="J74" s="71"/>
      <c r="K74" s="34" t="s">
        <v>66</v>
      </c>
      <c r="L74" s="78">
        <v>74</v>
      </c>
      <c r="M74" s="78"/>
      <c r="N74" s="73"/>
      <c r="O74" s="80" t="s">
        <v>292</v>
      </c>
      <c r="P74" s="82">
        <v>43705.13144675926</v>
      </c>
      <c r="Q74" s="80" t="s">
        <v>296</v>
      </c>
      <c r="R74" s="80"/>
      <c r="S74" s="80"/>
      <c r="T74" s="80" t="s">
        <v>342</v>
      </c>
      <c r="U74" s="80"/>
      <c r="V74" s="83" t="s">
        <v>385</v>
      </c>
      <c r="W74" s="82">
        <v>43705.13144675926</v>
      </c>
      <c r="X74" s="86">
        <v>43705</v>
      </c>
      <c r="Y74" s="88" t="s">
        <v>425</v>
      </c>
      <c r="Z74" s="83" t="s">
        <v>491</v>
      </c>
      <c r="AA74" s="80"/>
      <c r="AB74" s="80"/>
      <c r="AC74" s="88" t="s">
        <v>556</v>
      </c>
      <c r="AD74" s="80"/>
      <c r="AE74" s="80" t="b">
        <v>0</v>
      </c>
      <c r="AF74" s="80">
        <v>0</v>
      </c>
      <c r="AG74" s="88" t="s">
        <v>607</v>
      </c>
      <c r="AH74" s="80" t="b">
        <v>0</v>
      </c>
      <c r="AI74" s="80" t="s">
        <v>611</v>
      </c>
      <c r="AJ74" s="80"/>
      <c r="AK74" s="88" t="s">
        <v>607</v>
      </c>
      <c r="AL74" s="80" t="b">
        <v>0</v>
      </c>
      <c r="AM74" s="80">
        <v>11</v>
      </c>
      <c r="AN74" s="88" t="s">
        <v>558</v>
      </c>
      <c r="AO74" s="80" t="s">
        <v>616</v>
      </c>
      <c r="AP74" s="80" t="b">
        <v>0</v>
      </c>
      <c r="AQ74" s="88" t="s">
        <v>558</v>
      </c>
      <c r="AR74" s="80" t="s">
        <v>196</v>
      </c>
      <c r="AS74" s="80">
        <v>0</v>
      </c>
      <c r="AT74" s="80">
        <v>0</v>
      </c>
      <c r="AU74" s="80"/>
      <c r="AV74" s="80"/>
      <c r="AW74" s="80"/>
      <c r="AX74" s="80"/>
      <c r="AY74" s="80"/>
      <c r="AZ74" s="80"/>
      <c r="BA74" s="80"/>
      <c r="BB74" s="80"/>
      <c r="BC74">
        <v>1</v>
      </c>
      <c r="BD74" s="79" t="str">
        <f>REPLACE(INDEX(GroupVertices[Group],MATCH(Edges[[#This Row],[Vertex 1]],GroupVertices[Vertex],0)),1,1,"")</f>
        <v>3</v>
      </c>
      <c r="BE74" s="79" t="str">
        <f>REPLACE(INDEX(GroupVertices[Group],MATCH(Edges[[#This Row],[Vertex 2]],GroupVertices[Vertex],0)),1,1,"")</f>
        <v>3</v>
      </c>
      <c r="BF74" s="79">
        <v>24</v>
      </c>
      <c r="BG74" s="48"/>
      <c r="BH74" s="49"/>
      <c r="BI74" s="48"/>
      <c r="BJ74" s="49"/>
      <c r="BK74" s="48"/>
      <c r="BL74" s="49"/>
      <c r="BM74" s="48"/>
      <c r="BN74" s="49"/>
      <c r="BO74" s="48"/>
    </row>
    <row r="75" spans="1:67" ht="15">
      <c r="A75" s="65" t="s">
        <v>252</v>
      </c>
      <c r="B75" s="65" t="s">
        <v>249</v>
      </c>
      <c r="C75" s="66" t="s">
        <v>1772</v>
      </c>
      <c r="D75" s="67">
        <v>3</v>
      </c>
      <c r="E75" s="68" t="s">
        <v>132</v>
      </c>
      <c r="F75" s="69">
        <v>32</v>
      </c>
      <c r="G75" s="66"/>
      <c r="H75" s="70"/>
      <c r="I75" s="71"/>
      <c r="J75" s="71"/>
      <c r="K75" s="34" t="s">
        <v>66</v>
      </c>
      <c r="L75" s="78">
        <v>75</v>
      </c>
      <c r="M75" s="78"/>
      <c r="N75" s="73"/>
      <c r="O75" s="80" t="s">
        <v>293</v>
      </c>
      <c r="P75" s="82">
        <v>43705.13144675926</v>
      </c>
      <c r="Q75" s="80" t="s">
        <v>296</v>
      </c>
      <c r="R75" s="80"/>
      <c r="S75" s="80"/>
      <c r="T75" s="80" t="s">
        <v>342</v>
      </c>
      <c r="U75" s="80"/>
      <c r="V75" s="83" t="s">
        <v>385</v>
      </c>
      <c r="W75" s="82">
        <v>43705.13144675926</v>
      </c>
      <c r="X75" s="86">
        <v>43705</v>
      </c>
      <c r="Y75" s="88" t="s">
        <v>425</v>
      </c>
      <c r="Z75" s="83" t="s">
        <v>491</v>
      </c>
      <c r="AA75" s="80"/>
      <c r="AB75" s="80"/>
      <c r="AC75" s="88" t="s">
        <v>556</v>
      </c>
      <c r="AD75" s="80"/>
      <c r="AE75" s="80" t="b">
        <v>0</v>
      </c>
      <c r="AF75" s="80">
        <v>0</v>
      </c>
      <c r="AG75" s="88" t="s">
        <v>607</v>
      </c>
      <c r="AH75" s="80" t="b">
        <v>0</v>
      </c>
      <c r="AI75" s="80" t="s">
        <v>611</v>
      </c>
      <c r="AJ75" s="80"/>
      <c r="AK75" s="88" t="s">
        <v>607</v>
      </c>
      <c r="AL75" s="80" t="b">
        <v>0</v>
      </c>
      <c r="AM75" s="80">
        <v>11</v>
      </c>
      <c r="AN75" s="88" t="s">
        <v>558</v>
      </c>
      <c r="AO75" s="80" t="s">
        <v>616</v>
      </c>
      <c r="AP75" s="80" t="b">
        <v>0</v>
      </c>
      <c r="AQ75" s="88" t="s">
        <v>558</v>
      </c>
      <c r="AR75" s="80" t="s">
        <v>196</v>
      </c>
      <c r="AS75" s="80">
        <v>0</v>
      </c>
      <c r="AT75" s="80">
        <v>0</v>
      </c>
      <c r="AU75" s="80"/>
      <c r="AV75" s="80"/>
      <c r="AW75" s="80"/>
      <c r="AX75" s="80"/>
      <c r="AY75" s="80"/>
      <c r="AZ75" s="80"/>
      <c r="BA75" s="80"/>
      <c r="BB75" s="80"/>
      <c r="BC75">
        <v>1</v>
      </c>
      <c r="BD75" s="79" t="str">
        <f>REPLACE(INDEX(GroupVertices[Group],MATCH(Edges[[#This Row],[Vertex 1]],GroupVertices[Vertex],0)),1,1,"")</f>
        <v>3</v>
      </c>
      <c r="BE75" s="79" t="str">
        <f>REPLACE(INDEX(GroupVertices[Group],MATCH(Edges[[#This Row],[Vertex 2]],GroupVertices[Vertex],0)),1,1,"")</f>
        <v>3</v>
      </c>
      <c r="BF75" s="79">
        <v>24</v>
      </c>
      <c r="BG75" s="48"/>
      <c r="BH75" s="49"/>
      <c r="BI75" s="48"/>
      <c r="BJ75" s="49"/>
      <c r="BK75" s="48"/>
      <c r="BL75" s="49"/>
      <c r="BM75" s="48"/>
      <c r="BN75" s="49"/>
      <c r="BO75" s="48"/>
    </row>
    <row r="76" spans="1:67" ht="15">
      <c r="A76" s="65" t="s">
        <v>252</v>
      </c>
      <c r="B76" s="65" t="s">
        <v>253</v>
      </c>
      <c r="C76" s="66" t="s">
        <v>1772</v>
      </c>
      <c r="D76" s="67">
        <v>3</v>
      </c>
      <c r="E76" s="68" t="s">
        <v>132</v>
      </c>
      <c r="F76" s="69">
        <v>32</v>
      </c>
      <c r="G76" s="66"/>
      <c r="H76" s="70"/>
      <c r="I76" s="71"/>
      <c r="J76" s="71"/>
      <c r="K76" s="34" t="s">
        <v>66</v>
      </c>
      <c r="L76" s="78">
        <v>76</v>
      </c>
      <c r="M76" s="78"/>
      <c r="N76" s="73"/>
      <c r="O76" s="80" t="s">
        <v>293</v>
      </c>
      <c r="P76" s="82">
        <v>43705.13144675926</v>
      </c>
      <c r="Q76" s="80" t="s">
        <v>296</v>
      </c>
      <c r="R76" s="80"/>
      <c r="S76" s="80"/>
      <c r="T76" s="80" t="s">
        <v>342</v>
      </c>
      <c r="U76" s="80"/>
      <c r="V76" s="83" t="s">
        <v>385</v>
      </c>
      <c r="W76" s="82">
        <v>43705.13144675926</v>
      </c>
      <c r="X76" s="86">
        <v>43705</v>
      </c>
      <c r="Y76" s="88" t="s">
        <v>425</v>
      </c>
      <c r="Z76" s="83" t="s">
        <v>491</v>
      </c>
      <c r="AA76" s="80"/>
      <c r="AB76" s="80"/>
      <c r="AC76" s="88" t="s">
        <v>556</v>
      </c>
      <c r="AD76" s="80"/>
      <c r="AE76" s="80" t="b">
        <v>0</v>
      </c>
      <c r="AF76" s="80">
        <v>0</v>
      </c>
      <c r="AG76" s="88" t="s">
        <v>607</v>
      </c>
      <c r="AH76" s="80" t="b">
        <v>0</v>
      </c>
      <c r="AI76" s="80" t="s">
        <v>611</v>
      </c>
      <c r="AJ76" s="80"/>
      <c r="AK76" s="88" t="s">
        <v>607</v>
      </c>
      <c r="AL76" s="80" t="b">
        <v>0</v>
      </c>
      <c r="AM76" s="80">
        <v>11</v>
      </c>
      <c r="AN76" s="88" t="s">
        <v>558</v>
      </c>
      <c r="AO76" s="80" t="s">
        <v>616</v>
      </c>
      <c r="AP76" s="80" t="b">
        <v>0</v>
      </c>
      <c r="AQ76" s="88" t="s">
        <v>558</v>
      </c>
      <c r="AR76" s="80" t="s">
        <v>196</v>
      </c>
      <c r="AS76" s="80">
        <v>0</v>
      </c>
      <c r="AT76" s="80">
        <v>0</v>
      </c>
      <c r="AU76" s="80"/>
      <c r="AV76" s="80"/>
      <c r="AW76" s="80"/>
      <c r="AX76" s="80"/>
      <c r="AY76" s="80"/>
      <c r="AZ76" s="80"/>
      <c r="BA76" s="80"/>
      <c r="BB76" s="80"/>
      <c r="BC76">
        <v>1</v>
      </c>
      <c r="BD76" s="79" t="str">
        <f>REPLACE(INDEX(GroupVertices[Group],MATCH(Edges[[#This Row],[Vertex 1]],GroupVertices[Vertex],0)),1,1,"")</f>
        <v>3</v>
      </c>
      <c r="BE76" s="79" t="str">
        <f>REPLACE(INDEX(GroupVertices[Group],MATCH(Edges[[#This Row],[Vertex 2]],GroupVertices[Vertex],0)),1,1,"")</f>
        <v>3</v>
      </c>
      <c r="BF76" s="79">
        <v>24</v>
      </c>
      <c r="BG76" s="48"/>
      <c r="BH76" s="49"/>
      <c r="BI76" s="48"/>
      <c r="BJ76" s="49"/>
      <c r="BK76" s="48"/>
      <c r="BL76" s="49"/>
      <c r="BM76" s="48"/>
      <c r="BN76" s="49"/>
      <c r="BO76" s="48"/>
    </row>
    <row r="77" spans="1:67" ht="15">
      <c r="A77" s="65" t="s">
        <v>252</v>
      </c>
      <c r="B77" s="65" t="s">
        <v>251</v>
      </c>
      <c r="C77" s="66" t="s">
        <v>1772</v>
      </c>
      <c r="D77" s="67">
        <v>3</v>
      </c>
      <c r="E77" s="68" t="s">
        <v>132</v>
      </c>
      <c r="F77" s="69">
        <v>32</v>
      </c>
      <c r="G77" s="66"/>
      <c r="H77" s="70"/>
      <c r="I77" s="71"/>
      <c r="J77" s="71"/>
      <c r="K77" s="34" t="s">
        <v>66</v>
      </c>
      <c r="L77" s="78">
        <v>77</v>
      </c>
      <c r="M77" s="78"/>
      <c r="N77" s="73"/>
      <c r="O77" s="80" t="s">
        <v>293</v>
      </c>
      <c r="P77" s="82">
        <v>43705.13144675926</v>
      </c>
      <c r="Q77" s="80" t="s">
        <v>296</v>
      </c>
      <c r="R77" s="80"/>
      <c r="S77" s="80"/>
      <c r="T77" s="80" t="s">
        <v>342</v>
      </c>
      <c r="U77" s="80"/>
      <c r="V77" s="83" t="s">
        <v>385</v>
      </c>
      <c r="W77" s="82">
        <v>43705.13144675926</v>
      </c>
      <c r="X77" s="86">
        <v>43705</v>
      </c>
      <c r="Y77" s="88" t="s">
        <v>425</v>
      </c>
      <c r="Z77" s="83" t="s">
        <v>491</v>
      </c>
      <c r="AA77" s="80"/>
      <c r="AB77" s="80"/>
      <c r="AC77" s="88" t="s">
        <v>556</v>
      </c>
      <c r="AD77" s="80"/>
      <c r="AE77" s="80" t="b">
        <v>0</v>
      </c>
      <c r="AF77" s="80">
        <v>0</v>
      </c>
      <c r="AG77" s="88" t="s">
        <v>607</v>
      </c>
      <c r="AH77" s="80" t="b">
        <v>0</v>
      </c>
      <c r="AI77" s="80" t="s">
        <v>611</v>
      </c>
      <c r="AJ77" s="80"/>
      <c r="AK77" s="88" t="s">
        <v>607</v>
      </c>
      <c r="AL77" s="80" t="b">
        <v>0</v>
      </c>
      <c r="AM77" s="80">
        <v>11</v>
      </c>
      <c r="AN77" s="88" t="s">
        <v>558</v>
      </c>
      <c r="AO77" s="80" t="s">
        <v>616</v>
      </c>
      <c r="AP77" s="80" t="b">
        <v>0</v>
      </c>
      <c r="AQ77" s="88" t="s">
        <v>558</v>
      </c>
      <c r="AR77" s="80" t="s">
        <v>196</v>
      </c>
      <c r="AS77" s="80">
        <v>0</v>
      </c>
      <c r="AT77" s="80">
        <v>0</v>
      </c>
      <c r="AU77" s="80"/>
      <c r="AV77" s="80"/>
      <c r="AW77" s="80"/>
      <c r="AX77" s="80"/>
      <c r="AY77" s="80"/>
      <c r="AZ77" s="80"/>
      <c r="BA77" s="80"/>
      <c r="BB77" s="80"/>
      <c r="BC77">
        <v>1</v>
      </c>
      <c r="BD77" s="79" t="str">
        <f>REPLACE(INDEX(GroupVertices[Group],MATCH(Edges[[#This Row],[Vertex 1]],GroupVertices[Vertex],0)),1,1,"")</f>
        <v>3</v>
      </c>
      <c r="BE77" s="79" t="str">
        <f>REPLACE(INDEX(GroupVertices[Group],MATCH(Edges[[#This Row],[Vertex 2]],GroupVertices[Vertex],0)),1,1,"")</f>
        <v>3</v>
      </c>
      <c r="BF77" s="79">
        <v>24</v>
      </c>
      <c r="BG77" s="48"/>
      <c r="BH77" s="49"/>
      <c r="BI77" s="48"/>
      <c r="BJ77" s="49"/>
      <c r="BK77" s="48"/>
      <c r="BL77" s="49"/>
      <c r="BM77" s="48"/>
      <c r="BN77" s="49"/>
      <c r="BO77" s="48"/>
    </row>
    <row r="78" spans="1:67" ht="15">
      <c r="A78" s="65" t="s">
        <v>252</v>
      </c>
      <c r="B78" s="65" t="s">
        <v>250</v>
      </c>
      <c r="C78" s="66" t="s">
        <v>1772</v>
      </c>
      <c r="D78" s="67">
        <v>3</v>
      </c>
      <c r="E78" s="68" t="s">
        <v>132</v>
      </c>
      <c r="F78" s="69">
        <v>32</v>
      </c>
      <c r="G78" s="66"/>
      <c r="H78" s="70"/>
      <c r="I78" s="71"/>
      <c r="J78" s="71"/>
      <c r="K78" s="34" t="s">
        <v>66</v>
      </c>
      <c r="L78" s="78">
        <v>78</v>
      </c>
      <c r="M78" s="78"/>
      <c r="N78" s="73"/>
      <c r="O78" s="80" t="s">
        <v>293</v>
      </c>
      <c r="P78" s="82">
        <v>43705.13144675926</v>
      </c>
      <c r="Q78" s="80" t="s">
        <v>296</v>
      </c>
      <c r="R78" s="80"/>
      <c r="S78" s="80"/>
      <c r="T78" s="80" t="s">
        <v>342</v>
      </c>
      <c r="U78" s="80"/>
      <c r="V78" s="83" t="s">
        <v>385</v>
      </c>
      <c r="W78" s="82">
        <v>43705.13144675926</v>
      </c>
      <c r="X78" s="86">
        <v>43705</v>
      </c>
      <c r="Y78" s="88" t="s">
        <v>425</v>
      </c>
      <c r="Z78" s="83" t="s">
        <v>491</v>
      </c>
      <c r="AA78" s="80"/>
      <c r="AB78" s="80"/>
      <c r="AC78" s="88" t="s">
        <v>556</v>
      </c>
      <c r="AD78" s="80"/>
      <c r="AE78" s="80" t="b">
        <v>0</v>
      </c>
      <c r="AF78" s="80">
        <v>0</v>
      </c>
      <c r="AG78" s="88" t="s">
        <v>607</v>
      </c>
      <c r="AH78" s="80" t="b">
        <v>0</v>
      </c>
      <c r="AI78" s="80" t="s">
        <v>611</v>
      </c>
      <c r="AJ78" s="80"/>
      <c r="AK78" s="88" t="s">
        <v>607</v>
      </c>
      <c r="AL78" s="80" t="b">
        <v>0</v>
      </c>
      <c r="AM78" s="80">
        <v>11</v>
      </c>
      <c r="AN78" s="88" t="s">
        <v>558</v>
      </c>
      <c r="AO78" s="80" t="s">
        <v>616</v>
      </c>
      <c r="AP78" s="80" t="b">
        <v>0</v>
      </c>
      <c r="AQ78" s="88" t="s">
        <v>558</v>
      </c>
      <c r="AR78" s="80" t="s">
        <v>196</v>
      </c>
      <c r="AS78" s="80">
        <v>0</v>
      </c>
      <c r="AT78" s="80">
        <v>0</v>
      </c>
      <c r="AU78" s="80"/>
      <c r="AV78" s="80"/>
      <c r="AW78" s="80"/>
      <c r="AX78" s="80"/>
      <c r="AY78" s="80"/>
      <c r="AZ78" s="80"/>
      <c r="BA78" s="80"/>
      <c r="BB78" s="80"/>
      <c r="BC78">
        <v>1</v>
      </c>
      <c r="BD78" s="79" t="str">
        <f>REPLACE(INDEX(GroupVertices[Group],MATCH(Edges[[#This Row],[Vertex 1]],GroupVertices[Vertex],0)),1,1,"")</f>
        <v>3</v>
      </c>
      <c r="BE78" s="79" t="str">
        <f>REPLACE(INDEX(GroupVertices[Group],MATCH(Edges[[#This Row],[Vertex 2]],GroupVertices[Vertex],0)),1,1,"")</f>
        <v>3</v>
      </c>
      <c r="BF78" s="79">
        <v>24</v>
      </c>
      <c r="BG78" s="48">
        <v>0</v>
      </c>
      <c r="BH78" s="49">
        <v>0</v>
      </c>
      <c r="BI78" s="48">
        <v>0</v>
      </c>
      <c r="BJ78" s="49">
        <v>0</v>
      </c>
      <c r="BK78" s="48">
        <v>0</v>
      </c>
      <c r="BL78" s="49">
        <v>0</v>
      </c>
      <c r="BM78" s="48">
        <v>30</v>
      </c>
      <c r="BN78" s="49">
        <v>100</v>
      </c>
      <c r="BO78" s="48">
        <v>30</v>
      </c>
    </row>
    <row r="79" spans="1:67" ht="15">
      <c r="A79" s="65" t="s">
        <v>253</v>
      </c>
      <c r="B79" s="65" t="s">
        <v>252</v>
      </c>
      <c r="C79" s="66" t="s">
        <v>1772</v>
      </c>
      <c r="D79" s="67">
        <v>3</v>
      </c>
      <c r="E79" s="68" t="s">
        <v>132</v>
      </c>
      <c r="F79" s="69">
        <v>32</v>
      </c>
      <c r="G79" s="66"/>
      <c r="H79" s="70"/>
      <c r="I79" s="71"/>
      <c r="J79" s="71"/>
      <c r="K79" s="34" t="s">
        <v>66</v>
      </c>
      <c r="L79" s="78">
        <v>79</v>
      </c>
      <c r="M79" s="78"/>
      <c r="N79" s="73"/>
      <c r="O79" s="80" t="s">
        <v>293</v>
      </c>
      <c r="P79" s="82">
        <v>43705.24550925926</v>
      </c>
      <c r="Q79" s="80" t="s">
        <v>296</v>
      </c>
      <c r="R79" s="80"/>
      <c r="S79" s="80"/>
      <c r="T79" s="80" t="s">
        <v>342</v>
      </c>
      <c r="U79" s="80"/>
      <c r="V79" s="83" t="s">
        <v>386</v>
      </c>
      <c r="W79" s="82">
        <v>43705.24550925926</v>
      </c>
      <c r="X79" s="86">
        <v>43705</v>
      </c>
      <c r="Y79" s="88" t="s">
        <v>426</v>
      </c>
      <c r="Z79" s="83" t="s">
        <v>492</v>
      </c>
      <c r="AA79" s="80"/>
      <c r="AB79" s="80"/>
      <c r="AC79" s="88" t="s">
        <v>557</v>
      </c>
      <c r="AD79" s="80"/>
      <c r="AE79" s="80" t="b">
        <v>0</v>
      </c>
      <c r="AF79" s="80">
        <v>0</v>
      </c>
      <c r="AG79" s="88" t="s">
        <v>607</v>
      </c>
      <c r="AH79" s="80" t="b">
        <v>0</v>
      </c>
      <c r="AI79" s="80" t="s">
        <v>611</v>
      </c>
      <c r="AJ79" s="80"/>
      <c r="AK79" s="88" t="s">
        <v>607</v>
      </c>
      <c r="AL79" s="80" t="b">
        <v>0</v>
      </c>
      <c r="AM79" s="80">
        <v>11</v>
      </c>
      <c r="AN79" s="88" t="s">
        <v>558</v>
      </c>
      <c r="AO79" s="80" t="s">
        <v>616</v>
      </c>
      <c r="AP79" s="80" t="b">
        <v>0</v>
      </c>
      <c r="AQ79" s="88" t="s">
        <v>558</v>
      </c>
      <c r="AR79" s="80" t="s">
        <v>196</v>
      </c>
      <c r="AS79" s="80">
        <v>0</v>
      </c>
      <c r="AT79" s="80">
        <v>0</v>
      </c>
      <c r="AU79" s="80"/>
      <c r="AV79" s="80"/>
      <c r="AW79" s="80"/>
      <c r="AX79" s="80"/>
      <c r="AY79" s="80"/>
      <c r="AZ79" s="80"/>
      <c r="BA79" s="80"/>
      <c r="BB79" s="80"/>
      <c r="BC79">
        <v>1</v>
      </c>
      <c r="BD79" s="79" t="str">
        <f>REPLACE(INDEX(GroupVertices[Group],MATCH(Edges[[#This Row],[Vertex 1]],GroupVertices[Vertex],0)),1,1,"")</f>
        <v>3</v>
      </c>
      <c r="BE79" s="79" t="str">
        <f>REPLACE(INDEX(GroupVertices[Group],MATCH(Edges[[#This Row],[Vertex 2]],GroupVertices[Vertex],0)),1,1,"")</f>
        <v>3</v>
      </c>
      <c r="BF79" s="79">
        <v>24</v>
      </c>
      <c r="BG79" s="48"/>
      <c r="BH79" s="49"/>
      <c r="BI79" s="48"/>
      <c r="BJ79" s="49"/>
      <c r="BK79" s="48"/>
      <c r="BL79" s="49"/>
      <c r="BM79" s="48"/>
      <c r="BN79" s="49"/>
      <c r="BO79" s="48"/>
    </row>
    <row r="80" spans="1:67" ht="15">
      <c r="A80" s="65" t="s">
        <v>254</v>
      </c>
      <c r="B80" s="65" t="s">
        <v>252</v>
      </c>
      <c r="C80" s="66" t="s">
        <v>1772</v>
      </c>
      <c r="D80" s="67">
        <v>3</v>
      </c>
      <c r="E80" s="68" t="s">
        <v>132</v>
      </c>
      <c r="F80" s="69">
        <v>32</v>
      </c>
      <c r="G80" s="66"/>
      <c r="H80" s="70"/>
      <c r="I80" s="71"/>
      <c r="J80" s="71"/>
      <c r="K80" s="34" t="s">
        <v>66</v>
      </c>
      <c r="L80" s="78">
        <v>80</v>
      </c>
      <c r="M80" s="78"/>
      <c r="N80" s="73"/>
      <c r="O80" s="80" t="s">
        <v>293</v>
      </c>
      <c r="P80" s="82">
        <v>43704.76084490741</v>
      </c>
      <c r="Q80" s="80" t="s">
        <v>296</v>
      </c>
      <c r="R80" s="83" t="s">
        <v>322</v>
      </c>
      <c r="S80" s="80" t="s">
        <v>334</v>
      </c>
      <c r="T80" s="80" t="s">
        <v>342</v>
      </c>
      <c r="U80" s="80"/>
      <c r="V80" s="83" t="s">
        <v>387</v>
      </c>
      <c r="W80" s="82">
        <v>43704.76084490741</v>
      </c>
      <c r="X80" s="86">
        <v>43704</v>
      </c>
      <c r="Y80" s="88" t="s">
        <v>427</v>
      </c>
      <c r="Z80" s="83" t="s">
        <v>493</v>
      </c>
      <c r="AA80" s="80"/>
      <c r="AB80" s="80"/>
      <c r="AC80" s="88" t="s">
        <v>558</v>
      </c>
      <c r="AD80" s="80"/>
      <c r="AE80" s="80" t="b">
        <v>0</v>
      </c>
      <c r="AF80" s="80">
        <v>13</v>
      </c>
      <c r="AG80" s="88" t="s">
        <v>607</v>
      </c>
      <c r="AH80" s="80" t="b">
        <v>0</v>
      </c>
      <c r="AI80" s="80" t="s">
        <v>611</v>
      </c>
      <c r="AJ80" s="80"/>
      <c r="AK80" s="88" t="s">
        <v>607</v>
      </c>
      <c r="AL80" s="80" t="b">
        <v>0</v>
      </c>
      <c r="AM80" s="80">
        <v>11</v>
      </c>
      <c r="AN80" s="88" t="s">
        <v>607</v>
      </c>
      <c r="AO80" s="80" t="s">
        <v>618</v>
      </c>
      <c r="AP80" s="80" t="b">
        <v>0</v>
      </c>
      <c r="AQ80" s="88" t="s">
        <v>558</v>
      </c>
      <c r="AR80" s="80" t="s">
        <v>196</v>
      </c>
      <c r="AS80" s="80">
        <v>0</v>
      </c>
      <c r="AT80" s="80">
        <v>0</v>
      </c>
      <c r="AU80" s="80"/>
      <c r="AV80" s="80"/>
      <c r="AW80" s="80"/>
      <c r="AX80" s="80"/>
      <c r="AY80" s="80"/>
      <c r="AZ80" s="80"/>
      <c r="BA80" s="80"/>
      <c r="BB80" s="80"/>
      <c r="BC80">
        <v>1</v>
      </c>
      <c r="BD80" s="79" t="str">
        <f>REPLACE(INDEX(GroupVertices[Group],MATCH(Edges[[#This Row],[Vertex 1]],GroupVertices[Vertex],0)),1,1,"")</f>
        <v>3</v>
      </c>
      <c r="BE80" s="79" t="str">
        <f>REPLACE(INDEX(GroupVertices[Group],MATCH(Edges[[#This Row],[Vertex 2]],GroupVertices[Vertex],0)),1,1,"")</f>
        <v>3</v>
      </c>
      <c r="BF80" s="79">
        <v>24</v>
      </c>
      <c r="BG80" s="48"/>
      <c r="BH80" s="49"/>
      <c r="BI80" s="48"/>
      <c r="BJ80" s="49"/>
      <c r="BK80" s="48"/>
      <c r="BL80" s="49"/>
      <c r="BM80" s="48"/>
      <c r="BN80" s="49"/>
      <c r="BO80" s="48"/>
    </row>
    <row r="81" spans="1:67" ht="15">
      <c r="A81" s="65" t="s">
        <v>249</v>
      </c>
      <c r="B81" s="65" t="s">
        <v>253</v>
      </c>
      <c r="C81" s="66" t="s">
        <v>1772</v>
      </c>
      <c r="D81" s="67">
        <v>3</v>
      </c>
      <c r="E81" s="68" t="s">
        <v>132</v>
      </c>
      <c r="F81" s="69">
        <v>32</v>
      </c>
      <c r="G81" s="66"/>
      <c r="H81" s="70"/>
      <c r="I81" s="71"/>
      <c r="J81" s="71"/>
      <c r="K81" s="34" t="s">
        <v>66</v>
      </c>
      <c r="L81" s="78">
        <v>81</v>
      </c>
      <c r="M81" s="78"/>
      <c r="N81" s="73"/>
      <c r="O81" s="80" t="s">
        <v>293</v>
      </c>
      <c r="P81" s="82">
        <v>43704.762777777774</v>
      </c>
      <c r="Q81" s="80" t="s">
        <v>296</v>
      </c>
      <c r="R81" s="80"/>
      <c r="S81" s="80"/>
      <c r="T81" s="80" t="s">
        <v>342</v>
      </c>
      <c r="U81" s="80"/>
      <c r="V81" s="83" t="s">
        <v>382</v>
      </c>
      <c r="W81" s="82">
        <v>43704.762777777774</v>
      </c>
      <c r="X81" s="86">
        <v>43704</v>
      </c>
      <c r="Y81" s="88" t="s">
        <v>422</v>
      </c>
      <c r="Z81" s="83" t="s">
        <v>488</v>
      </c>
      <c r="AA81" s="80"/>
      <c r="AB81" s="80"/>
      <c r="AC81" s="88" t="s">
        <v>553</v>
      </c>
      <c r="AD81" s="80"/>
      <c r="AE81" s="80" t="b">
        <v>0</v>
      </c>
      <c r="AF81" s="80">
        <v>0</v>
      </c>
      <c r="AG81" s="88" t="s">
        <v>607</v>
      </c>
      <c r="AH81" s="80" t="b">
        <v>0</v>
      </c>
      <c r="AI81" s="80" t="s">
        <v>611</v>
      </c>
      <c r="AJ81" s="80"/>
      <c r="AK81" s="88" t="s">
        <v>607</v>
      </c>
      <c r="AL81" s="80" t="b">
        <v>0</v>
      </c>
      <c r="AM81" s="80">
        <v>11</v>
      </c>
      <c r="AN81" s="88" t="s">
        <v>558</v>
      </c>
      <c r="AO81" s="80" t="s">
        <v>613</v>
      </c>
      <c r="AP81" s="80" t="b">
        <v>0</v>
      </c>
      <c r="AQ81" s="88" t="s">
        <v>558</v>
      </c>
      <c r="AR81" s="80" t="s">
        <v>196</v>
      </c>
      <c r="AS81" s="80">
        <v>0</v>
      </c>
      <c r="AT81" s="80">
        <v>0</v>
      </c>
      <c r="AU81" s="80"/>
      <c r="AV81" s="80"/>
      <c r="AW81" s="80"/>
      <c r="AX81" s="80"/>
      <c r="AY81" s="80"/>
      <c r="AZ81" s="80"/>
      <c r="BA81" s="80"/>
      <c r="BB81" s="80"/>
      <c r="BC81">
        <v>1</v>
      </c>
      <c r="BD81" s="79" t="str">
        <f>REPLACE(INDEX(GroupVertices[Group],MATCH(Edges[[#This Row],[Vertex 1]],GroupVertices[Vertex],0)),1,1,"")</f>
        <v>3</v>
      </c>
      <c r="BE81" s="79" t="str">
        <f>REPLACE(INDEX(GroupVertices[Group],MATCH(Edges[[#This Row],[Vertex 2]],GroupVertices[Vertex],0)),1,1,"")</f>
        <v>3</v>
      </c>
      <c r="BF81" s="79">
        <v>24</v>
      </c>
      <c r="BG81" s="48"/>
      <c r="BH81" s="49"/>
      <c r="BI81" s="48"/>
      <c r="BJ81" s="49"/>
      <c r="BK81" s="48"/>
      <c r="BL81" s="49"/>
      <c r="BM81" s="48"/>
      <c r="BN81" s="49"/>
      <c r="BO81" s="48"/>
    </row>
    <row r="82" spans="1:67" ht="15">
      <c r="A82" s="65" t="s">
        <v>250</v>
      </c>
      <c r="B82" s="65" t="s">
        <v>253</v>
      </c>
      <c r="C82" s="66" t="s">
        <v>1772</v>
      </c>
      <c r="D82" s="67">
        <v>3</v>
      </c>
      <c r="E82" s="68" t="s">
        <v>132</v>
      </c>
      <c r="F82" s="69">
        <v>32</v>
      </c>
      <c r="G82" s="66"/>
      <c r="H82" s="70"/>
      <c r="I82" s="71"/>
      <c r="J82" s="71"/>
      <c r="K82" s="34" t="s">
        <v>66</v>
      </c>
      <c r="L82" s="78">
        <v>82</v>
      </c>
      <c r="M82" s="78"/>
      <c r="N82" s="73"/>
      <c r="O82" s="80" t="s">
        <v>293</v>
      </c>
      <c r="P82" s="82">
        <v>43704.76945601852</v>
      </c>
      <c r="Q82" s="80" t="s">
        <v>296</v>
      </c>
      <c r="R82" s="80"/>
      <c r="S82" s="80"/>
      <c r="T82" s="80" t="s">
        <v>342</v>
      </c>
      <c r="U82" s="80"/>
      <c r="V82" s="83" t="s">
        <v>383</v>
      </c>
      <c r="W82" s="82">
        <v>43704.76945601852</v>
      </c>
      <c r="X82" s="86">
        <v>43704</v>
      </c>
      <c r="Y82" s="88" t="s">
        <v>423</v>
      </c>
      <c r="Z82" s="83" t="s">
        <v>489</v>
      </c>
      <c r="AA82" s="80"/>
      <c r="AB82" s="80"/>
      <c r="AC82" s="88" t="s">
        <v>554</v>
      </c>
      <c r="AD82" s="80"/>
      <c r="AE82" s="80" t="b">
        <v>0</v>
      </c>
      <c r="AF82" s="80">
        <v>0</v>
      </c>
      <c r="AG82" s="88" t="s">
        <v>607</v>
      </c>
      <c r="AH82" s="80" t="b">
        <v>0</v>
      </c>
      <c r="AI82" s="80" t="s">
        <v>611</v>
      </c>
      <c r="AJ82" s="80"/>
      <c r="AK82" s="88" t="s">
        <v>607</v>
      </c>
      <c r="AL82" s="80" t="b">
        <v>0</v>
      </c>
      <c r="AM82" s="80">
        <v>11</v>
      </c>
      <c r="AN82" s="88" t="s">
        <v>558</v>
      </c>
      <c r="AO82" s="80" t="s">
        <v>618</v>
      </c>
      <c r="AP82" s="80" t="b">
        <v>0</v>
      </c>
      <c r="AQ82" s="88" t="s">
        <v>558</v>
      </c>
      <c r="AR82" s="80" t="s">
        <v>196</v>
      </c>
      <c r="AS82" s="80">
        <v>0</v>
      </c>
      <c r="AT82" s="80">
        <v>0</v>
      </c>
      <c r="AU82" s="80"/>
      <c r="AV82" s="80"/>
      <c r="AW82" s="80"/>
      <c r="AX82" s="80"/>
      <c r="AY82" s="80"/>
      <c r="AZ82" s="80"/>
      <c r="BA82" s="80"/>
      <c r="BB82" s="80"/>
      <c r="BC82">
        <v>1</v>
      </c>
      <c r="BD82" s="79" t="str">
        <f>REPLACE(INDEX(GroupVertices[Group],MATCH(Edges[[#This Row],[Vertex 1]],GroupVertices[Vertex],0)),1,1,"")</f>
        <v>3</v>
      </c>
      <c r="BE82" s="79" t="str">
        <f>REPLACE(INDEX(GroupVertices[Group],MATCH(Edges[[#This Row],[Vertex 2]],GroupVertices[Vertex],0)),1,1,"")</f>
        <v>3</v>
      </c>
      <c r="BF82" s="79">
        <v>24</v>
      </c>
      <c r="BG82" s="48"/>
      <c r="BH82" s="49"/>
      <c r="BI82" s="48"/>
      <c r="BJ82" s="49"/>
      <c r="BK82" s="48"/>
      <c r="BL82" s="49"/>
      <c r="BM82" s="48"/>
      <c r="BN82" s="49"/>
      <c r="BO82" s="48"/>
    </row>
    <row r="83" spans="1:67" ht="15">
      <c r="A83" s="65" t="s">
        <v>251</v>
      </c>
      <c r="B83" s="65" t="s">
        <v>253</v>
      </c>
      <c r="C83" s="66" t="s">
        <v>1772</v>
      </c>
      <c r="D83" s="67">
        <v>3</v>
      </c>
      <c r="E83" s="68" t="s">
        <v>132</v>
      </c>
      <c r="F83" s="69">
        <v>32</v>
      </c>
      <c r="G83" s="66"/>
      <c r="H83" s="70"/>
      <c r="I83" s="71"/>
      <c r="J83" s="71"/>
      <c r="K83" s="34" t="s">
        <v>66</v>
      </c>
      <c r="L83" s="78">
        <v>83</v>
      </c>
      <c r="M83" s="78"/>
      <c r="N83" s="73"/>
      <c r="O83" s="80" t="s">
        <v>293</v>
      </c>
      <c r="P83" s="82">
        <v>43704.90210648148</v>
      </c>
      <c r="Q83" s="80" t="s">
        <v>296</v>
      </c>
      <c r="R83" s="80"/>
      <c r="S83" s="80"/>
      <c r="T83" s="80" t="s">
        <v>342</v>
      </c>
      <c r="U83" s="80"/>
      <c r="V83" s="83" t="s">
        <v>384</v>
      </c>
      <c r="W83" s="82">
        <v>43704.90210648148</v>
      </c>
      <c r="X83" s="86">
        <v>43704</v>
      </c>
      <c r="Y83" s="88" t="s">
        <v>424</v>
      </c>
      <c r="Z83" s="83" t="s">
        <v>490</v>
      </c>
      <c r="AA83" s="80"/>
      <c r="AB83" s="80"/>
      <c r="AC83" s="88" t="s">
        <v>555</v>
      </c>
      <c r="AD83" s="80"/>
      <c r="AE83" s="80" t="b">
        <v>0</v>
      </c>
      <c r="AF83" s="80">
        <v>0</v>
      </c>
      <c r="AG83" s="88" t="s">
        <v>607</v>
      </c>
      <c r="AH83" s="80" t="b">
        <v>0</v>
      </c>
      <c r="AI83" s="80" t="s">
        <v>611</v>
      </c>
      <c r="AJ83" s="80"/>
      <c r="AK83" s="88" t="s">
        <v>607</v>
      </c>
      <c r="AL83" s="80" t="b">
        <v>0</v>
      </c>
      <c r="AM83" s="80">
        <v>11</v>
      </c>
      <c r="AN83" s="88" t="s">
        <v>558</v>
      </c>
      <c r="AO83" s="80" t="s">
        <v>613</v>
      </c>
      <c r="AP83" s="80" t="b">
        <v>0</v>
      </c>
      <c r="AQ83" s="88" t="s">
        <v>558</v>
      </c>
      <c r="AR83" s="80" t="s">
        <v>196</v>
      </c>
      <c r="AS83" s="80">
        <v>0</v>
      </c>
      <c r="AT83" s="80">
        <v>0</v>
      </c>
      <c r="AU83" s="80"/>
      <c r="AV83" s="80"/>
      <c r="AW83" s="80"/>
      <c r="AX83" s="80"/>
      <c r="AY83" s="80"/>
      <c r="AZ83" s="80"/>
      <c r="BA83" s="80"/>
      <c r="BB83" s="80"/>
      <c r="BC83">
        <v>1</v>
      </c>
      <c r="BD83" s="79" t="str">
        <f>REPLACE(INDEX(GroupVertices[Group],MATCH(Edges[[#This Row],[Vertex 1]],GroupVertices[Vertex],0)),1,1,"")</f>
        <v>3</v>
      </c>
      <c r="BE83" s="79" t="str">
        <f>REPLACE(INDEX(GroupVertices[Group],MATCH(Edges[[#This Row],[Vertex 2]],GroupVertices[Vertex],0)),1,1,"")</f>
        <v>3</v>
      </c>
      <c r="BF83" s="79">
        <v>24</v>
      </c>
      <c r="BG83" s="48"/>
      <c r="BH83" s="49"/>
      <c r="BI83" s="48"/>
      <c r="BJ83" s="49"/>
      <c r="BK83" s="48"/>
      <c r="BL83" s="49"/>
      <c r="BM83" s="48"/>
      <c r="BN83" s="49"/>
      <c r="BO83" s="48"/>
    </row>
    <row r="84" spans="1:67" ht="15">
      <c r="A84" s="65" t="s">
        <v>253</v>
      </c>
      <c r="B84" s="65" t="s">
        <v>254</v>
      </c>
      <c r="C84" s="66" t="s">
        <v>1772</v>
      </c>
      <c r="D84" s="67">
        <v>3</v>
      </c>
      <c r="E84" s="68" t="s">
        <v>132</v>
      </c>
      <c r="F84" s="69">
        <v>32</v>
      </c>
      <c r="G84" s="66"/>
      <c r="H84" s="70"/>
      <c r="I84" s="71"/>
      <c r="J84" s="71"/>
      <c r="K84" s="34" t="s">
        <v>66</v>
      </c>
      <c r="L84" s="78">
        <v>84</v>
      </c>
      <c r="M84" s="78"/>
      <c r="N84" s="73"/>
      <c r="O84" s="80" t="s">
        <v>292</v>
      </c>
      <c r="P84" s="82">
        <v>43705.24550925926</v>
      </c>
      <c r="Q84" s="80" t="s">
        <v>296</v>
      </c>
      <c r="R84" s="80"/>
      <c r="S84" s="80"/>
      <c r="T84" s="80" t="s">
        <v>342</v>
      </c>
      <c r="U84" s="80"/>
      <c r="V84" s="83" t="s">
        <v>386</v>
      </c>
      <c r="W84" s="82">
        <v>43705.24550925926</v>
      </c>
      <c r="X84" s="86">
        <v>43705</v>
      </c>
      <c r="Y84" s="88" t="s">
        <v>426</v>
      </c>
      <c r="Z84" s="83" t="s">
        <v>492</v>
      </c>
      <c r="AA84" s="80"/>
      <c r="AB84" s="80"/>
      <c r="AC84" s="88" t="s">
        <v>557</v>
      </c>
      <c r="AD84" s="80"/>
      <c r="AE84" s="80" t="b">
        <v>0</v>
      </c>
      <c r="AF84" s="80">
        <v>0</v>
      </c>
      <c r="AG84" s="88" t="s">
        <v>607</v>
      </c>
      <c r="AH84" s="80" t="b">
        <v>0</v>
      </c>
      <c r="AI84" s="80" t="s">
        <v>611</v>
      </c>
      <c r="AJ84" s="80"/>
      <c r="AK84" s="88" t="s">
        <v>607</v>
      </c>
      <c r="AL84" s="80" t="b">
        <v>0</v>
      </c>
      <c r="AM84" s="80">
        <v>11</v>
      </c>
      <c r="AN84" s="88" t="s">
        <v>558</v>
      </c>
      <c r="AO84" s="80" t="s">
        <v>616</v>
      </c>
      <c r="AP84" s="80" t="b">
        <v>0</v>
      </c>
      <c r="AQ84" s="88" t="s">
        <v>558</v>
      </c>
      <c r="AR84" s="80" t="s">
        <v>196</v>
      </c>
      <c r="AS84" s="80">
        <v>0</v>
      </c>
      <c r="AT84" s="80">
        <v>0</v>
      </c>
      <c r="AU84" s="80"/>
      <c r="AV84" s="80"/>
      <c r="AW84" s="80"/>
      <c r="AX84" s="80"/>
      <c r="AY84" s="80"/>
      <c r="AZ84" s="80"/>
      <c r="BA84" s="80"/>
      <c r="BB84" s="80"/>
      <c r="BC84">
        <v>1</v>
      </c>
      <c r="BD84" s="79" t="str">
        <f>REPLACE(INDEX(GroupVertices[Group],MATCH(Edges[[#This Row],[Vertex 1]],GroupVertices[Vertex],0)),1,1,"")</f>
        <v>3</v>
      </c>
      <c r="BE84" s="79" t="str">
        <f>REPLACE(INDEX(GroupVertices[Group],MATCH(Edges[[#This Row],[Vertex 2]],GroupVertices[Vertex],0)),1,1,"")</f>
        <v>3</v>
      </c>
      <c r="BF84" s="79">
        <v>24</v>
      </c>
      <c r="BG84" s="48"/>
      <c r="BH84" s="49"/>
      <c r="BI84" s="48"/>
      <c r="BJ84" s="49"/>
      <c r="BK84" s="48"/>
      <c r="BL84" s="49"/>
      <c r="BM84" s="48"/>
      <c r="BN84" s="49"/>
      <c r="BO84" s="48"/>
    </row>
    <row r="85" spans="1:67" ht="15">
      <c r="A85" s="65" t="s">
        <v>253</v>
      </c>
      <c r="B85" s="65" t="s">
        <v>249</v>
      </c>
      <c r="C85" s="66" t="s">
        <v>1772</v>
      </c>
      <c r="D85" s="67">
        <v>3</v>
      </c>
      <c r="E85" s="68" t="s">
        <v>132</v>
      </c>
      <c r="F85" s="69">
        <v>32</v>
      </c>
      <c r="G85" s="66"/>
      <c r="H85" s="70"/>
      <c r="I85" s="71"/>
      <c r="J85" s="71"/>
      <c r="K85" s="34" t="s">
        <v>66</v>
      </c>
      <c r="L85" s="78">
        <v>85</v>
      </c>
      <c r="M85" s="78"/>
      <c r="N85" s="73"/>
      <c r="O85" s="80" t="s">
        <v>293</v>
      </c>
      <c r="P85" s="82">
        <v>43705.24550925926</v>
      </c>
      <c r="Q85" s="80" t="s">
        <v>296</v>
      </c>
      <c r="R85" s="80"/>
      <c r="S85" s="80"/>
      <c r="T85" s="80" t="s">
        <v>342</v>
      </c>
      <c r="U85" s="80"/>
      <c r="V85" s="83" t="s">
        <v>386</v>
      </c>
      <c r="W85" s="82">
        <v>43705.24550925926</v>
      </c>
      <c r="X85" s="86">
        <v>43705</v>
      </c>
      <c r="Y85" s="88" t="s">
        <v>426</v>
      </c>
      <c r="Z85" s="83" t="s">
        <v>492</v>
      </c>
      <c r="AA85" s="80"/>
      <c r="AB85" s="80"/>
      <c r="AC85" s="88" t="s">
        <v>557</v>
      </c>
      <c r="AD85" s="80"/>
      <c r="AE85" s="80" t="b">
        <v>0</v>
      </c>
      <c r="AF85" s="80">
        <v>0</v>
      </c>
      <c r="AG85" s="88" t="s">
        <v>607</v>
      </c>
      <c r="AH85" s="80" t="b">
        <v>0</v>
      </c>
      <c r="AI85" s="80" t="s">
        <v>611</v>
      </c>
      <c r="AJ85" s="80"/>
      <c r="AK85" s="88" t="s">
        <v>607</v>
      </c>
      <c r="AL85" s="80" t="b">
        <v>0</v>
      </c>
      <c r="AM85" s="80">
        <v>11</v>
      </c>
      <c r="AN85" s="88" t="s">
        <v>558</v>
      </c>
      <c r="AO85" s="80" t="s">
        <v>616</v>
      </c>
      <c r="AP85" s="80" t="b">
        <v>0</v>
      </c>
      <c r="AQ85" s="88" t="s">
        <v>558</v>
      </c>
      <c r="AR85" s="80" t="s">
        <v>196</v>
      </c>
      <c r="AS85" s="80">
        <v>0</v>
      </c>
      <c r="AT85" s="80">
        <v>0</v>
      </c>
      <c r="AU85" s="80"/>
      <c r="AV85" s="80"/>
      <c r="AW85" s="80"/>
      <c r="AX85" s="80"/>
      <c r="AY85" s="80"/>
      <c r="AZ85" s="80"/>
      <c r="BA85" s="80"/>
      <c r="BB85" s="80"/>
      <c r="BC85">
        <v>1</v>
      </c>
      <c r="BD85" s="79" t="str">
        <f>REPLACE(INDEX(GroupVertices[Group],MATCH(Edges[[#This Row],[Vertex 1]],GroupVertices[Vertex],0)),1,1,"")</f>
        <v>3</v>
      </c>
      <c r="BE85" s="79" t="str">
        <f>REPLACE(INDEX(GroupVertices[Group],MATCH(Edges[[#This Row],[Vertex 2]],GroupVertices[Vertex],0)),1,1,"")</f>
        <v>3</v>
      </c>
      <c r="BF85" s="79">
        <v>24</v>
      </c>
      <c r="BG85" s="48"/>
      <c r="BH85" s="49"/>
      <c r="BI85" s="48"/>
      <c r="BJ85" s="49"/>
      <c r="BK85" s="48"/>
      <c r="BL85" s="49"/>
      <c r="BM85" s="48"/>
      <c r="BN85" s="49"/>
      <c r="BO85" s="48"/>
    </row>
    <row r="86" spans="1:67" ht="15">
      <c r="A86" s="65" t="s">
        <v>253</v>
      </c>
      <c r="B86" s="65" t="s">
        <v>251</v>
      </c>
      <c r="C86" s="66" t="s">
        <v>1772</v>
      </c>
      <c r="D86" s="67">
        <v>3</v>
      </c>
      <c r="E86" s="68" t="s">
        <v>132</v>
      </c>
      <c r="F86" s="69">
        <v>32</v>
      </c>
      <c r="G86" s="66"/>
      <c r="H86" s="70"/>
      <c r="I86" s="71"/>
      <c r="J86" s="71"/>
      <c r="K86" s="34" t="s">
        <v>66</v>
      </c>
      <c r="L86" s="78">
        <v>86</v>
      </c>
      <c r="M86" s="78"/>
      <c r="N86" s="73"/>
      <c r="O86" s="80" t="s">
        <v>293</v>
      </c>
      <c r="P86" s="82">
        <v>43705.24550925926</v>
      </c>
      <c r="Q86" s="80" t="s">
        <v>296</v>
      </c>
      <c r="R86" s="80"/>
      <c r="S86" s="80"/>
      <c r="T86" s="80" t="s">
        <v>342</v>
      </c>
      <c r="U86" s="80"/>
      <c r="V86" s="83" t="s">
        <v>386</v>
      </c>
      <c r="W86" s="82">
        <v>43705.24550925926</v>
      </c>
      <c r="X86" s="86">
        <v>43705</v>
      </c>
      <c r="Y86" s="88" t="s">
        <v>426</v>
      </c>
      <c r="Z86" s="83" t="s">
        <v>492</v>
      </c>
      <c r="AA86" s="80"/>
      <c r="AB86" s="80"/>
      <c r="AC86" s="88" t="s">
        <v>557</v>
      </c>
      <c r="AD86" s="80"/>
      <c r="AE86" s="80" t="b">
        <v>0</v>
      </c>
      <c r="AF86" s="80">
        <v>0</v>
      </c>
      <c r="AG86" s="88" t="s">
        <v>607</v>
      </c>
      <c r="AH86" s="80" t="b">
        <v>0</v>
      </c>
      <c r="AI86" s="80" t="s">
        <v>611</v>
      </c>
      <c r="AJ86" s="80"/>
      <c r="AK86" s="88" t="s">
        <v>607</v>
      </c>
      <c r="AL86" s="80" t="b">
        <v>0</v>
      </c>
      <c r="AM86" s="80">
        <v>11</v>
      </c>
      <c r="AN86" s="88" t="s">
        <v>558</v>
      </c>
      <c r="AO86" s="80" t="s">
        <v>616</v>
      </c>
      <c r="AP86" s="80" t="b">
        <v>0</v>
      </c>
      <c r="AQ86" s="88" t="s">
        <v>558</v>
      </c>
      <c r="AR86" s="80" t="s">
        <v>196</v>
      </c>
      <c r="AS86" s="80">
        <v>0</v>
      </c>
      <c r="AT86" s="80">
        <v>0</v>
      </c>
      <c r="AU86" s="80"/>
      <c r="AV86" s="80"/>
      <c r="AW86" s="80"/>
      <c r="AX86" s="80"/>
      <c r="AY86" s="80"/>
      <c r="AZ86" s="80"/>
      <c r="BA86" s="80"/>
      <c r="BB86" s="80"/>
      <c r="BC86">
        <v>1</v>
      </c>
      <c r="BD86" s="79" t="str">
        <f>REPLACE(INDEX(GroupVertices[Group],MATCH(Edges[[#This Row],[Vertex 1]],GroupVertices[Vertex],0)),1,1,"")</f>
        <v>3</v>
      </c>
      <c r="BE86" s="79" t="str">
        <f>REPLACE(INDEX(GroupVertices[Group],MATCH(Edges[[#This Row],[Vertex 2]],GroupVertices[Vertex],0)),1,1,"")</f>
        <v>3</v>
      </c>
      <c r="BF86" s="79">
        <v>24</v>
      </c>
      <c r="BG86" s="48"/>
      <c r="BH86" s="49"/>
      <c r="BI86" s="48"/>
      <c r="BJ86" s="49"/>
      <c r="BK86" s="48"/>
      <c r="BL86" s="49"/>
      <c r="BM86" s="48"/>
      <c r="BN86" s="49"/>
      <c r="BO86" s="48"/>
    </row>
    <row r="87" spans="1:67" ht="15">
      <c r="A87" s="65" t="s">
        <v>253</v>
      </c>
      <c r="B87" s="65" t="s">
        <v>250</v>
      </c>
      <c r="C87" s="66" t="s">
        <v>1772</v>
      </c>
      <c r="D87" s="67">
        <v>3</v>
      </c>
      <c r="E87" s="68" t="s">
        <v>132</v>
      </c>
      <c r="F87" s="69">
        <v>32</v>
      </c>
      <c r="G87" s="66"/>
      <c r="H87" s="70"/>
      <c r="I87" s="71"/>
      <c r="J87" s="71"/>
      <c r="K87" s="34" t="s">
        <v>66</v>
      </c>
      <c r="L87" s="78">
        <v>87</v>
      </c>
      <c r="M87" s="78"/>
      <c r="N87" s="73"/>
      <c r="O87" s="80" t="s">
        <v>293</v>
      </c>
      <c r="P87" s="82">
        <v>43705.24550925926</v>
      </c>
      <c r="Q87" s="80" t="s">
        <v>296</v>
      </c>
      <c r="R87" s="80"/>
      <c r="S87" s="80"/>
      <c r="T87" s="80" t="s">
        <v>342</v>
      </c>
      <c r="U87" s="80"/>
      <c r="V87" s="83" t="s">
        <v>386</v>
      </c>
      <c r="W87" s="82">
        <v>43705.24550925926</v>
      </c>
      <c r="X87" s="86">
        <v>43705</v>
      </c>
      <c r="Y87" s="88" t="s">
        <v>426</v>
      </c>
      <c r="Z87" s="83" t="s">
        <v>492</v>
      </c>
      <c r="AA87" s="80"/>
      <c r="AB87" s="80"/>
      <c r="AC87" s="88" t="s">
        <v>557</v>
      </c>
      <c r="AD87" s="80"/>
      <c r="AE87" s="80" t="b">
        <v>0</v>
      </c>
      <c r="AF87" s="80">
        <v>0</v>
      </c>
      <c r="AG87" s="88" t="s">
        <v>607</v>
      </c>
      <c r="AH87" s="80" t="b">
        <v>0</v>
      </c>
      <c r="AI87" s="80" t="s">
        <v>611</v>
      </c>
      <c r="AJ87" s="80"/>
      <c r="AK87" s="88" t="s">
        <v>607</v>
      </c>
      <c r="AL87" s="80" t="b">
        <v>0</v>
      </c>
      <c r="AM87" s="80">
        <v>11</v>
      </c>
      <c r="AN87" s="88" t="s">
        <v>558</v>
      </c>
      <c r="AO87" s="80" t="s">
        <v>616</v>
      </c>
      <c r="AP87" s="80" t="b">
        <v>0</v>
      </c>
      <c r="AQ87" s="88" t="s">
        <v>558</v>
      </c>
      <c r="AR87" s="80" t="s">
        <v>196</v>
      </c>
      <c r="AS87" s="80">
        <v>0</v>
      </c>
      <c r="AT87" s="80">
        <v>0</v>
      </c>
      <c r="AU87" s="80"/>
      <c r="AV87" s="80"/>
      <c r="AW87" s="80"/>
      <c r="AX87" s="80"/>
      <c r="AY87" s="80"/>
      <c r="AZ87" s="80"/>
      <c r="BA87" s="80"/>
      <c r="BB87" s="80"/>
      <c r="BC87">
        <v>1</v>
      </c>
      <c r="BD87" s="79" t="str">
        <f>REPLACE(INDEX(GroupVertices[Group],MATCH(Edges[[#This Row],[Vertex 1]],GroupVertices[Vertex],0)),1,1,"")</f>
        <v>3</v>
      </c>
      <c r="BE87" s="79" t="str">
        <f>REPLACE(INDEX(GroupVertices[Group],MATCH(Edges[[#This Row],[Vertex 2]],GroupVertices[Vertex],0)),1,1,"")</f>
        <v>3</v>
      </c>
      <c r="BF87" s="79">
        <v>24</v>
      </c>
      <c r="BG87" s="48">
        <v>0</v>
      </c>
      <c r="BH87" s="49">
        <v>0</v>
      </c>
      <c r="BI87" s="48">
        <v>0</v>
      </c>
      <c r="BJ87" s="49">
        <v>0</v>
      </c>
      <c r="BK87" s="48">
        <v>0</v>
      </c>
      <c r="BL87" s="49">
        <v>0</v>
      </c>
      <c r="BM87" s="48">
        <v>30</v>
      </c>
      <c r="BN87" s="49">
        <v>100</v>
      </c>
      <c r="BO87" s="48">
        <v>30</v>
      </c>
    </row>
    <row r="88" spans="1:67" ht="15">
      <c r="A88" s="65" t="s">
        <v>254</v>
      </c>
      <c r="B88" s="65" t="s">
        <v>253</v>
      </c>
      <c r="C88" s="66" t="s">
        <v>1772</v>
      </c>
      <c r="D88" s="67">
        <v>3</v>
      </c>
      <c r="E88" s="68" t="s">
        <v>132</v>
      </c>
      <c r="F88" s="69">
        <v>32</v>
      </c>
      <c r="G88" s="66"/>
      <c r="H88" s="70"/>
      <c r="I88" s="71"/>
      <c r="J88" s="71"/>
      <c r="K88" s="34" t="s">
        <v>66</v>
      </c>
      <c r="L88" s="78">
        <v>88</v>
      </c>
      <c r="M88" s="78"/>
      <c r="N88" s="73"/>
      <c r="O88" s="80" t="s">
        <v>293</v>
      </c>
      <c r="P88" s="82">
        <v>43704.76084490741</v>
      </c>
      <c r="Q88" s="80" t="s">
        <v>296</v>
      </c>
      <c r="R88" s="83" t="s">
        <v>322</v>
      </c>
      <c r="S88" s="80" t="s">
        <v>334</v>
      </c>
      <c r="T88" s="80" t="s">
        <v>342</v>
      </c>
      <c r="U88" s="80"/>
      <c r="V88" s="83" t="s">
        <v>387</v>
      </c>
      <c r="W88" s="82">
        <v>43704.76084490741</v>
      </c>
      <c r="X88" s="86">
        <v>43704</v>
      </c>
      <c r="Y88" s="88" t="s">
        <v>427</v>
      </c>
      <c r="Z88" s="83" t="s">
        <v>493</v>
      </c>
      <c r="AA88" s="80"/>
      <c r="AB88" s="80"/>
      <c r="AC88" s="88" t="s">
        <v>558</v>
      </c>
      <c r="AD88" s="80"/>
      <c r="AE88" s="80" t="b">
        <v>0</v>
      </c>
      <c r="AF88" s="80">
        <v>13</v>
      </c>
      <c r="AG88" s="88" t="s">
        <v>607</v>
      </c>
      <c r="AH88" s="80" t="b">
        <v>0</v>
      </c>
      <c r="AI88" s="80" t="s">
        <v>611</v>
      </c>
      <c r="AJ88" s="80"/>
      <c r="AK88" s="88" t="s">
        <v>607</v>
      </c>
      <c r="AL88" s="80" t="b">
        <v>0</v>
      </c>
      <c r="AM88" s="80">
        <v>11</v>
      </c>
      <c r="AN88" s="88" t="s">
        <v>607</v>
      </c>
      <c r="AO88" s="80" t="s">
        <v>618</v>
      </c>
      <c r="AP88" s="80" t="b">
        <v>0</v>
      </c>
      <c r="AQ88" s="88" t="s">
        <v>558</v>
      </c>
      <c r="AR88" s="80" t="s">
        <v>196</v>
      </c>
      <c r="AS88" s="80">
        <v>0</v>
      </c>
      <c r="AT88" s="80">
        <v>0</v>
      </c>
      <c r="AU88" s="80"/>
      <c r="AV88" s="80"/>
      <c r="AW88" s="80"/>
      <c r="AX88" s="80"/>
      <c r="AY88" s="80"/>
      <c r="AZ88" s="80"/>
      <c r="BA88" s="80"/>
      <c r="BB88" s="80"/>
      <c r="BC88">
        <v>1</v>
      </c>
      <c r="BD88" s="79" t="str">
        <f>REPLACE(INDEX(GroupVertices[Group],MATCH(Edges[[#This Row],[Vertex 1]],GroupVertices[Vertex],0)),1,1,"")</f>
        <v>3</v>
      </c>
      <c r="BE88" s="79" t="str">
        <f>REPLACE(INDEX(GroupVertices[Group],MATCH(Edges[[#This Row],[Vertex 2]],GroupVertices[Vertex],0)),1,1,"")</f>
        <v>3</v>
      </c>
      <c r="BF88" s="79">
        <v>24</v>
      </c>
      <c r="BG88" s="48"/>
      <c r="BH88" s="49"/>
      <c r="BI88" s="48"/>
      <c r="BJ88" s="49"/>
      <c r="BK88" s="48"/>
      <c r="BL88" s="49"/>
      <c r="BM88" s="48"/>
      <c r="BN88" s="49"/>
      <c r="BO88" s="48"/>
    </row>
    <row r="89" spans="1:67" ht="15">
      <c r="A89" s="65" t="s">
        <v>249</v>
      </c>
      <c r="B89" s="65" t="s">
        <v>251</v>
      </c>
      <c r="C89" s="66" t="s">
        <v>1772</v>
      </c>
      <c r="D89" s="67">
        <v>3</v>
      </c>
      <c r="E89" s="68" t="s">
        <v>132</v>
      </c>
      <c r="F89" s="69">
        <v>32</v>
      </c>
      <c r="G89" s="66"/>
      <c r="H89" s="70"/>
      <c r="I89" s="71"/>
      <c r="J89" s="71"/>
      <c r="K89" s="34" t="s">
        <v>66</v>
      </c>
      <c r="L89" s="78">
        <v>89</v>
      </c>
      <c r="M89" s="78"/>
      <c r="N89" s="73"/>
      <c r="O89" s="80" t="s">
        <v>293</v>
      </c>
      <c r="P89" s="82">
        <v>43704.762777777774</v>
      </c>
      <c r="Q89" s="80" t="s">
        <v>296</v>
      </c>
      <c r="R89" s="80"/>
      <c r="S89" s="80"/>
      <c r="T89" s="80" t="s">
        <v>342</v>
      </c>
      <c r="U89" s="80"/>
      <c r="V89" s="83" t="s">
        <v>382</v>
      </c>
      <c r="W89" s="82">
        <v>43704.762777777774</v>
      </c>
      <c r="X89" s="86">
        <v>43704</v>
      </c>
      <c r="Y89" s="88" t="s">
        <v>422</v>
      </c>
      <c r="Z89" s="83" t="s">
        <v>488</v>
      </c>
      <c r="AA89" s="80"/>
      <c r="AB89" s="80"/>
      <c r="AC89" s="88" t="s">
        <v>553</v>
      </c>
      <c r="AD89" s="80"/>
      <c r="AE89" s="80" t="b">
        <v>0</v>
      </c>
      <c r="AF89" s="80">
        <v>0</v>
      </c>
      <c r="AG89" s="88" t="s">
        <v>607</v>
      </c>
      <c r="AH89" s="80" t="b">
        <v>0</v>
      </c>
      <c r="AI89" s="80" t="s">
        <v>611</v>
      </c>
      <c r="AJ89" s="80"/>
      <c r="AK89" s="88" t="s">
        <v>607</v>
      </c>
      <c r="AL89" s="80" t="b">
        <v>0</v>
      </c>
      <c r="AM89" s="80">
        <v>11</v>
      </c>
      <c r="AN89" s="88" t="s">
        <v>558</v>
      </c>
      <c r="AO89" s="80" t="s">
        <v>613</v>
      </c>
      <c r="AP89" s="80" t="b">
        <v>0</v>
      </c>
      <c r="AQ89" s="88" t="s">
        <v>558</v>
      </c>
      <c r="AR89" s="80" t="s">
        <v>196</v>
      </c>
      <c r="AS89" s="80">
        <v>0</v>
      </c>
      <c r="AT89" s="80">
        <v>0</v>
      </c>
      <c r="AU89" s="80"/>
      <c r="AV89" s="80"/>
      <c r="AW89" s="80"/>
      <c r="AX89" s="80"/>
      <c r="AY89" s="80"/>
      <c r="AZ89" s="80"/>
      <c r="BA89" s="80"/>
      <c r="BB89" s="80"/>
      <c r="BC89">
        <v>1</v>
      </c>
      <c r="BD89" s="79" t="str">
        <f>REPLACE(INDEX(GroupVertices[Group],MATCH(Edges[[#This Row],[Vertex 1]],GroupVertices[Vertex],0)),1,1,"")</f>
        <v>3</v>
      </c>
      <c r="BE89" s="79" t="str">
        <f>REPLACE(INDEX(GroupVertices[Group],MATCH(Edges[[#This Row],[Vertex 2]],GroupVertices[Vertex],0)),1,1,"")</f>
        <v>3</v>
      </c>
      <c r="BF89" s="79">
        <v>24</v>
      </c>
      <c r="BG89" s="48"/>
      <c r="BH89" s="49"/>
      <c r="BI89" s="48"/>
      <c r="BJ89" s="49"/>
      <c r="BK89" s="48"/>
      <c r="BL89" s="49"/>
      <c r="BM89" s="48"/>
      <c r="BN89" s="49"/>
      <c r="BO89" s="48"/>
    </row>
    <row r="90" spans="1:67" ht="15">
      <c r="A90" s="65" t="s">
        <v>250</v>
      </c>
      <c r="B90" s="65" t="s">
        <v>251</v>
      </c>
      <c r="C90" s="66" t="s">
        <v>1772</v>
      </c>
      <c r="D90" s="67">
        <v>3</v>
      </c>
      <c r="E90" s="68" t="s">
        <v>132</v>
      </c>
      <c r="F90" s="69">
        <v>32</v>
      </c>
      <c r="G90" s="66"/>
      <c r="H90" s="70"/>
      <c r="I90" s="71"/>
      <c r="J90" s="71"/>
      <c r="K90" s="34" t="s">
        <v>66</v>
      </c>
      <c r="L90" s="78">
        <v>90</v>
      </c>
      <c r="M90" s="78"/>
      <c r="N90" s="73"/>
      <c r="O90" s="80" t="s">
        <v>293</v>
      </c>
      <c r="P90" s="82">
        <v>43704.76945601852</v>
      </c>
      <c r="Q90" s="80" t="s">
        <v>296</v>
      </c>
      <c r="R90" s="80"/>
      <c r="S90" s="80"/>
      <c r="T90" s="80" t="s">
        <v>342</v>
      </c>
      <c r="U90" s="80"/>
      <c r="V90" s="83" t="s">
        <v>383</v>
      </c>
      <c r="W90" s="82">
        <v>43704.76945601852</v>
      </c>
      <c r="X90" s="86">
        <v>43704</v>
      </c>
      <c r="Y90" s="88" t="s">
        <v>423</v>
      </c>
      <c r="Z90" s="83" t="s">
        <v>489</v>
      </c>
      <c r="AA90" s="80"/>
      <c r="AB90" s="80"/>
      <c r="AC90" s="88" t="s">
        <v>554</v>
      </c>
      <c r="AD90" s="80"/>
      <c r="AE90" s="80" t="b">
        <v>0</v>
      </c>
      <c r="AF90" s="80">
        <v>0</v>
      </c>
      <c r="AG90" s="88" t="s">
        <v>607</v>
      </c>
      <c r="AH90" s="80" t="b">
        <v>0</v>
      </c>
      <c r="AI90" s="80" t="s">
        <v>611</v>
      </c>
      <c r="AJ90" s="80"/>
      <c r="AK90" s="88" t="s">
        <v>607</v>
      </c>
      <c r="AL90" s="80" t="b">
        <v>0</v>
      </c>
      <c r="AM90" s="80">
        <v>11</v>
      </c>
      <c r="AN90" s="88" t="s">
        <v>558</v>
      </c>
      <c r="AO90" s="80" t="s">
        <v>618</v>
      </c>
      <c r="AP90" s="80" t="b">
        <v>0</v>
      </c>
      <c r="AQ90" s="88" t="s">
        <v>558</v>
      </c>
      <c r="AR90" s="80" t="s">
        <v>196</v>
      </c>
      <c r="AS90" s="80">
        <v>0</v>
      </c>
      <c r="AT90" s="80">
        <v>0</v>
      </c>
      <c r="AU90" s="80"/>
      <c r="AV90" s="80"/>
      <c r="AW90" s="80"/>
      <c r="AX90" s="80"/>
      <c r="AY90" s="80"/>
      <c r="AZ90" s="80"/>
      <c r="BA90" s="80"/>
      <c r="BB90" s="80"/>
      <c r="BC90">
        <v>1</v>
      </c>
      <c r="BD90" s="79" t="str">
        <f>REPLACE(INDEX(GroupVertices[Group],MATCH(Edges[[#This Row],[Vertex 1]],GroupVertices[Vertex],0)),1,1,"")</f>
        <v>3</v>
      </c>
      <c r="BE90" s="79" t="str">
        <f>REPLACE(INDEX(GroupVertices[Group],MATCH(Edges[[#This Row],[Vertex 2]],GroupVertices[Vertex],0)),1,1,"")</f>
        <v>3</v>
      </c>
      <c r="BF90" s="79">
        <v>24</v>
      </c>
      <c r="BG90" s="48"/>
      <c r="BH90" s="49"/>
      <c r="BI90" s="48"/>
      <c r="BJ90" s="49"/>
      <c r="BK90" s="48"/>
      <c r="BL90" s="49"/>
      <c r="BM90" s="48"/>
      <c r="BN90" s="49"/>
      <c r="BO90" s="48"/>
    </row>
    <row r="91" spans="1:67" ht="15">
      <c r="A91" s="65" t="s">
        <v>251</v>
      </c>
      <c r="B91" s="65" t="s">
        <v>254</v>
      </c>
      <c r="C91" s="66" t="s">
        <v>1772</v>
      </c>
      <c r="D91" s="67">
        <v>3</v>
      </c>
      <c r="E91" s="68" t="s">
        <v>132</v>
      </c>
      <c r="F91" s="69">
        <v>32</v>
      </c>
      <c r="G91" s="66"/>
      <c r="H91" s="70"/>
      <c r="I91" s="71"/>
      <c r="J91" s="71"/>
      <c r="K91" s="34" t="s">
        <v>66</v>
      </c>
      <c r="L91" s="78">
        <v>91</v>
      </c>
      <c r="M91" s="78"/>
      <c r="N91" s="73"/>
      <c r="O91" s="80" t="s">
        <v>292</v>
      </c>
      <c r="P91" s="82">
        <v>43704.90210648148</v>
      </c>
      <c r="Q91" s="80" t="s">
        <v>296</v>
      </c>
      <c r="R91" s="80"/>
      <c r="S91" s="80"/>
      <c r="T91" s="80" t="s">
        <v>342</v>
      </c>
      <c r="U91" s="80"/>
      <c r="V91" s="83" t="s">
        <v>384</v>
      </c>
      <c r="W91" s="82">
        <v>43704.90210648148</v>
      </c>
      <c r="X91" s="86">
        <v>43704</v>
      </c>
      <c r="Y91" s="88" t="s">
        <v>424</v>
      </c>
      <c r="Z91" s="83" t="s">
        <v>490</v>
      </c>
      <c r="AA91" s="80"/>
      <c r="AB91" s="80"/>
      <c r="AC91" s="88" t="s">
        <v>555</v>
      </c>
      <c r="AD91" s="80"/>
      <c r="AE91" s="80" t="b">
        <v>0</v>
      </c>
      <c r="AF91" s="80">
        <v>0</v>
      </c>
      <c r="AG91" s="88" t="s">
        <v>607</v>
      </c>
      <c r="AH91" s="80" t="b">
        <v>0</v>
      </c>
      <c r="AI91" s="80" t="s">
        <v>611</v>
      </c>
      <c r="AJ91" s="80"/>
      <c r="AK91" s="88" t="s">
        <v>607</v>
      </c>
      <c r="AL91" s="80" t="b">
        <v>0</v>
      </c>
      <c r="AM91" s="80">
        <v>11</v>
      </c>
      <c r="AN91" s="88" t="s">
        <v>558</v>
      </c>
      <c r="AO91" s="80" t="s">
        <v>613</v>
      </c>
      <c r="AP91" s="80" t="b">
        <v>0</v>
      </c>
      <c r="AQ91" s="88" t="s">
        <v>558</v>
      </c>
      <c r="AR91" s="80" t="s">
        <v>196</v>
      </c>
      <c r="AS91" s="80">
        <v>0</v>
      </c>
      <c r="AT91" s="80">
        <v>0</v>
      </c>
      <c r="AU91" s="80"/>
      <c r="AV91" s="80"/>
      <c r="AW91" s="80"/>
      <c r="AX91" s="80"/>
      <c r="AY91" s="80"/>
      <c r="AZ91" s="80"/>
      <c r="BA91" s="80"/>
      <c r="BB91" s="80"/>
      <c r="BC91">
        <v>1</v>
      </c>
      <c r="BD91" s="79" t="str">
        <f>REPLACE(INDEX(GroupVertices[Group],MATCH(Edges[[#This Row],[Vertex 1]],GroupVertices[Vertex],0)),1,1,"")</f>
        <v>3</v>
      </c>
      <c r="BE91" s="79" t="str">
        <f>REPLACE(INDEX(GroupVertices[Group],MATCH(Edges[[#This Row],[Vertex 2]],GroupVertices[Vertex],0)),1,1,"")</f>
        <v>3</v>
      </c>
      <c r="BF91" s="79">
        <v>24</v>
      </c>
      <c r="BG91" s="48"/>
      <c r="BH91" s="49"/>
      <c r="BI91" s="48"/>
      <c r="BJ91" s="49"/>
      <c r="BK91" s="48"/>
      <c r="BL91" s="49"/>
      <c r="BM91" s="48"/>
      <c r="BN91" s="49"/>
      <c r="BO91" s="48"/>
    </row>
    <row r="92" spans="1:67" ht="15">
      <c r="A92" s="65" t="s">
        <v>251</v>
      </c>
      <c r="B92" s="65" t="s">
        <v>249</v>
      </c>
      <c r="C92" s="66" t="s">
        <v>1772</v>
      </c>
      <c r="D92" s="67">
        <v>3</v>
      </c>
      <c r="E92" s="68" t="s">
        <v>132</v>
      </c>
      <c r="F92" s="69">
        <v>32</v>
      </c>
      <c r="G92" s="66"/>
      <c r="H92" s="70"/>
      <c r="I92" s="71"/>
      <c r="J92" s="71"/>
      <c r="K92" s="34" t="s">
        <v>66</v>
      </c>
      <c r="L92" s="78">
        <v>92</v>
      </c>
      <c r="M92" s="78"/>
      <c r="N92" s="73"/>
      <c r="O92" s="80" t="s">
        <v>293</v>
      </c>
      <c r="P92" s="82">
        <v>43704.90210648148</v>
      </c>
      <c r="Q92" s="80" t="s">
        <v>296</v>
      </c>
      <c r="R92" s="80"/>
      <c r="S92" s="80"/>
      <c r="T92" s="80" t="s">
        <v>342</v>
      </c>
      <c r="U92" s="80"/>
      <c r="V92" s="83" t="s">
        <v>384</v>
      </c>
      <c r="W92" s="82">
        <v>43704.90210648148</v>
      </c>
      <c r="X92" s="86">
        <v>43704</v>
      </c>
      <c r="Y92" s="88" t="s">
        <v>424</v>
      </c>
      <c r="Z92" s="83" t="s">
        <v>490</v>
      </c>
      <c r="AA92" s="80"/>
      <c r="AB92" s="80"/>
      <c r="AC92" s="88" t="s">
        <v>555</v>
      </c>
      <c r="AD92" s="80"/>
      <c r="AE92" s="80" t="b">
        <v>0</v>
      </c>
      <c r="AF92" s="80">
        <v>0</v>
      </c>
      <c r="AG92" s="88" t="s">
        <v>607</v>
      </c>
      <c r="AH92" s="80" t="b">
        <v>0</v>
      </c>
      <c r="AI92" s="80" t="s">
        <v>611</v>
      </c>
      <c r="AJ92" s="80"/>
      <c r="AK92" s="88" t="s">
        <v>607</v>
      </c>
      <c r="AL92" s="80" t="b">
        <v>0</v>
      </c>
      <c r="AM92" s="80">
        <v>11</v>
      </c>
      <c r="AN92" s="88" t="s">
        <v>558</v>
      </c>
      <c r="AO92" s="80" t="s">
        <v>613</v>
      </c>
      <c r="AP92" s="80" t="b">
        <v>0</v>
      </c>
      <c r="AQ92" s="88" t="s">
        <v>558</v>
      </c>
      <c r="AR92" s="80" t="s">
        <v>196</v>
      </c>
      <c r="AS92" s="80">
        <v>0</v>
      </c>
      <c r="AT92" s="80">
        <v>0</v>
      </c>
      <c r="AU92" s="80"/>
      <c r="AV92" s="80"/>
      <c r="AW92" s="80"/>
      <c r="AX92" s="80"/>
      <c r="AY92" s="80"/>
      <c r="AZ92" s="80"/>
      <c r="BA92" s="80"/>
      <c r="BB92" s="80"/>
      <c r="BC92">
        <v>1</v>
      </c>
      <c r="BD92" s="79" t="str">
        <f>REPLACE(INDEX(GroupVertices[Group],MATCH(Edges[[#This Row],[Vertex 1]],GroupVertices[Vertex],0)),1,1,"")</f>
        <v>3</v>
      </c>
      <c r="BE92" s="79" t="str">
        <f>REPLACE(INDEX(GroupVertices[Group],MATCH(Edges[[#This Row],[Vertex 2]],GroupVertices[Vertex],0)),1,1,"")</f>
        <v>3</v>
      </c>
      <c r="BF92" s="79">
        <v>24</v>
      </c>
      <c r="BG92" s="48"/>
      <c r="BH92" s="49"/>
      <c r="BI92" s="48"/>
      <c r="BJ92" s="49"/>
      <c r="BK92" s="48"/>
      <c r="BL92" s="49"/>
      <c r="BM92" s="48"/>
      <c r="BN92" s="49"/>
      <c r="BO92" s="48"/>
    </row>
    <row r="93" spans="1:67" ht="15">
      <c r="A93" s="65" t="s">
        <v>251</v>
      </c>
      <c r="B93" s="65" t="s">
        <v>250</v>
      </c>
      <c r="C93" s="66" t="s">
        <v>1772</v>
      </c>
      <c r="D93" s="67">
        <v>3</v>
      </c>
      <c r="E93" s="68" t="s">
        <v>132</v>
      </c>
      <c r="F93" s="69">
        <v>32</v>
      </c>
      <c r="G93" s="66"/>
      <c r="H93" s="70"/>
      <c r="I93" s="71"/>
      <c r="J93" s="71"/>
      <c r="K93" s="34" t="s">
        <v>66</v>
      </c>
      <c r="L93" s="78">
        <v>93</v>
      </c>
      <c r="M93" s="78"/>
      <c r="N93" s="73"/>
      <c r="O93" s="80" t="s">
        <v>293</v>
      </c>
      <c r="P93" s="82">
        <v>43704.90210648148</v>
      </c>
      <c r="Q93" s="80" t="s">
        <v>296</v>
      </c>
      <c r="R93" s="80"/>
      <c r="S93" s="80"/>
      <c r="T93" s="80" t="s">
        <v>342</v>
      </c>
      <c r="U93" s="80"/>
      <c r="V93" s="83" t="s">
        <v>384</v>
      </c>
      <c r="W93" s="82">
        <v>43704.90210648148</v>
      </c>
      <c r="X93" s="86">
        <v>43704</v>
      </c>
      <c r="Y93" s="88" t="s">
        <v>424</v>
      </c>
      <c r="Z93" s="83" t="s">
        <v>490</v>
      </c>
      <c r="AA93" s="80"/>
      <c r="AB93" s="80"/>
      <c r="AC93" s="88" t="s">
        <v>555</v>
      </c>
      <c r="AD93" s="80"/>
      <c r="AE93" s="80" t="b">
        <v>0</v>
      </c>
      <c r="AF93" s="80">
        <v>0</v>
      </c>
      <c r="AG93" s="88" t="s">
        <v>607</v>
      </c>
      <c r="AH93" s="80" t="b">
        <v>0</v>
      </c>
      <c r="AI93" s="80" t="s">
        <v>611</v>
      </c>
      <c r="AJ93" s="80"/>
      <c r="AK93" s="88" t="s">
        <v>607</v>
      </c>
      <c r="AL93" s="80" t="b">
        <v>0</v>
      </c>
      <c r="AM93" s="80">
        <v>11</v>
      </c>
      <c r="AN93" s="88" t="s">
        <v>558</v>
      </c>
      <c r="AO93" s="80" t="s">
        <v>613</v>
      </c>
      <c r="AP93" s="80" t="b">
        <v>0</v>
      </c>
      <c r="AQ93" s="88" t="s">
        <v>558</v>
      </c>
      <c r="AR93" s="80" t="s">
        <v>196</v>
      </c>
      <c r="AS93" s="80">
        <v>0</v>
      </c>
      <c r="AT93" s="80">
        <v>0</v>
      </c>
      <c r="AU93" s="80"/>
      <c r="AV93" s="80"/>
      <c r="AW93" s="80"/>
      <c r="AX93" s="80"/>
      <c r="AY93" s="80"/>
      <c r="AZ93" s="80"/>
      <c r="BA93" s="80"/>
      <c r="BB93" s="80"/>
      <c r="BC93">
        <v>1</v>
      </c>
      <c r="BD93" s="79" t="str">
        <f>REPLACE(INDEX(GroupVertices[Group],MATCH(Edges[[#This Row],[Vertex 1]],GroupVertices[Vertex],0)),1,1,"")</f>
        <v>3</v>
      </c>
      <c r="BE93" s="79" t="str">
        <f>REPLACE(INDEX(GroupVertices[Group],MATCH(Edges[[#This Row],[Vertex 2]],GroupVertices[Vertex],0)),1,1,"")</f>
        <v>3</v>
      </c>
      <c r="BF93" s="79">
        <v>24</v>
      </c>
      <c r="BG93" s="48">
        <v>0</v>
      </c>
      <c r="BH93" s="49">
        <v>0</v>
      </c>
      <c r="BI93" s="48">
        <v>0</v>
      </c>
      <c r="BJ93" s="49">
        <v>0</v>
      </c>
      <c r="BK93" s="48">
        <v>0</v>
      </c>
      <c r="BL93" s="49">
        <v>0</v>
      </c>
      <c r="BM93" s="48">
        <v>30</v>
      </c>
      <c r="BN93" s="49">
        <v>100</v>
      </c>
      <c r="BO93" s="48">
        <v>30</v>
      </c>
    </row>
    <row r="94" spans="1:67" ht="15">
      <c r="A94" s="65" t="s">
        <v>254</v>
      </c>
      <c r="B94" s="65" t="s">
        <v>251</v>
      </c>
      <c r="C94" s="66" t="s">
        <v>1772</v>
      </c>
      <c r="D94" s="67">
        <v>3</v>
      </c>
      <c r="E94" s="68" t="s">
        <v>132</v>
      </c>
      <c r="F94" s="69">
        <v>32</v>
      </c>
      <c r="G94" s="66"/>
      <c r="H94" s="70"/>
      <c r="I94" s="71"/>
      <c r="J94" s="71"/>
      <c r="K94" s="34" t="s">
        <v>66</v>
      </c>
      <c r="L94" s="78">
        <v>94</v>
      </c>
      <c r="M94" s="78"/>
      <c r="N94" s="73"/>
      <c r="O94" s="80" t="s">
        <v>293</v>
      </c>
      <c r="P94" s="82">
        <v>43704.76084490741</v>
      </c>
      <c r="Q94" s="80" t="s">
        <v>296</v>
      </c>
      <c r="R94" s="83" t="s">
        <v>322</v>
      </c>
      <c r="S94" s="80" t="s">
        <v>334</v>
      </c>
      <c r="T94" s="80" t="s">
        <v>342</v>
      </c>
      <c r="U94" s="80"/>
      <c r="V94" s="83" t="s">
        <v>387</v>
      </c>
      <c r="W94" s="82">
        <v>43704.76084490741</v>
      </c>
      <c r="X94" s="86">
        <v>43704</v>
      </c>
      <c r="Y94" s="88" t="s">
        <v>427</v>
      </c>
      <c r="Z94" s="83" t="s">
        <v>493</v>
      </c>
      <c r="AA94" s="80"/>
      <c r="AB94" s="80"/>
      <c r="AC94" s="88" t="s">
        <v>558</v>
      </c>
      <c r="AD94" s="80"/>
      <c r="AE94" s="80" t="b">
        <v>0</v>
      </c>
      <c r="AF94" s="80">
        <v>13</v>
      </c>
      <c r="AG94" s="88" t="s">
        <v>607</v>
      </c>
      <c r="AH94" s="80" t="b">
        <v>0</v>
      </c>
      <c r="AI94" s="80" t="s">
        <v>611</v>
      </c>
      <c r="AJ94" s="80"/>
      <c r="AK94" s="88" t="s">
        <v>607</v>
      </c>
      <c r="AL94" s="80" t="b">
        <v>0</v>
      </c>
      <c r="AM94" s="80">
        <v>11</v>
      </c>
      <c r="AN94" s="88" t="s">
        <v>607</v>
      </c>
      <c r="AO94" s="80" t="s">
        <v>618</v>
      </c>
      <c r="AP94" s="80" t="b">
        <v>0</v>
      </c>
      <c r="AQ94" s="88" t="s">
        <v>558</v>
      </c>
      <c r="AR94" s="80" t="s">
        <v>196</v>
      </c>
      <c r="AS94" s="80">
        <v>0</v>
      </c>
      <c r="AT94" s="80">
        <v>0</v>
      </c>
      <c r="AU94" s="80"/>
      <c r="AV94" s="80"/>
      <c r="AW94" s="80"/>
      <c r="AX94" s="80"/>
      <c r="AY94" s="80"/>
      <c r="AZ94" s="80"/>
      <c r="BA94" s="80"/>
      <c r="BB94" s="80"/>
      <c r="BC94">
        <v>1</v>
      </c>
      <c r="BD94" s="79" t="str">
        <f>REPLACE(INDEX(GroupVertices[Group],MATCH(Edges[[#This Row],[Vertex 1]],GroupVertices[Vertex],0)),1,1,"")</f>
        <v>3</v>
      </c>
      <c r="BE94" s="79" t="str">
        <f>REPLACE(INDEX(GroupVertices[Group],MATCH(Edges[[#This Row],[Vertex 2]],GroupVertices[Vertex],0)),1,1,"")</f>
        <v>3</v>
      </c>
      <c r="BF94" s="79">
        <v>24</v>
      </c>
      <c r="BG94" s="48"/>
      <c r="BH94" s="49"/>
      <c r="BI94" s="48"/>
      <c r="BJ94" s="49"/>
      <c r="BK94" s="48"/>
      <c r="BL94" s="49"/>
      <c r="BM94" s="48"/>
      <c r="BN94" s="49"/>
      <c r="BO94" s="48"/>
    </row>
    <row r="95" spans="1:67" ht="15">
      <c r="A95" s="65" t="s">
        <v>249</v>
      </c>
      <c r="B95" s="65" t="s">
        <v>254</v>
      </c>
      <c r="C95" s="66" t="s">
        <v>1772</v>
      </c>
      <c r="D95" s="67">
        <v>3</v>
      </c>
      <c r="E95" s="68" t="s">
        <v>132</v>
      </c>
      <c r="F95" s="69">
        <v>32</v>
      </c>
      <c r="G95" s="66"/>
      <c r="H95" s="70"/>
      <c r="I95" s="71"/>
      <c r="J95" s="71"/>
      <c r="K95" s="34" t="s">
        <v>66</v>
      </c>
      <c r="L95" s="78">
        <v>95</v>
      </c>
      <c r="M95" s="78"/>
      <c r="N95" s="73"/>
      <c r="O95" s="80" t="s">
        <v>292</v>
      </c>
      <c r="P95" s="82">
        <v>43704.762777777774</v>
      </c>
      <c r="Q95" s="80" t="s">
        <v>296</v>
      </c>
      <c r="R95" s="80"/>
      <c r="S95" s="80"/>
      <c r="T95" s="80" t="s">
        <v>342</v>
      </c>
      <c r="U95" s="80"/>
      <c r="V95" s="83" t="s">
        <v>382</v>
      </c>
      <c r="W95" s="82">
        <v>43704.762777777774</v>
      </c>
      <c r="X95" s="86">
        <v>43704</v>
      </c>
      <c r="Y95" s="88" t="s">
        <v>422</v>
      </c>
      <c r="Z95" s="83" t="s">
        <v>488</v>
      </c>
      <c r="AA95" s="80"/>
      <c r="AB95" s="80"/>
      <c r="AC95" s="88" t="s">
        <v>553</v>
      </c>
      <c r="AD95" s="80"/>
      <c r="AE95" s="80" t="b">
        <v>0</v>
      </c>
      <c r="AF95" s="80">
        <v>0</v>
      </c>
      <c r="AG95" s="88" t="s">
        <v>607</v>
      </c>
      <c r="AH95" s="80" t="b">
        <v>0</v>
      </c>
      <c r="AI95" s="80" t="s">
        <v>611</v>
      </c>
      <c r="AJ95" s="80"/>
      <c r="AK95" s="88" t="s">
        <v>607</v>
      </c>
      <c r="AL95" s="80" t="b">
        <v>0</v>
      </c>
      <c r="AM95" s="80">
        <v>11</v>
      </c>
      <c r="AN95" s="88" t="s">
        <v>558</v>
      </c>
      <c r="AO95" s="80" t="s">
        <v>613</v>
      </c>
      <c r="AP95" s="80" t="b">
        <v>0</v>
      </c>
      <c r="AQ95" s="88" t="s">
        <v>558</v>
      </c>
      <c r="AR95" s="80" t="s">
        <v>196</v>
      </c>
      <c r="AS95" s="80">
        <v>0</v>
      </c>
      <c r="AT95" s="80">
        <v>0</v>
      </c>
      <c r="AU95" s="80"/>
      <c r="AV95" s="80"/>
      <c r="AW95" s="80"/>
      <c r="AX95" s="80"/>
      <c r="AY95" s="80"/>
      <c r="AZ95" s="80"/>
      <c r="BA95" s="80"/>
      <c r="BB95" s="80"/>
      <c r="BC95">
        <v>1</v>
      </c>
      <c r="BD95" s="79" t="str">
        <f>REPLACE(INDEX(GroupVertices[Group],MATCH(Edges[[#This Row],[Vertex 1]],GroupVertices[Vertex],0)),1,1,"")</f>
        <v>3</v>
      </c>
      <c r="BE95" s="79" t="str">
        <f>REPLACE(INDEX(GroupVertices[Group],MATCH(Edges[[#This Row],[Vertex 2]],GroupVertices[Vertex],0)),1,1,"")</f>
        <v>3</v>
      </c>
      <c r="BF95" s="79">
        <v>24</v>
      </c>
      <c r="BG95" s="48"/>
      <c r="BH95" s="49"/>
      <c r="BI95" s="48"/>
      <c r="BJ95" s="49"/>
      <c r="BK95" s="48"/>
      <c r="BL95" s="49"/>
      <c r="BM95" s="48"/>
      <c r="BN95" s="49"/>
      <c r="BO95" s="48"/>
    </row>
    <row r="96" spans="1:67" ht="15">
      <c r="A96" s="65" t="s">
        <v>250</v>
      </c>
      <c r="B96" s="65" t="s">
        <v>254</v>
      </c>
      <c r="C96" s="66" t="s">
        <v>1772</v>
      </c>
      <c r="D96" s="67">
        <v>3</v>
      </c>
      <c r="E96" s="68" t="s">
        <v>132</v>
      </c>
      <c r="F96" s="69">
        <v>32</v>
      </c>
      <c r="G96" s="66"/>
      <c r="H96" s="70"/>
      <c r="I96" s="71"/>
      <c r="J96" s="71"/>
      <c r="K96" s="34" t="s">
        <v>66</v>
      </c>
      <c r="L96" s="78">
        <v>96</v>
      </c>
      <c r="M96" s="78"/>
      <c r="N96" s="73"/>
      <c r="O96" s="80" t="s">
        <v>292</v>
      </c>
      <c r="P96" s="82">
        <v>43704.76945601852</v>
      </c>
      <c r="Q96" s="80" t="s">
        <v>296</v>
      </c>
      <c r="R96" s="80"/>
      <c r="S96" s="80"/>
      <c r="T96" s="80" t="s">
        <v>342</v>
      </c>
      <c r="U96" s="80"/>
      <c r="V96" s="83" t="s">
        <v>383</v>
      </c>
      <c r="W96" s="82">
        <v>43704.76945601852</v>
      </c>
      <c r="X96" s="86">
        <v>43704</v>
      </c>
      <c r="Y96" s="88" t="s">
        <v>423</v>
      </c>
      <c r="Z96" s="83" t="s">
        <v>489</v>
      </c>
      <c r="AA96" s="80"/>
      <c r="AB96" s="80"/>
      <c r="AC96" s="88" t="s">
        <v>554</v>
      </c>
      <c r="AD96" s="80"/>
      <c r="AE96" s="80" t="b">
        <v>0</v>
      </c>
      <c r="AF96" s="80">
        <v>0</v>
      </c>
      <c r="AG96" s="88" t="s">
        <v>607</v>
      </c>
      <c r="AH96" s="80" t="b">
        <v>0</v>
      </c>
      <c r="AI96" s="80" t="s">
        <v>611</v>
      </c>
      <c r="AJ96" s="80"/>
      <c r="AK96" s="88" t="s">
        <v>607</v>
      </c>
      <c r="AL96" s="80" t="b">
        <v>0</v>
      </c>
      <c r="AM96" s="80">
        <v>11</v>
      </c>
      <c r="AN96" s="88" t="s">
        <v>558</v>
      </c>
      <c r="AO96" s="80" t="s">
        <v>618</v>
      </c>
      <c r="AP96" s="80" t="b">
        <v>0</v>
      </c>
      <c r="AQ96" s="88" t="s">
        <v>558</v>
      </c>
      <c r="AR96" s="80" t="s">
        <v>196</v>
      </c>
      <c r="AS96" s="80">
        <v>0</v>
      </c>
      <c r="AT96" s="80">
        <v>0</v>
      </c>
      <c r="AU96" s="80"/>
      <c r="AV96" s="80"/>
      <c r="AW96" s="80"/>
      <c r="AX96" s="80"/>
      <c r="AY96" s="80"/>
      <c r="AZ96" s="80"/>
      <c r="BA96" s="80"/>
      <c r="BB96" s="80"/>
      <c r="BC96">
        <v>1</v>
      </c>
      <c r="BD96" s="79" t="str">
        <f>REPLACE(INDEX(GroupVertices[Group],MATCH(Edges[[#This Row],[Vertex 1]],GroupVertices[Vertex],0)),1,1,"")</f>
        <v>3</v>
      </c>
      <c r="BE96" s="79" t="str">
        <f>REPLACE(INDEX(GroupVertices[Group],MATCH(Edges[[#This Row],[Vertex 2]],GroupVertices[Vertex],0)),1,1,"")</f>
        <v>3</v>
      </c>
      <c r="BF96" s="79">
        <v>24</v>
      </c>
      <c r="BG96" s="48"/>
      <c r="BH96" s="49"/>
      <c r="BI96" s="48"/>
      <c r="BJ96" s="49"/>
      <c r="BK96" s="48"/>
      <c r="BL96" s="49"/>
      <c r="BM96" s="48"/>
      <c r="BN96" s="49"/>
      <c r="BO96" s="48"/>
    </row>
    <row r="97" spans="1:67" ht="15">
      <c r="A97" s="65" t="s">
        <v>254</v>
      </c>
      <c r="B97" s="65" t="s">
        <v>249</v>
      </c>
      <c r="C97" s="66" t="s">
        <v>1772</v>
      </c>
      <c r="D97" s="67">
        <v>3</v>
      </c>
      <c r="E97" s="68" t="s">
        <v>132</v>
      </c>
      <c r="F97" s="69">
        <v>32</v>
      </c>
      <c r="G97" s="66"/>
      <c r="H97" s="70"/>
      <c r="I97" s="71"/>
      <c r="J97" s="71"/>
      <c r="K97" s="34" t="s">
        <v>66</v>
      </c>
      <c r="L97" s="78">
        <v>97</v>
      </c>
      <c r="M97" s="78"/>
      <c r="N97" s="73"/>
      <c r="O97" s="80" t="s">
        <v>293</v>
      </c>
      <c r="P97" s="82">
        <v>43704.76084490741</v>
      </c>
      <c r="Q97" s="80" t="s">
        <v>296</v>
      </c>
      <c r="R97" s="83" t="s">
        <v>322</v>
      </c>
      <c r="S97" s="80" t="s">
        <v>334</v>
      </c>
      <c r="T97" s="80" t="s">
        <v>342</v>
      </c>
      <c r="U97" s="80"/>
      <c r="V97" s="83" t="s">
        <v>387</v>
      </c>
      <c r="W97" s="82">
        <v>43704.76084490741</v>
      </c>
      <c r="X97" s="86">
        <v>43704</v>
      </c>
      <c r="Y97" s="88" t="s">
        <v>427</v>
      </c>
      <c r="Z97" s="83" t="s">
        <v>493</v>
      </c>
      <c r="AA97" s="80"/>
      <c r="AB97" s="80"/>
      <c r="AC97" s="88" t="s">
        <v>558</v>
      </c>
      <c r="AD97" s="80"/>
      <c r="AE97" s="80" t="b">
        <v>0</v>
      </c>
      <c r="AF97" s="80">
        <v>13</v>
      </c>
      <c r="AG97" s="88" t="s">
        <v>607</v>
      </c>
      <c r="AH97" s="80" t="b">
        <v>0</v>
      </c>
      <c r="AI97" s="80" t="s">
        <v>611</v>
      </c>
      <c r="AJ97" s="80"/>
      <c r="AK97" s="88" t="s">
        <v>607</v>
      </c>
      <c r="AL97" s="80" t="b">
        <v>0</v>
      </c>
      <c r="AM97" s="80">
        <v>11</v>
      </c>
      <c r="AN97" s="88" t="s">
        <v>607</v>
      </c>
      <c r="AO97" s="80" t="s">
        <v>618</v>
      </c>
      <c r="AP97" s="80" t="b">
        <v>0</v>
      </c>
      <c r="AQ97" s="88" t="s">
        <v>558</v>
      </c>
      <c r="AR97" s="80" t="s">
        <v>196</v>
      </c>
      <c r="AS97" s="80">
        <v>0</v>
      </c>
      <c r="AT97" s="80">
        <v>0</v>
      </c>
      <c r="AU97" s="80"/>
      <c r="AV97" s="80"/>
      <c r="AW97" s="80"/>
      <c r="AX97" s="80"/>
      <c r="AY97" s="80"/>
      <c r="AZ97" s="80"/>
      <c r="BA97" s="80"/>
      <c r="BB97" s="80"/>
      <c r="BC97">
        <v>1</v>
      </c>
      <c r="BD97" s="79" t="str">
        <f>REPLACE(INDEX(GroupVertices[Group],MATCH(Edges[[#This Row],[Vertex 1]],GroupVertices[Vertex],0)),1,1,"")</f>
        <v>3</v>
      </c>
      <c r="BE97" s="79" t="str">
        <f>REPLACE(INDEX(GroupVertices[Group],MATCH(Edges[[#This Row],[Vertex 2]],GroupVertices[Vertex],0)),1,1,"")</f>
        <v>3</v>
      </c>
      <c r="BF97" s="79">
        <v>24</v>
      </c>
      <c r="BG97" s="48"/>
      <c r="BH97" s="49"/>
      <c r="BI97" s="48"/>
      <c r="BJ97" s="49"/>
      <c r="BK97" s="48"/>
      <c r="BL97" s="49"/>
      <c r="BM97" s="48"/>
      <c r="BN97" s="49"/>
      <c r="BO97" s="48"/>
    </row>
    <row r="98" spans="1:67" ht="15">
      <c r="A98" s="65" t="s">
        <v>254</v>
      </c>
      <c r="B98" s="65" t="s">
        <v>250</v>
      </c>
      <c r="C98" s="66" t="s">
        <v>1772</v>
      </c>
      <c r="D98" s="67">
        <v>3</v>
      </c>
      <c r="E98" s="68" t="s">
        <v>132</v>
      </c>
      <c r="F98" s="69">
        <v>32</v>
      </c>
      <c r="G98" s="66"/>
      <c r="H98" s="70"/>
      <c r="I98" s="71"/>
      <c r="J98" s="71"/>
      <c r="K98" s="34" t="s">
        <v>66</v>
      </c>
      <c r="L98" s="78">
        <v>98</v>
      </c>
      <c r="M98" s="78"/>
      <c r="N98" s="73"/>
      <c r="O98" s="80" t="s">
        <v>293</v>
      </c>
      <c r="P98" s="82">
        <v>43704.76084490741</v>
      </c>
      <c r="Q98" s="80" t="s">
        <v>296</v>
      </c>
      <c r="R98" s="83" t="s">
        <v>322</v>
      </c>
      <c r="S98" s="80" t="s">
        <v>334</v>
      </c>
      <c r="T98" s="80" t="s">
        <v>342</v>
      </c>
      <c r="U98" s="80"/>
      <c r="V98" s="83" t="s">
        <v>387</v>
      </c>
      <c r="W98" s="82">
        <v>43704.76084490741</v>
      </c>
      <c r="X98" s="86">
        <v>43704</v>
      </c>
      <c r="Y98" s="88" t="s">
        <v>427</v>
      </c>
      <c r="Z98" s="83" t="s">
        <v>493</v>
      </c>
      <c r="AA98" s="80"/>
      <c r="AB98" s="80"/>
      <c r="AC98" s="88" t="s">
        <v>558</v>
      </c>
      <c r="AD98" s="80"/>
      <c r="AE98" s="80" t="b">
        <v>0</v>
      </c>
      <c r="AF98" s="80">
        <v>13</v>
      </c>
      <c r="AG98" s="88" t="s">
        <v>607</v>
      </c>
      <c r="AH98" s="80" t="b">
        <v>0</v>
      </c>
      <c r="AI98" s="80" t="s">
        <v>611</v>
      </c>
      <c r="AJ98" s="80"/>
      <c r="AK98" s="88" t="s">
        <v>607</v>
      </c>
      <c r="AL98" s="80" t="b">
        <v>0</v>
      </c>
      <c r="AM98" s="80">
        <v>11</v>
      </c>
      <c r="AN98" s="88" t="s">
        <v>607</v>
      </c>
      <c r="AO98" s="80" t="s">
        <v>618</v>
      </c>
      <c r="AP98" s="80" t="b">
        <v>0</v>
      </c>
      <c r="AQ98" s="88" t="s">
        <v>558</v>
      </c>
      <c r="AR98" s="80" t="s">
        <v>196</v>
      </c>
      <c r="AS98" s="80">
        <v>0</v>
      </c>
      <c r="AT98" s="80">
        <v>0</v>
      </c>
      <c r="AU98" s="80"/>
      <c r="AV98" s="80"/>
      <c r="AW98" s="80"/>
      <c r="AX98" s="80"/>
      <c r="AY98" s="80"/>
      <c r="AZ98" s="80"/>
      <c r="BA98" s="80"/>
      <c r="BB98" s="80"/>
      <c r="BC98">
        <v>1</v>
      </c>
      <c r="BD98" s="79" t="str">
        <f>REPLACE(INDEX(GroupVertices[Group],MATCH(Edges[[#This Row],[Vertex 1]],GroupVertices[Vertex],0)),1,1,"")</f>
        <v>3</v>
      </c>
      <c r="BE98" s="79" t="str">
        <f>REPLACE(INDEX(GroupVertices[Group],MATCH(Edges[[#This Row],[Vertex 2]],GroupVertices[Vertex],0)),1,1,"")</f>
        <v>3</v>
      </c>
      <c r="BF98" s="79">
        <v>24</v>
      </c>
      <c r="BG98" s="48">
        <v>0</v>
      </c>
      <c r="BH98" s="49">
        <v>0</v>
      </c>
      <c r="BI98" s="48">
        <v>0</v>
      </c>
      <c r="BJ98" s="49">
        <v>0</v>
      </c>
      <c r="BK98" s="48">
        <v>0</v>
      </c>
      <c r="BL98" s="49">
        <v>0</v>
      </c>
      <c r="BM98" s="48">
        <v>30</v>
      </c>
      <c r="BN98" s="49">
        <v>100</v>
      </c>
      <c r="BO98" s="48">
        <v>30</v>
      </c>
    </row>
    <row r="99" spans="1:67" ht="15">
      <c r="A99" s="65" t="s">
        <v>254</v>
      </c>
      <c r="B99" s="65" t="s">
        <v>279</v>
      </c>
      <c r="C99" s="66" t="s">
        <v>1772</v>
      </c>
      <c r="D99" s="67">
        <v>3</v>
      </c>
      <c r="E99" s="68" t="s">
        <v>132</v>
      </c>
      <c r="F99" s="69">
        <v>32</v>
      </c>
      <c r="G99" s="66"/>
      <c r="H99" s="70"/>
      <c r="I99" s="71"/>
      <c r="J99" s="71"/>
      <c r="K99" s="34" t="s">
        <v>65</v>
      </c>
      <c r="L99" s="78">
        <v>99</v>
      </c>
      <c r="M99" s="78"/>
      <c r="N99" s="73"/>
      <c r="O99" s="80" t="s">
        <v>293</v>
      </c>
      <c r="P99" s="82">
        <v>43705.45605324074</v>
      </c>
      <c r="Q99" s="80" t="s">
        <v>298</v>
      </c>
      <c r="R99" s="80"/>
      <c r="S99" s="80"/>
      <c r="T99" s="80" t="s">
        <v>344</v>
      </c>
      <c r="U99" s="83" t="s">
        <v>359</v>
      </c>
      <c r="V99" s="83" t="s">
        <v>359</v>
      </c>
      <c r="W99" s="82">
        <v>43705.45605324074</v>
      </c>
      <c r="X99" s="86">
        <v>43705</v>
      </c>
      <c r="Y99" s="88" t="s">
        <v>428</v>
      </c>
      <c r="Z99" s="83" t="s">
        <v>494</v>
      </c>
      <c r="AA99" s="80"/>
      <c r="AB99" s="80"/>
      <c r="AC99" s="88" t="s">
        <v>559</v>
      </c>
      <c r="AD99" s="80"/>
      <c r="AE99" s="80" t="b">
        <v>0</v>
      </c>
      <c r="AF99" s="80">
        <v>11</v>
      </c>
      <c r="AG99" s="88" t="s">
        <v>607</v>
      </c>
      <c r="AH99" s="80" t="b">
        <v>0</v>
      </c>
      <c r="AI99" s="80" t="s">
        <v>611</v>
      </c>
      <c r="AJ99" s="80"/>
      <c r="AK99" s="88" t="s">
        <v>607</v>
      </c>
      <c r="AL99" s="80" t="b">
        <v>0</v>
      </c>
      <c r="AM99" s="80">
        <v>1</v>
      </c>
      <c r="AN99" s="88" t="s">
        <v>607</v>
      </c>
      <c r="AO99" s="80" t="s">
        <v>613</v>
      </c>
      <c r="AP99" s="80" t="b">
        <v>0</v>
      </c>
      <c r="AQ99" s="88" t="s">
        <v>559</v>
      </c>
      <c r="AR99" s="80" t="s">
        <v>196</v>
      </c>
      <c r="AS99" s="80">
        <v>0</v>
      </c>
      <c r="AT99" s="80">
        <v>0</v>
      </c>
      <c r="AU99" s="80"/>
      <c r="AV99" s="80"/>
      <c r="AW99" s="80"/>
      <c r="AX99" s="80"/>
      <c r="AY99" s="80"/>
      <c r="AZ99" s="80"/>
      <c r="BA99" s="80"/>
      <c r="BB99" s="80"/>
      <c r="BC99">
        <v>1</v>
      </c>
      <c r="BD99" s="79" t="str">
        <f>REPLACE(INDEX(GroupVertices[Group],MATCH(Edges[[#This Row],[Vertex 1]],GroupVertices[Vertex],0)),1,1,"")</f>
        <v>3</v>
      </c>
      <c r="BE99" s="79" t="str">
        <f>REPLACE(INDEX(GroupVertices[Group],MATCH(Edges[[#This Row],[Vertex 2]],GroupVertices[Vertex],0)),1,1,"")</f>
        <v>3</v>
      </c>
      <c r="BF99" s="79">
        <v>22</v>
      </c>
      <c r="BG99" s="48">
        <v>1</v>
      </c>
      <c r="BH99" s="49">
        <v>2.7027027027027026</v>
      </c>
      <c r="BI99" s="48">
        <v>1</v>
      </c>
      <c r="BJ99" s="49">
        <v>2.7027027027027026</v>
      </c>
      <c r="BK99" s="48">
        <v>0</v>
      </c>
      <c r="BL99" s="49">
        <v>0</v>
      </c>
      <c r="BM99" s="48">
        <v>35</v>
      </c>
      <c r="BN99" s="49">
        <v>94.5945945945946</v>
      </c>
      <c r="BO99" s="48">
        <v>37</v>
      </c>
    </row>
    <row r="100" spans="1:67" ht="15">
      <c r="A100" s="65" t="s">
        <v>255</v>
      </c>
      <c r="B100" s="65" t="s">
        <v>254</v>
      </c>
      <c r="C100" s="66" t="s">
        <v>1772</v>
      </c>
      <c r="D100" s="67">
        <v>3</v>
      </c>
      <c r="E100" s="68" t="s">
        <v>132</v>
      </c>
      <c r="F100" s="69">
        <v>32</v>
      </c>
      <c r="G100" s="66"/>
      <c r="H100" s="70"/>
      <c r="I100" s="71"/>
      <c r="J100" s="71"/>
      <c r="K100" s="34" t="s">
        <v>65</v>
      </c>
      <c r="L100" s="78">
        <v>100</v>
      </c>
      <c r="M100" s="78"/>
      <c r="N100" s="73"/>
      <c r="O100" s="80" t="s">
        <v>292</v>
      </c>
      <c r="P100" s="82">
        <v>43705.510659722226</v>
      </c>
      <c r="Q100" s="80" t="s">
        <v>298</v>
      </c>
      <c r="R100" s="80"/>
      <c r="S100" s="80"/>
      <c r="T100" s="80" t="s">
        <v>344</v>
      </c>
      <c r="U100" s="80"/>
      <c r="V100" s="83" t="s">
        <v>388</v>
      </c>
      <c r="W100" s="82">
        <v>43705.510659722226</v>
      </c>
      <c r="X100" s="86">
        <v>43705</v>
      </c>
      <c r="Y100" s="88" t="s">
        <v>429</v>
      </c>
      <c r="Z100" s="83" t="s">
        <v>495</v>
      </c>
      <c r="AA100" s="80"/>
      <c r="AB100" s="80"/>
      <c r="AC100" s="88" t="s">
        <v>560</v>
      </c>
      <c r="AD100" s="80"/>
      <c r="AE100" s="80" t="b">
        <v>0</v>
      </c>
      <c r="AF100" s="80">
        <v>0</v>
      </c>
      <c r="AG100" s="88" t="s">
        <v>607</v>
      </c>
      <c r="AH100" s="80" t="b">
        <v>0</v>
      </c>
      <c r="AI100" s="80" t="s">
        <v>611</v>
      </c>
      <c r="AJ100" s="80"/>
      <c r="AK100" s="88" t="s">
        <v>607</v>
      </c>
      <c r="AL100" s="80" t="b">
        <v>0</v>
      </c>
      <c r="AM100" s="80">
        <v>1</v>
      </c>
      <c r="AN100" s="88" t="s">
        <v>559</v>
      </c>
      <c r="AO100" s="80" t="s">
        <v>613</v>
      </c>
      <c r="AP100" s="80" t="b">
        <v>0</v>
      </c>
      <c r="AQ100" s="88" t="s">
        <v>559</v>
      </c>
      <c r="AR100" s="80" t="s">
        <v>196</v>
      </c>
      <c r="AS100" s="80">
        <v>0</v>
      </c>
      <c r="AT100" s="80">
        <v>0</v>
      </c>
      <c r="AU100" s="80"/>
      <c r="AV100" s="80"/>
      <c r="AW100" s="80"/>
      <c r="AX100" s="80"/>
      <c r="AY100" s="80"/>
      <c r="AZ100" s="80"/>
      <c r="BA100" s="80"/>
      <c r="BB100" s="80"/>
      <c r="BC100">
        <v>1</v>
      </c>
      <c r="BD100" s="79" t="str">
        <f>REPLACE(INDEX(GroupVertices[Group],MATCH(Edges[[#This Row],[Vertex 1]],GroupVertices[Vertex],0)),1,1,"")</f>
        <v>3</v>
      </c>
      <c r="BE100" s="79" t="str">
        <f>REPLACE(INDEX(GroupVertices[Group],MATCH(Edges[[#This Row],[Vertex 2]],GroupVertices[Vertex],0)),1,1,"")</f>
        <v>3</v>
      </c>
      <c r="BF100" s="79">
        <v>22</v>
      </c>
      <c r="BG100" s="48"/>
      <c r="BH100" s="49"/>
      <c r="BI100" s="48"/>
      <c r="BJ100" s="49"/>
      <c r="BK100" s="48"/>
      <c r="BL100" s="49"/>
      <c r="BM100" s="48"/>
      <c r="BN100" s="49"/>
      <c r="BO100" s="48"/>
    </row>
    <row r="101" spans="1:67" ht="15">
      <c r="A101" s="65" t="s">
        <v>255</v>
      </c>
      <c r="B101" s="65" t="s">
        <v>279</v>
      </c>
      <c r="C101" s="66" t="s">
        <v>1772</v>
      </c>
      <c r="D101" s="67">
        <v>3</v>
      </c>
      <c r="E101" s="68" t="s">
        <v>132</v>
      </c>
      <c r="F101" s="69">
        <v>32</v>
      </c>
      <c r="G101" s="66"/>
      <c r="H101" s="70"/>
      <c r="I101" s="71"/>
      <c r="J101" s="71"/>
      <c r="K101" s="34" t="s">
        <v>65</v>
      </c>
      <c r="L101" s="78">
        <v>101</v>
      </c>
      <c r="M101" s="78"/>
      <c r="N101" s="73"/>
      <c r="O101" s="80" t="s">
        <v>293</v>
      </c>
      <c r="P101" s="82">
        <v>43705.510659722226</v>
      </c>
      <c r="Q101" s="80" t="s">
        <v>298</v>
      </c>
      <c r="R101" s="80"/>
      <c r="S101" s="80"/>
      <c r="T101" s="80" t="s">
        <v>344</v>
      </c>
      <c r="U101" s="80"/>
      <c r="V101" s="83" t="s">
        <v>388</v>
      </c>
      <c r="W101" s="82">
        <v>43705.510659722226</v>
      </c>
      <c r="X101" s="86">
        <v>43705</v>
      </c>
      <c r="Y101" s="88" t="s">
        <v>429</v>
      </c>
      <c r="Z101" s="83" t="s">
        <v>495</v>
      </c>
      <c r="AA101" s="80"/>
      <c r="AB101" s="80"/>
      <c r="AC101" s="88" t="s">
        <v>560</v>
      </c>
      <c r="AD101" s="80"/>
      <c r="AE101" s="80" t="b">
        <v>0</v>
      </c>
      <c r="AF101" s="80">
        <v>0</v>
      </c>
      <c r="AG101" s="88" t="s">
        <v>607</v>
      </c>
      <c r="AH101" s="80" t="b">
        <v>0</v>
      </c>
      <c r="AI101" s="80" t="s">
        <v>611</v>
      </c>
      <c r="AJ101" s="80"/>
      <c r="AK101" s="88" t="s">
        <v>607</v>
      </c>
      <c r="AL101" s="80" t="b">
        <v>0</v>
      </c>
      <c r="AM101" s="80">
        <v>1</v>
      </c>
      <c r="AN101" s="88" t="s">
        <v>559</v>
      </c>
      <c r="AO101" s="80" t="s">
        <v>613</v>
      </c>
      <c r="AP101" s="80" t="b">
        <v>0</v>
      </c>
      <c r="AQ101" s="88" t="s">
        <v>559</v>
      </c>
      <c r="AR101" s="80" t="s">
        <v>196</v>
      </c>
      <c r="AS101" s="80">
        <v>0</v>
      </c>
      <c r="AT101" s="80">
        <v>0</v>
      </c>
      <c r="AU101" s="80"/>
      <c r="AV101" s="80"/>
      <c r="AW101" s="80"/>
      <c r="AX101" s="80"/>
      <c r="AY101" s="80"/>
      <c r="AZ101" s="80"/>
      <c r="BA101" s="80"/>
      <c r="BB101" s="80"/>
      <c r="BC101">
        <v>1</v>
      </c>
      <c r="BD101" s="79" t="str">
        <f>REPLACE(INDEX(GroupVertices[Group],MATCH(Edges[[#This Row],[Vertex 1]],GroupVertices[Vertex],0)),1,1,"")</f>
        <v>3</v>
      </c>
      <c r="BE101" s="79" t="str">
        <f>REPLACE(INDEX(GroupVertices[Group],MATCH(Edges[[#This Row],[Vertex 2]],GroupVertices[Vertex],0)),1,1,"")</f>
        <v>3</v>
      </c>
      <c r="BF101" s="79">
        <v>22</v>
      </c>
      <c r="BG101" s="48">
        <v>1</v>
      </c>
      <c r="BH101" s="49">
        <v>2.7027027027027026</v>
      </c>
      <c r="BI101" s="48">
        <v>1</v>
      </c>
      <c r="BJ101" s="49">
        <v>2.7027027027027026</v>
      </c>
      <c r="BK101" s="48">
        <v>0</v>
      </c>
      <c r="BL101" s="49">
        <v>0</v>
      </c>
      <c r="BM101" s="48">
        <v>35</v>
      </c>
      <c r="BN101" s="49">
        <v>94.5945945945946</v>
      </c>
      <c r="BO101" s="48">
        <v>37</v>
      </c>
    </row>
    <row r="102" spans="1:67" ht="15">
      <c r="A102" s="65" t="s">
        <v>256</v>
      </c>
      <c r="B102" s="65" t="s">
        <v>273</v>
      </c>
      <c r="C102" s="66" t="s">
        <v>1772</v>
      </c>
      <c r="D102" s="67">
        <v>3</v>
      </c>
      <c r="E102" s="68" t="s">
        <v>132</v>
      </c>
      <c r="F102" s="69">
        <v>32</v>
      </c>
      <c r="G102" s="66"/>
      <c r="H102" s="70"/>
      <c r="I102" s="71"/>
      <c r="J102" s="71"/>
      <c r="K102" s="34" t="s">
        <v>65</v>
      </c>
      <c r="L102" s="78">
        <v>102</v>
      </c>
      <c r="M102" s="78"/>
      <c r="N102" s="73"/>
      <c r="O102" s="80" t="s">
        <v>292</v>
      </c>
      <c r="P102" s="82">
        <v>43705.71648148148</v>
      </c>
      <c r="Q102" s="80" t="s">
        <v>299</v>
      </c>
      <c r="R102" s="80"/>
      <c r="S102" s="80"/>
      <c r="T102" s="80" t="s">
        <v>345</v>
      </c>
      <c r="U102" s="80"/>
      <c r="V102" s="83" t="s">
        <v>389</v>
      </c>
      <c r="W102" s="82">
        <v>43705.71648148148</v>
      </c>
      <c r="X102" s="86">
        <v>43705</v>
      </c>
      <c r="Y102" s="88" t="s">
        <v>430</v>
      </c>
      <c r="Z102" s="83" t="s">
        <v>496</v>
      </c>
      <c r="AA102" s="80"/>
      <c r="AB102" s="80"/>
      <c r="AC102" s="88" t="s">
        <v>561</v>
      </c>
      <c r="AD102" s="80"/>
      <c r="AE102" s="80" t="b">
        <v>0</v>
      </c>
      <c r="AF102" s="80">
        <v>0</v>
      </c>
      <c r="AG102" s="88" t="s">
        <v>607</v>
      </c>
      <c r="AH102" s="80" t="b">
        <v>0</v>
      </c>
      <c r="AI102" s="80" t="s">
        <v>611</v>
      </c>
      <c r="AJ102" s="80"/>
      <c r="AK102" s="88" t="s">
        <v>607</v>
      </c>
      <c r="AL102" s="80" t="b">
        <v>0</v>
      </c>
      <c r="AM102" s="80">
        <v>3</v>
      </c>
      <c r="AN102" s="88" t="s">
        <v>594</v>
      </c>
      <c r="AO102" s="80" t="s">
        <v>617</v>
      </c>
      <c r="AP102" s="80" t="b">
        <v>0</v>
      </c>
      <c r="AQ102" s="88" t="s">
        <v>594</v>
      </c>
      <c r="AR102" s="80" t="s">
        <v>196</v>
      </c>
      <c r="AS102" s="80">
        <v>0</v>
      </c>
      <c r="AT102" s="80">
        <v>0</v>
      </c>
      <c r="AU102" s="80"/>
      <c r="AV102" s="80"/>
      <c r="AW102" s="80"/>
      <c r="AX102" s="80"/>
      <c r="AY102" s="80"/>
      <c r="AZ102" s="80"/>
      <c r="BA102" s="80"/>
      <c r="BB102" s="80"/>
      <c r="BC102">
        <v>1</v>
      </c>
      <c r="BD102" s="79" t="str">
        <f>REPLACE(INDEX(GroupVertices[Group],MATCH(Edges[[#This Row],[Vertex 1]],GroupVertices[Vertex],0)),1,1,"")</f>
        <v>2</v>
      </c>
      <c r="BE102" s="79" t="str">
        <f>REPLACE(INDEX(GroupVertices[Group],MATCH(Edges[[#This Row],[Vertex 2]],GroupVertices[Vertex],0)),1,1,"")</f>
        <v>2</v>
      </c>
      <c r="BF102" s="79">
        <v>14</v>
      </c>
      <c r="BG102" s="48">
        <v>4</v>
      </c>
      <c r="BH102" s="49">
        <v>12.903225806451612</v>
      </c>
      <c r="BI102" s="48">
        <v>0</v>
      </c>
      <c r="BJ102" s="49">
        <v>0</v>
      </c>
      <c r="BK102" s="48">
        <v>0</v>
      </c>
      <c r="BL102" s="49">
        <v>0</v>
      </c>
      <c r="BM102" s="48">
        <v>27</v>
      </c>
      <c r="BN102" s="49">
        <v>87.09677419354838</v>
      </c>
      <c r="BO102" s="48">
        <v>31</v>
      </c>
    </row>
    <row r="103" spans="1:67" ht="15">
      <c r="A103" s="65" t="s">
        <v>257</v>
      </c>
      <c r="B103" s="65" t="s">
        <v>280</v>
      </c>
      <c r="C103" s="66" t="s">
        <v>1772</v>
      </c>
      <c r="D103" s="67">
        <v>3</v>
      </c>
      <c r="E103" s="68" t="s">
        <v>132</v>
      </c>
      <c r="F103" s="69">
        <v>32</v>
      </c>
      <c r="G103" s="66"/>
      <c r="H103" s="70"/>
      <c r="I103" s="71"/>
      <c r="J103" s="71"/>
      <c r="K103" s="34" t="s">
        <v>65</v>
      </c>
      <c r="L103" s="78">
        <v>103</v>
      </c>
      <c r="M103" s="78"/>
      <c r="N103" s="73"/>
      <c r="O103" s="80" t="s">
        <v>293</v>
      </c>
      <c r="P103" s="82">
        <v>43705.73311342593</v>
      </c>
      <c r="Q103" s="80" t="s">
        <v>300</v>
      </c>
      <c r="R103" s="80"/>
      <c r="S103" s="80"/>
      <c r="T103" s="80" t="s">
        <v>346</v>
      </c>
      <c r="U103" s="83" t="s">
        <v>360</v>
      </c>
      <c r="V103" s="83" t="s">
        <v>360</v>
      </c>
      <c r="W103" s="82">
        <v>43705.73311342593</v>
      </c>
      <c r="X103" s="86">
        <v>43705</v>
      </c>
      <c r="Y103" s="88" t="s">
        <v>431</v>
      </c>
      <c r="Z103" s="83" t="s">
        <v>497</v>
      </c>
      <c r="AA103" s="80"/>
      <c r="AB103" s="80"/>
      <c r="AC103" s="88" t="s">
        <v>562</v>
      </c>
      <c r="AD103" s="80"/>
      <c r="AE103" s="80" t="b">
        <v>0</v>
      </c>
      <c r="AF103" s="80">
        <v>7</v>
      </c>
      <c r="AG103" s="88" t="s">
        <v>607</v>
      </c>
      <c r="AH103" s="80" t="b">
        <v>0</v>
      </c>
      <c r="AI103" s="80" t="s">
        <v>611</v>
      </c>
      <c r="AJ103" s="80"/>
      <c r="AK103" s="88" t="s">
        <v>607</v>
      </c>
      <c r="AL103" s="80" t="b">
        <v>0</v>
      </c>
      <c r="AM103" s="80">
        <v>0</v>
      </c>
      <c r="AN103" s="88" t="s">
        <v>607</v>
      </c>
      <c r="AO103" s="80" t="s">
        <v>613</v>
      </c>
      <c r="AP103" s="80" t="b">
        <v>0</v>
      </c>
      <c r="AQ103" s="88" t="s">
        <v>562</v>
      </c>
      <c r="AR103" s="80" t="s">
        <v>196</v>
      </c>
      <c r="AS103" s="80">
        <v>0</v>
      </c>
      <c r="AT103" s="80">
        <v>0</v>
      </c>
      <c r="AU103" s="80" t="s">
        <v>622</v>
      </c>
      <c r="AV103" s="80" t="s">
        <v>623</v>
      </c>
      <c r="AW103" s="80" t="s">
        <v>624</v>
      </c>
      <c r="AX103" s="80" t="s">
        <v>625</v>
      </c>
      <c r="AY103" s="80" t="s">
        <v>626</v>
      </c>
      <c r="AZ103" s="80" t="s">
        <v>627</v>
      </c>
      <c r="BA103" s="80" t="s">
        <v>628</v>
      </c>
      <c r="BB103" s="83" t="s">
        <v>629</v>
      </c>
      <c r="BC103">
        <v>1</v>
      </c>
      <c r="BD103" s="79" t="str">
        <f>REPLACE(INDEX(GroupVertices[Group],MATCH(Edges[[#This Row],[Vertex 1]],GroupVertices[Vertex],0)),1,1,"")</f>
        <v>7</v>
      </c>
      <c r="BE103" s="79" t="str">
        <f>REPLACE(INDEX(GroupVertices[Group],MATCH(Edges[[#This Row],[Vertex 2]],GroupVertices[Vertex],0)),1,1,"")</f>
        <v>7</v>
      </c>
      <c r="BF103" s="79">
        <v>21</v>
      </c>
      <c r="BG103" s="48">
        <v>0</v>
      </c>
      <c r="BH103" s="49">
        <v>0</v>
      </c>
      <c r="BI103" s="48">
        <v>1</v>
      </c>
      <c r="BJ103" s="49">
        <v>6.25</v>
      </c>
      <c r="BK103" s="48">
        <v>0</v>
      </c>
      <c r="BL103" s="49">
        <v>0</v>
      </c>
      <c r="BM103" s="48">
        <v>15</v>
      </c>
      <c r="BN103" s="49">
        <v>93.75</v>
      </c>
      <c r="BO103" s="48">
        <v>16</v>
      </c>
    </row>
    <row r="104" spans="1:67" ht="15">
      <c r="A104" s="65" t="s">
        <v>258</v>
      </c>
      <c r="B104" s="65" t="s">
        <v>273</v>
      </c>
      <c r="C104" s="66" t="s">
        <v>1772</v>
      </c>
      <c r="D104" s="67">
        <v>3</v>
      </c>
      <c r="E104" s="68" t="s">
        <v>132</v>
      </c>
      <c r="F104" s="69">
        <v>32</v>
      </c>
      <c r="G104" s="66"/>
      <c r="H104" s="70"/>
      <c r="I104" s="71"/>
      <c r="J104" s="71"/>
      <c r="K104" s="34" t="s">
        <v>65</v>
      </c>
      <c r="L104" s="78">
        <v>104</v>
      </c>
      <c r="M104" s="78"/>
      <c r="N104" s="73"/>
      <c r="O104" s="80" t="s">
        <v>292</v>
      </c>
      <c r="P104" s="82">
        <v>43706.01428240741</v>
      </c>
      <c r="Q104" s="80" t="s">
        <v>301</v>
      </c>
      <c r="R104" s="80"/>
      <c r="S104" s="80"/>
      <c r="T104" s="80" t="s">
        <v>347</v>
      </c>
      <c r="U104" s="80"/>
      <c r="V104" s="83" t="s">
        <v>390</v>
      </c>
      <c r="W104" s="82">
        <v>43706.01428240741</v>
      </c>
      <c r="X104" s="86">
        <v>43706</v>
      </c>
      <c r="Y104" s="88" t="s">
        <v>432</v>
      </c>
      <c r="Z104" s="83" t="s">
        <v>498</v>
      </c>
      <c r="AA104" s="80"/>
      <c r="AB104" s="80"/>
      <c r="AC104" s="88" t="s">
        <v>563</v>
      </c>
      <c r="AD104" s="80"/>
      <c r="AE104" s="80" t="b">
        <v>0</v>
      </c>
      <c r="AF104" s="80">
        <v>0</v>
      </c>
      <c r="AG104" s="88" t="s">
        <v>607</v>
      </c>
      <c r="AH104" s="80" t="b">
        <v>0</v>
      </c>
      <c r="AI104" s="80" t="s">
        <v>611</v>
      </c>
      <c r="AJ104" s="80"/>
      <c r="AK104" s="88" t="s">
        <v>607</v>
      </c>
      <c r="AL104" s="80" t="b">
        <v>0</v>
      </c>
      <c r="AM104" s="80">
        <v>2</v>
      </c>
      <c r="AN104" s="88" t="s">
        <v>595</v>
      </c>
      <c r="AO104" s="80" t="s">
        <v>616</v>
      </c>
      <c r="AP104" s="80" t="b">
        <v>0</v>
      </c>
      <c r="AQ104" s="88" t="s">
        <v>595</v>
      </c>
      <c r="AR104" s="80" t="s">
        <v>196</v>
      </c>
      <c r="AS104" s="80">
        <v>0</v>
      </c>
      <c r="AT104" s="80">
        <v>0</v>
      </c>
      <c r="AU104" s="80"/>
      <c r="AV104" s="80"/>
      <c r="AW104" s="80"/>
      <c r="AX104" s="80"/>
      <c r="AY104" s="80"/>
      <c r="AZ104" s="80"/>
      <c r="BA104" s="80"/>
      <c r="BB104" s="80"/>
      <c r="BC104">
        <v>1</v>
      </c>
      <c r="BD104" s="79" t="str">
        <f>REPLACE(INDEX(GroupVertices[Group],MATCH(Edges[[#This Row],[Vertex 1]],GroupVertices[Vertex],0)),1,1,"")</f>
        <v>2</v>
      </c>
      <c r="BE104" s="79" t="str">
        <f>REPLACE(INDEX(GroupVertices[Group],MATCH(Edges[[#This Row],[Vertex 2]],GroupVertices[Vertex],0)),1,1,"")</f>
        <v>2</v>
      </c>
      <c r="BF104" s="79">
        <v>17</v>
      </c>
      <c r="BG104" s="48">
        <v>3</v>
      </c>
      <c r="BH104" s="49">
        <v>7.5</v>
      </c>
      <c r="BI104" s="48">
        <v>0</v>
      </c>
      <c r="BJ104" s="49">
        <v>0</v>
      </c>
      <c r="BK104" s="48">
        <v>0</v>
      </c>
      <c r="BL104" s="49">
        <v>0</v>
      </c>
      <c r="BM104" s="48">
        <v>37</v>
      </c>
      <c r="BN104" s="49">
        <v>92.5</v>
      </c>
      <c r="BO104" s="48">
        <v>40</v>
      </c>
    </row>
    <row r="105" spans="1:67" ht="15">
      <c r="A105" s="65" t="s">
        <v>259</v>
      </c>
      <c r="B105" s="65" t="s">
        <v>260</v>
      </c>
      <c r="C105" s="66" t="s">
        <v>1772</v>
      </c>
      <c r="D105" s="67">
        <v>3</v>
      </c>
      <c r="E105" s="68" t="s">
        <v>132</v>
      </c>
      <c r="F105" s="69">
        <v>32</v>
      </c>
      <c r="G105" s="66"/>
      <c r="H105" s="70"/>
      <c r="I105" s="71"/>
      <c r="J105" s="71"/>
      <c r="K105" s="34" t="s">
        <v>65</v>
      </c>
      <c r="L105" s="78">
        <v>105</v>
      </c>
      <c r="M105" s="78"/>
      <c r="N105" s="73"/>
      <c r="O105" s="80" t="s">
        <v>294</v>
      </c>
      <c r="P105" s="82">
        <v>43706.08052083333</v>
      </c>
      <c r="Q105" s="80" t="s">
        <v>302</v>
      </c>
      <c r="R105" s="83" t="s">
        <v>321</v>
      </c>
      <c r="S105" s="80" t="s">
        <v>334</v>
      </c>
      <c r="T105" s="80"/>
      <c r="U105" s="80"/>
      <c r="V105" s="83" t="s">
        <v>391</v>
      </c>
      <c r="W105" s="82">
        <v>43706.08052083333</v>
      </c>
      <c r="X105" s="86">
        <v>43706</v>
      </c>
      <c r="Y105" s="88" t="s">
        <v>433</v>
      </c>
      <c r="Z105" s="83" t="s">
        <v>499</v>
      </c>
      <c r="AA105" s="80"/>
      <c r="AB105" s="80"/>
      <c r="AC105" s="88" t="s">
        <v>564</v>
      </c>
      <c r="AD105" s="88" t="s">
        <v>604</v>
      </c>
      <c r="AE105" s="80" t="b">
        <v>0</v>
      </c>
      <c r="AF105" s="80">
        <v>3</v>
      </c>
      <c r="AG105" s="88" t="s">
        <v>608</v>
      </c>
      <c r="AH105" s="80" t="b">
        <v>0</v>
      </c>
      <c r="AI105" s="80" t="s">
        <v>611</v>
      </c>
      <c r="AJ105" s="80"/>
      <c r="AK105" s="88" t="s">
        <v>607</v>
      </c>
      <c r="AL105" s="80" t="b">
        <v>0</v>
      </c>
      <c r="AM105" s="80">
        <v>0</v>
      </c>
      <c r="AN105" s="88" t="s">
        <v>607</v>
      </c>
      <c r="AO105" s="80" t="s">
        <v>616</v>
      </c>
      <c r="AP105" s="80" t="b">
        <v>0</v>
      </c>
      <c r="AQ105" s="88" t="s">
        <v>604</v>
      </c>
      <c r="AR105" s="80" t="s">
        <v>196</v>
      </c>
      <c r="AS105" s="80">
        <v>0</v>
      </c>
      <c r="AT105" s="80">
        <v>0</v>
      </c>
      <c r="AU105" s="80"/>
      <c r="AV105" s="80"/>
      <c r="AW105" s="80"/>
      <c r="AX105" s="80"/>
      <c r="AY105" s="80"/>
      <c r="AZ105" s="80"/>
      <c r="BA105" s="80"/>
      <c r="BB105" s="80"/>
      <c r="BC105">
        <v>1</v>
      </c>
      <c r="BD105" s="79" t="str">
        <f>REPLACE(INDEX(GroupVertices[Group],MATCH(Edges[[#This Row],[Vertex 1]],GroupVertices[Vertex],0)),1,1,"")</f>
        <v>4</v>
      </c>
      <c r="BE105" s="79" t="str">
        <f>REPLACE(INDEX(GroupVertices[Group],MATCH(Edges[[#This Row],[Vertex 2]],GroupVertices[Vertex],0)),1,1,"")</f>
        <v>4</v>
      </c>
      <c r="BF105" s="79">
        <v>1</v>
      </c>
      <c r="BG105" s="48">
        <v>0</v>
      </c>
      <c r="BH105" s="49">
        <v>0</v>
      </c>
      <c r="BI105" s="48">
        <v>0</v>
      </c>
      <c r="BJ105" s="49">
        <v>0</v>
      </c>
      <c r="BK105" s="48">
        <v>0</v>
      </c>
      <c r="BL105" s="49">
        <v>0</v>
      </c>
      <c r="BM105" s="48">
        <v>23</v>
      </c>
      <c r="BN105" s="49">
        <v>100</v>
      </c>
      <c r="BO105" s="48">
        <v>23</v>
      </c>
    </row>
    <row r="106" spans="1:67" ht="15">
      <c r="A106" s="65" t="s">
        <v>260</v>
      </c>
      <c r="B106" s="65" t="s">
        <v>260</v>
      </c>
      <c r="C106" s="66" t="s">
        <v>1773</v>
      </c>
      <c r="D106" s="67">
        <v>10</v>
      </c>
      <c r="E106" s="68" t="s">
        <v>136</v>
      </c>
      <c r="F106" s="69">
        <v>6</v>
      </c>
      <c r="G106" s="66"/>
      <c r="H106" s="70"/>
      <c r="I106" s="71"/>
      <c r="J106" s="71"/>
      <c r="K106" s="34" t="s">
        <v>65</v>
      </c>
      <c r="L106" s="78">
        <v>106</v>
      </c>
      <c r="M106" s="78"/>
      <c r="N106" s="73"/>
      <c r="O106" s="80" t="s">
        <v>196</v>
      </c>
      <c r="P106" s="82">
        <v>43706.08553240741</v>
      </c>
      <c r="Q106" s="80" t="s">
        <v>303</v>
      </c>
      <c r="R106" s="80" t="s">
        <v>323</v>
      </c>
      <c r="S106" s="80" t="s">
        <v>335</v>
      </c>
      <c r="T106" s="80" t="s">
        <v>348</v>
      </c>
      <c r="U106" s="80"/>
      <c r="V106" s="83" t="s">
        <v>392</v>
      </c>
      <c r="W106" s="82">
        <v>43706.08553240741</v>
      </c>
      <c r="X106" s="86">
        <v>43706</v>
      </c>
      <c r="Y106" s="88" t="s">
        <v>434</v>
      </c>
      <c r="Z106" s="83" t="s">
        <v>500</v>
      </c>
      <c r="AA106" s="80"/>
      <c r="AB106" s="80"/>
      <c r="AC106" s="88" t="s">
        <v>565</v>
      </c>
      <c r="AD106" s="88" t="s">
        <v>605</v>
      </c>
      <c r="AE106" s="80" t="b">
        <v>0</v>
      </c>
      <c r="AF106" s="80">
        <v>2</v>
      </c>
      <c r="AG106" s="88" t="s">
        <v>608</v>
      </c>
      <c r="AH106" s="80" t="b">
        <v>0</v>
      </c>
      <c r="AI106" s="80" t="s">
        <v>611</v>
      </c>
      <c r="AJ106" s="80"/>
      <c r="AK106" s="88" t="s">
        <v>607</v>
      </c>
      <c r="AL106" s="80" t="b">
        <v>0</v>
      </c>
      <c r="AM106" s="80">
        <v>0</v>
      </c>
      <c r="AN106" s="88" t="s">
        <v>607</v>
      </c>
      <c r="AO106" s="80" t="s">
        <v>616</v>
      </c>
      <c r="AP106" s="80" t="b">
        <v>0</v>
      </c>
      <c r="AQ106" s="88" t="s">
        <v>605</v>
      </c>
      <c r="AR106" s="80" t="s">
        <v>196</v>
      </c>
      <c r="AS106" s="80">
        <v>0</v>
      </c>
      <c r="AT106" s="80">
        <v>0</v>
      </c>
      <c r="AU106" s="80"/>
      <c r="AV106" s="80"/>
      <c r="AW106" s="80"/>
      <c r="AX106" s="80"/>
      <c r="AY106" s="80"/>
      <c r="AZ106" s="80"/>
      <c r="BA106" s="80"/>
      <c r="BB106" s="80"/>
      <c r="BC106">
        <v>4</v>
      </c>
      <c r="BD106" s="79" t="str">
        <f>REPLACE(INDEX(GroupVertices[Group],MATCH(Edges[[#This Row],[Vertex 1]],GroupVertices[Vertex],0)),1,1,"")</f>
        <v>4</v>
      </c>
      <c r="BE106" s="79" t="str">
        <f>REPLACE(INDEX(GroupVertices[Group],MATCH(Edges[[#This Row],[Vertex 2]],GroupVertices[Vertex],0)),1,1,"")</f>
        <v>4</v>
      </c>
      <c r="BF106" s="79">
        <v>1</v>
      </c>
      <c r="BG106" s="48">
        <v>0</v>
      </c>
      <c r="BH106" s="49">
        <v>0</v>
      </c>
      <c r="BI106" s="48">
        <v>1</v>
      </c>
      <c r="BJ106" s="49">
        <v>3.4482758620689653</v>
      </c>
      <c r="BK106" s="48">
        <v>0</v>
      </c>
      <c r="BL106" s="49">
        <v>0</v>
      </c>
      <c r="BM106" s="48">
        <v>28</v>
      </c>
      <c r="BN106" s="49">
        <v>96.55172413793103</v>
      </c>
      <c r="BO106" s="48">
        <v>29</v>
      </c>
    </row>
    <row r="107" spans="1:67" ht="15">
      <c r="A107" s="65" t="s">
        <v>261</v>
      </c>
      <c r="B107" s="65" t="s">
        <v>281</v>
      </c>
      <c r="C107" s="66" t="s">
        <v>1772</v>
      </c>
      <c r="D107" s="67">
        <v>3</v>
      </c>
      <c r="E107" s="68" t="s">
        <v>132</v>
      </c>
      <c r="F107" s="69">
        <v>32</v>
      </c>
      <c r="G107" s="66"/>
      <c r="H107" s="70"/>
      <c r="I107" s="71"/>
      <c r="J107" s="71"/>
      <c r="K107" s="34" t="s">
        <v>65</v>
      </c>
      <c r="L107" s="78">
        <v>107</v>
      </c>
      <c r="M107" s="78"/>
      <c r="N107" s="73"/>
      <c r="O107" s="80" t="s">
        <v>294</v>
      </c>
      <c r="P107" s="82">
        <v>43706.41133101852</v>
      </c>
      <c r="Q107" s="80" t="s">
        <v>304</v>
      </c>
      <c r="R107" s="80"/>
      <c r="S107" s="80"/>
      <c r="T107" s="80"/>
      <c r="U107" s="83" t="s">
        <v>361</v>
      </c>
      <c r="V107" s="83" t="s">
        <v>361</v>
      </c>
      <c r="W107" s="82">
        <v>43706.41133101852</v>
      </c>
      <c r="X107" s="86">
        <v>43706</v>
      </c>
      <c r="Y107" s="88" t="s">
        <v>435</v>
      </c>
      <c r="Z107" s="83" t="s">
        <v>501</v>
      </c>
      <c r="AA107" s="80"/>
      <c r="AB107" s="80"/>
      <c r="AC107" s="88" t="s">
        <v>566</v>
      </c>
      <c r="AD107" s="80"/>
      <c r="AE107" s="80" t="b">
        <v>0</v>
      </c>
      <c r="AF107" s="80">
        <v>0</v>
      </c>
      <c r="AG107" s="88" t="s">
        <v>609</v>
      </c>
      <c r="AH107" s="80" t="b">
        <v>0</v>
      </c>
      <c r="AI107" s="80" t="s">
        <v>611</v>
      </c>
      <c r="AJ107" s="80"/>
      <c r="AK107" s="88" t="s">
        <v>607</v>
      </c>
      <c r="AL107" s="80" t="b">
        <v>0</v>
      </c>
      <c r="AM107" s="80">
        <v>0</v>
      </c>
      <c r="AN107" s="88" t="s">
        <v>607</v>
      </c>
      <c r="AO107" s="80" t="s">
        <v>617</v>
      </c>
      <c r="AP107" s="80" t="b">
        <v>0</v>
      </c>
      <c r="AQ107" s="88" t="s">
        <v>566</v>
      </c>
      <c r="AR107" s="80" t="s">
        <v>196</v>
      </c>
      <c r="AS107" s="80">
        <v>0</v>
      </c>
      <c r="AT107" s="80">
        <v>0</v>
      </c>
      <c r="AU107" s="80"/>
      <c r="AV107" s="80"/>
      <c r="AW107" s="80"/>
      <c r="AX107" s="80"/>
      <c r="AY107" s="80"/>
      <c r="AZ107" s="80"/>
      <c r="BA107" s="80"/>
      <c r="BB107" s="80"/>
      <c r="BC107">
        <v>1</v>
      </c>
      <c r="BD107" s="79" t="str">
        <f>REPLACE(INDEX(GroupVertices[Group],MATCH(Edges[[#This Row],[Vertex 1]],GroupVertices[Vertex],0)),1,1,"")</f>
        <v>6</v>
      </c>
      <c r="BE107" s="79" t="str">
        <f>REPLACE(INDEX(GroupVertices[Group],MATCH(Edges[[#This Row],[Vertex 2]],GroupVertices[Vertex],0)),1,1,"")</f>
        <v>6</v>
      </c>
      <c r="BF107" s="79">
        <v>20</v>
      </c>
      <c r="BG107" s="48">
        <v>0</v>
      </c>
      <c r="BH107" s="49">
        <v>0</v>
      </c>
      <c r="BI107" s="48">
        <v>0</v>
      </c>
      <c r="BJ107" s="49">
        <v>0</v>
      </c>
      <c r="BK107" s="48">
        <v>0</v>
      </c>
      <c r="BL107" s="49">
        <v>0</v>
      </c>
      <c r="BM107" s="48">
        <v>18</v>
      </c>
      <c r="BN107" s="49">
        <v>100</v>
      </c>
      <c r="BO107" s="48">
        <v>18</v>
      </c>
    </row>
    <row r="108" spans="1:67" ht="15">
      <c r="A108" s="65" t="s">
        <v>262</v>
      </c>
      <c r="B108" s="65" t="s">
        <v>263</v>
      </c>
      <c r="C108" s="66" t="s">
        <v>1772</v>
      </c>
      <c r="D108" s="67">
        <v>3</v>
      </c>
      <c r="E108" s="68" t="s">
        <v>132</v>
      </c>
      <c r="F108" s="69">
        <v>32</v>
      </c>
      <c r="G108" s="66"/>
      <c r="H108" s="70"/>
      <c r="I108" s="71"/>
      <c r="J108" s="71"/>
      <c r="K108" s="34" t="s">
        <v>65</v>
      </c>
      <c r="L108" s="78">
        <v>108</v>
      </c>
      <c r="M108" s="78"/>
      <c r="N108" s="73"/>
      <c r="O108" s="80" t="s">
        <v>292</v>
      </c>
      <c r="P108" s="82">
        <v>43706.506527777776</v>
      </c>
      <c r="Q108" s="80" t="s">
        <v>305</v>
      </c>
      <c r="R108" s="80"/>
      <c r="S108" s="80"/>
      <c r="T108" s="80" t="s">
        <v>346</v>
      </c>
      <c r="U108" s="80"/>
      <c r="V108" s="83" t="s">
        <v>393</v>
      </c>
      <c r="W108" s="82">
        <v>43706.506527777776</v>
      </c>
      <c r="X108" s="86">
        <v>43706</v>
      </c>
      <c r="Y108" s="88" t="s">
        <v>436</v>
      </c>
      <c r="Z108" s="83" t="s">
        <v>502</v>
      </c>
      <c r="AA108" s="80"/>
      <c r="AB108" s="80"/>
      <c r="AC108" s="88" t="s">
        <v>567</v>
      </c>
      <c r="AD108" s="80"/>
      <c r="AE108" s="80" t="b">
        <v>0</v>
      </c>
      <c r="AF108" s="80">
        <v>0</v>
      </c>
      <c r="AG108" s="88" t="s">
        <v>607</v>
      </c>
      <c r="AH108" s="80" t="b">
        <v>0</v>
      </c>
      <c r="AI108" s="80" t="s">
        <v>611</v>
      </c>
      <c r="AJ108" s="80"/>
      <c r="AK108" s="88" t="s">
        <v>607</v>
      </c>
      <c r="AL108" s="80" t="b">
        <v>0</v>
      </c>
      <c r="AM108" s="80">
        <v>2</v>
      </c>
      <c r="AN108" s="88" t="s">
        <v>568</v>
      </c>
      <c r="AO108" s="80" t="s">
        <v>617</v>
      </c>
      <c r="AP108" s="80" t="b">
        <v>0</v>
      </c>
      <c r="AQ108" s="88" t="s">
        <v>568</v>
      </c>
      <c r="AR108" s="80" t="s">
        <v>196</v>
      </c>
      <c r="AS108" s="80">
        <v>0</v>
      </c>
      <c r="AT108" s="80">
        <v>0</v>
      </c>
      <c r="AU108" s="80"/>
      <c r="AV108" s="80"/>
      <c r="AW108" s="80"/>
      <c r="AX108" s="80"/>
      <c r="AY108" s="80"/>
      <c r="AZ108" s="80"/>
      <c r="BA108" s="80"/>
      <c r="BB108" s="80"/>
      <c r="BC108">
        <v>1</v>
      </c>
      <c r="BD108" s="79" t="str">
        <f>REPLACE(INDEX(GroupVertices[Group],MATCH(Edges[[#This Row],[Vertex 1]],GroupVertices[Vertex],0)),1,1,"")</f>
        <v>1</v>
      </c>
      <c r="BE108" s="79" t="str">
        <f>REPLACE(INDEX(GroupVertices[Group],MATCH(Edges[[#This Row],[Vertex 2]],GroupVertices[Vertex],0)),1,1,"")</f>
        <v>1</v>
      </c>
      <c r="BF108" s="79">
        <v>19</v>
      </c>
      <c r="BG108" s="48"/>
      <c r="BH108" s="49"/>
      <c r="BI108" s="48"/>
      <c r="BJ108" s="49"/>
      <c r="BK108" s="48"/>
      <c r="BL108" s="49"/>
      <c r="BM108" s="48"/>
      <c r="BN108" s="49"/>
      <c r="BO108" s="48"/>
    </row>
    <row r="109" spans="1:67" ht="15">
      <c r="A109" s="65" t="s">
        <v>262</v>
      </c>
      <c r="B109" s="65" t="s">
        <v>282</v>
      </c>
      <c r="C109" s="66" t="s">
        <v>1772</v>
      </c>
      <c r="D109" s="67">
        <v>3</v>
      </c>
      <c r="E109" s="68" t="s">
        <v>132</v>
      </c>
      <c r="F109" s="69">
        <v>32</v>
      </c>
      <c r="G109" s="66"/>
      <c r="H109" s="70"/>
      <c r="I109" s="71"/>
      <c r="J109" s="71"/>
      <c r="K109" s="34" t="s">
        <v>65</v>
      </c>
      <c r="L109" s="78">
        <v>109</v>
      </c>
      <c r="M109" s="78"/>
      <c r="N109" s="73"/>
      <c r="O109" s="80" t="s">
        <v>293</v>
      </c>
      <c r="P109" s="82">
        <v>43706.506527777776</v>
      </c>
      <c r="Q109" s="80" t="s">
        <v>305</v>
      </c>
      <c r="R109" s="80"/>
      <c r="S109" s="80"/>
      <c r="T109" s="80" t="s">
        <v>346</v>
      </c>
      <c r="U109" s="80"/>
      <c r="V109" s="83" t="s">
        <v>393</v>
      </c>
      <c r="W109" s="82">
        <v>43706.506527777776</v>
      </c>
      <c r="X109" s="86">
        <v>43706</v>
      </c>
      <c r="Y109" s="88" t="s">
        <v>436</v>
      </c>
      <c r="Z109" s="83" t="s">
        <v>502</v>
      </c>
      <c r="AA109" s="80"/>
      <c r="AB109" s="80"/>
      <c r="AC109" s="88" t="s">
        <v>567</v>
      </c>
      <c r="AD109" s="80"/>
      <c r="AE109" s="80" t="b">
        <v>0</v>
      </c>
      <c r="AF109" s="80">
        <v>0</v>
      </c>
      <c r="AG109" s="88" t="s">
        <v>607</v>
      </c>
      <c r="AH109" s="80" t="b">
        <v>0</v>
      </c>
      <c r="AI109" s="80" t="s">
        <v>611</v>
      </c>
      <c r="AJ109" s="80"/>
      <c r="AK109" s="88" t="s">
        <v>607</v>
      </c>
      <c r="AL109" s="80" t="b">
        <v>0</v>
      </c>
      <c r="AM109" s="80">
        <v>2</v>
      </c>
      <c r="AN109" s="88" t="s">
        <v>568</v>
      </c>
      <c r="AO109" s="80" t="s">
        <v>617</v>
      </c>
      <c r="AP109" s="80" t="b">
        <v>0</v>
      </c>
      <c r="AQ109" s="88" t="s">
        <v>568</v>
      </c>
      <c r="AR109" s="80" t="s">
        <v>196</v>
      </c>
      <c r="AS109" s="80">
        <v>0</v>
      </c>
      <c r="AT109" s="80">
        <v>0</v>
      </c>
      <c r="AU109" s="80"/>
      <c r="AV109" s="80"/>
      <c r="AW109" s="80"/>
      <c r="AX109" s="80"/>
      <c r="AY109" s="80"/>
      <c r="AZ109" s="80"/>
      <c r="BA109" s="80"/>
      <c r="BB109" s="80"/>
      <c r="BC109">
        <v>1</v>
      </c>
      <c r="BD109" s="79" t="str">
        <f>REPLACE(INDEX(GroupVertices[Group],MATCH(Edges[[#This Row],[Vertex 1]],GroupVertices[Vertex],0)),1,1,"")</f>
        <v>1</v>
      </c>
      <c r="BE109" s="79" t="str">
        <f>REPLACE(INDEX(GroupVertices[Group],MATCH(Edges[[#This Row],[Vertex 2]],GroupVertices[Vertex],0)),1,1,"")</f>
        <v>1</v>
      </c>
      <c r="BF109" s="79">
        <v>19</v>
      </c>
      <c r="BG109" s="48"/>
      <c r="BH109" s="49"/>
      <c r="BI109" s="48"/>
      <c r="BJ109" s="49"/>
      <c r="BK109" s="48"/>
      <c r="BL109" s="49"/>
      <c r="BM109" s="48"/>
      <c r="BN109" s="49"/>
      <c r="BO109" s="48"/>
    </row>
    <row r="110" spans="1:67" ht="15">
      <c r="A110" s="65" t="s">
        <v>262</v>
      </c>
      <c r="B110" s="65" t="s">
        <v>266</v>
      </c>
      <c r="C110" s="66" t="s">
        <v>1772</v>
      </c>
      <c r="D110" s="67">
        <v>3</v>
      </c>
      <c r="E110" s="68" t="s">
        <v>132</v>
      </c>
      <c r="F110" s="69">
        <v>32</v>
      </c>
      <c r="G110" s="66"/>
      <c r="H110" s="70"/>
      <c r="I110" s="71"/>
      <c r="J110" s="71"/>
      <c r="K110" s="34" t="s">
        <v>65</v>
      </c>
      <c r="L110" s="78">
        <v>110</v>
      </c>
      <c r="M110" s="78"/>
      <c r="N110" s="73"/>
      <c r="O110" s="80" t="s">
        <v>293</v>
      </c>
      <c r="P110" s="82">
        <v>43706.506527777776</v>
      </c>
      <c r="Q110" s="80" t="s">
        <v>305</v>
      </c>
      <c r="R110" s="80"/>
      <c r="S110" s="80"/>
      <c r="T110" s="80" t="s">
        <v>346</v>
      </c>
      <c r="U110" s="80"/>
      <c r="V110" s="83" t="s">
        <v>393</v>
      </c>
      <c r="W110" s="82">
        <v>43706.506527777776</v>
      </c>
      <c r="X110" s="86">
        <v>43706</v>
      </c>
      <c r="Y110" s="88" t="s">
        <v>436</v>
      </c>
      <c r="Z110" s="83" t="s">
        <v>502</v>
      </c>
      <c r="AA110" s="80"/>
      <c r="AB110" s="80"/>
      <c r="AC110" s="88" t="s">
        <v>567</v>
      </c>
      <c r="AD110" s="80"/>
      <c r="AE110" s="80" t="b">
        <v>0</v>
      </c>
      <c r="AF110" s="80">
        <v>0</v>
      </c>
      <c r="AG110" s="88" t="s">
        <v>607</v>
      </c>
      <c r="AH110" s="80" t="b">
        <v>0</v>
      </c>
      <c r="AI110" s="80" t="s">
        <v>611</v>
      </c>
      <c r="AJ110" s="80"/>
      <c r="AK110" s="88" t="s">
        <v>607</v>
      </c>
      <c r="AL110" s="80" t="b">
        <v>0</v>
      </c>
      <c r="AM110" s="80">
        <v>2</v>
      </c>
      <c r="AN110" s="88" t="s">
        <v>568</v>
      </c>
      <c r="AO110" s="80" t="s">
        <v>617</v>
      </c>
      <c r="AP110" s="80" t="b">
        <v>0</v>
      </c>
      <c r="AQ110" s="88" t="s">
        <v>568</v>
      </c>
      <c r="AR110" s="80" t="s">
        <v>196</v>
      </c>
      <c r="AS110" s="80">
        <v>0</v>
      </c>
      <c r="AT110" s="80">
        <v>0</v>
      </c>
      <c r="AU110" s="80"/>
      <c r="AV110" s="80"/>
      <c r="AW110" s="80"/>
      <c r="AX110" s="80"/>
      <c r="AY110" s="80"/>
      <c r="AZ110" s="80"/>
      <c r="BA110" s="80"/>
      <c r="BB110" s="80"/>
      <c r="BC110">
        <v>1</v>
      </c>
      <c r="BD110" s="79" t="str">
        <f>REPLACE(INDEX(GroupVertices[Group],MATCH(Edges[[#This Row],[Vertex 1]],GroupVertices[Vertex],0)),1,1,"")</f>
        <v>1</v>
      </c>
      <c r="BE110" s="79" t="str">
        <f>REPLACE(INDEX(GroupVertices[Group],MATCH(Edges[[#This Row],[Vertex 2]],GroupVertices[Vertex],0)),1,1,"")</f>
        <v>1</v>
      </c>
      <c r="BF110" s="79">
        <v>19</v>
      </c>
      <c r="BG110" s="48"/>
      <c r="BH110" s="49"/>
      <c r="BI110" s="48"/>
      <c r="BJ110" s="49"/>
      <c r="BK110" s="48"/>
      <c r="BL110" s="49"/>
      <c r="BM110" s="48"/>
      <c r="BN110" s="49"/>
      <c r="BO110" s="48"/>
    </row>
    <row r="111" spans="1:67" ht="15">
      <c r="A111" s="65" t="s">
        <v>262</v>
      </c>
      <c r="B111" s="65" t="s">
        <v>283</v>
      </c>
      <c r="C111" s="66" t="s">
        <v>1772</v>
      </c>
      <c r="D111" s="67">
        <v>3</v>
      </c>
      <c r="E111" s="68" t="s">
        <v>132</v>
      </c>
      <c r="F111" s="69">
        <v>32</v>
      </c>
      <c r="G111" s="66"/>
      <c r="H111" s="70"/>
      <c r="I111" s="71"/>
      <c r="J111" s="71"/>
      <c r="K111" s="34" t="s">
        <v>65</v>
      </c>
      <c r="L111" s="78">
        <v>111</v>
      </c>
      <c r="M111" s="78"/>
      <c r="N111" s="73"/>
      <c r="O111" s="80" t="s">
        <v>293</v>
      </c>
      <c r="P111" s="82">
        <v>43706.506527777776</v>
      </c>
      <c r="Q111" s="80" t="s">
        <v>305</v>
      </c>
      <c r="R111" s="80"/>
      <c r="S111" s="80"/>
      <c r="T111" s="80" t="s">
        <v>346</v>
      </c>
      <c r="U111" s="80"/>
      <c r="V111" s="83" t="s">
        <v>393</v>
      </c>
      <c r="W111" s="82">
        <v>43706.506527777776</v>
      </c>
      <c r="X111" s="86">
        <v>43706</v>
      </c>
      <c r="Y111" s="88" t="s">
        <v>436</v>
      </c>
      <c r="Z111" s="83" t="s">
        <v>502</v>
      </c>
      <c r="AA111" s="80"/>
      <c r="AB111" s="80"/>
      <c r="AC111" s="88" t="s">
        <v>567</v>
      </c>
      <c r="AD111" s="80"/>
      <c r="AE111" s="80" t="b">
        <v>0</v>
      </c>
      <c r="AF111" s="80">
        <v>0</v>
      </c>
      <c r="AG111" s="88" t="s">
        <v>607</v>
      </c>
      <c r="AH111" s="80" t="b">
        <v>0</v>
      </c>
      <c r="AI111" s="80" t="s">
        <v>611</v>
      </c>
      <c r="AJ111" s="80"/>
      <c r="AK111" s="88" t="s">
        <v>607</v>
      </c>
      <c r="AL111" s="80" t="b">
        <v>0</v>
      </c>
      <c r="AM111" s="80">
        <v>2</v>
      </c>
      <c r="AN111" s="88" t="s">
        <v>568</v>
      </c>
      <c r="AO111" s="80" t="s">
        <v>617</v>
      </c>
      <c r="AP111" s="80" t="b">
        <v>0</v>
      </c>
      <c r="AQ111" s="88" t="s">
        <v>568</v>
      </c>
      <c r="AR111" s="80" t="s">
        <v>196</v>
      </c>
      <c r="AS111" s="80">
        <v>0</v>
      </c>
      <c r="AT111" s="80">
        <v>0</v>
      </c>
      <c r="AU111" s="80"/>
      <c r="AV111" s="80"/>
      <c r="AW111" s="80"/>
      <c r="AX111" s="80"/>
      <c r="AY111" s="80"/>
      <c r="AZ111" s="80"/>
      <c r="BA111" s="80"/>
      <c r="BB111" s="80"/>
      <c r="BC111">
        <v>1</v>
      </c>
      <c r="BD111" s="79" t="str">
        <f>REPLACE(INDEX(GroupVertices[Group],MATCH(Edges[[#This Row],[Vertex 1]],GroupVertices[Vertex],0)),1,1,"")</f>
        <v>1</v>
      </c>
      <c r="BE111" s="79" t="str">
        <f>REPLACE(INDEX(GroupVertices[Group],MATCH(Edges[[#This Row],[Vertex 2]],GroupVertices[Vertex],0)),1,1,"")</f>
        <v>1</v>
      </c>
      <c r="BF111" s="79">
        <v>19</v>
      </c>
      <c r="BG111" s="48"/>
      <c r="BH111" s="49"/>
      <c r="BI111" s="48"/>
      <c r="BJ111" s="49"/>
      <c r="BK111" s="48"/>
      <c r="BL111" s="49"/>
      <c r="BM111" s="48"/>
      <c r="BN111" s="49"/>
      <c r="BO111" s="48"/>
    </row>
    <row r="112" spans="1:67" ht="15">
      <c r="A112" s="65" t="s">
        <v>262</v>
      </c>
      <c r="B112" s="65" t="s">
        <v>284</v>
      </c>
      <c r="C112" s="66" t="s">
        <v>1772</v>
      </c>
      <c r="D112" s="67">
        <v>3</v>
      </c>
      <c r="E112" s="68" t="s">
        <v>132</v>
      </c>
      <c r="F112" s="69">
        <v>32</v>
      </c>
      <c r="G112" s="66"/>
      <c r="H112" s="70"/>
      <c r="I112" s="71"/>
      <c r="J112" s="71"/>
      <c r="K112" s="34" t="s">
        <v>65</v>
      </c>
      <c r="L112" s="78">
        <v>112</v>
      </c>
      <c r="M112" s="78"/>
      <c r="N112" s="73"/>
      <c r="O112" s="80" t="s">
        <v>293</v>
      </c>
      <c r="P112" s="82">
        <v>43706.506527777776</v>
      </c>
      <c r="Q112" s="80" t="s">
        <v>305</v>
      </c>
      <c r="R112" s="80"/>
      <c r="S112" s="80"/>
      <c r="T112" s="80" t="s">
        <v>346</v>
      </c>
      <c r="U112" s="80"/>
      <c r="V112" s="83" t="s">
        <v>393</v>
      </c>
      <c r="W112" s="82">
        <v>43706.506527777776</v>
      </c>
      <c r="X112" s="86">
        <v>43706</v>
      </c>
      <c r="Y112" s="88" t="s">
        <v>436</v>
      </c>
      <c r="Z112" s="83" t="s">
        <v>502</v>
      </c>
      <c r="AA112" s="80"/>
      <c r="AB112" s="80"/>
      <c r="AC112" s="88" t="s">
        <v>567</v>
      </c>
      <c r="AD112" s="80"/>
      <c r="AE112" s="80" t="b">
        <v>0</v>
      </c>
      <c r="AF112" s="80">
        <v>0</v>
      </c>
      <c r="AG112" s="88" t="s">
        <v>607</v>
      </c>
      <c r="AH112" s="80" t="b">
        <v>0</v>
      </c>
      <c r="AI112" s="80" t="s">
        <v>611</v>
      </c>
      <c r="AJ112" s="80"/>
      <c r="AK112" s="88" t="s">
        <v>607</v>
      </c>
      <c r="AL112" s="80" t="b">
        <v>0</v>
      </c>
      <c r="AM112" s="80">
        <v>2</v>
      </c>
      <c r="AN112" s="88" t="s">
        <v>568</v>
      </c>
      <c r="AO112" s="80" t="s">
        <v>617</v>
      </c>
      <c r="AP112" s="80" t="b">
        <v>0</v>
      </c>
      <c r="AQ112" s="88" t="s">
        <v>568</v>
      </c>
      <c r="AR112" s="80" t="s">
        <v>196</v>
      </c>
      <c r="AS112" s="80">
        <v>0</v>
      </c>
      <c r="AT112" s="80">
        <v>0</v>
      </c>
      <c r="AU112" s="80"/>
      <c r="AV112" s="80"/>
      <c r="AW112" s="80"/>
      <c r="AX112" s="80"/>
      <c r="AY112" s="80"/>
      <c r="AZ112" s="80"/>
      <c r="BA112" s="80"/>
      <c r="BB112" s="80"/>
      <c r="BC112">
        <v>1</v>
      </c>
      <c r="BD112" s="79" t="str">
        <f>REPLACE(INDEX(GroupVertices[Group],MATCH(Edges[[#This Row],[Vertex 1]],GroupVertices[Vertex],0)),1,1,"")</f>
        <v>1</v>
      </c>
      <c r="BE112" s="79" t="str">
        <f>REPLACE(INDEX(GroupVertices[Group],MATCH(Edges[[#This Row],[Vertex 2]],GroupVertices[Vertex],0)),1,1,"")</f>
        <v>1</v>
      </c>
      <c r="BF112" s="79">
        <v>19</v>
      </c>
      <c r="BG112" s="48"/>
      <c r="BH112" s="49"/>
      <c r="BI112" s="48"/>
      <c r="BJ112" s="49"/>
      <c r="BK112" s="48"/>
      <c r="BL112" s="49"/>
      <c r="BM112" s="48"/>
      <c r="BN112" s="49"/>
      <c r="BO112" s="48"/>
    </row>
    <row r="113" spans="1:67" ht="15">
      <c r="A113" s="65" t="s">
        <v>262</v>
      </c>
      <c r="B113" s="65" t="s">
        <v>285</v>
      </c>
      <c r="C113" s="66" t="s">
        <v>1772</v>
      </c>
      <c r="D113" s="67">
        <v>3</v>
      </c>
      <c r="E113" s="68" t="s">
        <v>132</v>
      </c>
      <c r="F113" s="69">
        <v>32</v>
      </c>
      <c r="G113" s="66"/>
      <c r="H113" s="70"/>
      <c r="I113" s="71"/>
      <c r="J113" s="71"/>
      <c r="K113" s="34" t="s">
        <v>65</v>
      </c>
      <c r="L113" s="78">
        <v>113</v>
      </c>
      <c r="M113" s="78"/>
      <c r="N113" s="73"/>
      <c r="O113" s="80" t="s">
        <v>293</v>
      </c>
      <c r="P113" s="82">
        <v>43706.506527777776</v>
      </c>
      <c r="Q113" s="80" t="s">
        <v>305</v>
      </c>
      <c r="R113" s="80"/>
      <c r="S113" s="80"/>
      <c r="T113" s="80" t="s">
        <v>346</v>
      </c>
      <c r="U113" s="80"/>
      <c r="V113" s="83" t="s">
        <v>393</v>
      </c>
      <c r="W113" s="82">
        <v>43706.506527777776</v>
      </c>
      <c r="X113" s="86">
        <v>43706</v>
      </c>
      <c r="Y113" s="88" t="s">
        <v>436</v>
      </c>
      <c r="Z113" s="83" t="s">
        <v>502</v>
      </c>
      <c r="AA113" s="80"/>
      <c r="AB113" s="80"/>
      <c r="AC113" s="88" t="s">
        <v>567</v>
      </c>
      <c r="AD113" s="80"/>
      <c r="AE113" s="80" t="b">
        <v>0</v>
      </c>
      <c r="AF113" s="80">
        <v>0</v>
      </c>
      <c r="AG113" s="88" t="s">
        <v>607</v>
      </c>
      <c r="AH113" s="80" t="b">
        <v>0</v>
      </c>
      <c r="AI113" s="80" t="s">
        <v>611</v>
      </c>
      <c r="AJ113" s="80"/>
      <c r="AK113" s="88" t="s">
        <v>607</v>
      </c>
      <c r="AL113" s="80" t="b">
        <v>0</v>
      </c>
      <c r="AM113" s="80">
        <v>2</v>
      </c>
      <c r="AN113" s="88" t="s">
        <v>568</v>
      </c>
      <c r="AO113" s="80" t="s">
        <v>617</v>
      </c>
      <c r="AP113" s="80" t="b">
        <v>0</v>
      </c>
      <c r="AQ113" s="88" t="s">
        <v>568</v>
      </c>
      <c r="AR113" s="80" t="s">
        <v>196</v>
      </c>
      <c r="AS113" s="80">
        <v>0</v>
      </c>
      <c r="AT113" s="80">
        <v>0</v>
      </c>
      <c r="AU113" s="80"/>
      <c r="AV113" s="80"/>
      <c r="AW113" s="80"/>
      <c r="AX113" s="80"/>
      <c r="AY113" s="80"/>
      <c r="AZ113" s="80"/>
      <c r="BA113" s="80"/>
      <c r="BB113" s="80"/>
      <c r="BC113">
        <v>1</v>
      </c>
      <c r="BD113" s="79" t="str">
        <f>REPLACE(INDEX(GroupVertices[Group],MATCH(Edges[[#This Row],[Vertex 1]],GroupVertices[Vertex],0)),1,1,"")</f>
        <v>1</v>
      </c>
      <c r="BE113" s="79" t="str">
        <f>REPLACE(INDEX(GroupVertices[Group],MATCH(Edges[[#This Row],[Vertex 2]],GroupVertices[Vertex],0)),1,1,"")</f>
        <v>1</v>
      </c>
      <c r="BF113" s="79">
        <v>19</v>
      </c>
      <c r="BG113" s="48">
        <v>3</v>
      </c>
      <c r="BH113" s="49">
        <v>7.894736842105263</v>
      </c>
      <c r="BI113" s="48">
        <v>0</v>
      </c>
      <c r="BJ113" s="49">
        <v>0</v>
      </c>
      <c r="BK113" s="48">
        <v>0</v>
      </c>
      <c r="BL113" s="49">
        <v>0</v>
      </c>
      <c r="BM113" s="48">
        <v>35</v>
      </c>
      <c r="BN113" s="49">
        <v>92.10526315789474</v>
      </c>
      <c r="BO113" s="48">
        <v>38</v>
      </c>
    </row>
    <row r="114" spans="1:67" ht="15">
      <c r="A114" s="65" t="s">
        <v>263</v>
      </c>
      <c r="B114" s="65" t="s">
        <v>282</v>
      </c>
      <c r="C114" s="66" t="s">
        <v>1772</v>
      </c>
      <c r="D114" s="67">
        <v>3</v>
      </c>
      <c r="E114" s="68" t="s">
        <v>132</v>
      </c>
      <c r="F114" s="69">
        <v>32</v>
      </c>
      <c r="G114" s="66"/>
      <c r="H114" s="70"/>
      <c r="I114" s="71"/>
      <c r="J114" s="71"/>
      <c r="K114" s="34" t="s">
        <v>65</v>
      </c>
      <c r="L114" s="78">
        <v>114</v>
      </c>
      <c r="M114" s="78"/>
      <c r="N114" s="73"/>
      <c r="O114" s="80" t="s">
        <v>293</v>
      </c>
      <c r="P114" s="82">
        <v>43706.4844212963</v>
      </c>
      <c r="Q114" s="80" t="s">
        <v>305</v>
      </c>
      <c r="R114" s="80"/>
      <c r="S114" s="80"/>
      <c r="T114" s="80" t="s">
        <v>346</v>
      </c>
      <c r="U114" s="83" t="s">
        <v>362</v>
      </c>
      <c r="V114" s="83" t="s">
        <v>362</v>
      </c>
      <c r="W114" s="82">
        <v>43706.4844212963</v>
      </c>
      <c r="X114" s="86">
        <v>43706</v>
      </c>
      <c r="Y114" s="88" t="s">
        <v>437</v>
      </c>
      <c r="Z114" s="83" t="s">
        <v>503</v>
      </c>
      <c r="AA114" s="80"/>
      <c r="AB114" s="80"/>
      <c r="AC114" s="88" t="s">
        <v>568</v>
      </c>
      <c r="AD114" s="80"/>
      <c r="AE114" s="80" t="b">
        <v>0</v>
      </c>
      <c r="AF114" s="80">
        <v>29</v>
      </c>
      <c r="AG114" s="88" t="s">
        <v>607</v>
      </c>
      <c r="AH114" s="80" t="b">
        <v>0</v>
      </c>
      <c r="AI114" s="80" t="s">
        <v>611</v>
      </c>
      <c r="AJ114" s="80"/>
      <c r="AK114" s="88" t="s">
        <v>607</v>
      </c>
      <c r="AL114" s="80" t="b">
        <v>0</v>
      </c>
      <c r="AM114" s="80">
        <v>2</v>
      </c>
      <c r="AN114" s="88" t="s">
        <v>607</v>
      </c>
      <c r="AO114" s="80" t="s">
        <v>613</v>
      </c>
      <c r="AP114" s="80" t="b">
        <v>0</v>
      </c>
      <c r="AQ114" s="88" t="s">
        <v>568</v>
      </c>
      <c r="AR114" s="80" t="s">
        <v>196</v>
      </c>
      <c r="AS114" s="80">
        <v>0</v>
      </c>
      <c r="AT114" s="80">
        <v>0</v>
      </c>
      <c r="AU114" s="80"/>
      <c r="AV114" s="80"/>
      <c r="AW114" s="80"/>
      <c r="AX114" s="80"/>
      <c r="AY114" s="80"/>
      <c r="AZ114" s="80"/>
      <c r="BA114" s="80"/>
      <c r="BB114" s="80"/>
      <c r="BC114">
        <v>1</v>
      </c>
      <c r="BD114" s="79" t="str">
        <f>REPLACE(INDEX(GroupVertices[Group],MATCH(Edges[[#This Row],[Vertex 1]],GroupVertices[Vertex],0)),1,1,"")</f>
        <v>1</v>
      </c>
      <c r="BE114" s="79" t="str">
        <f>REPLACE(INDEX(GroupVertices[Group],MATCH(Edges[[#This Row],[Vertex 2]],GroupVertices[Vertex],0)),1,1,"")</f>
        <v>1</v>
      </c>
      <c r="BF114" s="79">
        <v>19</v>
      </c>
      <c r="BG114" s="48"/>
      <c r="BH114" s="49"/>
      <c r="BI114" s="48"/>
      <c r="BJ114" s="49"/>
      <c r="BK114" s="48"/>
      <c r="BL114" s="49"/>
      <c r="BM114" s="48"/>
      <c r="BN114" s="49"/>
      <c r="BO114" s="48"/>
    </row>
    <row r="115" spans="1:67" ht="15">
      <c r="A115" s="65" t="s">
        <v>264</v>
      </c>
      <c r="B115" s="65" t="s">
        <v>282</v>
      </c>
      <c r="C115" s="66" t="s">
        <v>1772</v>
      </c>
      <c r="D115" s="67">
        <v>3</v>
      </c>
      <c r="E115" s="68" t="s">
        <v>132</v>
      </c>
      <c r="F115" s="69">
        <v>32</v>
      </c>
      <c r="G115" s="66"/>
      <c r="H115" s="70"/>
      <c r="I115" s="71"/>
      <c r="J115" s="71"/>
      <c r="K115" s="34" t="s">
        <v>65</v>
      </c>
      <c r="L115" s="78">
        <v>115</v>
      </c>
      <c r="M115" s="78"/>
      <c r="N115" s="73"/>
      <c r="O115" s="80" t="s">
        <v>293</v>
      </c>
      <c r="P115" s="82">
        <v>43706.83561342592</v>
      </c>
      <c r="Q115" s="80" t="s">
        <v>305</v>
      </c>
      <c r="R115" s="80"/>
      <c r="S115" s="80"/>
      <c r="T115" s="80" t="s">
        <v>346</v>
      </c>
      <c r="U115" s="80"/>
      <c r="V115" s="83" t="s">
        <v>394</v>
      </c>
      <c r="W115" s="82">
        <v>43706.83561342592</v>
      </c>
      <c r="X115" s="86">
        <v>43706</v>
      </c>
      <c r="Y115" s="88" t="s">
        <v>438</v>
      </c>
      <c r="Z115" s="83" t="s">
        <v>504</v>
      </c>
      <c r="AA115" s="80"/>
      <c r="AB115" s="80"/>
      <c r="AC115" s="88" t="s">
        <v>569</v>
      </c>
      <c r="AD115" s="80"/>
      <c r="AE115" s="80" t="b">
        <v>0</v>
      </c>
      <c r="AF115" s="80">
        <v>0</v>
      </c>
      <c r="AG115" s="88" t="s">
        <v>607</v>
      </c>
      <c r="AH115" s="80" t="b">
        <v>0</v>
      </c>
      <c r="AI115" s="80" t="s">
        <v>611</v>
      </c>
      <c r="AJ115" s="80"/>
      <c r="AK115" s="88" t="s">
        <v>607</v>
      </c>
      <c r="AL115" s="80" t="b">
        <v>0</v>
      </c>
      <c r="AM115" s="80">
        <v>2</v>
      </c>
      <c r="AN115" s="88" t="s">
        <v>568</v>
      </c>
      <c r="AO115" s="80" t="s">
        <v>617</v>
      </c>
      <c r="AP115" s="80" t="b">
        <v>0</v>
      </c>
      <c r="AQ115" s="88" t="s">
        <v>568</v>
      </c>
      <c r="AR115" s="80" t="s">
        <v>196</v>
      </c>
      <c r="AS115" s="80">
        <v>0</v>
      </c>
      <c r="AT115" s="80">
        <v>0</v>
      </c>
      <c r="AU115" s="80"/>
      <c r="AV115" s="80"/>
      <c r="AW115" s="80"/>
      <c r="AX115" s="80"/>
      <c r="AY115" s="80"/>
      <c r="AZ115" s="80"/>
      <c r="BA115" s="80"/>
      <c r="BB115" s="80"/>
      <c r="BC115">
        <v>1</v>
      </c>
      <c r="BD115" s="79" t="str">
        <f>REPLACE(INDEX(GroupVertices[Group],MATCH(Edges[[#This Row],[Vertex 1]],GroupVertices[Vertex],0)),1,1,"")</f>
        <v>1</v>
      </c>
      <c r="BE115" s="79" t="str">
        <f>REPLACE(INDEX(GroupVertices[Group],MATCH(Edges[[#This Row],[Vertex 2]],GroupVertices[Vertex],0)),1,1,"")</f>
        <v>1</v>
      </c>
      <c r="BF115" s="79">
        <v>19</v>
      </c>
      <c r="BG115" s="48"/>
      <c r="BH115" s="49"/>
      <c r="BI115" s="48"/>
      <c r="BJ115" s="49"/>
      <c r="BK115" s="48"/>
      <c r="BL115" s="49"/>
      <c r="BM115" s="48"/>
      <c r="BN115" s="49"/>
      <c r="BO115" s="48"/>
    </row>
    <row r="116" spans="1:67" ht="15">
      <c r="A116" s="65" t="s">
        <v>263</v>
      </c>
      <c r="B116" s="65" t="s">
        <v>284</v>
      </c>
      <c r="C116" s="66" t="s">
        <v>1772</v>
      </c>
      <c r="D116" s="67">
        <v>3</v>
      </c>
      <c r="E116" s="68" t="s">
        <v>132</v>
      </c>
      <c r="F116" s="69">
        <v>32</v>
      </c>
      <c r="G116" s="66"/>
      <c r="H116" s="70"/>
      <c r="I116" s="71"/>
      <c r="J116" s="71"/>
      <c r="K116" s="34" t="s">
        <v>65</v>
      </c>
      <c r="L116" s="78">
        <v>116</v>
      </c>
      <c r="M116" s="78"/>
      <c r="N116" s="73"/>
      <c r="O116" s="80" t="s">
        <v>293</v>
      </c>
      <c r="P116" s="82">
        <v>43706.4844212963</v>
      </c>
      <c r="Q116" s="80" t="s">
        <v>305</v>
      </c>
      <c r="R116" s="80"/>
      <c r="S116" s="80"/>
      <c r="T116" s="80" t="s">
        <v>346</v>
      </c>
      <c r="U116" s="83" t="s">
        <v>362</v>
      </c>
      <c r="V116" s="83" t="s">
        <v>362</v>
      </c>
      <c r="W116" s="82">
        <v>43706.4844212963</v>
      </c>
      <c r="X116" s="86">
        <v>43706</v>
      </c>
      <c r="Y116" s="88" t="s">
        <v>437</v>
      </c>
      <c r="Z116" s="83" t="s">
        <v>503</v>
      </c>
      <c r="AA116" s="80"/>
      <c r="AB116" s="80"/>
      <c r="AC116" s="88" t="s">
        <v>568</v>
      </c>
      <c r="AD116" s="80"/>
      <c r="AE116" s="80" t="b">
        <v>0</v>
      </c>
      <c r="AF116" s="80">
        <v>29</v>
      </c>
      <c r="AG116" s="88" t="s">
        <v>607</v>
      </c>
      <c r="AH116" s="80" t="b">
        <v>0</v>
      </c>
      <c r="AI116" s="80" t="s">
        <v>611</v>
      </c>
      <c r="AJ116" s="80"/>
      <c r="AK116" s="88" t="s">
        <v>607</v>
      </c>
      <c r="AL116" s="80" t="b">
        <v>0</v>
      </c>
      <c r="AM116" s="80">
        <v>2</v>
      </c>
      <c r="AN116" s="88" t="s">
        <v>607</v>
      </c>
      <c r="AO116" s="80" t="s">
        <v>613</v>
      </c>
      <c r="AP116" s="80" t="b">
        <v>0</v>
      </c>
      <c r="AQ116" s="88" t="s">
        <v>568</v>
      </c>
      <c r="AR116" s="80" t="s">
        <v>196</v>
      </c>
      <c r="AS116" s="80">
        <v>0</v>
      </c>
      <c r="AT116" s="80">
        <v>0</v>
      </c>
      <c r="AU116" s="80"/>
      <c r="AV116" s="80"/>
      <c r="AW116" s="80"/>
      <c r="AX116" s="80"/>
      <c r="AY116" s="80"/>
      <c r="AZ116" s="80"/>
      <c r="BA116" s="80"/>
      <c r="BB116" s="80"/>
      <c r="BC116">
        <v>1</v>
      </c>
      <c r="BD116" s="79" t="str">
        <f>REPLACE(INDEX(GroupVertices[Group],MATCH(Edges[[#This Row],[Vertex 1]],GroupVertices[Vertex],0)),1,1,"")</f>
        <v>1</v>
      </c>
      <c r="BE116" s="79" t="str">
        <f>REPLACE(INDEX(GroupVertices[Group],MATCH(Edges[[#This Row],[Vertex 2]],GroupVertices[Vertex],0)),1,1,"")</f>
        <v>1</v>
      </c>
      <c r="BF116" s="79">
        <v>19</v>
      </c>
      <c r="BG116" s="48"/>
      <c r="BH116" s="49"/>
      <c r="BI116" s="48"/>
      <c r="BJ116" s="49"/>
      <c r="BK116" s="48"/>
      <c r="BL116" s="49"/>
      <c r="BM116" s="48"/>
      <c r="BN116" s="49"/>
      <c r="BO116" s="48"/>
    </row>
    <row r="117" spans="1:67" ht="15">
      <c r="A117" s="65" t="s">
        <v>264</v>
      </c>
      <c r="B117" s="65" t="s">
        <v>284</v>
      </c>
      <c r="C117" s="66" t="s">
        <v>1772</v>
      </c>
      <c r="D117" s="67">
        <v>3</v>
      </c>
      <c r="E117" s="68" t="s">
        <v>132</v>
      </c>
      <c r="F117" s="69">
        <v>32</v>
      </c>
      <c r="G117" s="66"/>
      <c r="H117" s="70"/>
      <c r="I117" s="71"/>
      <c r="J117" s="71"/>
      <c r="K117" s="34" t="s">
        <v>65</v>
      </c>
      <c r="L117" s="78">
        <v>117</v>
      </c>
      <c r="M117" s="78"/>
      <c r="N117" s="73"/>
      <c r="O117" s="80" t="s">
        <v>293</v>
      </c>
      <c r="P117" s="82">
        <v>43706.83561342592</v>
      </c>
      <c r="Q117" s="80" t="s">
        <v>305</v>
      </c>
      <c r="R117" s="80"/>
      <c r="S117" s="80"/>
      <c r="T117" s="80" t="s">
        <v>346</v>
      </c>
      <c r="U117" s="80"/>
      <c r="V117" s="83" t="s">
        <v>394</v>
      </c>
      <c r="W117" s="82">
        <v>43706.83561342592</v>
      </c>
      <c r="X117" s="86">
        <v>43706</v>
      </c>
      <c r="Y117" s="88" t="s">
        <v>438</v>
      </c>
      <c r="Z117" s="83" t="s">
        <v>504</v>
      </c>
      <c r="AA117" s="80"/>
      <c r="AB117" s="80"/>
      <c r="AC117" s="88" t="s">
        <v>569</v>
      </c>
      <c r="AD117" s="80"/>
      <c r="AE117" s="80" t="b">
        <v>0</v>
      </c>
      <c r="AF117" s="80">
        <v>0</v>
      </c>
      <c r="AG117" s="88" t="s">
        <v>607</v>
      </c>
      <c r="AH117" s="80" t="b">
        <v>0</v>
      </c>
      <c r="AI117" s="80" t="s">
        <v>611</v>
      </c>
      <c r="AJ117" s="80"/>
      <c r="AK117" s="88" t="s">
        <v>607</v>
      </c>
      <c r="AL117" s="80" t="b">
        <v>0</v>
      </c>
      <c r="AM117" s="80">
        <v>2</v>
      </c>
      <c r="AN117" s="88" t="s">
        <v>568</v>
      </c>
      <c r="AO117" s="80" t="s">
        <v>617</v>
      </c>
      <c r="AP117" s="80" t="b">
        <v>0</v>
      </c>
      <c r="AQ117" s="88" t="s">
        <v>568</v>
      </c>
      <c r="AR117" s="80" t="s">
        <v>196</v>
      </c>
      <c r="AS117" s="80">
        <v>0</v>
      </c>
      <c r="AT117" s="80">
        <v>0</v>
      </c>
      <c r="AU117" s="80"/>
      <c r="AV117" s="80"/>
      <c r="AW117" s="80"/>
      <c r="AX117" s="80"/>
      <c r="AY117" s="80"/>
      <c r="AZ117" s="80"/>
      <c r="BA117" s="80"/>
      <c r="BB117" s="80"/>
      <c r="BC117">
        <v>1</v>
      </c>
      <c r="BD117" s="79" t="str">
        <f>REPLACE(INDEX(GroupVertices[Group],MATCH(Edges[[#This Row],[Vertex 1]],GroupVertices[Vertex],0)),1,1,"")</f>
        <v>1</v>
      </c>
      <c r="BE117" s="79" t="str">
        <f>REPLACE(INDEX(GroupVertices[Group],MATCH(Edges[[#This Row],[Vertex 2]],GroupVertices[Vertex],0)),1,1,"")</f>
        <v>1</v>
      </c>
      <c r="BF117" s="79">
        <v>19</v>
      </c>
      <c r="BG117" s="48"/>
      <c r="BH117" s="49"/>
      <c r="BI117" s="48"/>
      <c r="BJ117" s="49"/>
      <c r="BK117" s="48"/>
      <c r="BL117" s="49"/>
      <c r="BM117" s="48"/>
      <c r="BN117" s="49"/>
      <c r="BO117" s="48"/>
    </row>
    <row r="118" spans="1:67" ht="15">
      <c r="A118" s="65" t="s">
        <v>263</v>
      </c>
      <c r="B118" s="65" t="s">
        <v>285</v>
      </c>
      <c r="C118" s="66" t="s">
        <v>1772</v>
      </c>
      <c r="D118" s="67">
        <v>3</v>
      </c>
      <c r="E118" s="68" t="s">
        <v>132</v>
      </c>
      <c r="F118" s="69">
        <v>32</v>
      </c>
      <c r="G118" s="66"/>
      <c r="H118" s="70"/>
      <c r="I118" s="71"/>
      <c r="J118" s="71"/>
      <c r="K118" s="34" t="s">
        <v>65</v>
      </c>
      <c r="L118" s="78">
        <v>118</v>
      </c>
      <c r="M118" s="78"/>
      <c r="N118" s="73"/>
      <c r="O118" s="80" t="s">
        <v>293</v>
      </c>
      <c r="P118" s="82">
        <v>43706.4844212963</v>
      </c>
      <c r="Q118" s="80" t="s">
        <v>305</v>
      </c>
      <c r="R118" s="80"/>
      <c r="S118" s="80"/>
      <c r="T118" s="80" t="s">
        <v>346</v>
      </c>
      <c r="U118" s="83" t="s">
        <v>362</v>
      </c>
      <c r="V118" s="83" t="s">
        <v>362</v>
      </c>
      <c r="W118" s="82">
        <v>43706.4844212963</v>
      </c>
      <c r="X118" s="86">
        <v>43706</v>
      </c>
      <c r="Y118" s="88" t="s">
        <v>437</v>
      </c>
      <c r="Z118" s="83" t="s">
        <v>503</v>
      </c>
      <c r="AA118" s="80"/>
      <c r="AB118" s="80"/>
      <c r="AC118" s="88" t="s">
        <v>568</v>
      </c>
      <c r="AD118" s="80"/>
      <c r="AE118" s="80" t="b">
        <v>0</v>
      </c>
      <c r="AF118" s="80">
        <v>29</v>
      </c>
      <c r="AG118" s="88" t="s">
        <v>607</v>
      </c>
      <c r="AH118" s="80" t="b">
        <v>0</v>
      </c>
      <c r="AI118" s="80" t="s">
        <v>611</v>
      </c>
      <c r="AJ118" s="80"/>
      <c r="AK118" s="88" t="s">
        <v>607</v>
      </c>
      <c r="AL118" s="80" t="b">
        <v>0</v>
      </c>
      <c r="AM118" s="80">
        <v>2</v>
      </c>
      <c r="AN118" s="88" t="s">
        <v>607</v>
      </c>
      <c r="AO118" s="80" t="s">
        <v>613</v>
      </c>
      <c r="AP118" s="80" t="b">
        <v>0</v>
      </c>
      <c r="AQ118" s="88" t="s">
        <v>568</v>
      </c>
      <c r="AR118" s="80" t="s">
        <v>196</v>
      </c>
      <c r="AS118" s="80">
        <v>0</v>
      </c>
      <c r="AT118" s="80">
        <v>0</v>
      </c>
      <c r="AU118" s="80"/>
      <c r="AV118" s="80"/>
      <c r="AW118" s="80"/>
      <c r="AX118" s="80"/>
      <c r="AY118" s="80"/>
      <c r="AZ118" s="80"/>
      <c r="BA118" s="80"/>
      <c r="BB118" s="80"/>
      <c r="BC118">
        <v>1</v>
      </c>
      <c r="BD118" s="79" t="str">
        <f>REPLACE(INDEX(GroupVertices[Group],MATCH(Edges[[#This Row],[Vertex 1]],GroupVertices[Vertex],0)),1,1,"")</f>
        <v>1</v>
      </c>
      <c r="BE118" s="79" t="str">
        <f>REPLACE(INDEX(GroupVertices[Group],MATCH(Edges[[#This Row],[Vertex 2]],GroupVertices[Vertex],0)),1,1,"")</f>
        <v>1</v>
      </c>
      <c r="BF118" s="79">
        <v>19</v>
      </c>
      <c r="BG118" s="48">
        <v>3</v>
      </c>
      <c r="BH118" s="49">
        <v>7.894736842105263</v>
      </c>
      <c r="BI118" s="48">
        <v>0</v>
      </c>
      <c r="BJ118" s="49">
        <v>0</v>
      </c>
      <c r="BK118" s="48">
        <v>0</v>
      </c>
      <c r="BL118" s="49">
        <v>0</v>
      </c>
      <c r="BM118" s="48">
        <v>35</v>
      </c>
      <c r="BN118" s="49">
        <v>92.10526315789474</v>
      </c>
      <c r="BO118" s="48">
        <v>38</v>
      </c>
    </row>
    <row r="119" spans="1:67" ht="15">
      <c r="A119" s="65" t="s">
        <v>264</v>
      </c>
      <c r="B119" s="65" t="s">
        <v>285</v>
      </c>
      <c r="C119" s="66" t="s">
        <v>1772</v>
      </c>
      <c r="D119" s="67">
        <v>3</v>
      </c>
      <c r="E119" s="68" t="s">
        <v>132</v>
      </c>
      <c r="F119" s="69">
        <v>32</v>
      </c>
      <c r="G119" s="66"/>
      <c r="H119" s="70"/>
      <c r="I119" s="71"/>
      <c r="J119" s="71"/>
      <c r="K119" s="34" t="s">
        <v>65</v>
      </c>
      <c r="L119" s="78">
        <v>119</v>
      </c>
      <c r="M119" s="78"/>
      <c r="N119" s="73"/>
      <c r="O119" s="80" t="s">
        <v>293</v>
      </c>
      <c r="P119" s="82">
        <v>43706.83561342592</v>
      </c>
      <c r="Q119" s="80" t="s">
        <v>305</v>
      </c>
      <c r="R119" s="80"/>
      <c r="S119" s="80"/>
      <c r="T119" s="80" t="s">
        <v>346</v>
      </c>
      <c r="U119" s="80"/>
      <c r="V119" s="83" t="s">
        <v>394</v>
      </c>
      <c r="W119" s="82">
        <v>43706.83561342592</v>
      </c>
      <c r="X119" s="86">
        <v>43706</v>
      </c>
      <c r="Y119" s="88" t="s">
        <v>438</v>
      </c>
      <c r="Z119" s="83" t="s">
        <v>504</v>
      </c>
      <c r="AA119" s="80"/>
      <c r="AB119" s="80"/>
      <c r="AC119" s="88" t="s">
        <v>569</v>
      </c>
      <c r="AD119" s="80"/>
      <c r="AE119" s="80" t="b">
        <v>0</v>
      </c>
      <c r="AF119" s="80">
        <v>0</v>
      </c>
      <c r="AG119" s="88" t="s">
        <v>607</v>
      </c>
      <c r="AH119" s="80" t="b">
        <v>0</v>
      </c>
      <c r="AI119" s="80" t="s">
        <v>611</v>
      </c>
      <c r="AJ119" s="80"/>
      <c r="AK119" s="88" t="s">
        <v>607</v>
      </c>
      <c r="AL119" s="80" t="b">
        <v>0</v>
      </c>
      <c r="AM119" s="80">
        <v>2</v>
      </c>
      <c r="AN119" s="88" t="s">
        <v>568</v>
      </c>
      <c r="AO119" s="80" t="s">
        <v>617</v>
      </c>
      <c r="AP119" s="80" t="b">
        <v>0</v>
      </c>
      <c r="AQ119" s="88" t="s">
        <v>568</v>
      </c>
      <c r="AR119" s="80" t="s">
        <v>196</v>
      </c>
      <c r="AS119" s="80">
        <v>0</v>
      </c>
      <c r="AT119" s="80">
        <v>0</v>
      </c>
      <c r="AU119" s="80"/>
      <c r="AV119" s="80"/>
      <c r="AW119" s="80"/>
      <c r="AX119" s="80"/>
      <c r="AY119" s="80"/>
      <c r="AZ119" s="80"/>
      <c r="BA119" s="80"/>
      <c r="BB119" s="80"/>
      <c r="BC119">
        <v>1</v>
      </c>
      <c r="BD119" s="79" t="str">
        <f>REPLACE(INDEX(GroupVertices[Group],MATCH(Edges[[#This Row],[Vertex 1]],GroupVertices[Vertex],0)),1,1,"")</f>
        <v>1</v>
      </c>
      <c r="BE119" s="79" t="str">
        <f>REPLACE(INDEX(GroupVertices[Group],MATCH(Edges[[#This Row],[Vertex 2]],GroupVertices[Vertex],0)),1,1,"")</f>
        <v>1</v>
      </c>
      <c r="BF119" s="79">
        <v>19</v>
      </c>
      <c r="BG119" s="48"/>
      <c r="BH119" s="49"/>
      <c r="BI119" s="48"/>
      <c r="BJ119" s="49"/>
      <c r="BK119" s="48"/>
      <c r="BL119" s="49"/>
      <c r="BM119" s="48"/>
      <c r="BN119" s="49"/>
      <c r="BO119" s="48"/>
    </row>
    <row r="120" spans="1:67" ht="15">
      <c r="A120" s="65" t="s">
        <v>265</v>
      </c>
      <c r="B120" s="65" t="s">
        <v>266</v>
      </c>
      <c r="C120" s="66" t="s">
        <v>1772</v>
      </c>
      <c r="D120" s="67">
        <v>3</v>
      </c>
      <c r="E120" s="68" t="s">
        <v>132</v>
      </c>
      <c r="F120" s="69">
        <v>32</v>
      </c>
      <c r="G120" s="66"/>
      <c r="H120" s="70"/>
      <c r="I120" s="71"/>
      <c r="J120" s="71"/>
      <c r="K120" s="34" t="s">
        <v>66</v>
      </c>
      <c r="L120" s="78">
        <v>120</v>
      </c>
      <c r="M120" s="78"/>
      <c r="N120" s="73"/>
      <c r="O120" s="80" t="s">
        <v>293</v>
      </c>
      <c r="P120" s="82">
        <v>43700.829872685186</v>
      </c>
      <c r="Q120" s="80" t="s">
        <v>295</v>
      </c>
      <c r="R120" s="83" t="s">
        <v>321</v>
      </c>
      <c r="S120" s="80" t="s">
        <v>334</v>
      </c>
      <c r="T120" s="80" t="s">
        <v>341</v>
      </c>
      <c r="U120" s="80"/>
      <c r="V120" s="83" t="s">
        <v>395</v>
      </c>
      <c r="W120" s="82">
        <v>43700.829872685186</v>
      </c>
      <c r="X120" s="86">
        <v>43700</v>
      </c>
      <c r="Y120" s="88" t="s">
        <v>439</v>
      </c>
      <c r="Z120" s="83" t="s">
        <v>505</v>
      </c>
      <c r="AA120" s="80"/>
      <c r="AB120" s="80"/>
      <c r="AC120" s="88" t="s">
        <v>570</v>
      </c>
      <c r="AD120" s="80"/>
      <c r="AE120" s="80" t="b">
        <v>0</v>
      </c>
      <c r="AF120" s="80">
        <v>12</v>
      </c>
      <c r="AG120" s="88" t="s">
        <v>607</v>
      </c>
      <c r="AH120" s="80" t="b">
        <v>0</v>
      </c>
      <c r="AI120" s="80" t="s">
        <v>611</v>
      </c>
      <c r="AJ120" s="80"/>
      <c r="AK120" s="88" t="s">
        <v>607</v>
      </c>
      <c r="AL120" s="80" t="b">
        <v>0</v>
      </c>
      <c r="AM120" s="80">
        <v>12</v>
      </c>
      <c r="AN120" s="88" t="s">
        <v>607</v>
      </c>
      <c r="AO120" s="80" t="s">
        <v>619</v>
      </c>
      <c r="AP120" s="80" t="b">
        <v>0</v>
      </c>
      <c r="AQ120" s="88" t="s">
        <v>570</v>
      </c>
      <c r="AR120" s="80" t="s">
        <v>196</v>
      </c>
      <c r="AS120" s="80">
        <v>0</v>
      </c>
      <c r="AT120" s="80">
        <v>0</v>
      </c>
      <c r="AU120" s="80"/>
      <c r="AV120" s="80"/>
      <c r="AW120" s="80"/>
      <c r="AX120" s="80"/>
      <c r="AY120" s="80"/>
      <c r="AZ120" s="80"/>
      <c r="BA120" s="80"/>
      <c r="BB120" s="80"/>
      <c r="BC120">
        <v>1</v>
      </c>
      <c r="BD120" s="79" t="str">
        <f>REPLACE(INDEX(GroupVertices[Group],MATCH(Edges[[#This Row],[Vertex 1]],GroupVertices[Vertex],0)),1,1,"")</f>
        <v>1</v>
      </c>
      <c r="BE120" s="79" t="str">
        <f>REPLACE(INDEX(GroupVertices[Group],MATCH(Edges[[#This Row],[Vertex 2]],GroupVertices[Vertex],0)),1,1,"")</f>
        <v>1</v>
      </c>
      <c r="BF120" s="79">
        <v>15</v>
      </c>
      <c r="BG120" s="48"/>
      <c r="BH120" s="49"/>
      <c r="BI120" s="48"/>
      <c r="BJ120" s="49"/>
      <c r="BK120" s="48"/>
      <c r="BL120" s="49"/>
      <c r="BM120" s="48"/>
      <c r="BN120" s="49"/>
      <c r="BO120" s="48"/>
    </row>
    <row r="121" spans="1:67" ht="15">
      <c r="A121" s="65" t="s">
        <v>265</v>
      </c>
      <c r="B121" s="65" t="s">
        <v>263</v>
      </c>
      <c r="C121" s="66" t="s">
        <v>1772</v>
      </c>
      <c r="D121" s="67">
        <v>3</v>
      </c>
      <c r="E121" s="68" t="s">
        <v>132</v>
      </c>
      <c r="F121" s="69">
        <v>32</v>
      </c>
      <c r="G121" s="66"/>
      <c r="H121" s="70"/>
      <c r="I121" s="71"/>
      <c r="J121" s="71"/>
      <c r="K121" s="34" t="s">
        <v>65</v>
      </c>
      <c r="L121" s="78">
        <v>121</v>
      </c>
      <c r="M121" s="78"/>
      <c r="N121" s="73"/>
      <c r="O121" s="80" t="s">
        <v>293</v>
      </c>
      <c r="P121" s="82">
        <v>43700.829872685186</v>
      </c>
      <c r="Q121" s="80" t="s">
        <v>295</v>
      </c>
      <c r="R121" s="83" t="s">
        <v>321</v>
      </c>
      <c r="S121" s="80" t="s">
        <v>334</v>
      </c>
      <c r="T121" s="80" t="s">
        <v>341</v>
      </c>
      <c r="U121" s="80"/>
      <c r="V121" s="83" t="s">
        <v>395</v>
      </c>
      <c r="W121" s="82">
        <v>43700.829872685186</v>
      </c>
      <c r="X121" s="86">
        <v>43700</v>
      </c>
      <c r="Y121" s="88" t="s">
        <v>439</v>
      </c>
      <c r="Z121" s="83" t="s">
        <v>505</v>
      </c>
      <c r="AA121" s="80"/>
      <c r="AB121" s="80"/>
      <c r="AC121" s="88" t="s">
        <v>570</v>
      </c>
      <c r="AD121" s="80"/>
      <c r="AE121" s="80" t="b">
        <v>0</v>
      </c>
      <c r="AF121" s="80">
        <v>12</v>
      </c>
      <c r="AG121" s="88" t="s">
        <v>607</v>
      </c>
      <c r="AH121" s="80" t="b">
        <v>0</v>
      </c>
      <c r="AI121" s="80" t="s">
        <v>611</v>
      </c>
      <c r="AJ121" s="80"/>
      <c r="AK121" s="88" t="s">
        <v>607</v>
      </c>
      <c r="AL121" s="80" t="b">
        <v>0</v>
      </c>
      <c r="AM121" s="80">
        <v>12</v>
      </c>
      <c r="AN121" s="88" t="s">
        <v>607</v>
      </c>
      <c r="AO121" s="80" t="s">
        <v>619</v>
      </c>
      <c r="AP121" s="80" t="b">
        <v>0</v>
      </c>
      <c r="AQ121" s="88" t="s">
        <v>570</v>
      </c>
      <c r="AR121" s="80" t="s">
        <v>196</v>
      </c>
      <c r="AS121" s="80">
        <v>0</v>
      </c>
      <c r="AT121" s="80">
        <v>0</v>
      </c>
      <c r="AU121" s="80"/>
      <c r="AV121" s="80"/>
      <c r="AW121" s="80"/>
      <c r="AX121" s="80"/>
      <c r="AY121" s="80"/>
      <c r="AZ121" s="80"/>
      <c r="BA121" s="80"/>
      <c r="BB121" s="80"/>
      <c r="BC121">
        <v>1</v>
      </c>
      <c r="BD121" s="79" t="str">
        <f>REPLACE(INDEX(GroupVertices[Group],MATCH(Edges[[#This Row],[Vertex 1]],GroupVertices[Vertex],0)),1,1,"")</f>
        <v>1</v>
      </c>
      <c r="BE121" s="79" t="str">
        <f>REPLACE(INDEX(GroupVertices[Group],MATCH(Edges[[#This Row],[Vertex 2]],GroupVertices[Vertex],0)),1,1,"")</f>
        <v>1</v>
      </c>
      <c r="BF121" s="79">
        <v>15</v>
      </c>
      <c r="BG121" s="48">
        <v>0</v>
      </c>
      <c r="BH121" s="49">
        <v>0</v>
      </c>
      <c r="BI121" s="48">
        <v>0</v>
      </c>
      <c r="BJ121" s="49">
        <v>0</v>
      </c>
      <c r="BK121" s="48">
        <v>0</v>
      </c>
      <c r="BL121" s="49">
        <v>0</v>
      </c>
      <c r="BM121" s="48">
        <v>29</v>
      </c>
      <c r="BN121" s="49">
        <v>100</v>
      </c>
      <c r="BO121" s="48">
        <v>29</v>
      </c>
    </row>
    <row r="122" spans="1:67" ht="15">
      <c r="A122" s="65" t="s">
        <v>266</v>
      </c>
      <c r="B122" s="65" t="s">
        <v>265</v>
      </c>
      <c r="C122" s="66" t="s">
        <v>1772</v>
      </c>
      <c r="D122" s="67">
        <v>3</v>
      </c>
      <c r="E122" s="68" t="s">
        <v>132</v>
      </c>
      <c r="F122" s="69">
        <v>32</v>
      </c>
      <c r="G122" s="66"/>
      <c r="H122" s="70"/>
      <c r="I122" s="71"/>
      <c r="J122" s="71"/>
      <c r="K122" s="34" t="s">
        <v>66</v>
      </c>
      <c r="L122" s="78">
        <v>122</v>
      </c>
      <c r="M122" s="78"/>
      <c r="N122" s="73"/>
      <c r="O122" s="80" t="s">
        <v>292</v>
      </c>
      <c r="P122" s="82">
        <v>43700.84092592593</v>
      </c>
      <c r="Q122" s="80" t="s">
        <v>295</v>
      </c>
      <c r="R122" s="80"/>
      <c r="S122" s="80"/>
      <c r="T122" s="80" t="s">
        <v>341</v>
      </c>
      <c r="U122" s="80"/>
      <c r="V122" s="83" t="s">
        <v>396</v>
      </c>
      <c r="W122" s="82">
        <v>43700.84092592593</v>
      </c>
      <c r="X122" s="86">
        <v>43700</v>
      </c>
      <c r="Y122" s="88" t="s">
        <v>440</v>
      </c>
      <c r="Z122" s="83" t="s">
        <v>506</v>
      </c>
      <c r="AA122" s="80"/>
      <c r="AB122" s="80"/>
      <c r="AC122" s="88" t="s">
        <v>571</v>
      </c>
      <c r="AD122" s="80"/>
      <c r="AE122" s="80" t="b">
        <v>0</v>
      </c>
      <c r="AF122" s="80">
        <v>0</v>
      </c>
      <c r="AG122" s="88" t="s">
        <v>607</v>
      </c>
      <c r="AH122" s="80" t="b">
        <v>0</v>
      </c>
      <c r="AI122" s="80" t="s">
        <v>611</v>
      </c>
      <c r="AJ122" s="80"/>
      <c r="AK122" s="88" t="s">
        <v>607</v>
      </c>
      <c r="AL122" s="80" t="b">
        <v>0</v>
      </c>
      <c r="AM122" s="80">
        <v>12</v>
      </c>
      <c r="AN122" s="88" t="s">
        <v>570</v>
      </c>
      <c r="AO122" s="80" t="s">
        <v>617</v>
      </c>
      <c r="AP122" s="80" t="b">
        <v>0</v>
      </c>
      <c r="AQ122" s="88" t="s">
        <v>570</v>
      </c>
      <c r="AR122" s="80" t="s">
        <v>196</v>
      </c>
      <c r="AS122" s="80">
        <v>0</v>
      </c>
      <c r="AT122" s="80">
        <v>0</v>
      </c>
      <c r="AU122" s="80"/>
      <c r="AV122" s="80"/>
      <c r="AW122" s="80"/>
      <c r="AX122" s="80"/>
      <c r="AY122" s="80"/>
      <c r="AZ122" s="80"/>
      <c r="BA122" s="80"/>
      <c r="BB122" s="80"/>
      <c r="BC122">
        <v>1</v>
      </c>
      <c r="BD122" s="79" t="str">
        <f>REPLACE(INDEX(GroupVertices[Group],MATCH(Edges[[#This Row],[Vertex 1]],GroupVertices[Vertex],0)),1,1,"")</f>
        <v>1</v>
      </c>
      <c r="BE122" s="79" t="str">
        <f>REPLACE(INDEX(GroupVertices[Group],MATCH(Edges[[#This Row],[Vertex 2]],GroupVertices[Vertex],0)),1,1,"")</f>
        <v>1</v>
      </c>
      <c r="BF122" s="79">
        <v>15</v>
      </c>
      <c r="BG122" s="48"/>
      <c r="BH122" s="49"/>
      <c r="BI122" s="48"/>
      <c r="BJ122" s="49"/>
      <c r="BK122" s="48"/>
      <c r="BL122" s="49"/>
      <c r="BM122" s="48"/>
      <c r="BN122" s="49"/>
      <c r="BO122" s="48"/>
    </row>
    <row r="123" spans="1:67" ht="15">
      <c r="A123" s="65" t="s">
        <v>267</v>
      </c>
      <c r="B123" s="65" t="s">
        <v>265</v>
      </c>
      <c r="C123" s="66" t="s">
        <v>1772</v>
      </c>
      <c r="D123" s="67">
        <v>3</v>
      </c>
      <c r="E123" s="68" t="s">
        <v>132</v>
      </c>
      <c r="F123" s="69">
        <v>32</v>
      </c>
      <c r="G123" s="66"/>
      <c r="H123" s="70"/>
      <c r="I123" s="71"/>
      <c r="J123" s="71"/>
      <c r="K123" s="34" t="s">
        <v>65</v>
      </c>
      <c r="L123" s="78">
        <v>123</v>
      </c>
      <c r="M123" s="78"/>
      <c r="N123" s="73"/>
      <c r="O123" s="80" t="s">
        <v>292</v>
      </c>
      <c r="P123" s="82">
        <v>43701.02662037037</v>
      </c>
      <c r="Q123" s="80" t="s">
        <v>295</v>
      </c>
      <c r="R123" s="80"/>
      <c r="S123" s="80"/>
      <c r="T123" s="80" t="s">
        <v>341</v>
      </c>
      <c r="U123" s="80"/>
      <c r="V123" s="83" t="s">
        <v>397</v>
      </c>
      <c r="W123" s="82">
        <v>43701.02662037037</v>
      </c>
      <c r="X123" s="86">
        <v>43701</v>
      </c>
      <c r="Y123" s="88" t="s">
        <v>441</v>
      </c>
      <c r="Z123" s="83" t="s">
        <v>507</v>
      </c>
      <c r="AA123" s="80"/>
      <c r="AB123" s="80"/>
      <c r="AC123" s="88" t="s">
        <v>572</v>
      </c>
      <c r="AD123" s="80"/>
      <c r="AE123" s="80" t="b">
        <v>0</v>
      </c>
      <c r="AF123" s="80">
        <v>0</v>
      </c>
      <c r="AG123" s="88" t="s">
        <v>607</v>
      </c>
      <c r="AH123" s="80" t="b">
        <v>0</v>
      </c>
      <c r="AI123" s="80" t="s">
        <v>611</v>
      </c>
      <c r="AJ123" s="80"/>
      <c r="AK123" s="88" t="s">
        <v>607</v>
      </c>
      <c r="AL123" s="80" t="b">
        <v>0</v>
      </c>
      <c r="AM123" s="80">
        <v>12</v>
      </c>
      <c r="AN123" s="88" t="s">
        <v>570</v>
      </c>
      <c r="AO123" s="80" t="s">
        <v>617</v>
      </c>
      <c r="AP123" s="80" t="b">
        <v>0</v>
      </c>
      <c r="AQ123" s="88" t="s">
        <v>570</v>
      </c>
      <c r="AR123" s="80" t="s">
        <v>196</v>
      </c>
      <c r="AS123" s="80">
        <v>0</v>
      </c>
      <c r="AT123" s="80">
        <v>0</v>
      </c>
      <c r="AU123" s="80"/>
      <c r="AV123" s="80"/>
      <c r="AW123" s="80"/>
      <c r="AX123" s="80"/>
      <c r="AY123" s="80"/>
      <c r="AZ123" s="80"/>
      <c r="BA123" s="80"/>
      <c r="BB123" s="80"/>
      <c r="BC123">
        <v>1</v>
      </c>
      <c r="BD123" s="79" t="str">
        <f>REPLACE(INDEX(GroupVertices[Group],MATCH(Edges[[#This Row],[Vertex 1]],GroupVertices[Vertex],0)),1,1,"")</f>
        <v>2</v>
      </c>
      <c r="BE123" s="79" t="str">
        <f>REPLACE(INDEX(GroupVertices[Group],MATCH(Edges[[#This Row],[Vertex 2]],GroupVertices[Vertex],0)),1,1,"")</f>
        <v>1</v>
      </c>
      <c r="BF123" s="79">
        <v>15</v>
      </c>
      <c r="BG123" s="48"/>
      <c r="BH123" s="49"/>
      <c r="BI123" s="48"/>
      <c r="BJ123" s="49"/>
      <c r="BK123" s="48"/>
      <c r="BL123" s="49"/>
      <c r="BM123" s="48"/>
      <c r="BN123" s="49"/>
      <c r="BO123" s="48"/>
    </row>
    <row r="124" spans="1:67" ht="15">
      <c r="A124" s="65" t="s">
        <v>268</v>
      </c>
      <c r="B124" s="65" t="s">
        <v>265</v>
      </c>
      <c r="C124" s="66" t="s">
        <v>1772</v>
      </c>
      <c r="D124" s="67">
        <v>3</v>
      </c>
      <c r="E124" s="68" t="s">
        <v>132</v>
      </c>
      <c r="F124" s="69">
        <v>32</v>
      </c>
      <c r="G124" s="66"/>
      <c r="H124" s="70"/>
      <c r="I124" s="71"/>
      <c r="J124" s="71"/>
      <c r="K124" s="34" t="s">
        <v>65</v>
      </c>
      <c r="L124" s="78">
        <v>124</v>
      </c>
      <c r="M124" s="78"/>
      <c r="N124" s="73"/>
      <c r="O124" s="80" t="s">
        <v>292</v>
      </c>
      <c r="P124" s="82">
        <v>43704.74554398148</v>
      </c>
      <c r="Q124" s="80" t="s">
        <v>295</v>
      </c>
      <c r="R124" s="80"/>
      <c r="S124" s="80"/>
      <c r="T124" s="80" t="s">
        <v>341</v>
      </c>
      <c r="U124" s="80"/>
      <c r="V124" s="83" t="s">
        <v>398</v>
      </c>
      <c r="W124" s="82">
        <v>43704.74554398148</v>
      </c>
      <c r="X124" s="86">
        <v>43704</v>
      </c>
      <c r="Y124" s="88" t="s">
        <v>442</v>
      </c>
      <c r="Z124" s="83" t="s">
        <v>508</v>
      </c>
      <c r="AA124" s="80"/>
      <c r="AB124" s="80"/>
      <c r="AC124" s="88" t="s">
        <v>573</v>
      </c>
      <c r="AD124" s="80"/>
      <c r="AE124" s="80" t="b">
        <v>0</v>
      </c>
      <c r="AF124" s="80">
        <v>0</v>
      </c>
      <c r="AG124" s="88" t="s">
        <v>607</v>
      </c>
      <c r="AH124" s="80" t="b">
        <v>0</v>
      </c>
      <c r="AI124" s="80" t="s">
        <v>611</v>
      </c>
      <c r="AJ124" s="80"/>
      <c r="AK124" s="88" t="s">
        <v>607</v>
      </c>
      <c r="AL124" s="80" t="b">
        <v>0</v>
      </c>
      <c r="AM124" s="80">
        <v>12</v>
      </c>
      <c r="AN124" s="88" t="s">
        <v>570</v>
      </c>
      <c r="AO124" s="80" t="s">
        <v>620</v>
      </c>
      <c r="AP124" s="80" t="b">
        <v>0</v>
      </c>
      <c r="AQ124" s="88" t="s">
        <v>570</v>
      </c>
      <c r="AR124" s="80" t="s">
        <v>196</v>
      </c>
      <c r="AS124" s="80">
        <v>0</v>
      </c>
      <c r="AT124" s="80">
        <v>0</v>
      </c>
      <c r="AU124" s="80"/>
      <c r="AV124" s="80"/>
      <c r="AW124" s="80"/>
      <c r="AX124" s="80"/>
      <c r="AY124" s="80"/>
      <c r="AZ124" s="80"/>
      <c r="BA124" s="80"/>
      <c r="BB124" s="80"/>
      <c r="BC124">
        <v>1</v>
      </c>
      <c r="BD124" s="79" t="str">
        <f>REPLACE(INDEX(GroupVertices[Group],MATCH(Edges[[#This Row],[Vertex 1]],GroupVertices[Vertex],0)),1,1,"")</f>
        <v>2</v>
      </c>
      <c r="BE124" s="79" t="str">
        <f>REPLACE(INDEX(GroupVertices[Group],MATCH(Edges[[#This Row],[Vertex 2]],GroupVertices[Vertex],0)),1,1,"")</f>
        <v>1</v>
      </c>
      <c r="BF124" s="79">
        <v>15</v>
      </c>
      <c r="BG124" s="48"/>
      <c r="BH124" s="49"/>
      <c r="BI124" s="48"/>
      <c r="BJ124" s="49"/>
      <c r="BK124" s="48"/>
      <c r="BL124" s="49"/>
      <c r="BM124" s="48"/>
      <c r="BN124" s="49"/>
      <c r="BO124" s="48"/>
    </row>
    <row r="125" spans="1:67" ht="15">
      <c r="A125" s="65" t="s">
        <v>266</v>
      </c>
      <c r="B125" s="65" t="s">
        <v>263</v>
      </c>
      <c r="C125" s="66" t="s">
        <v>1772</v>
      </c>
      <c r="D125" s="67">
        <v>3</v>
      </c>
      <c r="E125" s="68" t="s">
        <v>132</v>
      </c>
      <c r="F125" s="69">
        <v>32</v>
      </c>
      <c r="G125" s="66"/>
      <c r="H125" s="70"/>
      <c r="I125" s="71"/>
      <c r="J125" s="71"/>
      <c r="K125" s="34" t="s">
        <v>66</v>
      </c>
      <c r="L125" s="78">
        <v>125</v>
      </c>
      <c r="M125" s="78"/>
      <c r="N125" s="73"/>
      <c r="O125" s="80" t="s">
        <v>293</v>
      </c>
      <c r="P125" s="82">
        <v>43700.84092592593</v>
      </c>
      <c r="Q125" s="80" t="s">
        <v>295</v>
      </c>
      <c r="R125" s="80"/>
      <c r="S125" s="80"/>
      <c r="T125" s="80" t="s">
        <v>341</v>
      </c>
      <c r="U125" s="80"/>
      <c r="V125" s="83" t="s">
        <v>396</v>
      </c>
      <c r="W125" s="82">
        <v>43700.84092592593</v>
      </c>
      <c r="X125" s="86">
        <v>43700</v>
      </c>
      <c r="Y125" s="88" t="s">
        <v>440</v>
      </c>
      <c r="Z125" s="83" t="s">
        <v>506</v>
      </c>
      <c r="AA125" s="80"/>
      <c r="AB125" s="80"/>
      <c r="AC125" s="88" t="s">
        <v>571</v>
      </c>
      <c r="AD125" s="80"/>
      <c r="AE125" s="80" t="b">
        <v>0</v>
      </c>
      <c r="AF125" s="80">
        <v>0</v>
      </c>
      <c r="AG125" s="88" t="s">
        <v>607</v>
      </c>
      <c r="AH125" s="80" t="b">
        <v>0</v>
      </c>
      <c r="AI125" s="80" t="s">
        <v>611</v>
      </c>
      <c r="AJ125" s="80"/>
      <c r="AK125" s="88" t="s">
        <v>607</v>
      </c>
      <c r="AL125" s="80" t="b">
        <v>0</v>
      </c>
      <c r="AM125" s="80">
        <v>12</v>
      </c>
      <c r="AN125" s="88" t="s">
        <v>570</v>
      </c>
      <c r="AO125" s="80" t="s">
        <v>617</v>
      </c>
      <c r="AP125" s="80" t="b">
        <v>0</v>
      </c>
      <c r="AQ125" s="88" t="s">
        <v>570</v>
      </c>
      <c r="AR125" s="80" t="s">
        <v>196</v>
      </c>
      <c r="AS125" s="80">
        <v>0</v>
      </c>
      <c r="AT125" s="80">
        <v>0</v>
      </c>
      <c r="AU125" s="80"/>
      <c r="AV125" s="80"/>
      <c r="AW125" s="80"/>
      <c r="AX125" s="80"/>
      <c r="AY125" s="80"/>
      <c r="AZ125" s="80"/>
      <c r="BA125" s="80"/>
      <c r="BB125" s="80"/>
      <c r="BC125">
        <v>1</v>
      </c>
      <c r="BD125" s="79" t="str">
        <f>REPLACE(INDEX(GroupVertices[Group],MATCH(Edges[[#This Row],[Vertex 1]],GroupVertices[Vertex],0)),1,1,"")</f>
        <v>1</v>
      </c>
      <c r="BE125" s="79" t="str">
        <f>REPLACE(INDEX(GroupVertices[Group],MATCH(Edges[[#This Row],[Vertex 2]],GroupVertices[Vertex],0)),1,1,"")</f>
        <v>1</v>
      </c>
      <c r="BF125" s="79">
        <v>15</v>
      </c>
      <c r="BG125" s="48">
        <v>0</v>
      </c>
      <c r="BH125" s="49">
        <v>0</v>
      </c>
      <c r="BI125" s="48">
        <v>0</v>
      </c>
      <c r="BJ125" s="49">
        <v>0</v>
      </c>
      <c r="BK125" s="48">
        <v>0</v>
      </c>
      <c r="BL125" s="49">
        <v>0</v>
      </c>
      <c r="BM125" s="48">
        <v>29</v>
      </c>
      <c r="BN125" s="49">
        <v>100</v>
      </c>
      <c r="BO125" s="48">
        <v>29</v>
      </c>
    </row>
    <row r="126" spans="1:67" ht="15">
      <c r="A126" s="65" t="s">
        <v>267</v>
      </c>
      <c r="B126" s="65" t="s">
        <v>266</v>
      </c>
      <c r="C126" s="66" t="s">
        <v>1772</v>
      </c>
      <c r="D126" s="67">
        <v>3</v>
      </c>
      <c r="E126" s="68" t="s">
        <v>132</v>
      </c>
      <c r="F126" s="69">
        <v>32</v>
      </c>
      <c r="G126" s="66"/>
      <c r="H126" s="70"/>
      <c r="I126" s="71"/>
      <c r="J126" s="71"/>
      <c r="K126" s="34" t="s">
        <v>65</v>
      </c>
      <c r="L126" s="78">
        <v>126</v>
      </c>
      <c r="M126" s="78"/>
      <c r="N126" s="73"/>
      <c r="O126" s="80" t="s">
        <v>293</v>
      </c>
      <c r="P126" s="82">
        <v>43701.02662037037</v>
      </c>
      <c r="Q126" s="80" t="s">
        <v>295</v>
      </c>
      <c r="R126" s="80"/>
      <c r="S126" s="80"/>
      <c r="T126" s="80" t="s">
        <v>341</v>
      </c>
      <c r="U126" s="80"/>
      <c r="V126" s="83" t="s">
        <v>397</v>
      </c>
      <c r="W126" s="82">
        <v>43701.02662037037</v>
      </c>
      <c r="X126" s="86">
        <v>43701</v>
      </c>
      <c r="Y126" s="88" t="s">
        <v>441</v>
      </c>
      <c r="Z126" s="83" t="s">
        <v>507</v>
      </c>
      <c r="AA126" s="80"/>
      <c r="AB126" s="80"/>
      <c r="AC126" s="88" t="s">
        <v>572</v>
      </c>
      <c r="AD126" s="80"/>
      <c r="AE126" s="80" t="b">
        <v>0</v>
      </c>
      <c r="AF126" s="80">
        <v>0</v>
      </c>
      <c r="AG126" s="88" t="s">
        <v>607</v>
      </c>
      <c r="AH126" s="80" t="b">
        <v>0</v>
      </c>
      <c r="AI126" s="80" t="s">
        <v>611</v>
      </c>
      <c r="AJ126" s="80"/>
      <c r="AK126" s="88" t="s">
        <v>607</v>
      </c>
      <c r="AL126" s="80" t="b">
        <v>0</v>
      </c>
      <c r="AM126" s="80">
        <v>12</v>
      </c>
      <c r="AN126" s="88" t="s">
        <v>570</v>
      </c>
      <c r="AO126" s="80" t="s">
        <v>617</v>
      </c>
      <c r="AP126" s="80" t="b">
        <v>0</v>
      </c>
      <c r="AQ126" s="88" t="s">
        <v>570</v>
      </c>
      <c r="AR126" s="80" t="s">
        <v>196</v>
      </c>
      <c r="AS126" s="80">
        <v>0</v>
      </c>
      <c r="AT126" s="80">
        <v>0</v>
      </c>
      <c r="AU126" s="80"/>
      <c r="AV126" s="80"/>
      <c r="AW126" s="80"/>
      <c r="AX126" s="80"/>
      <c r="AY126" s="80"/>
      <c r="AZ126" s="80"/>
      <c r="BA126" s="80"/>
      <c r="BB126" s="80"/>
      <c r="BC126">
        <v>1</v>
      </c>
      <c r="BD126" s="79" t="str">
        <f>REPLACE(INDEX(GroupVertices[Group],MATCH(Edges[[#This Row],[Vertex 1]],GroupVertices[Vertex],0)),1,1,"")</f>
        <v>2</v>
      </c>
      <c r="BE126" s="79" t="str">
        <f>REPLACE(INDEX(GroupVertices[Group],MATCH(Edges[[#This Row],[Vertex 2]],GroupVertices[Vertex],0)),1,1,"")</f>
        <v>1</v>
      </c>
      <c r="BF126" s="79">
        <v>15</v>
      </c>
      <c r="BG126" s="48"/>
      <c r="BH126" s="49"/>
      <c r="BI126" s="48"/>
      <c r="BJ126" s="49"/>
      <c r="BK126" s="48"/>
      <c r="BL126" s="49"/>
      <c r="BM126" s="48"/>
      <c r="BN126" s="49"/>
      <c r="BO126" s="48"/>
    </row>
    <row r="127" spans="1:67" ht="15">
      <c r="A127" s="65" t="s">
        <v>263</v>
      </c>
      <c r="B127" s="65" t="s">
        <v>266</v>
      </c>
      <c r="C127" s="66" t="s">
        <v>1774</v>
      </c>
      <c r="D127" s="67">
        <v>10</v>
      </c>
      <c r="E127" s="68" t="s">
        <v>136</v>
      </c>
      <c r="F127" s="69">
        <v>23.333333333333336</v>
      </c>
      <c r="G127" s="66"/>
      <c r="H127" s="70"/>
      <c r="I127" s="71"/>
      <c r="J127" s="71"/>
      <c r="K127" s="34" t="s">
        <v>66</v>
      </c>
      <c r="L127" s="78">
        <v>127</v>
      </c>
      <c r="M127" s="78"/>
      <c r="N127" s="73"/>
      <c r="O127" s="80" t="s">
        <v>293</v>
      </c>
      <c r="P127" s="82">
        <v>43705.69880787037</v>
      </c>
      <c r="Q127" s="80" t="s">
        <v>306</v>
      </c>
      <c r="R127" s="80"/>
      <c r="S127" s="80"/>
      <c r="T127" s="80" t="s">
        <v>349</v>
      </c>
      <c r="U127" s="83" t="s">
        <v>363</v>
      </c>
      <c r="V127" s="83" t="s">
        <v>363</v>
      </c>
      <c r="W127" s="82">
        <v>43705.69880787037</v>
      </c>
      <c r="X127" s="86">
        <v>43705</v>
      </c>
      <c r="Y127" s="88" t="s">
        <v>443</v>
      </c>
      <c r="Z127" s="83" t="s">
        <v>509</v>
      </c>
      <c r="AA127" s="80"/>
      <c r="AB127" s="80"/>
      <c r="AC127" s="88" t="s">
        <v>574</v>
      </c>
      <c r="AD127" s="80"/>
      <c r="AE127" s="80" t="b">
        <v>0</v>
      </c>
      <c r="AF127" s="80">
        <v>6</v>
      </c>
      <c r="AG127" s="88" t="s">
        <v>607</v>
      </c>
      <c r="AH127" s="80" t="b">
        <v>0</v>
      </c>
      <c r="AI127" s="80" t="s">
        <v>611</v>
      </c>
      <c r="AJ127" s="80"/>
      <c r="AK127" s="88" t="s">
        <v>607</v>
      </c>
      <c r="AL127" s="80" t="b">
        <v>0</v>
      </c>
      <c r="AM127" s="80">
        <v>0</v>
      </c>
      <c r="AN127" s="88" t="s">
        <v>607</v>
      </c>
      <c r="AO127" s="80" t="s">
        <v>613</v>
      </c>
      <c r="AP127" s="80" t="b">
        <v>0</v>
      </c>
      <c r="AQ127" s="88" t="s">
        <v>574</v>
      </c>
      <c r="AR127" s="80" t="s">
        <v>196</v>
      </c>
      <c r="AS127" s="80">
        <v>0</v>
      </c>
      <c r="AT127" s="80">
        <v>0</v>
      </c>
      <c r="AU127" s="80"/>
      <c r="AV127" s="80"/>
      <c r="AW127" s="80"/>
      <c r="AX127" s="80"/>
      <c r="AY127" s="80"/>
      <c r="AZ127" s="80"/>
      <c r="BA127" s="80"/>
      <c r="BB127" s="80"/>
      <c r="BC127">
        <v>2</v>
      </c>
      <c r="BD127" s="79" t="str">
        <f>REPLACE(INDEX(GroupVertices[Group],MATCH(Edges[[#This Row],[Vertex 1]],GroupVertices[Vertex],0)),1,1,"")</f>
        <v>1</v>
      </c>
      <c r="BE127" s="79" t="str">
        <f>REPLACE(INDEX(GroupVertices[Group],MATCH(Edges[[#This Row],[Vertex 2]],GroupVertices[Vertex],0)),1,1,"")</f>
        <v>1</v>
      </c>
      <c r="BF127" s="79">
        <v>25</v>
      </c>
      <c r="BG127" s="48">
        <v>3</v>
      </c>
      <c r="BH127" s="49">
        <v>7.894736842105263</v>
      </c>
      <c r="BI127" s="48">
        <v>0</v>
      </c>
      <c r="BJ127" s="49">
        <v>0</v>
      </c>
      <c r="BK127" s="48">
        <v>0</v>
      </c>
      <c r="BL127" s="49">
        <v>0</v>
      </c>
      <c r="BM127" s="48">
        <v>35</v>
      </c>
      <c r="BN127" s="49">
        <v>92.10526315789474</v>
      </c>
      <c r="BO127" s="48">
        <v>38</v>
      </c>
    </row>
    <row r="128" spans="1:67" ht="15">
      <c r="A128" s="65" t="s">
        <v>263</v>
      </c>
      <c r="B128" s="65" t="s">
        <v>266</v>
      </c>
      <c r="C128" s="66" t="s">
        <v>1774</v>
      </c>
      <c r="D128" s="67">
        <v>10</v>
      </c>
      <c r="E128" s="68" t="s">
        <v>136</v>
      </c>
      <c r="F128" s="69">
        <v>23.333333333333336</v>
      </c>
      <c r="G128" s="66"/>
      <c r="H128" s="70"/>
      <c r="I128" s="71"/>
      <c r="J128" s="71"/>
      <c r="K128" s="34" t="s">
        <v>66</v>
      </c>
      <c r="L128" s="78">
        <v>128</v>
      </c>
      <c r="M128" s="78"/>
      <c r="N128" s="73"/>
      <c r="O128" s="80" t="s">
        <v>293</v>
      </c>
      <c r="P128" s="82">
        <v>43706.4844212963</v>
      </c>
      <c r="Q128" s="80" t="s">
        <v>305</v>
      </c>
      <c r="R128" s="80"/>
      <c r="S128" s="80"/>
      <c r="T128" s="80" t="s">
        <v>346</v>
      </c>
      <c r="U128" s="83" t="s">
        <v>362</v>
      </c>
      <c r="V128" s="83" t="s">
        <v>362</v>
      </c>
      <c r="W128" s="82">
        <v>43706.4844212963</v>
      </c>
      <c r="X128" s="86">
        <v>43706</v>
      </c>
      <c r="Y128" s="88" t="s">
        <v>437</v>
      </c>
      <c r="Z128" s="83" t="s">
        <v>503</v>
      </c>
      <c r="AA128" s="80"/>
      <c r="AB128" s="80"/>
      <c r="AC128" s="88" t="s">
        <v>568</v>
      </c>
      <c r="AD128" s="80"/>
      <c r="AE128" s="80" t="b">
        <v>0</v>
      </c>
      <c r="AF128" s="80">
        <v>29</v>
      </c>
      <c r="AG128" s="88" t="s">
        <v>607</v>
      </c>
      <c r="AH128" s="80" t="b">
        <v>0</v>
      </c>
      <c r="AI128" s="80" t="s">
        <v>611</v>
      </c>
      <c r="AJ128" s="80"/>
      <c r="AK128" s="88" t="s">
        <v>607</v>
      </c>
      <c r="AL128" s="80" t="b">
        <v>0</v>
      </c>
      <c r="AM128" s="80">
        <v>2</v>
      </c>
      <c r="AN128" s="88" t="s">
        <v>607</v>
      </c>
      <c r="AO128" s="80" t="s">
        <v>613</v>
      </c>
      <c r="AP128" s="80" t="b">
        <v>0</v>
      </c>
      <c r="AQ128" s="88" t="s">
        <v>568</v>
      </c>
      <c r="AR128" s="80" t="s">
        <v>196</v>
      </c>
      <c r="AS128" s="80">
        <v>0</v>
      </c>
      <c r="AT128" s="80">
        <v>0</v>
      </c>
      <c r="AU128" s="80"/>
      <c r="AV128" s="80"/>
      <c r="AW128" s="80"/>
      <c r="AX128" s="80"/>
      <c r="AY128" s="80"/>
      <c r="AZ128" s="80"/>
      <c r="BA128" s="80"/>
      <c r="BB128" s="80"/>
      <c r="BC128">
        <v>2</v>
      </c>
      <c r="BD128" s="79" t="str">
        <f>REPLACE(INDEX(GroupVertices[Group],MATCH(Edges[[#This Row],[Vertex 1]],GroupVertices[Vertex],0)),1,1,"")</f>
        <v>1</v>
      </c>
      <c r="BE128" s="79" t="str">
        <f>REPLACE(INDEX(GroupVertices[Group],MATCH(Edges[[#This Row],[Vertex 2]],GroupVertices[Vertex],0)),1,1,"")</f>
        <v>1</v>
      </c>
      <c r="BF128" s="79">
        <v>19</v>
      </c>
      <c r="BG128" s="48"/>
      <c r="BH128" s="49"/>
      <c r="BI128" s="48"/>
      <c r="BJ128" s="49"/>
      <c r="BK128" s="48"/>
      <c r="BL128" s="49"/>
      <c r="BM128" s="48"/>
      <c r="BN128" s="49"/>
      <c r="BO128" s="48"/>
    </row>
    <row r="129" spans="1:67" ht="15">
      <c r="A129" s="65" t="s">
        <v>264</v>
      </c>
      <c r="B129" s="65" t="s">
        <v>266</v>
      </c>
      <c r="C129" s="66" t="s">
        <v>1772</v>
      </c>
      <c r="D129" s="67">
        <v>3</v>
      </c>
      <c r="E129" s="68" t="s">
        <v>132</v>
      </c>
      <c r="F129" s="69">
        <v>32</v>
      </c>
      <c r="G129" s="66"/>
      <c r="H129" s="70"/>
      <c r="I129" s="71"/>
      <c r="J129" s="71"/>
      <c r="K129" s="34" t="s">
        <v>65</v>
      </c>
      <c r="L129" s="78">
        <v>129</v>
      </c>
      <c r="M129" s="78"/>
      <c r="N129" s="73"/>
      <c r="O129" s="80" t="s">
        <v>293</v>
      </c>
      <c r="P129" s="82">
        <v>43706.83561342592</v>
      </c>
      <c r="Q129" s="80" t="s">
        <v>305</v>
      </c>
      <c r="R129" s="80"/>
      <c r="S129" s="80"/>
      <c r="T129" s="80" t="s">
        <v>346</v>
      </c>
      <c r="U129" s="80"/>
      <c r="V129" s="83" t="s">
        <v>394</v>
      </c>
      <c r="W129" s="82">
        <v>43706.83561342592</v>
      </c>
      <c r="X129" s="86">
        <v>43706</v>
      </c>
      <c r="Y129" s="88" t="s">
        <v>438</v>
      </c>
      <c r="Z129" s="83" t="s">
        <v>504</v>
      </c>
      <c r="AA129" s="80"/>
      <c r="AB129" s="80"/>
      <c r="AC129" s="88" t="s">
        <v>569</v>
      </c>
      <c r="AD129" s="80"/>
      <c r="AE129" s="80" t="b">
        <v>0</v>
      </c>
      <c r="AF129" s="80">
        <v>0</v>
      </c>
      <c r="AG129" s="88" t="s">
        <v>607</v>
      </c>
      <c r="AH129" s="80" t="b">
        <v>0</v>
      </c>
      <c r="AI129" s="80" t="s">
        <v>611</v>
      </c>
      <c r="AJ129" s="80"/>
      <c r="AK129" s="88" t="s">
        <v>607</v>
      </c>
      <c r="AL129" s="80" t="b">
        <v>0</v>
      </c>
      <c r="AM129" s="80">
        <v>2</v>
      </c>
      <c r="AN129" s="88" t="s">
        <v>568</v>
      </c>
      <c r="AO129" s="80" t="s">
        <v>617</v>
      </c>
      <c r="AP129" s="80" t="b">
        <v>0</v>
      </c>
      <c r="AQ129" s="88" t="s">
        <v>568</v>
      </c>
      <c r="AR129" s="80" t="s">
        <v>196</v>
      </c>
      <c r="AS129" s="80">
        <v>0</v>
      </c>
      <c r="AT129" s="80">
        <v>0</v>
      </c>
      <c r="AU129" s="80"/>
      <c r="AV129" s="80"/>
      <c r="AW129" s="80"/>
      <c r="AX129" s="80"/>
      <c r="AY129" s="80"/>
      <c r="AZ129" s="80"/>
      <c r="BA129" s="80"/>
      <c r="BB129" s="80"/>
      <c r="BC129">
        <v>1</v>
      </c>
      <c r="BD129" s="79" t="str">
        <f>REPLACE(INDEX(GroupVertices[Group],MATCH(Edges[[#This Row],[Vertex 1]],GroupVertices[Vertex],0)),1,1,"")</f>
        <v>1</v>
      </c>
      <c r="BE129" s="79" t="str">
        <f>REPLACE(INDEX(GroupVertices[Group],MATCH(Edges[[#This Row],[Vertex 2]],GroupVertices[Vertex],0)),1,1,"")</f>
        <v>1</v>
      </c>
      <c r="BF129" s="79">
        <v>19</v>
      </c>
      <c r="BG129" s="48"/>
      <c r="BH129" s="49"/>
      <c r="BI129" s="48"/>
      <c r="BJ129" s="49"/>
      <c r="BK129" s="48"/>
      <c r="BL129" s="49"/>
      <c r="BM129" s="48"/>
      <c r="BN129" s="49"/>
      <c r="BO129" s="48"/>
    </row>
    <row r="130" spans="1:67" ht="15">
      <c r="A130" s="65" t="s">
        <v>268</v>
      </c>
      <c r="B130" s="65" t="s">
        <v>266</v>
      </c>
      <c r="C130" s="66" t="s">
        <v>1772</v>
      </c>
      <c r="D130" s="67">
        <v>3</v>
      </c>
      <c r="E130" s="68" t="s">
        <v>132</v>
      </c>
      <c r="F130" s="69">
        <v>32</v>
      </c>
      <c r="G130" s="66"/>
      <c r="H130" s="70"/>
      <c r="I130" s="71"/>
      <c r="J130" s="71"/>
      <c r="K130" s="34" t="s">
        <v>65</v>
      </c>
      <c r="L130" s="78">
        <v>130</v>
      </c>
      <c r="M130" s="78"/>
      <c r="N130" s="73"/>
      <c r="O130" s="80" t="s">
        <v>293</v>
      </c>
      <c r="P130" s="82">
        <v>43704.74554398148</v>
      </c>
      <c r="Q130" s="80" t="s">
        <v>295</v>
      </c>
      <c r="R130" s="80"/>
      <c r="S130" s="80"/>
      <c r="T130" s="80" t="s">
        <v>341</v>
      </c>
      <c r="U130" s="80"/>
      <c r="V130" s="83" t="s">
        <v>398</v>
      </c>
      <c r="W130" s="82">
        <v>43704.74554398148</v>
      </c>
      <c r="X130" s="86">
        <v>43704</v>
      </c>
      <c r="Y130" s="88" t="s">
        <v>442</v>
      </c>
      <c r="Z130" s="83" t="s">
        <v>508</v>
      </c>
      <c r="AA130" s="80"/>
      <c r="AB130" s="80"/>
      <c r="AC130" s="88" t="s">
        <v>573</v>
      </c>
      <c r="AD130" s="80"/>
      <c r="AE130" s="80" t="b">
        <v>0</v>
      </c>
      <c r="AF130" s="80">
        <v>0</v>
      </c>
      <c r="AG130" s="88" t="s">
        <v>607</v>
      </c>
      <c r="AH130" s="80" t="b">
        <v>0</v>
      </c>
      <c r="AI130" s="80" t="s">
        <v>611</v>
      </c>
      <c r="AJ130" s="80"/>
      <c r="AK130" s="88" t="s">
        <v>607</v>
      </c>
      <c r="AL130" s="80" t="b">
        <v>0</v>
      </c>
      <c r="AM130" s="80">
        <v>12</v>
      </c>
      <c r="AN130" s="88" t="s">
        <v>570</v>
      </c>
      <c r="AO130" s="80" t="s">
        <v>620</v>
      </c>
      <c r="AP130" s="80" t="b">
        <v>0</v>
      </c>
      <c r="AQ130" s="88" t="s">
        <v>570</v>
      </c>
      <c r="AR130" s="80" t="s">
        <v>196</v>
      </c>
      <c r="AS130" s="80">
        <v>0</v>
      </c>
      <c r="AT130" s="80">
        <v>0</v>
      </c>
      <c r="AU130" s="80"/>
      <c r="AV130" s="80"/>
      <c r="AW130" s="80"/>
      <c r="AX130" s="80"/>
      <c r="AY130" s="80"/>
      <c r="AZ130" s="80"/>
      <c r="BA130" s="80"/>
      <c r="BB130" s="80"/>
      <c r="BC130">
        <v>1</v>
      </c>
      <c r="BD130" s="79" t="str">
        <f>REPLACE(INDEX(GroupVertices[Group],MATCH(Edges[[#This Row],[Vertex 1]],GroupVertices[Vertex],0)),1,1,"")</f>
        <v>2</v>
      </c>
      <c r="BE130" s="79" t="str">
        <f>REPLACE(INDEX(GroupVertices[Group],MATCH(Edges[[#This Row],[Vertex 2]],GroupVertices[Vertex],0)),1,1,"")</f>
        <v>1</v>
      </c>
      <c r="BF130" s="79">
        <v>15</v>
      </c>
      <c r="BG130" s="48"/>
      <c r="BH130" s="49"/>
      <c r="BI130" s="48"/>
      <c r="BJ130" s="49"/>
      <c r="BK130" s="48"/>
      <c r="BL130" s="49"/>
      <c r="BM130" s="48"/>
      <c r="BN130" s="49"/>
      <c r="BO130" s="48"/>
    </row>
    <row r="131" spans="1:67" ht="15">
      <c r="A131" s="65" t="s">
        <v>267</v>
      </c>
      <c r="B131" s="65" t="s">
        <v>263</v>
      </c>
      <c r="C131" s="66" t="s">
        <v>1772</v>
      </c>
      <c r="D131" s="67">
        <v>3</v>
      </c>
      <c r="E131" s="68" t="s">
        <v>132</v>
      </c>
      <c r="F131" s="69">
        <v>32</v>
      </c>
      <c r="G131" s="66"/>
      <c r="H131" s="70"/>
      <c r="I131" s="71"/>
      <c r="J131" s="71"/>
      <c r="K131" s="34" t="s">
        <v>65</v>
      </c>
      <c r="L131" s="78">
        <v>131</v>
      </c>
      <c r="M131" s="78"/>
      <c r="N131" s="73"/>
      <c r="O131" s="80" t="s">
        <v>293</v>
      </c>
      <c r="P131" s="82">
        <v>43701.02662037037</v>
      </c>
      <c r="Q131" s="80" t="s">
        <v>295</v>
      </c>
      <c r="R131" s="80"/>
      <c r="S131" s="80"/>
      <c r="T131" s="80" t="s">
        <v>341</v>
      </c>
      <c r="U131" s="80"/>
      <c r="V131" s="83" t="s">
        <v>397</v>
      </c>
      <c r="W131" s="82">
        <v>43701.02662037037</v>
      </c>
      <c r="X131" s="86">
        <v>43701</v>
      </c>
      <c r="Y131" s="88" t="s">
        <v>441</v>
      </c>
      <c r="Z131" s="83" t="s">
        <v>507</v>
      </c>
      <c r="AA131" s="80"/>
      <c r="AB131" s="80"/>
      <c r="AC131" s="88" t="s">
        <v>572</v>
      </c>
      <c r="AD131" s="80"/>
      <c r="AE131" s="80" t="b">
        <v>0</v>
      </c>
      <c r="AF131" s="80">
        <v>0</v>
      </c>
      <c r="AG131" s="88" t="s">
        <v>607</v>
      </c>
      <c r="AH131" s="80" t="b">
        <v>0</v>
      </c>
      <c r="AI131" s="80" t="s">
        <v>611</v>
      </c>
      <c r="AJ131" s="80"/>
      <c r="AK131" s="88" t="s">
        <v>607</v>
      </c>
      <c r="AL131" s="80" t="b">
        <v>0</v>
      </c>
      <c r="AM131" s="80">
        <v>12</v>
      </c>
      <c r="AN131" s="88" t="s">
        <v>570</v>
      </c>
      <c r="AO131" s="80" t="s">
        <v>617</v>
      </c>
      <c r="AP131" s="80" t="b">
        <v>0</v>
      </c>
      <c r="AQ131" s="88" t="s">
        <v>570</v>
      </c>
      <c r="AR131" s="80" t="s">
        <v>196</v>
      </c>
      <c r="AS131" s="80">
        <v>0</v>
      </c>
      <c r="AT131" s="80">
        <v>0</v>
      </c>
      <c r="AU131" s="80"/>
      <c r="AV131" s="80"/>
      <c r="AW131" s="80"/>
      <c r="AX131" s="80"/>
      <c r="AY131" s="80"/>
      <c r="AZ131" s="80"/>
      <c r="BA131" s="80"/>
      <c r="BB131" s="80"/>
      <c r="BC131">
        <v>1</v>
      </c>
      <c r="BD131" s="79" t="str">
        <f>REPLACE(INDEX(GroupVertices[Group],MATCH(Edges[[#This Row],[Vertex 1]],GroupVertices[Vertex],0)),1,1,"")</f>
        <v>2</v>
      </c>
      <c r="BE131" s="79" t="str">
        <f>REPLACE(INDEX(GroupVertices[Group],MATCH(Edges[[#This Row],[Vertex 2]],GroupVertices[Vertex],0)),1,1,"")</f>
        <v>1</v>
      </c>
      <c r="BF131" s="79">
        <v>15</v>
      </c>
      <c r="BG131" s="48">
        <v>0</v>
      </c>
      <c r="BH131" s="49">
        <v>0</v>
      </c>
      <c r="BI131" s="48">
        <v>0</v>
      </c>
      <c r="BJ131" s="49">
        <v>0</v>
      </c>
      <c r="BK131" s="48">
        <v>0</v>
      </c>
      <c r="BL131" s="49">
        <v>0</v>
      </c>
      <c r="BM131" s="48">
        <v>29</v>
      </c>
      <c r="BN131" s="49">
        <v>100</v>
      </c>
      <c r="BO131" s="48">
        <v>29</v>
      </c>
    </row>
    <row r="132" spans="1:67" ht="15">
      <c r="A132" s="65" t="s">
        <v>263</v>
      </c>
      <c r="B132" s="65" t="s">
        <v>283</v>
      </c>
      <c r="C132" s="66" t="s">
        <v>1772</v>
      </c>
      <c r="D132" s="67">
        <v>3</v>
      </c>
      <c r="E132" s="68" t="s">
        <v>132</v>
      </c>
      <c r="F132" s="69">
        <v>32</v>
      </c>
      <c r="G132" s="66"/>
      <c r="H132" s="70"/>
      <c r="I132" s="71"/>
      <c r="J132" s="71"/>
      <c r="K132" s="34" t="s">
        <v>65</v>
      </c>
      <c r="L132" s="78">
        <v>132</v>
      </c>
      <c r="M132" s="78"/>
      <c r="N132" s="73"/>
      <c r="O132" s="80" t="s">
        <v>293</v>
      </c>
      <c r="P132" s="82">
        <v>43706.4844212963</v>
      </c>
      <c r="Q132" s="80" t="s">
        <v>305</v>
      </c>
      <c r="R132" s="80"/>
      <c r="S132" s="80"/>
      <c r="T132" s="80" t="s">
        <v>346</v>
      </c>
      <c r="U132" s="83" t="s">
        <v>362</v>
      </c>
      <c r="V132" s="83" t="s">
        <v>362</v>
      </c>
      <c r="W132" s="82">
        <v>43706.4844212963</v>
      </c>
      <c r="X132" s="86">
        <v>43706</v>
      </c>
      <c r="Y132" s="88" t="s">
        <v>437</v>
      </c>
      <c r="Z132" s="83" t="s">
        <v>503</v>
      </c>
      <c r="AA132" s="80"/>
      <c r="AB132" s="80"/>
      <c r="AC132" s="88" t="s">
        <v>568</v>
      </c>
      <c r="AD132" s="80"/>
      <c r="AE132" s="80" t="b">
        <v>0</v>
      </c>
      <c r="AF132" s="80">
        <v>29</v>
      </c>
      <c r="AG132" s="88" t="s">
        <v>607</v>
      </c>
      <c r="AH132" s="80" t="b">
        <v>0</v>
      </c>
      <c r="AI132" s="80" t="s">
        <v>611</v>
      </c>
      <c r="AJ132" s="80"/>
      <c r="AK132" s="88" t="s">
        <v>607</v>
      </c>
      <c r="AL132" s="80" t="b">
        <v>0</v>
      </c>
      <c r="AM132" s="80">
        <v>2</v>
      </c>
      <c r="AN132" s="88" t="s">
        <v>607</v>
      </c>
      <c r="AO132" s="80" t="s">
        <v>613</v>
      </c>
      <c r="AP132" s="80" t="b">
        <v>0</v>
      </c>
      <c r="AQ132" s="88" t="s">
        <v>568</v>
      </c>
      <c r="AR132" s="80" t="s">
        <v>196</v>
      </c>
      <c r="AS132" s="80">
        <v>0</v>
      </c>
      <c r="AT132" s="80">
        <v>0</v>
      </c>
      <c r="AU132" s="80"/>
      <c r="AV132" s="80"/>
      <c r="AW132" s="80"/>
      <c r="AX132" s="80"/>
      <c r="AY132" s="80"/>
      <c r="AZ132" s="80"/>
      <c r="BA132" s="80"/>
      <c r="BB132" s="80"/>
      <c r="BC132">
        <v>1</v>
      </c>
      <c r="BD132" s="79" t="str">
        <f>REPLACE(INDEX(GroupVertices[Group],MATCH(Edges[[#This Row],[Vertex 1]],GroupVertices[Vertex],0)),1,1,"")</f>
        <v>1</v>
      </c>
      <c r="BE132" s="79" t="str">
        <f>REPLACE(INDEX(GroupVertices[Group],MATCH(Edges[[#This Row],[Vertex 2]],GroupVertices[Vertex],0)),1,1,"")</f>
        <v>1</v>
      </c>
      <c r="BF132" s="79">
        <v>19</v>
      </c>
      <c r="BG132" s="48"/>
      <c r="BH132" s="49"/>
      <c r="BI132" s="48"/>
      <c r="BJ132" s="49"/>
      <c r="BK132" s="48"/>
      <c r="BL132" s="49"/>
      <c r="BM132" s="48"/>
      <c r="BN132" s="49"/>
      <c r="BO132" s="48"/>
    </row>
    <row r="133" spans="1:67" ht="15">
      <c r="A133" s="65" t="s">
        <v>264</v>
      </c>
      <c r="B133" s="65" t="s">
        <v>263</v>
      </c>
      <c r="C133" s="66" t="s">
        <v>1772</v>
      </c>
      <c r="D133" s="67">
        <v>3</v>
      </c>
      <c r="E133" s="68" t="s">
        <v>132</v>
      </c>
      <c r="F133" s="69">
        <v>32</v>
      </c>
      <c r="G133" s="66"/>
      <c r="H133" s="70"/>
      <c r="I133" s="71"/>
      <c r="J133" s="71"/>
      <c r="K133" s="34" t="s">
        <v>65</v>
      </c>
      <c r="L133" s="78">
        <v>133</v>
      </c>
      <c r="M133" s="78"/>
      <c r="N133" s="73"/>
      <c r="O133" s="80" t="s">
        <v>292</v>
      </c>
      <c r="P133" s="82">
        <v>43706.83561342592</v>
      </c>
      <c r="Q133" s="80" t="s">
        <v>305</v>
      </c>
      <c r="R133" s="80"/>
      <c r="S133" s="80"/>
      <c r="T133" s="80" t="s">
        <v>346</v>
      </c>
      <c r="U133" s="80"/>
      <c r="V133" s="83" t="s">
        <v>394</v>
      </c>
      <c r="W133" s="82">
        <v>43706.83561342592</v>
      </c>
      <c r="X133" s="86">
        <v>43706</v>
      </c>
      <c r="Y133" s="88" t="s">
        <v>438</v>
      </c>
      <c r="Z133" s="83" t="s">
        <v>504</v>
      </c>
      <c r="AA133" s="80"/>
      <c r="AB133" s="80"/>
      <c r="AC133" s="88" t="s">
        <v>569</v>
      </c>
      <c r="AD133" s="80"/>
      <c r="AE133" s="80" t="b">
        <v>0</v>
      </c>
      <c r="AF133" s="80">
        <v>0</v>
      </c>
      <c r="AG133" s="88" t="s">
        <v>607</v>
      </c>
      <c r="AH133" s="80" t="b">
        <v>0</v>
      </c>
      <c r="AI133" s="80" t="s">
        <v>611</v>
      </c>
      <c r="AJ133" s="80"/>
      <c r="AK133" s="88" t="s">
        <v>607</v>
      </c>
      <c r="AL133" s="80" t="b">
        <v>0</v>
      </c>
      <c r="AM133" s="80">
        <v>2</v>
      </c>
      <c r="AN133" s="88" t="s">
        <v>568</v>
      </c>
      <c r="AO133" s="80" t="s">
        <v>617</v>
      </c>
      <c r="AP133" s="80" t="b">
        <v>0</v>
      </c>
      <c r="AQ133" s="88" t="s">
        <v>568</v>
      </c>
      <c r="AR133" s="80" t="s">
        <v>196</v>
      </c>
      <c r="AS133" s="80">
        <v>0</v>
      </c>
      <c r="AT133" s="80">
        <v>0</v>
      </c>
      <c r="AU133" s="80"/>
      <c r="AV133" s="80"/>
      <c r="AW133" s="80"/>
      <c r="AX133" s="80"/>
      <c r="AY133" s="80"/>
      <c r="AZ133" s="80"/>
      <c r="BA133" s="80"/>
      <c r="BB133" s="80"/>
      <c r="BC133">
        <v>1</v>
      </c>
      <c r="BD133" s="79" t="str">
        <f>REPLACE(INDEX(GroupVertices[Group],MATCH(Edges[[#This Row],[Vertex 1]],GroupVertices[Vertex],0)),1,1,"")</f>
        <v>1</v>
      </c>
      <c r="BE133" s="79" t="str">
        <f>REPLACE(INDEX(GroupVertices[Group],MATCH(Edges[[#This Row],[Vertex 2]],GroupVertices[Vertex],0)),1,1,"")</f>
        <v>1</v>
      </c>
      <c r="BF133" s="79">
        <v>19</v>
      </c>
      <c r="BG133" s="48"/>
      <c r="BH133" s="49"/>
      <c r="BI133" s="48"/>
      <c r="BJ133" s="49"/>
      <c r="BK133" s="48"/>
      <c r="BL133" s="49"/>
      <c r="BM133" s="48"/>
      <c r="BN133" s="49"/>
      <c r="BO133" s="48"/>
    </row>
    <row r="134" spans="1:67" ht="15">
      <c r="A134" s="65" t="s">
        <v>268</v>
      </c>
      <c r="B134" s="65" t="s">
        <v>263</v>
      </c>
      <c r="C134" s="66" t="s">
        <v>1772</v>
      </c>
      <c r="D134" s="67">
        <v>3</v>
      </c>
      <c r="E134" s="68" t="s">
        <v>132</v>
      </c>
      <c r="F134" s="69">
        <v>32</v>
      </c>
      <c r="G134" s="66"/>
      <c r="H134" s="70"/>
      <c r="I134" s="71"/>
      <c r="J134" s="71"/>
      <c r="K134" s="34" t="s">
        <v>65</v>
      </c>
      <c r="L134" s="78">
        <v>134</v>
      </c>
      <c r="M134" s="78"/>
      <c r="N134" s="73"/>
      <c r="O134" s="80" t="s">
        <v>293</v>
      </c>
      <c r="P134" s="82">
        <v>43704.74554398148</v>
      </c>
      <c r="Q134" s="80" t="s">
        <v>295</v>
      </c>
      <c r="R134" s="80"/>
      <c r="S134" s="80"/>
      <c r="T134" s="80" t="s">
        <v>341</v>
      </c>
      <c r="U134" s="80"/>
      <c r="V134" s="83" t="s">
        <v>398</v>
      </c>
      <c r="W134" s="82">
        <v>43704.74554398148</v>
      </c>
      <c r="X134" s="86">
        <v>43704</v>
      </c>
      <c r="Y134" s="88" t="s">
        <v>442</v>
      </c>
      <c r="Z134" s="83" t="s">
        <v>508</v>
      </c>
      <c r="AA134" s="80"/>
      <c r="AB134" s="80"/>
      <c r="AC134" s="88" t="s">
        <v>573</v>
      </c>
      <c r="AD134" s="80"/>
      <c r="AE134" s="80" t="b">
        <v>0</v>
      </c>
      <c r="AF134" s="80">
        <v>0</v>
      </c>
      <c r="AG134" s="88" t="s">
        <v>607</v>
      </c>
      <c r="AH134" s="80" t="b">
        <v>0</v>
      </c>
      <c r="AI134" s="80" t="s">
        <v>611</v>
      </c>
      <c r="AJ134" s="80"/>
      <c r="AK134" s="88" t="s">
        <v>607</v>
      </c>
      <c r="AL134" s="80" t="b">
        <v>0</v>
      </c>
      <c r="AM134" s="80">
        <v>12</v>
      </c>
      <c r="AN134" s="88" t="s">
        <v>570</v>
      </c>
      <c r="AO134" s="80" t="s">
        <v>620</v>
      </c>
      <c r="AP134" s="80" t="b">
        <v>0</v>
      </c>
      <c r="AQ134" s="88" t="s">
        <v>570</v>
      </c>
      <c r="AR134" s="80" t="s">
        <v>196</v>
      </c>
      <c r="AS134" s="80">
        <v>0</v>
      </c>
      <c r="AT134" s="80">
        <v>0</v>
      </c>
      <c r="AU134" s="80"/>
      <c r="AV134" s="80"/>
      <c r="AW134" s="80"/>
      <c r="AX134" s="80"/>
      <c r="AY134" s="80"/>
      <c r="AZ134" s="80"/>
      <c r="BA134" s="80"/>
      <c r="BB134" s="80"/>
      <c r="BC134">
        <v>1</v>
      </c>
      <c r="BD134" s="79" t="str">
        <f>REPLACE(INDEX(GroupVertices[Group],MATCH(Edges[[#This Row],[Vertex 1]],GroupVertices[Vertex],0)),1,1,"")</f>
        <v>2</v>
      </c>
      <c r="BE134" s="79" t="str">
        <f>REPLACE(INDEX(GroupVertices[Group],MATCH(Edges[[#This Row],[Vertex 2]],GroupVertices[Vertex],0)),1,1,"")</f>
        <v>1</v>
      </c>
      <c r="BF134" s="79">
        <v>15</v>
      </c>
      <c r="BG134" s="48">
        <v>0</v>
      </c>
      <c r="BH134" s="49">
        <v>0</v>
      </c>
      <c r="BI134" s="48">
        <v>0</v>
      </c>
      <c r="BJ134" s="49">
        <v>0</v>
      </c>
      <c r="BK134" s="48">
        <v>0</v>
      </c>
      <c r="BL134" s="49">
        <v>0</v>
      </c>
      <c r="BM134" s="48">
        <v>29</v>
      </c>
      <c r="BN134" s="49">
        <v>100</v>
      </c>
      <c r="BO134" s="48">
        <v>29</v>
      </c>
    </row>
    <row r="135" spans="1:67" ht="15">
      <c r="A135" s="65" t="s">
        <v>269</v>
      </c>
      <c r="B135" s="65" t="s">
        <v>286</v>
      </c>
      <c r="C135" s="66" t="s">
        <v>1773</v>
      </c>
      <c r="D135" s="67">
        <v>10</v>
      </c>
      <c r="E135" s="68" t="s">
        <v>136</v>
      </c>
      <c r="F135" s="69">
        <v>6</v>
      </c>
      <c r="G135" s="66"/>
      <c r="H135" s="70"/>
      <c r="I135" s="71"/>
      <c r="J135" s="71"/>
      <c r="K135" s="34" t="s">
        <v>65</v>
      </c>
      <c r="L135" s="78">
        <v>135</v>
      </c>
      <c r="M135" s="78"/>
      <c r="N135" s="73"/>
      <c r="O135" s="80" t="s">
        <v>293</v>
      </c>
      <c r="P135" s="82">
        <v>43704.88324074074</v>
      </c>
      <c r="Q135" s="80" t="s">
        <v>307</v>
      </c>
      <c r="R135" s="80"/>
      <c r="S135" s="80"/>
      <c r="T135" s="80" t="s">
        <v>344</v>
      </c>
      <c r="U135" s="80"/>
      <c r="V135" s="83" t="s">
        <v>399</v>
      </c>
      <c r="W135" s="82">
        <v>43704.88324074074</v>
      </c>
      <c r="X135" s="86">
        <v>43704</v>
      </c>
      <c r="Y135" s="88" t="s">
        <v>444</v>
      </c>
      <c r="Z135" s="83" t="s">
        <v>510</v>
      </c>
      <c r="AA135" s="80"/>
      <c r="AB135" s="80"/>
      <c r="AC135" s="88" t="s">
        <v>575</v>
      </c>
      <c r="AD135" s="88" t="s">
        <v>606</v>
      </c>
      <c r="AE135" s="80" t="b">
        <v>0</v>
      </c>
      <c r="AF135" s="80">
        <v>3</v>
      </c>
      <c r="AG135" s="88" t="s">
        <v>610</v>
      </c>
      <c r="AH135" s="80" t="b">
        <v>0</v>
      </c>
      <c r="AI135" s="80" t="s">
        <v>611</v>
      </c>
      <c r="AJ135" s="80"/>
      <c r="AK135" s="88" t="s">
        <v>607</v>
      </c>
      <c r="AL135" s="80" t="b">
        <v>0</v>
      </c>
      <c r="AM135" s="80">
        <v>1</v>
      </c>
      <c r="AN135" s="88" t="s">
        <v>607</v>
      </c>
      <c r="AO135" s="80" t="s">
        <v>616</v>
      </c>
      <c r="AP135" s="80" t="b">
        <v>0</v>
      </c>
      <c r="AQ135" s="88" t="s">
        <v>606</v>
      </c>
      <c r="AR135" s="80" t="s">
        <v>196</v>
      </c>
      <c r="AS135" s="80">
        <v>0</v>
      </c>
      <c r="AT135" s="80">
        <v>0</v>
      </c>
      <c r="AU135" s="80"/>
      <c r="AV135" s="80"/>
      <c r="AW135" s="80"/>
      <c r="AX135" s="80"/>
      <c r="AY135" s="80"/>
      <c r="AZ135" s="80"/>
      <c r="BA135" s="80"/>
      <c r="BB135" s="80"/>
      <c r="BC135">
        <v>4</v>
      </c>
      <c r="BD135" s="79" t="str">
        <f>REPLACE(INDEX(GroupVertices[Group],MATCH(Edges[[#This Row],[Vertex 1]],GroupVertices[Vertex],0)),1,1,"")</f>
        <v>2</v>
      </c>
      <c r="BE135" s="79" t="str">
        <f>REPLACE(INDEX(GroupVertices[Group],MATCH(Edges[[#This Row],[Vertex 2]],GroupVertices[Vertex],0)),1,1,"")</f>
        <v>2</v>
      </c>
      <c r="BF135" s="79">
        <v>13</v>
      </c>
      <c r="BG135" s="48"/>
      <c r="BH135" s="49"/>
      <c r="BI135" s="48"/>
      <c r="BJ135" s="49"/>
      <c r="BK135" s="48"/>
      <c r="BL135" s="49"/>
      <c r="BM135" s="48"/>
      <c r="BN135" s="49"/>
      <c r="BO135" s="48"/>
    </row>
    <row r="136" spans="1:67" ht="15">
      <c r="A136" s="65" t="s">
        <v>269</v>
      </c>
      <c r="B136" s="65" t="s">
        <v>287</v>
      </c>
      <c r="C136" s="66" t="s">
        <v>1773</v>
      </c>
      <c r="D136" s="67">
        <v>10</v>
      </c>
      <c r="E136" s="68" t="s">
        <v>136</v>
      </c>
      <c r="F136" s="69">
        <v>6</v>
      </c>
      <c r="G136" s="66"/>
      <c r="H136" s="70"/>
      <c r="I136" s="71"/>
      <c r="J136" s="71"/>
      <c r="K136" s="34" t="s">
        <v>65</v>
      </c>
      <c r="L136" s="78">
        <v>136</v>
      </c>
      <c r="M136" s="78"/>
      <c r="N136" s="73"/>
      <c r="O136" s="80" t="s">
        <v>293</v>
      </c>
      <c r="P136" s="82">
        <v>43704.88324074074</v>
      </c>
      <c r="Q136" s="80" t="s">
        <v>307</v>
      </c>
      <c r="R136" s="80"/>
      <c r="S136" s="80"/>
      <c r="T136" s="80" t="s">
        <v>344</v>
      </c>
      <c r="U136" s="80"/>
      <c r="V136" s="83" t="s">
        <v>399</v>
      </c>
      <c r="W136" s="82">
        <v>43704.88324074074</v>
      </c>
      <c r="X136" s="86">
        <v>43704</v>
      </c>
      <c r="Y136" s="88" t="s">
        <v>444</v>
      </c>
      <c r="Z136" s="83" t="s">
        <v>510</v>
      </c>
      <c r="AA136" s="80"/>
      <c r="AB136" s="80"/>
      <c r="AC136" s="88" t="s">
        <v>575</v>
      </c>
      <c r="AD136" s="88" t="s">
        <v>606</v>
      </c>
      <c r="AE136" s="80" t="b">
        <v>0</v>
      </c>
      <c r="AF136" s="80">
        <v>3</v>
      </c>
      <c r="AG136" s="88" t="s">
        <v>610</v>
      </c>
      <c r="AH136" s="80" t="b">
        <v>0</v>
      </c>
      <c r="AI136" s="80" t="s">
        <v>611</v>
      </c>
      <c r="AJ136" s="80"/>
      <c r="AK136" s="88" t="s">
        <v>607</v>
      </c>
      <c r="AL136" s="80" t="b">
        <v>0</v>
      </c>
      <c r="AM136" s="80">
        <v>1</v>
      </c>
      <c r="AN136" s="88" t="s">
        <v>607</v>
      </c>
      <c r="AO136" s="80" t="s">
        <v>616</v>
      </c>
      <c r="AP136" s="80" t="b">
        <v>0</v>
      </c>
      <c r="AQ136" s="88" t="s">
        <v>606</v>
      </c>
      <c r="AR136" s="80" t="s">
        <v>196</v>
      </c>
      <c r="AS136" s="80">
        <v>0</v>
      </c>
      <c r="AT136" s="80">
        <v>0</v>
      </c>
      <c r="AU136" s="80"/>
      <c r="AV136" s="80"/>
      <c r="AW136" s="80"/>
      <c r="AX136" s="80"/>
      <c r="AY136" s="80"/>
      <c r="AZ136" s="80"/>
      <c r="BA136" s="80"/>
      <c r="BB136" s="80"/>
      <c r="BC136">
        <v>4</v>
      </c>
      <c r="BD136" s="79" t="str">
        <f>REPLACE(INDEX(GroupVertices[Group],MATCH(Edges[[#This Row],[Vertex 1]],GroupVertices[Vertex],0)),1,1,"")</f>
        <v>2</v>
      </c>
      <c r="BE136" s="79" t="str">
        <f>REPLACE(INDEX(GroupVertices[Group],MATCH(Edges[[#This Row],[Vertex 2]],GroupVertices[Vertex],0)),1,1,"")</f>
        <v>2</v>
      </c>
      <c r="BF136" s="79">
        <v>13</v>
      </c>
      <c r="BG136" s="48"/>
      <c r="BH136" s="49"/>
      <c r="BI136" s="48"/>
      <c r="BJ136" s="49"/>
      <c r="BK136" s="48"/>
      <c r="BL136" s="49"/>
      <c r="BM136" s="48"/>
      <c r="BN136" s="49"/>
      <c r="BO136" s="48"/>
    </row>
    <row r="137" spans="1:67" ht="15">
      <c r="A137" s="65" t="s">
        <v>269</v>
      </c>
      <c r="B137" s="65" t="s">
        <v>288</v>
      </c>
      <c r="C137" s="66" t="s">
        <v>1773</v>
      </c>
      <c r="D137" s="67">
        <v>10</v>
      </c>
      <c r="E137" s="68" t="s">
        <v>136</v>
      </c>
      <c r="F137" s="69">
        <v>6</v>
      </c>
      <c r="G137" s="66"/>
      <c r="H137" s="70"/>
      <c r="I137" s="71"/>
      <c r="J137" s="71"/>
      <c r="K137" s="34" t="s">
        <v>65</v>
      </c>
      <c r="L137" s="78">
        <v>137</v>
      </c>
      <c r="M137" s="78"/>
      <c r="N137" s="73"/>
      <c r="O137" s="80" t="s">
        <v>293</v>
      </c>
      <c r="P137" s="82">
        <v>43704.88324074074</v>
      </c>
      <c r="Q137" s="80" t="s">
        <v>307</v>
      </c>
      <c r="R137" s="80"/>
      <c r="S137" s="80"/>
      <c r="T137" s="80" t="s">
        <v>344</v>
      </c>
      <c r="U137" s="80"/>
      <c r="V137" s="83" t="s">
        <v>399</v>
      </c>
      <c r="W137" s="82">
        <v>43704.88324074074</v>
      </c>
      <c r="X137" s="86">
        <v>43704</v>
      </c>
      <c r="Y137" s="88" t="s">
        <v>444</v>
      </c>
      <c r="Z137" s="83" t="s">
        <v>510</v>
      </c>
      <c r="AA137" s="80"/>
      <c r="AB137" s="80"/>
      <c r="AC137" s="88" t="s">
        <v>575</v>
      </c>
      <c r="AD137" s="88" t="s">
        <v>606</v>
      </c>
      <c r="AE137" s="80" t="b">
        <v>0</v>
      </c>
      <c r="AF137" s="80">
        <v>3</v>
      </c>
      <c r="AG137" s="88" t="s">
        <v>610</v>
      </c>
      <c r="AH137" s="80" t="b">
        <v>0</v>
      </c>
      <c r="AI137" s="80" t="s">
        <v>611</v>
      </c>
      <c r="AJ137" s="80"/>
      <c r="AK137" s="88" t="s">
        <v>607</v>
      </c>
      <c r="AL137" s="80" t="b">
        <v>0</v>
      </c>
      <c r="AM137" s="80">
        <v>1</v>
      </c>
      <c r="AN137" s="88" t="s">
        <v>607</v>
      </c>
      <c r="AO137" s="80" t="s">
        <v>616</v>
      </c>
      <c r="AP137" s="80" t="b">
        <v>0</v>
      </c>
      <c r="AQ137" s="88" t="s">
        <v>606</v>
      </c>
      <c r="AR137" s="80" t="s">
        <v>196</v>
      </c>
      <c r="AS137" s="80">
        <v>0</v>
      </c>
      <c r="AT137" s="80">
        <v>0</v>
      </c>
      <c r="AU137" s="80"/>
      <c r="AV137" s="80"/>
      <c r="AW137" s="80"/>
      <c r="AX137" s="80"/>
      <c r="AY137" s="80"/>
      <c r="AZ137" s="80"/>
      <c r="BA137" s="80"/>
      <c r="BB137" s="80"/>
      <c r="BC137">
        <v>4</v>
      </c>
      <c r="BD137" s="79" t="str">
        <f>REPLACE(INDEX(GroupVertices[Group],MATCH(Edges[[#This Row],[Vertex 1]],GroupVertices[Vertex],0)),1,1,"")</f>
        <v>2</v>
      </c>
      <c r="BE137" s="79" t="str">
        <f>REPLACE(INDEX(GroupVertices[Group],MATCH(Edges[[#This Row],[Vertex 2]],GroupVertices[Vertex],0)),1,1,"")</f>
        <v>2</v>
      </c>
      <c r="BF137" s="79">
        <v>13</v>
      </c>
      <c r="BG137" s="48">
        <v>0</v>
      </c>
      <c r="BH137" s="49">
        <v>0</v>
      </c>
      <c r="BI137" s="48">
        <v>0</v>
      </c>
      <c r="BJ137" s="49">
        <v>0</v>
      </c>
      <c r="BK137" s="48">
        <v>0</v>
      </c>
      <c r="BL137" s="49">
        <v>0</v>
      </c>
      <c r="BM137" s="48">
        <v>32</v>
      </c>
      <c r="BN137" s="49">
        <v>100</v>
      </c>
      <c r="BO137" s="48">
        <v>32</v>
      </c>
    </row>
    <row r="138" spans="1:67" ht="15">
      <c r="A138" s="65" t="s">
        <v>269</v>
      </c>
      <c r="B138" s="65" t="s">
        <v>249</v>
      </c>
      <c r="C138" s="66" t="s">
        <v>1775</v>
      </c>
      <c r="D138" s="67">
        <v>10</v>
      </c>
      <c r="E138" s="68" t="s">
        <v>136</v>
      </c>
      <c r="F138" s="69">
        <v>14.666666666666668</v>
      </c>
      <c r="G138" s="66"/>
      <c r="H138" s="70"/>
      <c r="I138" s="71"/>
      <c r="J138" s="71"/>
      <c r="K138" s="34" t="s">
        <v>65</v>
      </c>
      <c r="L138" s="78">
        <v>138</v>
      </c>
      <c r="M138" s="78"/>
      <c r="N138" s="73"/>
      <c r="O138" s="80" t="s">
        <v>294</v>
      </c>
      <c r="P138" s="82">
        <v>43704.88324074074</v>
      </c>
      <c r="Q138" s="80" t="s">
        <v>307</v>
      </c>
      <c r="R138" s="80"/>
      <c r="S138" s="80"/>
      <c r="T138" s="80" t="s">
        <v>344</v>
      </c>
      <c r="U138" s="80"/>
      <c r="V138" s="83" t="s">
        <v>399</v>
      </c>
      <c r="W138" s="82">
        <v>43704.88324074074</v>
      </c>
      <c r="X138" s="86">
        <v>43704</v>
      </c>
      <c r="Y138" s="88" t="s">
        <v>444</v>
      </c>
      <c r="Z138" s="83" t="s">
        <v>510</v>
      </c>
      <c r="AA138" s="80"/>
      <c r="AB138" s="80"/>
      <c r="AC138" s="88" t="s">
        <v>575</v>
      </c>
      <c r="AD138" s="88" t="s">
        <v>606</v>
      </c>
      <c r="AE138" s="80" t="b">
        <v>0</v>
      </c>
      <c r="AF138" s="80">
        <v>3</v>
      </c>
      <c r="AG138" s="88" t="s">
        <v>610</v>
      </c>
      <c r="AH138" s="80" t="b">
        <v>0</v>
      </c>
      <c r="AI138" s="80" t="s">
        <v>611</v>
      </c>
      <c r="AJ138" s="80"/>
      <c r="AK138" s="88" t="s">
        <v>607</v>
      </c>
      <c r="AL138" s="80" t="b">
        <v>0</v>
      </c>
      <c r="AM138" s="80">
        <v>1</v>
      </c>
      <c r="AN138" s="88" t="s">
        <v>607</v>
      </c>
      <c r="AO138" s="80" t="s">
        <v>616</v>
      </c>
      <c r="AP138" s="80" t="b">
        <v>0</v>
      </c>
      <c r="AQ138" s="88" t="s">
        <v>606</v>
      </c>
      <c r="AR138" s="80" t="s">
        <v>196</v>
      </c>
      <c r="AS138" s="80">
        <v>0</v>
      </c>
      <c r="AT138" s="80">
        <v>0</v>
      </c>
      <c r="AU138" s="80"/>
      <c r="AV138" s="80"/>
      <c r="AW138" s="80"/>
      <c r="AX138" s="80"/>
      <c r="AY138" s="80"/>
      <c r="AZ138" s="80"/>
      <c r="BA138" s="80"/>
      <c r="BB138" s="80"/>
      <c r="BC138">
        <v>3</v>
      </c>
      <c r="BD138" s="79" t="str">
        <f>REPLACE(INDEX(GroupVertices[Group],MATCH(Edges[[#This Row],[Vertex 1]],GroupVertices[Vertex],0)),1,1,"")</f>
        <v>2</v>
      </c>
      <c r="BE138" s="79" t="str">
        <f>REPLACE(INDEX(GroupVertices[Group],MATCH(Edges[[#This Row],[Vertex 2]],GroupVertices[Vertex],0)),1,1,"")</f>
        <v>3</v>
      </c>
      <c r="BF138" s="79">
        <v>13</v>
      </c>
      <c r="BG138" s="48"/>
      <c r="BH138" s="49"/>
      <c r="BI138" s="48"/>
      <c r="BJ138" s="49"/>
      <c r="BK138" s="48"/>
      <c r="BL138" s="49"/>
      <c r="BM138" s="48"/>
      <c r="BN138" s="49"/>
      <c r="BO138" s="48"/>
    </row>
    <row r="139" spans="1:67" ht="15">
      <c r="A139" s="65" t="s">
        <v>268</v>
      </c>
      <c r="B139" s="65" t="s">
        <v>269</v>
      </c>
      <c r="C139" s="66" t="s">
        <v>1772</v>
      </c>
      <c r="D139" s="67">
        <v>3</v>
      </c>
      <c r="E139" s="68" t="s">
        <v>132</v>
      </c>
      <c r="F139" s="69">
        <v>32</v>
      </c>
      <c r="G139" s="66"/>
      <c r="H139" s="70"/>
      <c r="I139" s="71"/>
      <c r="J139" s="71"/>
      <c r="K139" s="34" t="s">
        <v>65</v>
      </c>
      <c r="L139" s="78">
        <v>139</v>
      </c>
      <c r="M139" s="78"/>
      <c r="N139" s="73"/>
      <c r="O139" s="80" t="s">
        <v>292</v>
      </c>
      <c r="P139" s="82">
        <v>43705.06420138889</v>
      </c>
      <c r="Q139" s="80" t="s">
        <v>307</v>
      </c>
      <c r="R139" s="80"/>
      <c r="S139" s="80"/>
      <c r="T139" s="80"/>
      <c r="U139" s="80"/>
      <c r="V139" s="83" t="s">
        <v>398</v>
      </c>
      <c r="W139" s="82">
        <v>43705.06420138889</v>
      </c>
      <c r="X139" s="86">
        <v>43705</v>
      </c>
      <c r="Y139" s="88" t="s">
        <v>445</v>
      </c>
      <c r="Z139" s="83" t="s">
        <v>511</v>
      </c>
      <c r="AA139" s="80"/>
      <c r="AB139" s="80"/>
      <c r="AC139" s="88" t="s">
        <v>576</v>
      </c>
      <c r="AD139" s="80"/>
      <c r="AE139" s="80" t="b">
        <v>0</v>
      </c>
      <c r="AF139" s="80">
        <v>0</v>
      </c>
      <c r="AG139" s="88" t="s">
        <v>607</v>
      </c>
      <c r="AH139" s="80" t="b">
        <v>0</v>
      </c>
      <c r="AI139" s="80" t="s">
        <v>611</v>
      </c>
      <c r="AJ139" s="80"/>
      <c r="AK139" s="88" t="s">
        <v>607</v>
      </c>
      <c r="AL139" s="80" t="b">
        <v>0</v>
      </c>
      <c r="AM139" s="80">
        <v>1</v>
      </c>
      <c r="AN139" s="88" t="s">
        <v>575</v>
      </c>
      <c r="AO139" s="80" t="s">
        <v>620</v>
      </c>
      <c r="AP139" s="80" t="b">
        <v>0</v>
      </c>
      <c r="AQ139" s="88" t="s">
        <v>575</v>
      </c>
      <c r="AR139" s="80" t="s">
        <v>196</v>
      </c>
      <c r="AS139" s="80">
        <v>0</v>
      </c>
      <c r="AT139" s="80">
        <v>0</v>
      </c>
      <c r="AU139" s="80"/>
      <c r="AV139" s="80"/>
      <c r="AW139" s="80"/>
      <c r="AX139" s="80"/>
      <c r="AY139" s="80"/>
      <c r="AZ139" s="80"/>
      <c r="BA139" s="80"/>
      <c r="BB139" s="80"/>
      <c r="BC139">
        <v>1</v>
      </c>
      <c r="BD139" s="79" t="str">
        <f>REPLACE(INDEX(GroupVertices[Group],MATCH(Edges[[#This Row],[Vertex 1]],GroupVertices[Vertex],0)),1,1,"")</f>
        <v>2</v>
      </c>
      <c r="BE139" s="79" t="str">
        <f>REPLACE(INDEX(GroupVertices[Group],MATCH(Edges[[#This Row],[Vertex 2]],GroupVertices[Vertex],0)),1,1,"")</f>
        <v>2</v>
      </c>
      <c r="BF139" s="79">
        <v>13</v>
      </c>
      <c r="BG139" s="48"/>
      <c r="BH139" s="49"/>
      <c r="BI139" s="48"/>
      <c r="BJ139" s="49"/>
      <c r="BK139" s="48"/>
      <c r="BL139" s="49"/>
      <c r="BM139" s="48"/>
      <c r="BN139" s="49"/>
      <c r="BO139" s="48"/>
    </row>
    <row r="140" spans="1:67" ht="15">
      <c r="A140" s="65" t="s">
        <v>268</v>
      </c>
      <c r="B140" s="65" t="s">
        <v>286</v>
      </c>
      <c r="C140" s="66" t="s">
        <v>1772</v>
      </c>
      <c r="D140" s="67">
        <v>3</v>
      </c>
      <c r="E140" s="68" t="s">
        <v>132</v>
      </c>
      <c r="F140" s="69">
        <v>32</v>
      </c>
      <c r="G140" s="66"/>
      <c r="H140" s="70"/>
      <c r="I140" s="71"/>
      <c r="J140" s="71"/>
      <c r="K140" s="34" t="s">
        <v>65</v>
      </c>
      <c r="L140" s="78">
        <v>140</v>
      </c>
      <c r="M140" s="78"/>
      <c r="N140" s="73"/>
      <c r="O140" s="80" t="s">
        <v>293</v>
      </c>
      <c r="P140" s="82">
        <v>43705.06420138889</v>
      </c>
      <c r="Q140" s="80" t="s">
        <v>307</v>
      </c>
      <c r="R140" s="80"/>
      <c r="S140" s="80"/>
      <c r="T140" s="80"/>
      <c r="U140" s="80"/>
      <c r="V140" s="83" t="s">
        <v>398</v>
      </c>
      <c r="W140" s="82">
        <v>43705.06420138889</v>
      </c>
      <c r="X140" s="86">
        <v>43705</v>
      </c>
      <c r="Y140" s="88" t="s">
        <v>445</v>
      </c>
      <c r="Z140" s="83" t="s">
        <v>511</v>
      </c>
      <c r="AA140" s="80"/>
      <c r="AB140" s="80"/>
      <c r="AC140" s="88" t="s">
        <v>576</v>
      </c>
      <c r="AD140" s="80"/>
      <c r="AE140" s="80" t="b">
        <v>0</v>
      </c>
      <c r="AF140" s="80">
        <v>0</v>
      </c>
      <c r="AG140" s="88" t="s">
        <v>607</v>
      </c>
      <c r="AH140" s="80" t="b">
        <v>0</v>
      </c>
      <c r="AI140" s="80" t="s">
        <v>611</v>
      </c>
      <c r="AJ140" s="80"/>
      <c r="AK140" s="88" t="s">
        <v>607</v>
      </c>
      <c r="AL140" s="80" t="b">
        <v>0</v>
      </c>
      <c r="AM140" s="80">
        <v>1</v>
      </c>
      <c r="AN140" s="88" t="s">
        <v>575</v>
      </c>
      <c r="AO140" s="80" t="s">
        <v>620</v>
      </c>
      <c r="AP140" s="80" t="b">
        <v>0</v>
      </c>
      <c r="AQ140" s="88" t="s">
        <v>575</v>
      </c>
      <c r="AR140" s="80" t="s">
        <v>196</v>
      </c>
      <c r="AS140" s="80">
        <v>0</v>
      </c>
      <c r="AT140" s="80">
        <v>0</v>
      </c>
      <c r="AU140" s="80"/>
      <c r="AV140" s="80"/>
      <c r="AW140" s="80"/>
      <c r="AX140" s="80"/>
      <c r="AY140" s="80"/>
      <c r="AZ140" s="80"/>
      <c r="BA140" s="80"/>
      <c r="BB140" s="80"/>
      <c r="BC140">
        <v>1</v>
      </c>
      <c r="BD140" s="79" t="str">
        <f>REPLACE(INDEX(GroupVertices[Group],MATCH(Edges[[#This Row],[Vertex 1]],GroupVertices[Vertex],0)),1,1,"")</f>
        <v>2</v>
      </c>
      <c r="BE140" s="79" t="str">
        <f>REPLACE(INDEX(GroupVertices[Group],MATCH(Edges[[#This Row],[Vertex 2]],GroupVertices[Vertex],0)),1,1,"")</f>
        <v>2</v>
      </c>
      <c r="BF140" s="79">
        <v>13</v>
      </c>
      <c r="BG140" s="48"/>
      <c r="BH140" s="49"/>
      <c r="BI140" s="48"/>
      <c r="BJ140" s="49"/>
      <c r="BK140" s="48"/>
      <c r="BL140" s="49"/>
      <c r="BM140" s="48"/>
      <c r="BN140" s="49"/>
      <c r="BO140" s="48"/>
    </row>
    <row r="141" spans="1:67" ht="15">
      <c r="A141" s="65" t="s">
        <v>268</v>
      </c>
      <c r="B141" s="65" t="s">
        <v>287</v>
      </c>
      <c r="C141" s="66" t="s">
        <v>1772</v>
      </c>
      <c r="D141" s="67">
        <v>3</v>
      </c>
      <c r="E141" s="68" t="s">
        <v>132</v>
      </c>
      <c r="F141" s="69">
        <v>32</v>
      </c>
      <c r="G141" s="66"/>
      <c r="H141" s="70"/>
      <c r="I141" s="71"/>
      <c r="J141" s="71"/>
      <c r="K141" s="34" t="s">
        <v>65</v>
      </c>
      <c r="L141" s="78">
        <v>141</v>
      </c>
      <c r="M141" s="78"/>
      <c r="N141" s="73"/>
      <c r="O141" s="80" t="s">
        <v>293</v>
      </c>
      <c r="P141" s="82">
        <v>43705.06420138889</v>
      </c>
      <c r="Q141" s="80" t="s">
        <v>307</v>
      </c>
      <c r="R141" s="80"/>
      <c r="S141" s="80"/>
      <c r="T141" s="80"/>
      <c r="U141" s="80"/>
      <c r="V141" s="83" t="s">
        <v>398</v>
      </c>
      <c r="W141" s="82">
        <v>43705.06420138889</v>
      </c>
      <c r="X141" s="86">
        <v>43705</v>
      </c>
      <c r="Y141" s="88" t="s">
        <v>445</v>
      </c>
      <c r="Z141" s="83" t="s">
        <v>511</v>
      </c>
      <c r="AA141" s="80"/>
      <c r="AB141" s="80"/>
      <c r="AC141" s="88" t="s">
        <v>576</v>
      </c>
      <c r="AD141" s="80"/>
      <c r="AE141" s="80" t="b">
        <v>0</v>
      </c>
      <c r="AF141" s="80">
        <v>0</v>
      </c>
      <c r="AG141" s="88" t="s">
        <v>607</v>
      </c>
      <c r="AH141" s="80" t="b">
        <v>0</v>
      </c>
      <c r="AI141" s="80" t="s">
        <v>611</v>
      </c>
      <c r="AJ141" s="80"/>
      <c r="AK141" s="88" t="s">
        <v>607</v>
      </c>
      <c r="AL141" s="80" t="b">
        <v>0</v>
      </c>
      <c r="AM141" s="80">
        <v>1</v>
      </c>
      <c r="AN141" s="88" t="s">
        <v>575</v>
      </c>
      <c r="AO141" s="80" t="s">
        <v>620</v>
      </c>
      <c r="AP141" s="80" t="b">
        <v>0</v>
      </c>
      <c r="AQ141" s="88" t="s">
        <v>575</v>
      </c>
      <c r="AR141" s="80" t="s">
        <v>196</v>
      </c>
      <c r="AS141" s="80">
        <v>0</v>
      </c>
      <c r="AT141" s="80">
        <v>0</v>
      </c>
      <c r="AU141" s="80"/>
      <c r="AV141" s="80"/>
      <c r="AW141" s="80"/>
      <c r="AX141" s="80"/>
      <c r="AY141" s="80"/>
      <c r="AZ141" s="80"/>
      <c r="BA141" s="80"/>
      <c r="BB141" s="80"/>
      <c r="BC141">
        <v>1</v>
      </c>
      <c r="BD141" s="79" t="str">
        <f>REPLACE(INDEX(GroupVertices[Group],MATCH(Edges[[#This Row],[Vertex 1]],GroupVertices[Vertex],0)),1,1,"")</f>
        <v>2</v>
      </c>
      <c r="BE141" s="79" t="str">
        <f>REPLACE(INDEX(GroupVertices[Group],MATCH(Edges[[#This Row],[Vertex 2]],GroupVertices[Vertex],0)),1,1,"")</f>
        <v>2</v>
      </c>
      <c r="BF141" s="79">
        <v>13</v>
      </c>
      <c r="BG141" s="48"/>
      <c r="BH141" s="49"/>
      <c r="BI141" s="48"/>
      <c r="BJ141" s="49"/>
      <c r="BK141" s="48"/>
      <c r="BL141" s="49"/>
      <c r="BM141" s="48"/>
      <c r="BN141" s="49"/>
      <c r="BO141" s="48"/>
    </row>
    <row r="142" spans="1:67" ht="15">
      <c r="A142" s="65" t="s">
        <v>268</v>
      </c>
      <c r="B142" s="65" t="s">
        <v>288</v>
      </c>
      <c r="C142" s="66" t="s">
        <v>1772</v>
      </c>
      <c r="D142" s="67">
        <v>3</v>
      </c>
      <c r="E142" s="68" t="s">
        <v>132</v>
      </c>
      <c r="F142" s="69">
        <v>32</v>
      </c>
      <c r="G142" s="66"/>
      <c r="H142" s="70"/>
      <c r="I142" s="71"/>
      <c r="J142" s="71"/>
      <c r="K142" s="34" t="s">
        <v>65</v>
      </c>
      <c r="L142" s="78">
        <v>142</v>
      </c>
      <c r="M142" s="78"/>
      <c r="N142" s="73"/>
      <c r="O142" s="80" t="s">
        <v>293</v>
      </c>
      <c r="P142" s="82">
        <v>43705.06420138889</v>
      </c>
      <c r="Q142" s="80" t="s">
        <v>307</v>
      </c>
      <c r="R142" s="80"/>
      <c r="S142" s="80"/>
      <c r="T142" s="80"/>
      <c r="U142" s="80"/>
      <c r="V142" s="83" t="s">
        <v>398</v>
      </c>
      <c r="W142" s="82">
        <v>43705.06420138889</v>
      </c>
      <c r="X142" s="86">
        <v>43705</v>
      </c>
      <c r="Y142" s="88" t="s">
        <v>445</v>
      </c>
      <c r="Z142" s="83" t="s">
        <v>511</v>
      </c>
      <c r="AA142" s="80"/>
      <c r="AB142" s="80"/>
      <c r="AC142" s="88" t="s">
        <v>576</v>
      </c>
      <c r="AD142" s="80"/>
      <c r="AE142" s="80" t="b">
        <v>0</v>
      </c>
      <c r="AF142" s="80">
        <v>0</v>
      </c>
      <c r="AG142" s="88" t="s">
        <v>607</v>
      </c>
      <c r="AH142" s="80" t="b">
        <v>0</v>
      </c>
      <c r="AI142" s="80" t="s">
        <v>611</v>
      </c>
      <c r="AJ142" s="80"/>
      <c r="AK142" s="88" t="s">
        <v>607</v>
      </c>
      <c r="AL142" s="80" t="b">
        <v>0</v>
      </c>
      <c r="AM142" s="80">
        <v>1</v>
      </c>
      <c r="AN142" s="88" t="s">
        <v>575</v>
      </c>
      <c r="AO142" s="80" t="s">
        <v>620</v>
      </c>
      <c r="AP142" s="80" t="b">
        <v>0</v>
      </c>
      <c r="AQ142" s="88" t="s">
        <v>575</v>
      </c>
      <c r="AR142" s="80" t="s">
        <v>196</v>
      </c>
      <c r="AS142" s="80">
        <v>0</v>
      </c>
      <c r="AT142" s="80">
        <v>0</v>
      </c>
      <c r="AU142" s="80"/>
      <c r="AV142" s="80"/>
      <c r="AW142" s="80"/>
      <c r="AX142" s="80"/>
      <c r="AY142" s="80"/>
      <c r="AZ142" s="80"/>
      <c r="BA142" s="80"/>
      <c r="BB142" s="80"/>
      <c r="BC142">
        <v>1</v>
      </c>
      <c r="BD142" s="79" t="str">
        <f>REPLACE(INDEX(GroupVertices[Group],MATCH(Edges[[#This Row],[Vertex 1]],GroupVertices[Vertex],0)),1,1,"")</f>
        <v>2</v>
      </c>
      <c r="BE142" s="79" t="str">
        <f>REPLACE(INDEX(GroupVertices[Group],MATCH(Edges[[#This Row],[Vertex 2]],GroupVertices[Vertex],0)),1,1,"")</f>
        <v>2</v>
      </c>
      <c r="BF142" s="79">
        <v>13</v>
      </c>
      <c r="BG142" s="48">
        <v>0</v>
      </c>
      <c r="BH142" s="49">
        <v>0</v>
      </c>
      <c r="BI142" s="48">
        <v>0</v>
      </c>
      <c r="BJ142" s="49">
        <v>0</v>
      </c>
      <c r="BK142" s="48">
        <v>0</v>
      </c>
      <c r="BL142" s="49">
        <v>0</v>
      </c>
      <c r="BM142" s="48">
        <v>32</v>
      </c>
      <c r="BN142" s="49">
        <v>100</v>
      </c>
      <c r="BO142" s="48">
        <v>32</v>
      </c>
    </row>
    <row r="143" spans="1:67" ht="15">
      <c r="A143" s="65" t="s">
        <v>249</v>
      </c>
      <c r="B143" s="65" t="s">
        <v>250</v>
      </c>
      <c r="C143" s="66" t="s">
        <v>1772</v>
      </c>
      <c r="D143" s="67">
        <v>3</v>
      </c>
      <c r="E143" s="68" t="s">
        <v>132</v>
      </c>
      <c r="F143" s="69">
        <v>32</v>
      </c>
      <c r="G143" s="66"/>
      <c r="H143" s="70"/>
      <c r="I143" s="71"/>
      <c r="J143" s="71"/>
      <c r="K143" s="34" t="s">
        <v>66</v>
      </c>
      <c r="L143" s="78">
        <v>143</v>
      </c>
      <c r="M143" s="78"/>
      <c r="N143" s="73"/>
      <c r="O143" s="80" t="s">
        <v>293</v>
      </c>
      <c r="P143" s="82">
        <v>43704.762777777774</v>
      </c>
      <c r="Q143" s="80" t="s">
        <v>296</v>
      </c>
      <c r="R143" s="80"/>
      <c r="S143" s="80"/>
      <c r="T143" s="80" t="s">
        <v>342</v>
      </c>
      <c r="U143" s="80"/>
      <c r="V143" s="83" t="s">
        <v>382</v>
      </c>
      <c r="W143" s="82">
        <v>43704.762777777774</v>
      </c>
      <c r="X143" s="86">
        <v>43704</v>
      </c>
      <c r="Y143" s="88" t="s">
        <v>422</v>
      </c>
      <c r="Z143" s="83" t="s">
        <v>488</v>
      </c>
      <c r="AA143" s="80"/>
      <c r="AB143" s="80"/>
      <c r="AC143" s="88" t="s">
        <v>553</v>
      </c>
      <c r="AD143" s="80"/>
      <c r="AE143" s="80" t="b">
        <v>0</v>
      </c>
      <c r="AF143" s="80">
        <v>0</v>
      </c>
      <c r="AG143" s="88" t="s">
        <v>607</v>
      </c>
      <c r="AH143" s="80" t="b">
        <v>0</v>
      </c>
      <c r="AI143" s="80" t="s">
        <v>611</v>
      </c>
      <c r="AJ143" s="80"/>
      <c r="AK143" s="88" t="s">
        <v>607</v>
      </c>
      <c r="AL143" s="80" t="b">
        <v>0</v>
      </c>
      <c r="AM143" s="80">
        <v>11</v>
      </c>
      <c r="AN143" s="88" t="s">
        <v>558</v>
      </c>
      <c r="AO143" s="80" t="s">
        <v>613</v>
      </c>
      <c r="AP143" s="80" t="b">
        <v>0</v>
      </c>
      <c r="AQ143" s="88" t="s">
        <v>558</v>
      </c>
      <c r="AR143" s="80" t="s">
        <v>196</v>
      </c>
      <c r="AS143" s="80">
        <v>0</v>
      </c>
      <c r="AT143" s="80">
        <v>0</v>
      </c>
      <c r="AU143" s="80"/>
      <c r="AV143" s="80"/>
      <c r="AW143" s="80"/>
      <c r="AX143" s="80"/>
      <c r="AY143" s="80"/>
      <c r="AZ143" s="80"/>
      <c r="BA143" s="80"/>
      <c r="BB143" s="80"/>
      <c r="BC143">
        <v>1</v>
      </c>
      <c r="BD143" s="79" t="str">
        <f>REPLACE(INDEX(GroupVertices[Group],MATCH(Edges[[#This Row],[Vertex 1]],GroupVertices[Vertex],0)),1,1,"")</f>
        <v>3</v>
      </c>
      <c r="BE143" s="79" t="str">
        <f>REPLACE(INDEX(GroupVertices[Group],MATCH(Edges[[#This Row],[Vertex 2]],GroupVertices[Vertex],0)),1,1,"")</f>
        <v>3</v>
      </c>
      <c r="BF143" s="79">
        <v>24</v>
      </c>
      <c r="BG143" s="48">
        <v>0</v>
      </c>
      <c r="BH143" s="49">
        <v>0</v>
      </c>
      <c r="BI143" s="48">
        <v>0</v>
      </c>
      <c r="BJ143" s="49">
        <v>0</v>
      </c>
      <c r="BK143" s="48">
        <v>0</v>
      </c>
      <c r="BL143" s="49">
        <v>0</v>
      </c>
      <c r="BM143" s="48">
        <v>30</v>
      </c>
      <c r="BN143" s="49">
        <v>100</v>
      </c>
      <c r="BO143" s="48">
        <v>30</v>
      </c>
    </row>
    <row r="144" spans="1:67" ht="15">
      <c r="A144" s="65" t="s">
        <v>250</v>
      </c>
      <c r="B144" s="65" t="s">
        <v>249</v>
      </c>
      <c r="C144" s="66" t="s">
        <v>1772</v>
      </c>
      <c r="D144" s="67">
        <v>3</v>
      </c>
      <c r="E144" s="68" t="s">
        <v>132</v>
      </c>
      <c r="F144" s="69">
        <v>32</v>
      </c>
      <c r="G144" s="66"/>
      <c r="H144" s="70"/>
      <c r="I144" s="71"/>
      <c r="J144" s="71"/>
      <c r="K144" s="34" t="s">
        <v>66</v>
      </c>
      <c r="L144" s="78">
        <v>144</v>
      </c>
      <c r="M144" s="78"/>
      <c r="N144" s="73"/>
      <c r="O144" s="80" t="s">
        <v>293</v>
      </c>
      <c r="P144" s="82">
        <v>43704.76945601852</v>
      </c>
      <c r="Q144" s="80" t="s">
        <v>296</v>
      </c>
      <c r="R144" s="80"/>
      <c r="S144" s="80"/>
      <c r="T144" s="80" t="s">
        <v>342</v>
      </c>
      <c r="U144" s="80"/>
      <c r="V144" s="83" t="s">
        <v>383</v>
      </c>
      <c r="W144" s="82">
        <v>43704.76945601852</v>
      </c>
      <c r="X144" s="86">
        <v>43704</v>
      </c>
      <c r="Y144" s="88" t="s">
        <v>423</v>
      </c>
      <c r="Z144" s="83" t="s">
        <v>489</v>
      </c>
      <c r="AA144" s="80"/>
      <c r="AB144" s="80"/>
      <c r="AC144" s="88" t="s">
        <v>554</v>
      </c>
      <c r="AD144" s="80"/>
      <c r="AE144" s="80" t="b">
        <v>0</v>
      </c>
      <c r="AF144" s="80">
        <v>0</v>
      </c>
      <c r="AG144" s="88" t="s">
        <v>607</v>
      </c>
      <c r="AH144" s="80" t="b">
        <v>0</v>
      </c>
      <c r="AI144" s="80" t="s">
        <v>611</v>
      </c>
      <c r="AJ144" s="80"/>
      <c r="AK144" s="88" t="s">
        <v>607</v>
      </c>
      <c r="AL144" s="80" t="b">
        <v>0</v>
      </c>
      <c r="AM144" s="80">
        <v>11</v>
      </c>
      <c r="AN144" s="88" t="s">
        <v>558</v>
      </c>
      <c r="AO144" s="80" t="s">
        <v>618</v>
      </c>
      <c r="AP144" s="80" t="b">
        <v>0</v>
      </c>
      <c r="AQ144" s="88" t="s">
        <v>558</v>
      </c>
      <c r="AR144" s="80" t="s">
        <v>196</v>
      </c>
      <c r="AS144" s="80">
        <v>0</v>
      </c>
      <c r="AT144" s="80">
        <v>0</v>
      </c>
      <c r="AU144" s="80"/>
      <c r="AV144" s="80"/>
      <c r="AW144" s="80"/>
      <c r="AX144" s="80"/>
      <c r="AY144" s="80"/>
      <c r="AZ144" s="80"/>
      <c r="BA144" s="80"/>
      <c r="BB144" s="80"/>
      <c r="BC144">
        <v>1</v>
      </c>
      <c r="BD144" s="79" t="str">
        <f>REPLACE(INDEX(GroupVertices[Group],MATCH(Edges[[#This Row],[Vertex 1]],GroupVertices[Vertex],0)),1,1,"")</f>
        <v>3</v>
      </c>
      <c r="BE144" s="79" t="str">
        <f>REPLACE(INDEX(GroupVertices[Group],MATCH(Edges[[#This Row],[Vertex 2]],GroupVertices[Vertex],0)),1,1,"")</f>
        <v>3</v>
      </c>
      <c r="BF144" s="79">
        <v>24</v>
      </c>
      <c r="BG144" s="48">
        <v>0</v>
      </c>
      <c r="BH144" s="49">
        <v>0</v>
      </c>
      <c r="BI144" s="48">
        <v>0</v>
      </c>
      <c r="BJ144" s="49">
        <v>0</v>
      </c>
      <c r="BK144" s="48">
        <v>0</v>
      </c>
      <c r="BL144" s="49">
        <v>0</v>
      </c>
      <c r="BM144" s="48">
        <v>30</v>
      </c>
      <c r="BN144" s="49">
        <v>100</v>
      </c>
      <c r="BO144" s="48">
        <v>30</v>
      </c>
    </row>
    <row r="145" spans="1:67" ht="15">
      <c r="A145" s="65" t="s">
        <v>268</v>
      </c>
      <c r="B145" s="65" t="s">
        <v>249</v>
      </c>
      <c r="C145" s="66" t="s">
        <v>1772</v>
      </c>
      <c r="D145" s="67">
        <v>3</v>
      </c>
      <c r="E145" s="68" t="s">
        <v>132</v>
      </c>
      <c r="F145" s="69">
        <v>32</v>
      </c>
      <c r="G145" s="66"/>
      <c r="H145" s="70"/>
      <c r="I145" s="71"/>
      <c r="J145" s="71"/>
      <c r="K145" s="34" t="s">
        <v>65</v>
      </c>
      <c r="L145" s="78">
        <v>145</v>
      </c>
      <c r="M145" s="78"/>
      <c r="N145" s="73"/>
      <c r="O145" s="80" t="s">
        <v>294</v>
      </c>
      <c r="P145" s="82">
        <v>43705.06420138889</v>
      </c>
      <c r="Q145" s="80" t="s">
        <v>307</v>
      </c>
      <c r="R145" s="80"/>
      <c r="S145" s="80"/>
      <c r="T145" s="80"/>
      <c r="U145" s="80"/>
      <c r="V145" s="83" t="s">
        <v>398</v>
      </c>
      <c r="W145" s="82">
        <v>43705.06420138889</v>
      </c>
      <c r="X145" s="86">
        <v>43705</v>
      </c>
      <c r="Y145" s="88" t="s">
        <v>445</v>
      </c>
      <c r="Z145" s="83" t="s">
        <v>511</v>
      </c>
      <c r="AA145" s="80"/>
      <c r="AB145" s="80"/>
      <c r="AC145" s="88" t="s">
        <v>576</v>
      </c>
      <c r="AD145" s="80"/>
      <c r="AE145" s="80" t="b">
        <v>0</v>
      </c>
      <c r="AF145" s="80">
        <v>0</v>
      </c>
      <c r="AG145" s="88" t="s">
        <v>607</v>
      </c>
      <c r="AH145" s="80" t="b">
        <v>0</v>
      </c>
      <c r="AI145" s="80" t="s">
        <v>611</v>
      </c>
      <c r="AJ145" s="80"/>
      <c r="AK145" s="88" t="s">
        <v>607</v>
      </c>
      <c r="AL145" s="80" t="b">
        <v>0</v>
      </c>
      <c r="AM145" s="80">
        <v>1</v>
      </c>
      <c r="AN145" s="88" t="s">
        <v>575</v>
      </c>
      <c r="AO145" s="80" t="s">
        <v>620</v>
      </c>
      <c r="AP145" s="80" t="b">
        <v>0</v>
      </c>
      <c r="AQ145" s="88" t="s">
        <v>575</v>
      </c>
      <c r="AR145" s="80" t="s">
        <v>196</v>
      </c>
      <c r="AS145" s="80">
        <v>0</v>
      </c>
      <c r="AT145" s="80">
        <v>0</v>
      </c>
      <c r="AU145" s="80"/>
      <c r="AV145" s="80"/>
      <c r="AW145" s="80"/>
      <c r="AX145" s="80"/>
      <c r="AY145" s="80"/>
      <c r="AZ145" s="80"/>
      <c r="BA145" s="80"/>
      <c r="BB145" s="80"/>
      <c r="BC145">
        <v>1</v>
      </c>
      <c r="BD145" s="79" t="str">
        <f>REPLACE(INDEX(GroupVertices[Group],MATCH(Edges[[#This Row],[Vertex 1]],GroupVertices[Vertex],0)),1,1,"")</f>
        <v>2</v>
      </c>
      <c r="BE145" s="79" t="str">
        <f>REPLACE(INDEX(GroupVertices[Group],MATCH(Edges[[#This Row],[Vertex 2]],GroupVertices[Vertex],0)),1,1,"")</f>
        <v>3</v>
      </c>
      <c r="BF145" s="79">
        <v>13</v>
      </c>
      <c r="BG145" s="48"/>
      <c r="BH145" s="49"/>
      <c r="BI145" s="48"/>
      <c r="BJ145" s="49"/>
      <c r="BK145" s="48"/>
      <c r="BL145" s="49"/>
      <c r="BM145" s="48"/>
      <c r="BN145" s="49"/>
      <c r="BO145" s="48"/>
    </row>
    <row r="146" spans="1:67" ht="15">
      <c r="A146" s="65" t="s">
        <v>270</v>
      </c>
      <c r="B146" s="65" t="s">
        <v>278</v>
      </c>
      <c r="C146" s="66" t="s">
        <v>1772</v>
      </c>
      <c r="D146" s="67">
        <v>3</v>
      </c>
      <c r="E146" s="68" t="s">
        <v>132</v>
      </c>
      <c r="F146" s="69">
        <v>32</v>
      </c>
      <c r="G146" s="66"/>
      <c r="H146" s="70"/>
      <c r="I146" s="71"/>
      <c r="J146" s="71"/>
      <c r="K146" s="34" t="s">
        <v>65</v>
      </c>
      <c r="L146" s="78">
        <v>146</v>
      </c>
      <c r="M146" s="78"/>
      <c r="N146" s="73"/>
      <c r="O146" s="80" t="s">
        <v>293</v>
      </c>
      <c r="P146" s="82">
        <v>43705.070601851854</v>
      </c>
      <c r="Q146" s="80" t="s">
        <v>308</v>
      </c>
      <c r="R146" s="80"/>
      <c r="S146" s="80"/>
      <c r="T146" s="80" t="s">
        <v>350</v>
      </c>
      <c r="U146" s="80"/>
      <c r="V146" s="83" t="s">
        <v>400</v>
      </c>
      <c r="W146" s="82">
        <v>43705.070601851854</v>
      </c>
      <c r="X146" s="86">
        <v>43705</v>
      </c>
      <c r="Y146" s="88" t="s">
        <v>446</v>
      </c>
      <c r="Z146" s="83" t="s">
        <v>512</v>
      </c>
      <c r="AA146" s="80"/>
      <c r="AB146" s="80"/>
      <c r="AC146" s="88" t="s">
        <v>577</v>
      </c>
      <c r="AD146" s="80"/>
      <c r="AE146" s="80" t="b">
        <v>0</v>
      </c>
      <c r="AF146" s="80">
        <v>14</v>
      </c>
      <c r="AG146" s="88" t="s">
        <v>607</v>
      </c>
      <c r="AH146" s="80" t="b">
        <v>0</v>
      </c>
      <c r="AI146" s="80" t="s">
        <v>611</v>
      </c>
      <c r="AJ146" s="80"/>
      <c r="AK146" s="88" t="s">
        <v>607</v>
      </c>
      <c r="AL146" s="80" t="b">
        <v>0</v>
      </c>
      <c r="AM146" s="80">
        <v>1</v>
      </c>
      <c r="AN146" s="88" t="s">
        <v>607</v>
      </c>
      <c r="AO146" s="80" t="s">
        <v>616</v>
      </c>
      <c r="AP146" s="80" t="b">
        <v>0</v>
      </c>
      <c r="AQ146" s="88" t="s">
        <v>577</v>
      </c>
      <c r="AR146" s="80" t="s">
        <v>196</v>
      </c>
      <c r="AS146" s="80">
        <v>0</v>
      </c>
      <c r="AT146" s="80">
        <v>0</v>
      </c>
      <c r="AU146" s="80"/>
      <c r="AV146" s="80"/>
      <c r="AW146" s="80"/>
      <c r="AX146" s="80"/>
      <c r="AY146" s="80"/>
      <c r="AZ146" s="80"/>
      <c r="BA146" s="80"/>
      <c r="BB146" s="80"/>
      <c r="BC146">
        <v>1</v>
      </c>
      <c r="BD146" s="79" t="str">
        <f>REPLACE(INDEX(GroupVertices[Group],MATCH(Edges[[#This Row],[Vertex 1]],GroupVertices[Vertex],0)),1,1,"")</f>
        <v>1</v>
      </c>
      <c r="BE146" s="79" t="str">
        <f>REPLACE(INDEX(GroupVertices[Group],MATCH(Edges[[#This Row],[Vertex 2]],GroupVertices[Vertex],0)),1,1,"")</f>
        <v>5</v>
      </c>
      <c r="BF146" s="79">
        <v>12</v>
      </c>
      <c r="BG146" s="48"/>
      <c r="BH146" s="49"/>
      <c r="BI146" s="48"/>
      <c r="BJ146" s="49"/>
      <c r="BK146" s="48"/>
      <c r="BL146" s="49"/>
      <c r="BM146" s="48"/>
      <c r="BN146" s="49"/>
      <c r="BO146" s="48"/>
    </row>
    <row r="147" spans="1:67" ht="15">
      <c r="A147" s="65" t="s">
        <v>270</v>
      </c>
      <c r="B147" s="65" t="s">
        <v>283</v>
      </c>
      <c r="C147" s="66" t="s">
        <v>1772</v>
      </c>
      <c r="D147" s="67">
        <v>3</v>
      </c>
      <c r="E147" s="68" t="s">
        <v>132</v>
      </c>
      <c r="F147" s="69">
        <v>32</v>
      </c>
      <c r="G147" s="66"/>
      <c r="H147" s="70"/>
      <c r="I147" s="71"/>
      <c r="J147" s="71"/>
      <c r="K147" s="34" t="s">
        <v>65</v>
      </c>
      <c r="L147" s="78">
        <v>147</v>
      </c>
      <c r="M147" s="78"/>
      <c r="N147" s="73"/>
      <c r="O147" s="80" t="s">
        <v>293</v>
      </c>
      <c r="P147" s="82">
        <v>43705.070601851854</v>
      </c>
      <c r="Q147" s="80" t="s">
        <v>308</v>
      </c>
      <c r="R147" s="80"/>
      <c r="S147" s="80"/>
      <c r="T147" s="80" t="s">
        <v>350</v>
      </c>
      <c r="U147" s="80"/>
      <c r="V147" s="83" t="s">
        <v>400</v>
      </c>
      <c r="W147" s="82">
        <v>43705.070601851854</v>
      </c>
      <c r="X147" s="86">
        <v>43705</v>
      </c>
      <c r="Y147" s="88" t="s">
        <v>446</v>
      </c>
      <c r="Z147" s="83" t="s">
        <v>512</v>
      </c>
      <c r="AA147" s="80"/>
      <c r="AB147" s="80"/>
      <c r="AC147" s="88" t="s">
        <v>577</v>
      </c>
      <c r="AD147" s="80"/>
      <c r="AE147" s="80" t="b">
        <v>0</v>
      </c>
      <c r="AF147" s="80">
        <v>14</v>
      </c>
      <c r="AG147" s="88" t="s">
        <v>607</v>
      </c>
      <c r="AH147" s="80" t="b">
        <v>0</v>
      </c>
      <c r="AI147" s="80" t="s">
        <v>611</v>
      </c>
      <c r="AJ147" s="80"/>
      <c r="AK147" s="88" t="s">
        <v>607</v>
      </c>
      <c r="AL147" s="80" t="b">
        <v>0</v>
      </c>
      <c r="AM147" s="80">
        <v>1</v>
      </c>
      <c r="AN147" s="88" t="s">
        <v>607</v>
      </c>
      <c r="AO147" s="80" t="s">
        <v>616</v>
      </c>
      <c r="AP147" s="80" t="b">
        <v>0</v>
      </c>
      <c r="AQ147" s="88" t="s">
        <v>577</v>
      </c>
      <c r="AR147" s="80" t="s">
        <v>196</v>
      </c>
      <c r="AS147" s="80">
        <v>0</v>
      </c>
      <c r="AT147" s="80">
        <v>0</v>
      </c>
      <c r="AU147" s="80"/>
      <c r="AV147" s="80"/>
      <c r="AW147" s="80"/>
      <c r="AX147" s="80"/>
      <c r="AY147" s="80"/>
      <c r="AZ147" s="80"/>
      <c r="BA147" s="80"/>
      <c r="BB147" s="80"/>
      <c r="BC147">
        <v>1</v>
      </c>
      <c r="BD147" s="79" t="str">
        <f>REPLACE(INDEX(GroupVertices[Group],MATCH(Edges[[#This Row],[Vertex 1]],GroupVertices[Vertex],0)),1,1,"")</f>
        <v>1</v>
      </c>
      <c r="BE147" s="79" t="str">
        <f>REPLACE(INDEX(GroupVertices[Group],MATCH(Edges[[#This Row],[Vertex 2]],GroupVertices[Vertex],0)),1,1,"")</f>
        <v>1</v>
      </c>
      <c r="BF147" s="79">
        <v>12</v>
      </c>
      <c r="BG147" s="48">
        <v>2</v>
      </c>
      <c r="BH147" s="49">
        <v>12.5</v>
      </c>
      <c r="BI147" s="48">
        <v>0</v>
      </c>
      <c r="BJ147" s="49">
        <v>0</v>
      </c>
      <c r="BK147" s="48">
        <v>0</v>
      </c>
      <c r="BL147" s="49">
        <v>0</v>
      </c>
      <c r="BM147" s="48">
        <v>14</v>
      </c>
      <c r="BN147" s="49">
        <v>87.5</v>
      </c>
      <c r="BO147" s="48">
        <v>16</v>
      </c>
    </row>
    <row r="148" spans="1:67" ht="15">
      <c r="A148" s="65" t="s">
        <v>268</v>
      </c>
      <c r="B148" s="65" t="s">
        <v>270</v>
      </c>
      <c r="C148" s="66" t="s">
        <v>1772</v>
      </c>
      <c r="D148" s="67">
        <v>3</v>
      </c>
      <c r="E148" s="68" t="s">
        <v>132</v>
      </c>
      <c r="F148" s="69">
        <v>32</v>
      </c>
      <c r="G148" s="66"/>
      <c r="H148" s="70"/>
      <c r="I148" s="71"/>
      <c r="J148" s="71"/>
      <c r="K148" s="34" t="s">
        <v>65</v>
      </c>
      <c r="L148" s="78">
        <v>148</v>
      </c>
      <c r="M148" s="78"/>
      <c r="N148" s="73"/>
      <c r="O148" s="80" t="s">
        <v>292</v>
      </c>
      <c r="P148" s="82">
        <v>43705.555393518516</v>
      </c>
      <c r="Q148" s="80" t="s">
        <v>308</v>
      </c>
      <c r="R148" s="80"/>
      <c r="S148" s="80"/>
      <c r="T148" s="80" t="s">
        <v>350</v>
      </c>
      <c r="U148" s="80"/>
      <c r="V148" s="83" t="s">
        <v>398</v>
      </c>
      <c r="W148" s="82">
        <v>43705.555393518516</v>
      </c>
      <c r="X148" s="86">
        <v>43705</v>
      </c>
      <c r="Y148" s="88" t="s">
        <v>447</v>
      </c>
      <c r="Z148" s="83" t="s">
        <v>513</v>
      </c>
      <c r="AA148" s="80"/>
      <c r="AB148" s="80"/>
      <c r="AC148" s="88" t="s">
        <v>578</v>
      </c>
      <c r="AD148" s="80"/>
      <c r="AE148" s="80" t="b">
        <v>0</v>
      </c>
      <c r="AF148" s="80">
        <v>0</v>
      </c>
      <c r="AG148" s="88" t="s">
        <v>607</v>
      </c>
      <c r="AH148" s="80" t="b">
        <v>0</v>
      </c>
      <c r="AI148" s="80" t="s">
        <v>611</v>
      </c>
      <c r="AJ148" s="80"/>
      <c r="AK148" s="88" t="s">
        <v>607</v>
      </c>
      <c r="AL148" s="80" t="b">
        <v>0</v>
      </c>
      <c r="AM148" s="80">
        <v>1</v>
      </c>
      <c r="AN148" s="88" t="s">
        <v>577</v>
      </c>
      <c r="AO148" s="80" t="s">
        <v>620</v>
      </c>
      <c r="AP148" s="80" t="b">
        <v>0</v>
      </c>
      <c r="AQ148" s="88" t="s">
        <v>577</v>
      </c>
      <c r="AR148" s="80" t="s">
        <v>196</v>
      </c>
      <c r="AS148" s="80">
        <v>0</v>
      </c>
      <c r="AT148" s="80">
        <v>0</v>
      </c>
      <c r="AU148" s="80"/>
      <c r="AV148" s="80"/>
      <c r="AW148" s="80"/>
      <c r="AX148" s="80"/>
      <c r="AY148" s="80"/>
      <c r="AZ148" s="80"/>
      <c r="BA148" s="80"/>
      <c r="BB148" s="80"/>
      <c r="BC148">
        <v>1</v>
      </c>
      <c r="BD148" s="79" t="str">
        <f>REPLACE(INDEX(GroupVertices[Group],MATCH(Edges[[#This Row],[Vertex 1]],GroupVertices[Vertex],0)),1,1,"")</f>
        <v>2</v>
      </c>
      <c r="BE148" s="79" t="str">
        <f>REPLACE(INDEX(GroupVertices[Group],MATCH(Edges[[#This Row],[Vertex 2]],GroupVertices[Vertex],0)),1,1,"")</f>
        <v>1</v>
      </c>
      <c r="BF148" s="79">
        <v>12</v>
      </c>
      <c r="BG148" s="48">
        <v>2</v>
      </c>
      <c r="BH148" s="49">
        <v>12.5</v>
      </c>
      <c r="BI148" s="48">
        <v>0</v>
      </c>
      <c r="BJ148" s="49">
        <v>0</v>
      </c>
      <c r="BK148" s="48">
        <v>0</v>
      </c>
      <c r="BL148" s="49">
        <v>0</v>
      </c>
      <c r="BM148" s="48">
        <v>14</v>
      </c>
      <c r="BN148" s="49">
        <v>87.5</v>
      </c>
      <c r="BO148" s="48">
        <v>16</v>
      </c>
    </row>
    <row r="149" spans="1:67" ht="15">
      <c r="A149" s="65" t="s">
        <v>268</v>
      </c>
      <c r="B149" s="65" t="s">
        <v>278</v>
      </c>
      <c r="C149" s="66" t="s">
        <v>1772</v>
      </c>
      <c r="D149" s="67">
        <v>3</v>
      </c>
      <c r="E149" s="68" t="s">
        <v>132</v>
      </c>
      <c r="F149" s="69">
        <v>32</v>
      </c>
      <c r="G149" s="66"/>
      <c r="H149" s="70"/>
      <c r="I149" s="71"/>
      <c r="J149" s="71"/>
      <c r="K149" s="34" t="s">
        <v>65</v>
      </c>
      <c r="L149" s="78">
        <v>149</v>
      </c>
      <c r="M149" s="78"/>
      <c r="N149" s="73"/>
      <c r="O149" s="80" t="s">
        <v>293</v>
      </c>
      <c r="P149" s="82">
        <v>43705.555393518516</v>
      </c>
      <c r="Q149" s="80" t="s">
        <v>308</v>
      </c>
      <c r="R149" s="80"/>
      <c r="S149" s="80"/>
      <c r="T149" s="80" t="s">
        <v>350</v>
      </c>
      <c r="U149" s="80"/>
      <c r="V149" s="83" t="s">
        <v>398</v>
      </c>
      <c r="W149" s="82">
        <v>43705.555393518516</v>
      </c>
      <c r="X149" s="86">
        <v>43705</v>
      </c>
      <c r="Y149" s="88" t="s">
        <v>447</v>
      </c>
      <c r="Z149" s="83" t="s">
        <v>513</v>
      </c>
      <c r="AA149" s="80"/>
      <c r="AB149" s="80"/>
      <c r="AC149" s="88" t="s">
        <v>578</v>
      </c>
      <c r="AD149" s="80"/>
      <c r="AE149" s="80" t="b">
        <v>0</v>
      </c>
      <c r="AF149" s="80">
        <v>0</v>
      </c>
      <c r="AG149" s="88" t="s">
        <v>607</v>
      </c>
      <c r="AH149" s="80" t="b">
        <v>0</v>
      </c>
      <c r="AI149" s="80" t="s">
        <v>611</v>
      </c>
      <c r="AJ149" s="80"/>
      <c r="AK149" s="88" t="s">
        <v>607</v>
      </c>
      <c r="AL149" s="80" t="b">
        <v>0</v>
      </c>
      <c r="AM149" s="80">
        <v>1</v>
      </c>
      <c r="AN149" s="88" t="s">
        <v>577</v>
      </c>
      <c r="AO149" s="80" t="s">
        <v>620</v>
      </c>
      <c r="AP149" s="80" t="b">
        <v>0</v>
      </c>
      <c r="AQ149" s="88" t="s">
        <v>577</v>
      </c>
      <c r="AR149" s="80" t="s">
        <v>196</v>
      </c>
      <c r="AS149" s="80">
        <v>0</v>
      </c>
      <c r="AT149" s="80">
        <v>0</v>
      </c>
      <c r="AU149" s="80"/>
      <c r="AV149" s="80"/>
      <c r="AW149" s="80"/>
      <c r="AX149" s="80"/>
      <c r="AY149" s="80"/>
      <c r="AZ149" s="80"/>
      <c r="BA149" s="80"/>
      <c r="BB149" s="80"/>
      <c r="BC149">
        <v>1</v>
      </c>
      <c r="BD149" s="79" t="str">
        <f>REPLACE(INDEX(GroupVertices[Group],MATCH(Edges[[#This Row],[Vertex 1]],GroupVertices[Vertex],0)),1,1,"")</f>
        <v>2</v>
      </c>
      <c r="BE149" s="79" t="str">
        <f>REPLACE(INDEX(GroupVertices[Group],MATCH(Edges[[#This Row],[Vertex 2]],GroupVertices[Vertex],0)),1,1,"")</f>
        <v>5</v>
      </c>
      <c r="BF149" s="79">
        <v>12</v>
      </c>
      <c r="BG149" s="48"/>
      <c r="BH149" s="49"/>
      <c r="BI149" s="48"/>
      <c r="BJ149" s="49"/>
      <c r="BK149" s="48"/>
      <c r="BL149" s="49"/>
      <c r="BM149" s="48"/>
      <c r="BN149" s="49"/>
      <c r="BO149" s="48"/>
    </row>
    <row r="150" spans="1:67" ht="15">
      <c r="A150" s="65" t="s">
        <v>264</v>
      </c>
      <c r="B150" s="65" t="s">
        <v>283</v>
      </c>
      <c r="C150" s="66" t="s">
        <v>1772</v>
      </c>
      <c r="D150" s="67">
        <v>3</v>
      </c>
      <c r="E150" s="68" t="s">
        <v>132</v>
      </c>
      <c r="F150" s="69">
        <v>32</v>
      </c>
      <c r="G150" s="66"/>
      <c r="H150" s="70"/>
      <c r="I150" s="71"/>
      <c r="J150" s="71"/>
      <c r="K150" s="34" t="s">
        <v>65</v>
      </c>
      <c r="L150" s="78">
        <v>150</v>
      </c>
      <c r="M150" s="78"/>
      <c r="N150" s="73"/>
      <c r="O150" s="80" t="s">
        <v>293</v>
      </c>
      <c r="P150" s="82">
        <v>43706.83561342592</v>
      </c>
      <c r="Q150" s="80" t="s">
        <v>305</v>
      </c>
      <c r="R150" s="80"/>
      <c r="S150" s="80"/>
      <c r="T150" s="80" t="s">
        <v>346</v>
      </c>
      <c r="U150" s="80"/>
      <c r="V150" s="83" t="s">
        <v>394</v>
      </c>
      <c r="W150" s="82">
        <v>43706.83561342592</v>
      </c>
      <c r="X150" s="86">
        <v>43706</v>
      </c>
      <c r="Y150" s="88" t="s">
        <v>438</v>
      </c>
      <c r="Z150" s="83" t="s">
        <v>504</v>
      </c>
      <c r="AA150" s="80"/>
      <c r="AB150" s="80"/>
      <c r="AC150" s="88" t="s">
        <v>569</v>
      </c>
      <c r="AD150" s="80"/>
      <c r="AE150" s="80" t="b">
        <v>0</v>
      </c>
      <c r="AF150" s="80">
        <v>0</v>
      </c>
      <c r="AG150" s="88" t="s">
        <v>607</v>
      </c>
      <c r="AH150" s="80" t="b">
        <v>0</v>
      </c>
      <c r="AI150" s="80" t="s">
        <v>611</v>
      </c>
      <c r="AJ150" s="80"/>
      <c r="AK150" s="88" t="s">
        <v>607</v>
      </c>
      <c r="AL150" s="80" t="b">
        <v>0</v>
      </c>
      <c r="AM150" s="80">
        <v>2</v>
      </c>
      <c r="AN150" s="88" t="s">
        <v>568</v>
      </c>
      <c r="AO150" s="80" t="s">
        <v>617</v>
      </c>
      <c r="AP150" s="80" t="b">
        <v>0</v>
      </c>
      <c r="AQ150" s="88" t="s">
        <v>568</v>
      </c>
      <c r="AR150" s="80" t="s">
        <v>196</v>
      </c>
      <c r="AS150" s="80">
        <v>0</v>
      </c>
      <c r="AT150" s="80">
        <v>0</v>
      </c>
      <c r="AU150" s="80"/>
      <c r="AV150" s="80"/>
      <c r="AW150" s="80"/>
      <c r="AX150" s="80"/>
      <c r="AY150" s="80"/>
      <c r="AZ150" s="80"/>
      <c r="BA150" s="80"/>
      <c r="BB150" s="80"/>
      <c r="BC150">
        <v>1</v>
      </c>
      <c r="BD150" s="79" t="str">
        <f>REPLACE(INDEX(GroupVertices[Group],MATCH(Edges[[#This Row],[Vertex 1]],GroupVertices[Vertex],0)),1,1,"")</f>
        <v>1</v>
      </c>
      <c r="BE150" s="79" t="str">
        <f>REPLACE(INDEX(GroupVertices[Group],MATCH(Edges[[#This Row],[Vertex 2]],GroupVertices[Vertex],0)),1,1,"")</f>
        <v>1</v>
      </c>
      <c r="BF150" s="79">
        <v>19</v>
      </c>
      <c r="BG150" s="48">
        <v>3</v>
      </c>
      <c r="BH150" s="49">
        <v>7.894736842105263</v>
      </c>
      <c r="BI150" s="48">
        <v>0</v>
      </c>
      <c r="BJ150" s="49">
        <v>0</v>
      </c>
      <c r="BK150" s="48">
        <v>0</v>
      </c>
      <c r="BL150" s="49">
        <v>0</v>
      </c>
      <c r="BM150" s="48">
        <v>35</v>
      </c>
      <c r="BN150" s="49">
        <v>92.10526315789474</v>
      </c>
      <c r="BO150" s="48">
        <v>38</v>
      </c>
    </row>
    <row r="151" spans="1:67" ht="15">
      <c r="A151" s="65" t="s">
        <v>268</v>
      </c>
      <c r="B151" s="65" t="s">
        <v>283</v>
      </c>
      <c r="C151" s="66" t="s">
        <v>1772</v>
      </c>
      <c r="D151" s="67">
        <v>3</v>
      </c>
      <c r="E151" s="68" t="s">
        <v>132</v>
      </c>
      <c r="F151" s="69">
        <v>32</v>
      </c>
      <c r="G151" s="66"/>
      <c r="H151" s="70"/>
      <c r="I151" s="71"/>
      <c r="J151" s="71"/>
      <c r="K151" s="34" t="s">
        <v>65</v>
      </c>
      <c r="L151" s="78">
        <v>151</v>
      </c>
      <c r="M151" s="78"/>
      <c r="N151" s="73"/>
      <c r="O151" s="80" t="s">
        <v>293</v>
      </c>
      <c r="P151" s="82">
        <v>43705.555393518516</v>
      </c>
      <c r="Q151" s="80" t="s">
        <v>308</v>
      </c>
      <c r="R151" s="80"/>
      <c r="S151" s="80"/>
      <c r="T151" s="80" t="s">
        <v>350</v>
      </c>
      <c r="U151" s="80"/>
      <c r="V151" s="83" t="s">
        <v>398</v>
      </c>
      <c r="W151" s="82">
        <v>43705.555393518516</v>
      </c>
      <c r="X151" s="86">
        <v>43705</v>
      </c>
      <c r="Y151" s="88" t="s">
        <v>447</v>
      </c>
      <c r="Z151" s="83" t="s">
        <v>513</v>
      </c>
      <c r="AA151" s="80"/>
      <c r="AB151" s="80"/>
      <c r="AC151" s="88" t="s">
        <v>578</v>
      </c>
      <c r="AD151" s="80"/>
      <c r="AE151" s="80" t="b">
        <v>0</v>
      </c>
      <c r="AF151" s="80">
        <v>0</v>
      </c>
      <c r="AG151" s="88" t="s">
        <v>607</v>
      </c>
      <c r="AH151" s="80" t="b">
        <v>0</v>
      </c>
      <c r="AI151" s="80" t="s">
        <v>611</v>
      </c>
      <c r="AJ151" s="80"/>
      <c r="AK151" s="88" t="s">
        <v>607</v>
      </c>
      <c r="AL151" s="80" t="b">
        <v>0</v>
      </c>
      <c r="AM151" s="80">
        <v>1</v>
      </c>
      <c r="AN151" s="88" t="s">
        <v>577</v>
      </c>
      <c r="AO151" s="80" t="s">
        <v>620</v>
      </c>
      <c r="AP151" s="80" t="b">
        <v>0</v>
      </c>
      <c r="AQ151" s="88" t="s">
        <v>577</v>
      </c>
      <c r="AR151" s="80" t="s">
        <v>196</v>
      </c>
      <c r="AS151" s="80">
        <v>0</v>
      </c>
      <c r="AT151" s="80">
        <v>0</v>
      </c>
      <c r="AU151" s="80"/>
      <c r="AV151" s="80"/>
      <c r="AW151" s="80"/>
      <c r="AX151" s="80"/>
      <c r="AY151" s="80"/>
      <c r="AZ151" s="80"/>
      <c r="BA151" s="80"/>
      <c r="BB151" s="80"/>
      <c r="BC151">
        <v>1</v>
      </c>
      <c r="BD151" s="79" t="str">
        <f>REPLACE(INDEX(GroupVertices[Group],MATCH(Edges[[#This Row],[Vertex 1]],GroupVertices[Vertex],0)),1,1,"")</f>
        <v>2</v>
      </c>
      <c r="BE151" s="79" t="str">
        <f>REPLACE(INDEX(GroupVertices[Group],MATCH(Edges[[#This Row],[Vertex 2]],GroupVertices[Vertex],0)),1,1,"")</f>
        <v>1</v>
      </c>
      <c r="BF151" s="79">
        <v>12</v>
      </c>
      <c r="BG151" s="48"/>
      <c r="BH151" s="49"/>
      <c r="BI151" s="48"/>
      <c r="BJ151" s="49"/>
      <c r="BK151" s="48"/>
      <c r="BL151" s="49"/>
      <c r="BM151" s="48"/>
      <c r="BN151" s="49"/>
      <c r="BO151" s="48"/>
    </row>
    <row r="152" spans="1:67" ht="15">
      <c r="A152" s="65" t="s">
        <v>271</v>
      </c>
      <c r="B152" s="65" t="s">
        <v>279</v>
      </c>
      <c r="C152" s="66" t="s">
        <v>1772</v>
      </c>
      <c r="D152" s="67">
        <v>3</v>
      </c>
      <c r="E152" s="68" t="s">
        <v>132</v>
      </c>
      <c r="F152" s="69">
        <v>32</v>
      </c>
      <c r="G152" s="66"/>
      <c r="H152" s="70"/>
      <c r="I152" s="71"/>
      <c r="J152" s="71"/>
      <c r="K152" s="34" t="s">
        <v>65</v>
      </c>
      <c r="L152" s="78">
        <v>152</v>
      </c>
      <c r="M152" s="78"/>
      <c r="N152" s="73"/>
      <c r="O152" s="80" t="s">
        <v>293</v>
      </c>
      <c r="P152" s="82">
        <v>43700.87503472222</v>
      </c>
      <c r="Q152" s="80" t="s">
        <v>309</v>
      </c>
      <c r="R152" s="83" t="s">
        <v>324</v>
      </c>
      <c r="S152" s="80" t="s">
        <v>336</v>
      </c>
      <c r="T152" s="80" t="s">
        <v>346</v>
      </c>
      <c r="U152" s="80"/>
      <c r="V152" s="83" t="s">
        <v>401</v>
      </c>
      <c r="W152" s="82">
        <v>43700.87503472222</v>
      </c>
      <c r="X152" s="86">
        <v>43700</v>
      </c>
      <c r="Y152" s="88" t="s">
        <v>448</v>
      </c>
      <c r="Z152" s="83" t="s">
        <v>514</v>
      </c>
      <c r="AA152" s="80"/>
      <c r="AB152" s="80"/>
      <c r="AC152" s="88" t="s">
        <v>579</v>
      </c>
      <c r="AD152" s="80"/>
      <c r="AE152" s="80" t="b">
        <v>0</v>
      </c>
      <c r="AF152" s="80">
        <v>3</v>
      </c>
      <c r="AG152" s="88" t="s">
        <v>607</v>
      </c>
      <c r="AH152" s="80" t="b">
        <v>1</v>
      </c>
      <c r="AI152" s="80" t="s">
        <v>611</v>
      </c>
      <c r="AJ152" s="80"/>
      <c r="AK152" s="88" t="s">
        <v>581</v>
      </c>
      <c r="AL152" s="80" t="b">
        <v>0</v>
      </c>
      <c r="AM152" s="80">
        <v>1</v>
      </c>
      <c r="AN152" s="88" t="s">
        <v>607</v>
      </c>
      <c r="AO152" s="80" t="s">
        <v>616</v>
      </c>
      <c r="AP152" s="80" t="b">
        <v>0</v>
      </c>
      <c r="AQ152" s="88" t="s">
        <v>579</v>
      </c>
      <c r="AR152" s="80" t="s">
        <v>196</v>
      </c>
      <c r="AS152" s="80">
        <v>0</v>
      </c>
      <c r="AT152" s="80">
        <v>0</v>
      </c>
      <c r="AU152" s="80"/>
      <c r="AV152" s="80"/>
      <c r="AW152" s="80"/>
      <c r="AX152" s="80"/>
      <c r="AY152" s="80"/>
      <c r="AZ152" s="80"/>
      <c r="BA152" s="80"/>
      <c r="BB152" s="80"/>
      <c r="BC152">
        <v>1</v>
      </c>
      <c r="BD152" s="79" t="str">
        <f>REPLACE(INDEX(GroupVertices[Group],MATCH(Edges[[#This Row],[Vertex 1]],GroupVertices[Vertex],0)),1,1,"")</f>
        <v>2</v>
      </c>
      <c r="BE152" s="79" t="str">
        <f>REPLACE(INDEX(GroupVertices[Group],MATCH(Edges[[#This Row],[Vertex 2]],GroupVertices[Vertex],0)),1,1,"")</f>
        <v>3</v>
      </c>
      <c r="BF152" s="79">
        <v>11</v>
      </c>
      <c r="BG152" s="48"/>
      <c r="BH152" s="49"/>
      <c r="BI152" s="48"/>
      <c r="BJ152" s="49"/>
      <c r="BK152" s="48"/>
      <c r="BL152" s="49"/>
      <c r="BM152" s="48"/>
      <c r="BN152" s="49"/>
      <c r="BO152" s="48"/>
    </row>
    <row r="153" spans="1:67" ht="15">
      <c r="A153" s="65" t="s">
        <v>268</v>
      </c>
      <c r="B153" s="65" t="s">
        <v>279</v>
      </c>
      <c r="C153" s="66" t="s">
        <v>1772</v>
      </c>
      <c r="D153" s="67">
        <v>3</v>
      </c>
      <c r="E153" s="68" t="s">
        <v>132</v>
      </c>
      <c r="F153" s="69">
        <v>32</v>
      </c>
      <c r="G153" s="66"/>
      <c r="H153" s="70"/>
      <c r="I153" s="71"/>
      <c r="J153" s="71"/>
      <c r="K153" s="34" t="s">
        <v>65</v>
      </c>
      <c r="L153" s="78">
        <v>153</v>
      </c>
      <c r="M153" s="78"/>
      <c r="N153" s="73"/>
      <c r="O153" s="80" t="s">
        <v>293</v>
      </c>
      <c r="P153" s="82">
        <v>43705.55541666667</v>
      </c>
      <c r="Q153" s="80" t="s">
        <v>309</v>
      </c>
      <c r="R153" s="80"/>
      <c r="S153" s="80"/>
      <c r="T153" s="80" t="s">
        <v>346</v>
      </c>
      <c r="U153" s="80"/>
      <c r="V153" s="83" t="s">
        <v>398</v>
      </c>
      <c r="W153" s="82">
        <v>43705.55541666667</v>
      </c>
      <c r="X153" s="86">
        <v>43705</v>
      </c>
      <c r="Y153" s="88" t="s">
        <v>449</v>
      </c>
      <c r="Z153" s="83" t="s">
        <v>515</v>
      </c>
      <c r="AA153" s="80"/>
      <c r="AB153" s="80"/>
      <c r="AC153" s="88" t="s">
        <v>580</v>
      </c>
      <c r="AD153" s="80"/>
      <c r="AE153" s="80" t="b">
        <v>0</v>
      </c>
      <c r="AF153" s="80">
        <v>0</v>
      </c>
      <c r="AG153" s="88" t="s">
        <v>607</v>
      </c>
      <c r="AH153" s="80" t="b">
        <v>1</v>
      </c>
      <c r="AI153" s="80" t="s">
        <v>611</v>
      </c>
      <c r="AJ153" s="80"/>
      <c r="AK153" s="88" t="s">
        <v>581</v>
      </c>
      <c r="AL153" s="80" t="b">
        <v>0</v>
      </c>
      <c r="AM153" s="80">
        <v>1</v>
      </c>
      <c r="AN153" s="88" t="s">
        <v>579</v>
      </c>
      <c r="AO153" s="80" t="s">
        <v>620</v>
      </c>
      <c r="AP153" s="80" t="b">
        <v>0</v>
      </c>
      <c r="AQ153" s="88" t="s">
        <v>579</v>
      </c>
      <c r="AR153" s="80" t="s">
        <v>196</v>
      </c>
      <c r="AS153" s="80">
        <v>0</v>
      </c>
      <c r="AT153" s="80">
        <v>0</v>
      </c>
      <c r="AU153" s="80"/>
      <c r="AV153" s="80"/>
      <c r="AW153" s="80"/>
      <c r="AX153" s="80"/>
      <c r="AY153" s="80"/>
      <c r="AZ153" s="80"/>
      <c r="BA153" s="80"/>
      <c r="BB153" s="80"/>
      <c r="BC153">
        <v>1</v>
      </c>
      <c r="BD153" s="79" t="str">
        <f>REPLACE(INDEX(GroupVertices[Group],MATCH(Edges[[#This Row],[Vertex 1]],GroupVertices[Vertex],0)),1,1,"")</f>
        <v>2</v>
      </c>
      <c r="BE153" s="79" t="str">
        <f>REPLACE(INDEX(GroupVertices[Group],MATCH(Edges[[#This Row],[Vertex 2]],GroupVertices[Vertex],0)),1,1,"")</f>
        <v>3</v>
      </c>
      <c r="BF153" s="79">
        <v>11</v>
      </c>
      <c r="BG153" s="48"/>
      <c r="BH153" s="49"/>
      <c r="BI153" s="48"/>
      <c r="BJ153" s="49"/>
      <c r="BK153" s="48"/>
      <c r="BL153" s="49"/>
      <c r="BM153" s="48"/>
      <c r="BN153" s="49"/>
      <c r="BO153" s="48"/>
    </row>
    <row r="154" spans="1:67" ht="15">
      <c r="A154" s="65" t="s">
        <v>271</v>
      </c>
      <c r="B154" s="65" t="s">
        <v>267</v>
      </c>
      <c r="C154" s="66" t="s">
        <v>1772</v>
      </c>
      <c r="D154" s="67">
        <v>3</v>
      </c>
      <c r="E154" s="68" t="s">
        <v>132</v>
      </c>
      <c r="F154" s="69">
        <v>32</v>
      </c>
      <c r="G154" s="66"/>
      <c r="H154" s="70"/>
      <c r="I154" s="71"/>
      <c r="J154" s="71"/>
      <c r="K154" s="34" t="s">
        <v>66</v>
      </c>
      <c r="L154" s="78">
        <v>154</v>
      </c>
      <c r="M154" s="78"/>
      <c r="N154" s="73"/>
      <c r="O154" s="80" t="s">
        <v>293</v>
      </c>
      <c r="P154" s="82">
        <v>43700.87503472222</v>
      </c>
      <c r="Q154" s="80" t="s">
        <v>309</v>
      </c>
      <c r="R154" s="83" t="s">
        <v>324</v>
      </c>
      <c r="S154" s="80" t="s">
        <v>336</v>
      </c>
      <c r="T154" s="80" t="s">
        <v>346</v>
      </c>
      <c r="U154" s="80"/>
      <c r="V154" s="83" t="s">
        <v>401</v>
      </c>
      <c r="W154" s="82">
        <v>43700.87503472222</v>
      </c>
      <c r="X154" s="86">
        <v>43700</v>
      </c>
      <c r="Y154" s="88" t="s">
        <v>448</v>
      </c>
      <c r="Z154" s="83" t="s">
        <v>514</v>
      </c>
      <c r="AA154" s="80"/>
      <c r="AB154" s="80"/>
      <c r="AC154" s="88" t="s">
        <v>579</v>
      </c>
      <c r="AD154" s="80"/>
      <c r="AE154" s="80" t="b">
        <v>0</v>
      </c>
      <c r="AF154" s="80">
        <v>3</v>
      </c>
      <c r="AG154" s="88" t="s">
        <v>607</v>
      </c>
      <c r="AH154" s="80" t="b">
        <v>1</v>
      </c>
      <c r="AI154" s="80" t="s">
        <v>611</v>
      </c>
      <c r="AJ154" s="80"/>
      <c r="AK154" s="88" t="s">
        <v>581</v>
      </c>
      <c r="AL154" s="80" t="b">
        <v>0</v>
      </c>
      <c r="AM154" s="80">
        <v>1</v>
      </c>
      <c r="AN154" s="88" t="s">
        <v>607</v>
      </c>
      <c r="AO154" s="80" t="s">
        <v>616</v>
      </c>
      <c r="AP154" s="80" t="b">
        <v>0</v>
      </c>
      <c r="AQ154" s="88" t="s">
        <v>579</v>
      </c>
      <c r="AR154" s="80" t="s">
        <v>196</v>
      </c>
      <c r="AS154" s="80">
        <v>0</v>
      </c>
      <c r="AT154" s="80">
        <v>0</v>
      </c>
      <c r="AU154" s="80"/>
      <c r="AV154" s="80"/>
      <c r="AW154" s="80"/>
      <c r="AX154" s="80"/>
      <c r="AY154" s="80"/>
      <c r="AZ154" s="80"/>
      <c r="BA154" s="80"/>
      <c r="BB154" s="80"/>
      <c r="BC154">
        <v>1</v>
      </c>
      <c r="BD154" s="79" t="str">
        <f>REPLACE(INDEX(GroupVertices[Group],MATCH(Edges[[#This Row],[Vertex 1]],GroupVertices[Vertex],0)),1,1,"")</f>
        <v>2</v>
      </c>
      <c r="BE154" s="79" t="str">
        <f>REPLACE(INDEX(GroupVertices[Group],MATCH(Edges[[#This Row],[Vertex 2]],GroupVertices[Vertex],0)),1,1,"")</f>
        <v>2</v>
      </c>
      <c r="BF154" s="79">
        <v>11</v>
      </c>
      <c r="BG154" s="48">
        <v>2</v>
      </c>
      <c r="BH154" s="49">
        <v>13.333333333333334</v>
      </c>
      <c r="BI154" s="48">
        <v>0</v>
      </c>
      <c r="BJ154" s="49">
        <v>0</v>
      </c>
      <c r="BK154" s="48">
        <v>0</v>
      </c>
      <c r="BL154" s="49">
        <v>0</v>
      </c>
      <c r="BM154" s="48">
        <v>13</v>
      </c>
      <c r="BN154" s="49">
        <v>86.66666666666667</v>
      </c>
      <c r="BO154" s="48">
        <v>15</v>
      </c>
    </row>
    <row r="155" spans="1:67" ht="15">
      <c r="A155" s="65" t="s">
        <v>267</v>
      </c>
      <c r="B155" s="65" t="s">
        <v>271</v>
      </c>
      <c r="C155" s="66" t="s">
        <v>1772</v>
      </c>
      <c r="D155" s="67">
        <v>3</v>
      </c>
      <c r="E155" s="68" t="s">
        <v>132</v>
      </c>
      <c r="F155" s="69">
        <v>32</v>
      </c>
      <c r="G155" s="66"/>
      <c r="H155" s="70"/>
      <c r="I155" s="71"/>
      <c r="J155" s="71"/>
      <c r="K155" s="34" t="s">
        <v>66</v>
      </c>
      <c r="L155" s="78">
        <v>155</v>
      </c>
      <c r="M155" s="78"/>
      <c r="N155" s="73"/>
      <c r="O155" s="80" t="s">
        <v>293</v>
      </c>
      <c r="P155" s="82">
        <v>43700.808854166666</v>
      </c>
      <c r="Q155" s="80" t="s">
        <v>310</v>
      </c>
      <c r="R155" s="80"/>
      <c r="S155" s="80"/>
      <c r="T155" s="80" t="s">
        <v>351</v>
      </c>
      <c r="U155" s="83" t="s">
        <v>364</v>
      </c>
      <c r="V155" s="83" t="s">
        <v>364</v>
      </c>
      <c r="W155" s="82">
        <v>43700.808854166666</v>
      </c>
      <c r="X155" s="86">
        <v>43700</v>
      </c>
      <c r="Y155" s="88" t="s">
        <v>450</v>
      </c>
      <c r="Z155" s="83" t="s">
        <v>324</v>
      </c>
      <c r="AA155" s="80"/>
      <c r="AB155" s="80"/>
      <c r="AC155" s="88" t="s">
        <v>581</v>
      </c>
      <c r="AD155" s="80"/>
      <c r="AE155" s="80" t="b">
        <v>0</v>
      </c>
      <c r="AF155" s="80">
        <v>8</v>
      </c>
      <c r="AG155" s="88" t="s">
        <v>607</v>
      </c>
      <c r="AH155" s="80" t="b">
        <v>0</v>
      </c>
      <c r="AI155" s="80" t="s">
        <v>611</v>
      </c>
      <c r="AJ155" s="80"/>
      <c r="AK155" s="88" t="s">
        <v>607</v>
      </c>
      <c r="AL155" s="80" t="b">
        <v>0</v>
      </c>
      <c r="AM155" s="80">
        <v>1</v>
      </c>
      <c r="AN155" s="88" t="s">
        <v>607</v>
      </c>
      <c r="AO155" s="80" t="s">
        <v>617</v>
      </c>
      <c r="AP155" s="80" t="b">
        <v>0</v>
      </c>
      <c r="AQ155" s="88" t="s">
        <v>581</v>
      </c>
      <c r="AR155" s="80" t="s">
        <v>196</v>
      </c>
      <c r="AS155" s="80">
        <v>0</v>
      </c>
      <c r="AT155" s="80">
        <v>0</v>
      </c>
      <c r="AU155" s="80"/>
      <c r="AV155" s="80"/>
      <c r="AW155" s="80"/>
      <c r="AX155" s="80"/>
      <c r="AY155" s="80"/>
      <c r="AZ155" s="80"/>
      <c r="BA155" s="80"/>
      <c r="BB155" s="80"/>
      <c r="BC155">
        <v>1</v>
      </c>
      <c r="BD155" s="79" t="str">
        <f>REPLACE(INDEX(GroupVertices[Group],MATCH(Edges[[#This Row],[Vertex 1]],GroupVertices[Vertex],0)),1,1,"")</f>
        <v>2</v>
      </c>
      <c r="BE155" s="79" t="str">
        <f>REPLACE(INDEX(GroupVertices[Group],MATCH(Edges[[#This Row],[Vertex 2]],GroupVertices[Vertex],0)),1,1,"")</f>
        <v>2</v>
      </c>
      <c r="BF155" s="79">
        <v>10</v>
      </c>
      <c r="BG155" s="48">
        <v>2</v>
      </c>
      <c r="BH155" s="49">
        <v>7.142857142857143</v>
      </c>
      <c r="BI155" s="48">
        <v>1</v>
      </c>
      <c r="BJ155" s="49">
        <v>3.5714285714285716</v>
      </c>
      <c r="BK155" s="48">
        <v>0</v>
      </c>
      <c r="BL155" s="49">
        <v>0</v>
      </c>
      <c r="BM155" s="48">
        <v>25</v>
      </c>
      <c r="BN155" s="49">
        <v>89.28571428571429</v>
      </c>
      <c r="BO155" s="48">
        <v>28</v>
      </c>
    </row>
    <row r="156" spans="1:67" ht="15">
      <c r="A156" s="65" t="s">
        <v>268</v>
      </c>
      <c r="B156" s="65" t="s">
        <v>267</v>
      </c>
      <c r="C156" s="66" t="s">
        <v>1772</v>
      </c>
      <c r="D156" s="67">
        <v>3</v>
      </c>
      <c r="E156" s="68" t="s">
        <v>132</v>
      </c>
      <c r="F156" s="69">
        <v>32</v>
      </c>
      <c r="G156" s="66"/>
      <c r="H156" s="70"/>
      <c r="I156" s="71"/>
      <c r="J156" s="71"/>
      <c r="K156" s="34" t="s">
        <v>65</v>
      </c>
      <c r="L156" s="78">
        <v>156</v>
      </c>
      <c r="M156" s="78"/>
      <c r="N156" s="73"/>
      <c r="O156" s="80" t="s">
        <v>293</v>
      </c>
      <c r="P156" s="82">
        <v>43705.55541666667</v>
      </c>
      <c r="Q156" s="80" t="s">
        <v>309</v>
      </c>
      <c r="R156" s="80"/>
      <c r="S156" s="80"/>
      <c r="T156" s="80" t="s">
        <v>346</v>
      </c>
      <c r="U156" s="80"/>
      <c r="V156" s="83" t="s">
        <v>398</v>
      </c>
      <c r="W156" s="82">
        <v>43705.55541666667</v>
      </c>
      <c r="X156" s="86">
        <v>43705</v>
      </c>
      <c r="Y156" s="88" t="s">
        <v>449</v>
      </c>
      <c r="Z156" s="83" t="s">
        <v>515</v>
      </c>
      <c r="AA156" s="80"/>
      <c r="AB156" s="80"/>
      <c r="AC156" s="88" t="s">
        <v>580</v>
      </c>
      <c r="AD156" s="80"/>
      <c r="AE156" s="80" t="b">
        <v>0</v>
      </c>
      <c r="AF156" s="80">
        <v>0</v>
      </c>
      <c r="AG156" s="88" t="s">
        <v>607</v>
      </c>
      <c r="AH156" s="80" t="b">
        <v>1</v>
      </c>
      <c r="AI156" s="80" t="s">
        <v>611</v>
      </c>
      <c r="AJ156" s="80"/>
      <c r="AK156" s="88" t="s">
        <v>581</v>
      </c>
      <c r="AL156" s="80" t="b">
        <v>0</v>
      </c>
      <c r="AM156" s="80">
        <v>1</v>
      </c>
      <c r="AN156" s="88" t="s">
        <v>579</v>
      </c>
      <c r="AO156" s="80" t="s">
        <v>620</v>
      </c>
      <c r="AP156" s="80" t="b">
        <v>0</v>
      </c>
      <c r="AQ156" s="88" t="s">
        <v>579</v>
      </c>
      <c r="AR156" s="80" t="s">
        <v>196</v>
      </c>
      <c r="AS156" s="80">
        <v>0</v>
      </c>
      <c r="AT156" s="80">
        <v>0</v>
      </c>
      <c r="AU156" s="80"/>
      <c r="AV156" s="80"/>
      <c r="AW156" s="80"/>
      <c r="AX156" s="80"/>
      <c r="AY156" s="80"/>
      <c r="AZ156" s="80"/>
      <c r="BA156" s="80"/>
      <c r="BB156" s="80"/>
      <c r="BC156">
        <v>1</v>
      </c>
      <c r="BD156" s="79" t="str">
        <f>REPLACE(INDEX(GroupVertices[Group],MATCH(Edges[[#This Row],[Vertex 1]],GroupVertices[Vertex],0)),1,1,"")</f>
        <v>2</v>
      </c>
      <c r="BE156" s="79" t="str">
        <f>REPLACE(INDEX(GroupVertices[Group],MATCH(Edges[[#This Row],[Vertex 2]],GroupVertices[Vertex],0)),1,1,"")</f>
        <v>2</v>
      </c>
      <c r="BF156" s="79">
        <v>11</v>
      </c>
      <c r="BG156" s="48"/>
      <c r="BH156" s="49"/>
      <c r="BI156" s="48"/>
      <c r="BJ156" s="49"/>
      <c r="BK156" s="48"/>
      <c r="BL156" s="49"/>
      <c r="BM156" s="48"/>
      <c r="BN156" s="49"/>
      <c r="BO156" s="48"/>
    </row>
    <row r="157" spans="1:67" ht="15">
      <c r="A157" s="65" t="s">
        <v>268</v>
      </c>
      <c r="B157" s="65" t="s">
        <v>267</v>
      </c>
      <c r="C157" s="66" t="s">
        <v>1772</v>
      </c>
      <c r="D157" s="67">
        <v>3</v>
      </c>
      <c r="E157" s="68" t="s">
        <v>132</v>
      </c>
      <c r="F157" s="69">
        <v>32</v>
      </c>
      <c r="G157" s="66"/>
      <c r="H157" s="70"/>
      <c r="I157" s="71"/>
      <c r="J157" s="71"/>
      <c r="K157" s="34" t="s">
        <v>65</v>
      </c>
      <c r="L157" s="78">
        <v>157</v>
      </c>
      <c r="M157" s="78"/>
      <c r="N157" s="73"/>
      <c r="O157" s="80" t="s">
        <v>292</v>
      </c>
      <c r="P157" s="82">
        <v>43705.555451388886</v>
      </c>
      <c r="Q157" s="80" t="s">
        <v>310</v>
      </c>
      <c r="R157" s="80"/>
      <c r="S157" s="80"/>
      <c r="T157" s="80"/>
      <c r="U157" s="80"/>
      <c r="V157" s="83" t="s">
        <v>398</v>
      </c>
      <c r="W157" s="82">
        <v>43705.555451388886</v>
      </c>
      <c r="X157" s="86">
        <v>43705</v>
      </c>
      <c r="Y157" s="88" t="s">
        <v>451</v>
      </c>
      <c r="Z157" s="83" t="s">
        <v>516</v>
      </c>
      <c r="AA157" s="80"/>
      <c r="AB157" s="80"/>
      <c r="AC157" s="88" t="s">
        <v>582</v>
      </c>
      <c r="AD157" s="80"/>
      <c r="AE157" s="80" t="b">
        <v>0</v>
      </c>
      <c r="AF157" s="80">
        <v>0</v>
      </c>
      <c r="AG157" s="88" t="s">
        <v>607</v>
      </c>
      <c r="AH157" s="80" t="b">
        <v>0</v>
      </c>
      <c r="AI157" s="80" t="s">
        <v>611</v>
      </c>
      <c r="AJ157" s="80"/>
      <c r="AK157" s="88" t="s">
        <v>607</v>
      </c>
      <c r="AL157" s="80" t="b">
        <v>0</v>
      </c>
      <c r="AM157" s="80">
        <v>1</v>
      </c>
      <c r="AN157" s="88" t="s">
        <v>581</v>
      </c>
      <c r="AO157" s="80" t="s">
        <v>620</v>
      </c>
      <c r="AP157" s="80" t="b">
        <v>0</v>
      </c>
      <c r="AQ157" s="88" t="s">
        <v>581</v>
      </c>
      <c r="AR157" s="80" t="s">
        <v>196</v>
      </c>
      <c r="AS157" s="80">
        <v>0</v>
      </c>
      <c r="AT157" s="80">
        <v>0</v>
      </c>
      <c r="AU157" s="80"/>
      <c r="AV157" s="80"/>
      <c r="AW157" s="80"/>
      <c r="AX157" s="80"/>
      <c r="AY157" s="80"/>
      <c r="AZ157" s="80"/>
      <c r="BA157" s="80"/>
      <c r="BB157" s="80"/>
      <c r="BC157">
        <v>1</v>
      </c>
      <c r="BD157" s="79" t="str">
        <f>REPLACE(INDEX(GroupVertices[Group],MATCH(Edges[[#This Row],[Vertex 1]],GroupVertices[Vertex],0)),1,1,"")</f>
        <v>2</v>
      </c>
      <c r="BE157" s="79" t="str">
        <f>REPLACE(INDEX(GroupVertices[Group],MATCH(Edges[[#This Row],[Vertex 2]],GroupVertices[Vertex],0)),1,1,"")</f>
        <v>2</v>
      </c>
      <c r="BF157" s="79">
        <v>10</v>
      </c>
      <c r="BG157" s="48"/>
      <c r="BH157" s="49"/>
      <c r="BI157" s="48"/>
      <c r="BJ157" s="49"/>
      <c r="BK157" s="48"/>
      <c r="BL157" s="49"/>
      <c r="BM157" s="48"/>
      <c r="BN157" s="49"/>
      <c r="BO157" s="48"/>
    </row>
    <row r="158" spans="1:67" ht="15">
      <c r="A158" s="65" t="s">
        <v>268</v>
      </c>
      <c r="B158" s="65" t="s">
        <v>271</v>
      </c>
      <c r="C158" s="66" t="s">
        <v>1772</v>
      </c>
      <c r="D158" s="67">
        <v>3</v>
      </c>
      <c r="E158" s="68" t="s">
        <v>132</v>
      </c>
      <c r="F158" s="69">
        <v>32</v>
      </c>
      <c r="G158" s="66"/>
      <c r="H158" s="70"/>
      <c r="I158" s="71"/>
      <c r="J158" s="71"/>
      <c r="K158" s="34" t="s">
        <v>65</v>
      </c>
      <c r="L158" s="78">
        <v>158</v>
      </c>
      <c r="M158" s="78"/>
      <c r="N158" s="73"/>
      <c r="O158" s="80" t="s">
        <v>292</v>
      </c>
      <c r="P158" s="82">
        <v>43705.55541666667</v>
      </c>
      <c r="Q158" s="80" t="s">
        <v>309</v>
      </c>
      <c r="R158" s="80"/>
      <c r="S158" s="80"/>
      <c r="T158" s="80" t="s">
        <v>346</v>
      </c>
      <c r="U158" s="80"/>
      <c r="V158" s="83" t="s">
        <v>398</v>
      </c>
      <c r="W158" s="82">
        <v>43705.55541666667</v>
      </c>
      <c r="X158" s="86">
        <v>43705</v>
      </c>
      <c r="Y158" s="88" t="s">
        <v>449</v>
      </c>
      <c r="Z158" s="83" t="s">
        <v>515</v>
      </c>
      <c r="AA158" s="80"/>
      <c r="AB158" s="80"/>
      <c r="AC158" s="88" t="s">
        <v>580</v>
      </c>
      <c r="AD158" s="80"/>
      <c r="AE158" s="80" t="b">
        <v>0</v>
      </c>
      <c r="AF158" s="80">
        <v>0</v>
      </c>
      <c r="AG158" s="88" t="s">
        <v>607</v>
      </c>
      <c r="AH158" s="80" t="b">
        <v>1</v>
      </c>
      <c r="AI158" s="80" t="s">
        <v>611</v>
      </c>
      <c r="AJ158" s="80"/>
      <c r="AK158" s="88" t="s">
        <v>581</v>
      </c>
      <c r="AL158" s="80" t="b">
        <v>0</v>
      </c>
      <c r="AM158" s="80">
        <v>1</v>
      </c>
      <c r="AN158" s="88" t="s">
        <v>579</v>
      </c>
      <c r="AO158" s="80" t="s">
        <v>620</v>
      </c>
      <c r="AP158" s="80" t="b">
        <v>0</v>
      </c>
      <c r="AQ158" s="88" t="s">
        <v>579</v>
      </c>
      <c r="AR158" s="80" t="s">
        <v>196</v>
      </c>
      <c r="AS158" s="80">
        <v>0</v>
      </c>
      <c r="AT158" s="80">
        <v>0</v>
      </c>
      <c r="AU158" s="80"/>
      <c r="AV158" s="80"/>
      <c r="AW158" s="80"/>
      <c r="AX158" s="80"/>
      <c r="AY158" s="80"/>
      <c r="AZ158" s="80"/>
      <c r="BA158" s="80"/>
      <c r="BB158" s="80"/>
      <c r="BC158">
        <v>1</v>
      </c>
      <c r="BD158" s="79" t="str">
        <f>REPLACE(INDEX(GroupVertices[Group],MATCH(Edges[[#This Row],[Vertex 1]],GroupVertices[Vertex],0)),1,1,"")</f>
        <v>2</v>
      </c>
      <c r="BE158" s="79" t="str">
        <f>REPLACE(INDEX(GroupVertices[Group],MATCH(Edges[[#This Row],[Vertex 2]],GroupVertices[Vertex],0)),1,1,"")</f>
        <v>2</v>
      </c>
      <c r="BF158" s="79">
        <v>11</v>
      </c>
      <c r="BG158" s="48">
        <v>2</v>
      </c>
      <c r="BH158" s="49">
        <v>13.333333333333334</v>
      </c>
      <c r="BI158" s="48">
        <v>0</v>
      </c>
      <c r="BJ158" s="49">
        <v>0</v>
      </c>
      <c r="BK158" s="48">
        <v>0</v>
      </c>
      <c r="BL158" s="49">
        <v>0</v>
      </c>
      <c r="BM158" s="48">
        <v>13</v>
      </c>
      <c r="BN158" s="49">
        <v>86.66666666666667</v>
      </c>
      <c r="BO158" s="48">
        <v>15</v>
      </c>
    </row>
    <row r="159" spans="1:67" ht="15">
      <c r="A159" s="65" t="s">
        <v>268</v>
      </c>
      <c r="B159" s="65" t="s">
        <v>271</v>
      </c>
      <c r="C159" s="66" t="s">
        <v>1772</v>
      </c>
      <c r="D159" s="67">
        <v>3</v>
      </c>
      <c r="E159" s="68" t="s">
        <v>132</v>
      </c>
      <c r="F159" s="69">
        <v>32</v>
      </c>
      <c r="G159" s="66"/>
      <c r="H159" s="70"/>
      <c r="I159" s="71"/>
      <c r="J159" s="71"/>
      <c r="K159" s="34" t="s">
        <v>65</v>
      </c>
      <c r="L159" s="78">
        <v>159</v>
      </c>
      <c r="M159" s="78"/>
      <c r="N159" s="73"/>
      <c r="O159" s="80" t="s">
        <v>293</v>
      </c>
      <c r="P159" s="82">
        <v>43705.555451388886</v>
      </c>
      <c r="Q159" s="80" t="s">
        <v>310</v>
      </c>
      <c r="R159" s="80"/>
      <c r="S159" s="80"/>
      <c r="T159" s="80"/>
      <c r="U159" s="80"/>
      <c r="V159" s="83" t="s">
        <v>398</v>
      </c>
      <c r="W159" s="82">
        <v>43705.555451388886</v>
      </c>
      <c r="X159" s="86">
        <v>43705</v>
      </c>
      <c r="Y159" s="88" t="s">
        <v>451</v>
      </c>
      <c r="Z159" s="83" t="s">
        <v>516</v>
      </c>
      <c r="AA159" s="80"/>
      <c r="AB159" s="80"/>
      <c r="AC159" s="88" t="s">
        <v>582</v>
      </c>
      <c r="AD159" s="80"/>
      <c r="AE159" s="80" t="b">
        <v>0</v>
      </c>
      <c r="AF159" s="80">
        <v>0</v>
      </c>
      <c r="AG159" s="88" t="s">
        <v>607</v>
      </c>
      <c r="AH159" s="80" t="b">
        <v>0</v>
      </c>
      <c r="AI159" s="80" t="s">
        <v>611</v>
      </c>
      <c r="AJ159" s="80"/>
      <c r="AK159" s="88" t="s">
        <v>607</v>
      </c>
      <c r="AL159" s="80" t="b">
        <v>0</v>
      </c>
      <c r="AM159" s="80">
        <v>1</v>
      </c>
      <c r="AN159" s="88" t="s">
        <v>581</v>
      </c>
      <c r="AO159" s="80" t="s">
        <v>620</v>
      </c>
      <c r="AP159" s="80" t="b">
        <v>0</v>
      </c>
      <c r="AQ159" s="88" t="s">
        <v>581</v>
      </c>
      <c r="AR159" s="80" t="s">
        <v>196</v>
      </c>
      <c r="AS159" s="80">
        <v>0</v>
      </c>
      <c r="AT159" s="80">
        <v>0</v>
      </c>
      <c r="AU159" s="80"/>
      <c r="AV159" s="80"/>
      <c r="AW159" s="80"/>
      <c r="AX159" s="80"/>
      <c r="AY159" s="80"/>
      <c r="AZ159" s="80"/>
      <c r="BA159" s="80"/>
      <c r="BB159" s="80"/>
      <c r="BC159">
        <v>1</v>
      </c>
      <c r="BD159" s="79" t="str">
        <f>REPLACE(INDEX(GroupVertices[Group],MATCH(Edges[[#This Row],[Vertex 1]],GroupVertices[Vertex],0)),1,1,"")</f>
        <v>2</v>
      </c>
      <c r="BE159" s="79" t="str">
        <f>REPLACE(INDEX(GroupVertices[Group],MATCH(Edges[[#This Row],[Vertex 2]],GroupVertices[Vertex],0)),1,1,"")</f>
        <v>2</v>
      </c>
      <c r="BF159" s="79">
        <v>10</v>
      </c>
      <c r="BG159" s="48">
        <v>2</v>
      </c>
      <c r="BH159" s="49">
        <v>7.142857142857143</v>
      </c>
      <c r="BI159" s="48">
        <v>1</v>
      </c>
      <c r="BJ159" s="49">
        <v>3.5714285714285716</v>
      </c>
      <c r="BK159" s="48">
        <v>0</v>
      </c>
      <c r="BL159" s="49">
        <v>0</v>
      </c>
      <c r="BM159" s="48">
        <v>25</v>
      </c>
      <c r="BN159" s="49">
        <v>89.28571428571429</v>
      </c>
      <c r="BO159" s="48">
        <v>28</v>
      </c>
    </row>
    <row r="160" spans="1:67" ht="15">
      <c r="A160" s="65" t="s">
        <v>268</v>
      </c>
      <c r="B160" s="65" t="s">
        <v>273</v>
      </c>
      <c r="C160" s="66" t="s">
        <v>1774</v>
      </c>
      <c r="D160" s="67">
        <v>10</v>
      </c>
      <c r="E160" s="68" t="s">
        <v>136</v>
      </c>
      <c r="F160" s="69">
        <v>23.333333333333336</v>
      </c>
      <c r="G160" s="66"/>
      <c r="H160" s="70"/>
      <c r="I160" s="71"/>
      <c r="J160" s="71"/>
      <c r="K160" s="34" t="s">
        <v>65</v>
      </c>
      <c r="L160" s="78">
        <v>160</v>
      </c>
      <c r="M160" s="78"/>
      <c r="N160" s="73"/>
      <c r="O160" s="80" t="s">
        <v>292</v>
      </c>
      <c r="P160" s="82">
        <v>43705.55535879629</v>
      </c>
      <c r="Q160" s="80" t="s">
        <v>299</v>
      </c>
      <c r="R160" s="80"/>
      <c r="S160" s="80"/>
      <c r="T160" s="80" t="s">
        <v>345</v>
      </c>
      <c r="U160" s="80"/>
      <c r="V160" s="83" t="s">
        <v>398</v>
      </c>
      <c r="W160" s="82">
        <v>43705.55535879629</v>
      </c>
      <c r="X160" s="86">
        <v>43705</v>
      </c>
      <c r="Y160" s="88" t="s">
        <v>452</v>
      </c>
      <c r="Z160" s="83" t="s">
        <v>517</v>
      </c>
      <c r="AA160" s="80"/>
      <c r="AB160" s="80"/>
      <c r="AC160" s="88" t="s">
        <v>583</v>
      </c>
      <c r="AD160" s="80"/>
      <c r="AE160" s="80" t="b">
        <v>0</v>
      </c>
      <c r="AF160" s="80">
        <v>0</v>
      </c>
      <c r="AG160" s="88" t="s">
        <v>607</v>
      </c>
      <c r="AH160" s="80" t="b">
        <v>0</v>
      </c>
      <c r="AI160" s="80" t="s">
        <v>611</v>
      </c>
      <c r="AJ160" s="80"/>
      <c r="AK160" s="88" t="s">
        <v>607</v>
      </c>
      <c r="AL160" s="80" t="b">
        <v>0</v>
      </c>
      <c r="AM160" s="80">
        <v>3</v>
      </c>
      <c r="AN160" s="88" t="s">
        <v>594</v>
      </c>
      <c r="AO160" s="80" t="s">
        <v>620</v>
      </c>
      <c r="AP160" s="80" t="b">
        <v>0</v>
      </c>
      <c r="AQ160" s="88" t="s">
        <v>594</v>
      </c>
      <c r="AR160" s="80" t="s">
        <v>196</v>
      </c>
      <c r="AS160" s="80">
        <v>0</v>
      </c>
      <c r="AT160" s="80">
        <v>0</v>
      </c>
      <c r="AU160" s="80"/>
      <c r="AV160" s="80"/>
      <c r="AW160" s="80"/>
      <c r="AX160" s="80"/>
      <c r="AY160" s="80"/>
      <c r="AZ160" s="80"/>
      <c r="BA160" s="80"/>
      <c r="BB160" s="80"/>
      <c r="BC160">
        <v>2</v>
      </c>
      <c r="BD160" s="79" t="str">
        <f>REPLACE(INDEX(GroupVertices[Group],MATCH(Edges[[#This Row],[Vertex 1]],GroupVertices[Vertex],0)),1,1,"")</f>
        <v>2</v>
      </c>
      <c r="BE160" s="79" t="str">
        <f>REPLACE(INDEX(GroupVertices[Group],MATCH(Edges[[#This Row],[Vertex 2]],GroupVertices[Vertex],0)),1,1,"")</f>
        <v>2</v>
      </c>
      <c r="BF160" s="79">
        <v>14</v>
      </c>
      <c r="BG160" s="48">
        <v>4</v>
      </c>
      <c r="BH160" s="49">
        <v>12.903225806451612</v>
      </c>
      <c r="BI160" s="48">
        <v>0</v>
      </c>
      <c r="BJ160" s="49">
        <v>0</v>
      </c>
      <c r="BK160" s="48">
        <v>0</v>
      </c>
      <c r="BL160" s="49">
        <v>0</v>
      </c>
      <c r="BM160" s="48">
        <v>27</v>
      </c>
      <c r="BN160" s="49">
        <v>87.09677419354838</v>
      </c>
      <c r="BO160" s="48">
        <v>31</v>
      </c>
    </row>
    <row r="161" spans="1:67" ht="15">
      <c r="A161" s="65" t="s">
        <v>268</v>
      </c>
      <c r="B161" s="65" t="s">
        <v>273</v>
      </c>
      <c r="C161" s="66" t="s">
        <v>1774</v>
      </c>
      <c r="D161" s="67">
        <v>10</v>
      </c>
      <c r="E161" s="68" t="s">
        <v>136</v>
      </c>
      <c r="F161" s="69">
        <v>23.333333333333336</v>
      </c>
      <c r="G161" s="66"/>
      <c r="H161" s="70"/>
      <c r="I161" s="71"/>
      <c r="J161" s="71"/>
      <c r="K161" s="34" t="s">
        <v>65</v>
      </c>
      <c r="L161" s="78">
        <v>161</v>
      </c>
      <c r="M161" s="78"/>
      <c r="N161" s="73"/>
      <c r="O161" s="80" t="s">
        <v>292</v>
      </c>
      <c r="P161" s="82">
        <v>43707.58255787037</v>
      </c>
      <c r="Q161" s="80" t="s">
        <v>311</v>
      </c>
      <c r="R161" s="80"/>
      <c r="S161" s="80"/>
      <c r="T161" s="80" t="s">
        <v>352</v>
      </c>
      <c r="U161" s="80"/>
      <c r="V161" s="83" t="s">
        <v>398</v>
      </c>
      <c r="W161" s="82">
        <v>43707.58255787037</v>
      </c>
      <c r="X161" s="86">
        <v>43707</v>
      </c>
      <c r="Y161" s="88" t="s">
        <v>453</v>
      </c>
      <c r="Z161" s="83" t="s">
        <v>518</v>
      </c>
      <c r="AA161" s="80"/>
      <c r="AB161" s="80"/>
      <c r="AC161" s="88" t="s">
        <v>584</v>
      </c>
      <c r="AD161" s="80"/>
      <c r="AE161" s="80" t="b">
        <v>0</v>
      </c>
      <c r="AF161" s="80">
        <v>0</v>
      </c>
      <c r="AG161" s="88" t="s">
        <v>607</v>
      </c>
      <c r="AH161" s="80" t="b">
        <v>0</v>
      </c>
      <c r="AI161" s="80" t="s">
        <v>611</v>
      </c>
      <c r="AJ161" s="80"/>
      <c r="AK161" s="88" t="s">
        <v>607</v>
      </c>
      <c r="AL161" s="80" t="b">
        <v>0</v>
      </c>
      <c r="AM161" s="80">
        <v>2</v>
      </c>
      <c r="AN161" s="88" t="s">
        <v>593</v>
      </c>
      <c r="AO161" s="80" t="s">
        <v>620</v>
      </c>
      <c r="AP161" s="80" t="b">
        <v>0</v>
      </c>
      <c r="AQ161" s="88" t="s">
        <v>593</v>
      </c>
      <c r="AR161" s="80" t="s">
        <v>196</v>
      </c>
      <c r="AS161" s="80">
        <v>0</v>
      </c>
      <c r="AT161" s="80">
        <v>0</v>
      </c>
      <c r="AU161" s="80"/>
      <c r="AV161" s="80"/>
      <c r="AW161" s="80"/>
      <c r="AX161" s="80"/>
      <c r="AY161" s="80"/>
      <c r="AZ161" s="80"/>
      <c r="BA161" s="80"/>
      <c r="BB161" s="80"/>
      <c r="BC161">
        <v>2</v>
      </c>
      <c r="BD161" s="79" t="str">
        <f>REPLACE(INDEX(GroupVertices[Group],MATCH(Edges[[#This Row],[Vertex 1]],GroupVertices[Vertex],0)),1,1,"")</f>
        <v>2</v>
      </c>
      <c r="BE161" s="79" t="str">
        <f>REPLACE(INDEX(GroupVertices[Group],MATCH(Edges[[#This Row],[Vertex 2]],GroupVertices[Vertex],0)),1,1,"")</f>
        <v>2</v>
      </c>
      <c r="BF161" s="79">
        <v>9</v>
      </c>
      <c r="BG161" s="48"/>
      <c r="BH161" s="49"/>
      <c r="BI161" s="48"/>
      <c r="BJ161" s="49"/>
      <c r="BK161" s="48"/>
      <c r="BL161" s="49"/>
      <c r="BM161" s="48"/>
      <c r="BN161" s="49"/>
      <c r="BO161" s="48"/>
    </row>
    <row r="162" spans="1:67" ht="15">
      <c r="A162" s="65" t="s">
        <v>268</v>
      </c>
      <c r="B162" s="65" t="s">
        <v>289</v>
      </c>
      <c r="C162" s="66" t="s">
        <v>1772</v>
      </c>
      <c r="D162" s="67">
        <v>3</v>
      </c>
      <c r="E162" s="68" t="s">
        <v>132</v>
      </c>
      <c r="F162" s="69">
        <v>32</v>
      </c>
      <c r="G162" s="66"/>
      <c r="H162" s="70"/>
      <c r="I162" s="71"/>
      <c r="J162" s="71"/>
      <c r="K162" s="34" t="s">
        <v>65</v>
      </c>
      <c r="L162" s="78">
        <v>162</v>
      </c>
      <c r="M162" s="78"/>
      <c r="N162" s="73"/>
      <c r="O162" s="80" t="s">
        <v>293</v>
      </c>
      <c r="P162" s="82">
        <v>43707.58255787037</v>
      </c>
      <c r="Q162" s="80" t="s">
        <v>311</v>
      </c>
      <c r="R162" s="80"/>
      <c r="S162" s="80"/>
      <c r="T162" s="80" t="s">
        <v>352</v>
      </c>
      <c r="U162" s="80"/>
      <c r="V162" s="83" t="s">
        <v>398</v>
      </c>
      <c r="W162" s="82">
        <v>43707.58255787037</v>
      </c>
      <c r="X162" s="86">
        <v>43707</v>
      </c>
      <c r="Y162" s="88" t="s">
        <v>453</v>
      </c>
      <c r="Z162" s="83" t="s">
        <v>518</v>
      </c>
      <c r="AA162" s="80"/>
      <c r="AB162" s="80"/>
      <c r="AC162" s="88" t="s">
        <v>584</v>
      </c>
      <c r="AD162" s="80"/>
      <c r="AE162" s="80" t="b">
        <v>0</v>
      </c>
      <c r="AF162" s="80">
        <v>0</v>
      </c>
      <c r="AG162" s="88" t="s">
        <v>607</v>
      </c>
      <c r="AH162" s="80" t="b">
        <v>0</v>
      </c>
      <c r="AI162" s="80" t="s">
        <v>611</v>
      </c>
      <c r="AJ162" s="80"/>
      <c r="AK162" s="88" t="s">
        <v>607</v>
      </c>
      <c r="AL162" s="80" t="b">
        <v>0</v>
      </c>
      <c r="AM162" s="80">
        <v>2</v>
      </c>
      <c r="AN162" s="88" t="s">
        <v>593</v>
      </c>
      <c r="AO162" s="80" t="s">
        <v>620</v>
      </c>
      <c r="AP162" s="80" t="b">
        <v>0</v>
      </c>
      <c r="AQ162" s="88" t="s">
        <v>593</v>
      </c>
      <c r="AR162" s="80" t="s">
        <v>196</v>
      </c>
      <c r="AS162" s="80">
        <v>0</v>
      </c>
      <c r="AT162" s="80">
        <v>0</v>
      </c>
      <c r="AU162" s="80"/>
      <c r="AV162" s="80"/>
      <c r="AW162" s="80"/>
      <c r="AX162" s="80"/>
      <c r="AY162" s="80"/>
      <c r="AZ162" s="80"/>
      <c r="BA162" s="80"/>
      <c r="BB162" s="80"/>
      <c r="BC162">
        <v>1</v>
      </c>
      <c r="BD162" s="79" t="str">
        <f>REPLACE(INDEX(GroupVertices[Group],MATCH(Edges[[#This Row],[Vertex 1]],GroupVertices[Vertex],0)),1,1,"")</f>
        <v>2</v>
      </c>
      <c r="BE162" s="79" t="str">
        <f>REPLACE(INDEX(GroupVertices[Group],MATCH(Edges[[#This Row],[Vertex 2]],GroupVertices[Vertex],0)),1,1,"")</f>
        <v>2</v>
      </c>
      <c r="BF162" s="79">
        <v>9</v>
      </c>
      <c r="BG162" s="48">
        <v>0</v>
      </c>
      <c r="BH162" s="49">
        <v>0</v>
      </c>
      <c r="BI162" s="48">
        <v>0</v>
      </c>
      <c r="BJ162" s="49">
        <v>0</v>
      </c>
      <c r="BK162" s="48">
        <v>0</v>
      </c>
      <c r="BL162" s="49">
        <v>0</v>
      </c>
      <c r="BM162" s="48">
        <v>21</v>
      </c>
      <c r="BN162" s="49">
        <v>100</v>
      </c>
      <c r="BO162" s="48">
        <v>21</v>
      </c>
    </row>
    <row r="163" spans="1:67" ht="15">
      <c r="A163" s="65" t="s">
        <v>272</v>
      </c>
      <c r="B163" s="65" t="s">
        <v>273</v>
      </c>
      <c r="C163" s="66" t="s">
        <v>1772</v>
      </c>
      <c r="D163" s="67">
        <v>3</v>
      </c>
      <c r="E163" s="68" t="s">
        <v>132</v>
      </c>
      <c r="F163" s="69">
        <v>32</v>
      </c>
      <c r="G163" s="66"/>
      <c r="H163" s="70"/>
      <c r="I163" s="71"/>
      <c r="J163" s="71"/>
      <c r="K163" s="34" t="s">
        <v>65</v>
      </c>
      <c r="L163" s="78">
        <v>163</v>
      </c>
      <c r="M163" s="78"/>
      <c r="N163" s="73"/>
      <c r="O163" s="80" t="s">
        <v>292</v>
      </c>
      <c r="P163" s="82">
        <v>43707.58630787037</v>
      </c>
      <c r="Q163" s="80" t="s">
        <v>311</v>
      </c>
      <c r="R163" s="80"/>
      <c r="S163" s="80"/>
      <c r="T163" s="80" t="s">
        <v>352</v>
      </c>
      <c r="U163" s="80"/>
      <c r="V163" s="83" t="s">
        <v>402</v>
      </c>
      <c r="W163" s="82">
        <v>43707.58630787037</v>
      </c>
      <c r="X163" s="86">
        <v>43707</v>
      </c>
      <c r="Y163" s="88" t="s">
        <v>454</v>
      </c>
      <c r="Z163" s="83" t="s">
        <v>519</v>
      </c>
      <c r="AA163" s="80"/>
      <c r="AB163" s="80"/>
      <c r="AC163" s="88" t="s">
        <v>585</v>
      </c>
      <c r="AD163" s="80"/>
      <c r="AE163" s="80" t="b">
        <v>0</v>
      </c>
      <c r="AF163" s="80">
        <v>0</v>
      </c>
      <c r="AG163" s="88" t="s">
        <v>607</v>
      </c>
      <c r="AH163" s="80" t="b">
        <v>0</v>
      </c>
      <c r="AI163" s="80" t="s">
        <v>611</v>
      </c>
      <c r="AJ163" s="80"/>
      <c r="AK163" s="88" t="s">
        <v>607</v>
      </c>
      <c r="AL163" s="80" t="b">
        <v>0</v>
      </c>
      <c r="AM163" s="80">
        <v>2</v>
      </c>
      <c r="AN163" s="88" t="s">
        <v>593</v>
      </c>
      <c r="AO163" s="80" t="s">
        <v>616</v>
      </c>
      <c r="AP163" s="80" t="b">
        <v>0</v>
      </c>
      <c r="AQ163" s="88" t="s">
        <v>593</v>
      </c>
      <c r="AR163" s="80" t="s">
        <v>196</v>
      </c>
      <c r="AS163" s="80">
        <v>0</v>
      </c>
      <c r="AT163" s="80">
        <v>0</v>
      </c>
      <c r="AU163" s="80"/>
      <c r="AV163" s="80"/>
      <c r="AW163" s="80"/>
      <c r="AX163" s="80"/>
      <c r="AY163" s="80"/>
      <c r="AZ163" s="80"/>
      <c r="BA163" s="80"/>
      <c r="BB163" s="80"/>
      <c r="BC163">
        <v>1</v>
      </c>
      <c r="BD163" s="79" t="str">
        <f>REPLACE(INDEX(GroupVertices[Group],MATCH(Edges[[#This Row],[Vertex 1]],GroupVertices[Vertex],0)),1,1,"")</f>
        <v>2</v>
      </c>
      <c r="BE163" s="79" t="str">
        <f>REPLACE(INDEX(GroupVertices[Group],MATCH(Edges[[#This Row],[Vertex 2]],GroupVertices[Vertex],0)),1,1,"")</f>
        <v>2</v>
      </c>
      <c r="BF163" s="79">
        <v>9</v>
      </c>
      <c r="BG163" s="48"/>
      <c r="BH163" s="49"/>
      <c r="BI163" s="48"/>
      <c r="BJ163" s="49"/>
      <c r="BK163" s="48"/>
      <c r="BL163" s="49"/>
      <c r="BM163" s="48"/>
      <c r="BN163" s="49"/>
      <c r="BO163" s="48"/>
    </row>
    <row r="164" spans="1:67" ht="15">
      <c r="A164" s="65" t="s">
        <v>272</v>
      </c>
      <c r="B164" s="65" t="s">
        <v>289</v>
      </c>
      <c r="C164" s="66" t="s">
        <v>1772</v>
      </c>
      <c r="D164" s="67">
        <v>3</v>
      </c>
      <c r="E164" s="68" t="s">
        <v>132</v>
      </c>
      <c r="F164" s="69">
        <v>32</v>
      </c>
      <c r="G164" s="66"/>
      <c r="H164" s="70"/>
      <c r="I164" s="71"/>
      <c r="J164" s="71"/>
      <c r="K164" s="34" t="s">
        <v>65</v>
      </c>
      <c r="L164" s="78">
        <v>164</v>
      </c>
      <c r="M164" s="78"/>
      <c r="N164" s="73"/>
      <c r="O164" s="80" t="s">
        <v>293</v>
      </c>
      <c r="P164" s="82">
        <v>43707.58630787037</v>
      </c>
      <c r="Q164" s="80" t="s">
        <v>311</v>
      </c>
      <c r="R164" s="80"/>
      <c r="S164" s="80"/>
      <c r="T164" s="80" t="s">
        <v>352</v>
      </c>
      <c r="U164" s="80"/>
      <c r="V164" s="83" t="s">
        <v>402</v>
      </c>
      <c r="W164" s="82">
        <v>43707.58630787037</v>
      </c>
      <c r="X164" s="86">
        <v>43707</v>
      </c>
      <c r="Y164" s="88" t="s">
        <v>454</v>
      </c>
      <c r="Z164" s="83" t="s">
        <v>519</v>
      </c>
      <c r="AA164" s="80"/>
      <c r="AB164" s="80"/>
      <c r="AC164" s="88" t="s">
        <v>585</v>
      </c>
      <c r="AD164" s="80"/>
      <c r="AE164" s="80" t="b">
        <v>0</v>
      </c>
      <c r="AF164" s="80">
        <v>0</v>
      </c>
      <c r="AG164" s="88" t="s">
        <v>607</v>
      </c>
      <c r="AH164" s="80" t="b">
        <v>0</v>
      </c>
      <c r="AI164" s="80" t="s">
        <v>611</v>
      </c>
      <c r="AJ164" s="80"/>
      <c r="AK164" s="88" t="s">
        <v>607</v>
      </c>
      <c r="AL164" s="80" t="b">
        <v>0</v>
      </c>
      <c r="AM164" s="80">
        <v>2</v>
      </c>
      <c r="AN164" s="88" t="s">
        <v>593</v>
      </c>
      <c r="AO164" s="80" t="s">
        <v>616</v>
      </c>
      <c r="AP164" s="80" t="b">
        <v>0</v>
      </c>
      <c r="AQ164" s="88" t="s">
        <v>593</v>
      </c>
      <c r="AR164" s="80" t="s">
        <v>196</v>
      </c>
      <c r="AS164" s="80">
        <v>0</v>
      </c>
      <c r="AT164" s="80">
        <v>0</v>
      </c>
      <c r="AU164" s="80"/>
      <c r="AV164" s="80"/>
      <c r="AW164" s="80"/>
      <c r="AX164" s="80"/>
      <c r="AY164" s="80"/>
      <c r="AZ164" s="80"/>
      <c r="BA164" s="80"/>
      <c r="BB164" s="80"/>
      <c r="BC164">
        <v>1</v>
      </c>
      <c r="BD164" s="79" t="str">
        <f>REPLACE(INDEX(GroupVertices[Group],MATCH(Edges[[#This Row],[Vertex 1]],GroupVertices[Vertex],0)),1,1,"")</f>
        <v>2</v>
      </c>
      <c r="BE164" s="79" t="str">
        <f>REPLACE(INDEX(GroupVertices[Group],MATCH(Edges[[#This Row],[Vertex 2]],GroupVertices[Vertex],0)),1,1,"")</f>
        <v>2</v>
      </c>
      <c r="BF164" s="79">
        <v>9</v>
      </c>
      <c r="BG164" s="48">
        <v>0</v>
      </c>
      <c r="BH164" s="49">
        <v>0</v>
      </c>
      <c r="BI164" s="48">
        <v>0</v>
      </c>
      <c r="BJ164" s="49">
        <v>0</v>
      </c>
      <c r="BK164" s="48">
        <v>0</v>
      </c>
      <c r="BL164" s="49">
        <v>0</v>
      </c>
      <c r="BM164" s="48">
        <v>21</v>
      </c>
      <c r="BN164" s="49">
        <v>100</v>
      </c>
      <c r="BO164" s="48">
        <v>21</v>
      </c>
    </row>
    <row r="165" spans="1:67" ht="15">
      <c r="A165" s="65" t="s">
        <v>264</v>
      </c>
      <c r="B165" s="65" t="s">
        <v>273</v>
      </c>
      <c r="C165" s="66" t="s">
        <v>1774</v>
      </c>
      <c r="D165" s="67">
        <v>10</v>
      </c>
      <c r="E165" s="68" t="s">
        <v>136</v>
      </c>
      <c r="F165" s="69">
        <v>23.333333333333336</v>
      </c>
      <c r="G165" s="66"/>
      <c r="H165" s="70"/>
      <c r="I165" s="71"/>
      <c r="J165" s="71"/>
      <c r="K165" s="34" t="s">
        <v>66</v>
      </c>
      <c r="L165" s="78">
        <v>165</v>
      </c>
      <c r="M165" s="78"/>
      <c r="N165" s="73"/>
      <c r="O165" s="80" t="s">
        <v>292</v>
      </c>
      <c r="P165" s="82">
        <v>43705.61585648148</v>
      </c>
      <c r="Q165" s="80" t="s">
        <v>299</v>
      </c>
      <c r="R165" s="80"/>
      <c r="S165" s="80"/>
      <c r="T165" s="80" t="s">
        <v>345</v>
      </c>
      <c r="U165" s="80"/>
      <c r="V165" s="83" t="s">
        <v>394</v>
      </c>
      <c r="W165" s="82">
        <v>43705.61585648148</v>
      </c>
      <c r="X165" s="86">
        <v>43705</v>
      </c>
      <c r="Y165" s="88" t="s">
        <v>455</v>
      </c>
      <c r="Z165" s="83" t="s">
        <v>520</v>
      </c>
      <c r="AA165" s="80"/>
      <c r="AB165" s="80"/>
      <c r="AC165" s="88" t="s">
        <v>586</v>
      </c>
      <c r="AD165" s="80"/>
      <c r="AE165" s="80" t="b">
        <v>0</v>
      </c>
      <c r="AF165" s="80">
        <v>0</v>
      </c>
      <c r="AG165" s="88" t="s">
        <v>607</v>
      </c>
      <c r="AH165" s="80" t="b">
        <v>0</v>
      </c>
      <c r="AI165" s="80" t="s">
        <v>611</v>
      </c>
      <c r="AJ165" s="80"/>
      <c r="AK165" s="88" t="s">
        <v>607</v>
      </c>
      <c r="AL165" s="80" t="b">
        <v>0</v>
      </c>
      <c r="AM165" s="80">
        <v>3</v>
      </c>
      <c r="AN165" s="88" t="s">
        <v>594</v>
      </c>
      <c r="AO165" s="80" t="s">
        <v>617</v>
      </c>
      <c r="AP165" s="80" t="b">
        <v>0</v>
      </c>
      <c r="AQ165" s="88" t="s">
        <v>594</v>
      </c>
      <c r="AR165" s="80" t="s">
        <v>196</v>
      </c>
      <c r="AS165" s="80">
        <v>0</v>
      </c>
      <c r="AT165" s="80">
        <v>0</v>
      </c>
      <c r="AU165" s="80"/>
      <c r="AV165" s="80"/>
      <c r="AW165" s="80"/>
      <c r="AX165" s="80"/>
      <c r="AY165" s="80"/>
      <c r="AZ165" s="80"/>
      <c r="BA165" s="80"/>
      <c r="BB165" s="80"/>
      <c r="BC165">
        <v>2</v>
      </c>
      <c r="BD165" s="79" t="str">
        <f>REPLACE(INDEX(GroupVertices[Group],MATCH(Edges[[#This Row],[Vertex 1]],GroupVertices[Vertex],0)),1,1,"")</f>
        <v>1</v>
      </c>
      <c r="BE165" s="79" t="str">
        <f>REPLACE(INDEX(GroupVertices[Group],MATCH(Edges[[#This Row],[Vertex 2]],GroupVertices[Vertex],0)),1,1,"")</f>
        <v>2</v>
      </c>
      <c r="BF165" s="79">
        <v>14</v>
      </c>
      <c r="BG165" s="48">
        <v>4</v>
      </c>
      <c r="BH165" s="49">
        <v>12.903225806451612</v>
      </c>
      <c r="BI165" s="48">
        <v>0</v>
      </c>
      <c r="BJ165" s="49">
        <v>0</v>
      </c>
      <c r="BK165" s="48">
        <v>0</v>
      </c>
      <c r="BL165" s="49">
        <v>0</v>
      </c>
      <c r="BM165" s="48">
        <v>27</v>
      </c>
      <c r="BN165" s="49">
        <v>87.09677419354838</v>
      </c>
      <c r="BO165" s="48">
        <v>31</v>
      </c>
    </row>
    <row r="166" spans="1:67" ht="15">
      <c r="A166" s="65" t="s">
        <v>264</v>
      </c>
      <c r="B166" s="65" t="s">
        <v>273</v>
      </c>
      <c r="C166" s="66" t="s">
        <v>1774</v>
      </c>
      <c r="D166" s="67">
        <v>10</v>
      </c>
      <c r="E166" s="68" t="s">
        <v>136</v>
      </c>
      <c r="F166" s="69">
        <v>23.333333333333336</v>
      </c>
      <c r="G166" s="66"/>
      <c r="H166" s="70"/>
      <c r="I166" s="71"/>
      <c r="J166" s="71"/>
      <c r="K166" s="34" t="s">
        <v>66</v>
      </c>
      <c r="L166" s="78">
        <v>166</v>
      </c>
      <c r="M166" s="78"/>
      <c r="N166" s="73"/>
      <c r="O166" s="80" t="s">
        <v>293</v>
      </c>
      <c r="P166" s="82">
        <v>43705.61803240741</v>
      </c>
      <c r="Q166" s="80" t="s">
        <v>312</v>
      </c>
      <c r="R166" s="80"/>
      <c r="S166" s="80"/>
      <c r="T166" s="80" t="s">
        <v>353</v>
      </c>
      <c r="U166" s="80"/>
      <c r="V166" s="83" t="s">
        <v>394</v>
      </c>
      <c r="W166" s="82">
        <v>43705.61803240741</v>
      </c>
      <c r="X166" s="86">
        <v>43705</v>
      </c>
      <c r="Y166" s="88" t="s">
        <v>456</v>
      </c>
      <c r="Z166" s="83" t="s">
        <v>521</v>
      </c>
      <c r="AA166" s="80"/>
      <c r="AB166" s="80"/>
      <c r="AC166" s="88" t="s">
        <v>587</v>
      </c>
      <c r="AD166" s="80"/>
      <c r="AE166" s="80" t="b">
        <v>0</v>
      </c>
      <c r="AF166" s="80">
        <v>4</v>
      </c>
      <c r="AG166" s="88" t="s">
        <v>607</v>
      </c>
      <c r="AH166" s="80" t="b">
        <v>0</v>
      </c>
      <c r="AI166" s="80" t="s">
        <v>611</v>
      </c>
      <c r="AJ166" s="80"/>
      <c r="AK166" s="88" t="s">
        <v>607</v>
      </c>
      <c r="AL166" s="80" t="b">
        <v>0</v>
      </c>
      <c r="AM166" s="80">
        <v>1</v>
      </c>
      <c r="AN166" s="88" t="s">
        <v>607</v>
      </c>
      <c r="AO166" s="80" t="s">
        <v>617</v>
      </c>
      <c r="AP166" s="80" t="b">
        <v>0</v>
      </c>
      <c r="AQ166" s="88" t="s">
        <v>587</v>
      </c>
      <c r="AR166" s="80" t="s">
        <v>196</v>
      </c>
      <c r="AS166" s="80">
        <v>0</v>
      </c>
      <c r="AT166" s="80">
        <v>0</v>
      </c>
      <c r="AU166" s="80"/>
      <c r="AV166" s="80"/>
      <c r="AW166" s="80"/>
      <c r="AX166" s="80"/>
      <c r="AY166" s="80"/>
      <c r="AZ166" s="80"/>
      <c r="BA166" s="80"/>
      <c r="BB166" s="80"/>
      <c r="BC166">
        <v>2</v>
      </c>
      <c r="BD166" s="79" t="str">
        <f>REPLACE(INDEX(GroupVertices[Group],MATCH(Edges[[#This Row],[Vertex 1]],GroupVertices[Vertex],0)),1,1,"")</f>
        <v>1</v>
      </c>
      <c r="BE166" s="79" t="str">
        <f>REPLACE(INDEX(GroupVertices[Group],MATCH(Edges[[#This Row],[Vertex 2]],GroupVertices[Vertex],0)),1,1,"")</f>
        <v>2</v>
      </c>
      <c r="BF166" s="79">
        <v>16</v>
      </c>
      <c r="BG166" s="48">
        <v>1</v>
      </c>
      <c r="BH166" s="49">
        <v>4.761904761904762</v>
      </c>
      <c r="BI166" s="48">
        <v>1</v>
      </c>
      <c r="BJ166" s="49">
        <v>4.761904761904762</v>
      </c>
      <c r="BK166" s="48">
        <v>0</v>
      </c>
      <c r="BL166" s="49">
        <v>0</v>
      </c>
      <c r="BM166" s="48">
        <v>19</v>
      </c>
      <c r="BN166" s="49">
        <v>90.47619047619048</v>
      </c>
      <c r="BO166" s="48">
        <v>21</v>
      </c>
    </row>
    <row r="167" spans="1:67" ht="15">
      <c r="A167" s="65" t="s">
        <v>264</v>
      </c>
      <c r="B167" s="65" t="s">
        <v>273</v>
      </c>
      <c r="C167" s="66" t="s">
        <v>1774</v>
      </c>
      <c r="D167" s="67">
        <v>10</v>
      </c>
      <c r="E167" s="68" t="s">
        <v>136</v>
      </c>
      <c r="F167" s="69">
        <v>23.333333333333336</v>
      </c>
      <c r="G167" s="66"/>
      <c r="H167" s="70"/>
      <c r="I167" s="71"/>
      <c r="J167" s="71"/>
      <c r="K167" s="34" t="s">
        <v>66</v>
      </c>
      <c r="L167" s="78">
        <v>167</v>
      </c>
      <c r="M167" s="78"/>
      <c r="N167" s="73"/>
      <c r="O167" s="80" t="s">
        <v>293</v>
      </c>
      <c r="P167" s="82">
        <v>43705.65121527778</v>
      </c>
      <c r="Q167" s="80" t="s">
        <v>313</v>
      </c>
      <c r="R167" s="83" t="s">
        <v>325</v>
      </c>
      <c r="S167" s="80" t="s">
        <v>337</v>
      </c>
      <c r="T167" s="80" t="s">
        <v>354</v>
      </c>
      <c r="U167" s="80"/>
      <c r="V167" s="83" t="s">
        <v>394</v>
      </c>
      <c r="W167" s="82">
        <v>43705.65121527778</v>
      </c>
      <c r="X167" s="86">
        <v>43705</v>
      </c>
      <c r="Y167" s="88" t="s">
        <v>457</v>
      </c>
      <c r="Z167" s="83" t="s">
        <v>522</v>
      </c>
      <c r="AA167" s="80"/>
      <c r="AB167" s="80"/>
      <c r="AC167" s="88" t="s">
        <v>588</v>
      </c>
      <c r="AD167" s="80"/>
      <c r="AE167" s="80" t="b">
        <v>0</v>
      </c>
      <c r="AF167" s="80">
        <v>1</v>
      </c>
      <c r="AG167" s="88" t="s">
        <v>607</v>
      </c>
      <c r="AH167" s="80" t="b">
        <v>0</v>
      </c>
      <c r="AI167" s="80" t="s">
        <v>611</v>
      </c>
      <c r="AJ167" s="80"/>
      <c r="AK167" s="88" t="s">
        <v>607</v>
      </c>
      <c r="AL167" s="80" t="b">
        <v>0</v>
      </c>
      <c r="AM167" s="80">
        <v>1</v>
      </c>
      <c r="AN167" s="88" t="s">
        <v>607</v>
      </c>
      <c r="AO167" s="80" t="s">
        <v>614</v>
      </c>
      <c r="AP167" s="80" t="b">
        <v>0</v>
      </c>
      <c r="AQ167" s="88" t="s">
        <v>588</v>
      </c>
      <c r="AR167" s="80" t="s">
        <v>196</v>
      </c>
      <c r="AS167" s="80">
        <v>0</v>
      </c>
      <c r="AT167" s="80">
        <v>0</v>
      </c>
      <c r="AU167" s="80"/>
      <c r="AV167" s="80"/>
      <c r="AW167" s="80"/>
      <c r="AX167" s="80"/>
      <c r="AY167" s="80"/>
      <c r="AZ167" s="80"/>
      <c r="BA167" s="80"/>
      <c r="BB167" s="80"/>
      <c r="BC167">
        <v>2</v>
      </c>
      <c r="BD167" s="79" t="str">
        <f>REPLACE(INDEX(GroupVertices[Group],MATCH(Edges[[#This Row],[Vertex 1]],GroupVertices[Vertex],0)),1,1,"")</f>
        <v>1</v>
      </c>
      <c r="BE167" s="79" t="str">
        <f>REPLACE(INDEX(GroupVertices[Group],MATCH(Edges[[#This Row],[Vertex 2]],GroupVertices[Vertex],0)),1,1,"")</f>
        <v>2</v>
      </c>
      <c r="BF167" s="79">
        <v>8</v>
      </c>
      <c r="BG167" s="48"/>
      <c r="BH167" s="49"/>
      <c r="BI167" s="48"/>
      <c r="BJ167" s="49"/>
      <c r="BK167" s="48"/>
      <c r="BL167" s="49"/>
      <c r="BM167" s="48"/>
      <c r="BN167" s="49"/>
      <c r="BO167" s="48"/>
    </row>
    <row r="168" spans="1:67" ht="15">
      <c r="A168" s="65" t="s">
        <v>264</v>
      </c>
      <c r="B168" s="65" t="s">
        <v>290</v>
      </c>
      <c r="C168" s="66" t="s">
        <v>1772</v>
      </c>
      <c r="D168" s="67">
        <v>3</v>
      </c>
      <c r="E168" s="68" t="s">
        <v>132</v>
      </c>
      <c r="F168" s="69">
        <v>32</v>
      </c>
      <c r="G168" s="66"/>
      <c r="H168" s="70"/>
      <c r="I168" s="71"/>
      <c r="J168" s="71"/>
      <c r="K168" s="34" t="s">
        <v>65</v>
      </c>
      <c r="L168" s="78">
        <v>168</v>
      </c>
      <c r="M168" s="78"/>
      <c r="N168" s="73"/>
      <c r="O168" s="80" t="s">
        <v>293</v>
      </c>
      <c r="P168" s="82">
        <v>43705.65121527778</v>
      </c>
      <c r="Q168" s="80" t="s">
        <v>313</v>
      </c>
      <c r="R168" s="83" t="s">
        <v>325</v>
      </c>
      <c r="S168" s="80" t="s">
        <v>337</v>
      </c>
      <c r="T168" s="80" t="s">
        <v>354</v>
      </c>
      <c r="U168" s="80"/>
      <c r="V168" s="83" t="s">
        <v>394</v>
      </c>
      <c r="W168" s="82">
        <v>43705.65121527778</v>
      </c>
      <c r="X168" s="86">
        <v>43705</v>
      </c>
      <c r="Y168" s="88" t="s">
        <v>457</v>
      </c>
      <c r="Z168" s="83" t="s">
        <v>522</v>
      </c>
      <c r="AA168" s="80"/>
      <c r="AB168" s="80"/>
      <c r="AC168" s="88" t="s">
        <v>588</v>
      </c>
      <c r="AD168" s="80"/>
      <c r="AE168" s="80" t="b">
        <v>0</v>
      </c>
      <c r="AF168" s="80">
        <v>1</v>
      </c>
      <c r="AG168" s="88" t="s">
        <v>607</v>
      </c>
      <c r="AH168" s="80" t="b">
        <v>0</v>
      </c>
      <c r="AI168" s="80" t="s">
        <v>611</v>
      </c>
      <c r="AJ168" s="80"/>
      <c r="AK168" s="88" t="s">
        <v>607</v>
      </c>
      <c r="AL168" s="80" t="b">
        <v>0</v>
      </c>
      <c r="AM168" s="80">
        <v>1</v>
      </c>
      <c r="AN168" s="88" t="s">
        <v>607</v>
      </c>
      <c r="AO168" s="80" t="s">
        <v>614</v>
      </c>
      <c r="AP168" s="80" t="b">
        <v>0</v>
      </c>
      <c r="AQ168" s="88" t="s">
        <v>588</v>
      </c>
      <c r="AR168" s="80" t="s">
        <v>196</v>
      </c>
      <c r="AS168" s="80">
        <v>0</v>
      </c>
      <c r="AT168" s="80">
        <v>0</v>
      </c>
      <c r="AU168" s="80"/>
      <c r="AV168" s="80"/>
      <c r="AW168" s="80"/>
      <c r="AX168" s="80"/>
      <c r="AY168" s="80"/>
      <c r="AZ168" s="80"/>
      <c r="BA168" s="80"/>
      <c r="BB168" s="80"/>
      <c r="BC168">
        <v>1</v>
      </c>
      <c r="BD168" s="79" t="str">
        <f>REPLACE(INDEX(GroupVertices[Group],MATCH(Edges[[#This Row],[Vertex 1]],GroupVertices[Vertex],0)),1,1,"")</f>
        <v>1</v>
      </c>
      <c r="BE168" s="79" t="str">
        <f>REPLACE(INDEX(GroupVertices[Group],MATCH(Edges[[#This Row],[Vertex 2]],GroupVertices[Vertex],0)),1,1,"")</f>
        <v>1</v>
      </c>
      <c r="BF168" s="79">
        <v>8</v>
      </c>
      <c r="BG168" s="48">
        <v>0</v>
      </c>
      <c r="BH168" s="49">
        <v>0</v>
      </c>
      <c r="BI168" s="48">
        <v>0</v>
      </c>
      <c r="BJ168" s="49">
        <v>0</v>
      </c>
      <c r="BK168" s="48">
        <v>0</v>
      </c>
      <c r="BL168" s="49">
        <v>0</v>
      </c>
      <c r="BM168" s="48">
        <v>15</v>
      </c>
      <c r="BN168" s="49">
        <v>100</v>
      </c>
      <c r="BO168" s="48">
        <v>15</v>
      </c>
    </row>
    <row r="169" spans="1:67" ht="15">
      <c r="A169" s="65" t="s">
        <v>264</v>
      </c>
      <c r="B169" s="65" t="s">
        <v>264</v>
      </c>
      <c r="C169" s="66" t="s">
        <v>1772</v>
      </c>
      <c r="D169" s="67">
        <v>3</v>
      </c>
      <c r="E169" s="68" t="s">
        <v>132</v>
      </c>
      <c r="F169" s="69">
        <v>32</v>
      </c>
      <c r="G169" s="66"/>
      <c r="H169" s="70"/>
      <c r="I169" s="71"/>
      <c r="J169" s="71"/>
      <c r="K169" s="34" t="s">
        <v>65</v>
      </c>
      <c r="L169" s="78">
        <v>169</v>
      </c>
      <c r="M169" s="78"/>
      <c r="N169" s="73"/>
      <c r="O169" s="80" t="s">
        <v>196</v>
      </c>
      <c r="P169" s="82">
        <v>43705.70365740741</v>
      </c>
      <c r="Q169" s="80" t="s">
        <v>314</v>
      </c>
      <c r="R169" s="83" t="s">
        <v>326</v>
      </c>
      <c r="S169" s="80" t="s">
        <v>336</v>
      </c>
      <c r="T169" s="80" t="s">
        <v>346</v>
      </c>
      <c r="U169" s="80"/>
      <c r="V169" s="83" t="s">
        <v>394</v>
      </c>
      <c r="W169" s="82">
        <v>43705.70365740741</v>
      </c>
      <c r="X169" s="86">
        <v>43705</v>
      </c>
      <c r="Y169" s="88" t="s">
        <v>458</v>
      </c>
      <c r="Z169" s="83" t="s">
        <v>523</v>
      </c>
      <c r="AA169" s="80"/>
      <c r="AB169" s="80"/>
      <c r="AC169" s="88" t="s">
        <v>589</v>
      </c>
      <c r="AD169" s="80"/>
      <c r="AE169" s="80" t="b">
        <v>0</v>
      </c>
      <c r="AF169" s="80">
        <v>2</v>
      </c>
      <c r="AG169" s="88" t="s">
        <v>607</v>
      </c>
      <c r="AH169" s="80" t="b">
        <v>1</v>
      </c>
      <c r="AI169" s="80" t="s">
        <v>611</v>
      </c>
      <c r="AJ169" s="80"/>
      <c r="AK169" s="88" t="s">
        <v>612</v>
      </c>
      <c r="AL169" s="80" t="b">
        <v>0</v>
      </c>
      <c r="AM169" s="80">
        <v>0</v>
      </c>
      <c r="AN169" s="88" t="s">
        <v>607</v>
      </c>
      <c r="AO169" s="80" t="s">
        <v>617</v>
      </c>
      <c r="AP169" s="80" t="b">
        <v>0</v>
      </c>
      <c r="AQ169" s="88" t="s">
        <v>589</v>
      </c>
      <c r="AR169" s="80" t="s">
        <v>196</v>
      </c>
      <c r="AS169" s="80">
        <v>0</v>
      </c>
      <c r="AT169" s="80">
        <v>0</v>
      </c>
      <c r="AU169" s="80"/>
      <c r="AV169" s="80"/>
      <c r="AW169" s="80"/>
      <c r="AX169" s="80"/>
      <c r="AY169" s="80"/>
      <c r="AZ169" s="80"/>
      <c r="BA169" s="80"/>
      <c r="BB169" s="80"/>
      <c r="BC169">
        <v>1</v>
      </c>
      <c r="BD169" s="79" t="str">
        <f>REPLACE(INDEX(GroupVertices[Group],MATCH(Edges[[#This Row],[Vertex 1]],GroupVertices[Vertex],0)),1,1,"")</f>
        <v>1</v>
      </c>
      <c r="BE169" s="79" t="str">
        <f>REPLACE(INDEX(GroupVertices[Group],MATCH(Edges[[#This Row],[Vertex 2]],GroupVertices[Vertex],0)),1,1,"")</f>
        <v>1</v>
      </c>
      <c r="BF169" s="79">
        <v>18</v>
      </c>
      <c r="BG169" s="48">
        <v>1</v>
      </c>
      <c r="BH169" s="49">
        <v>9.090909090909092</v>
      </c>
      <c r="BI169" s="48">
        <v>0</v>
      </c>
      <c r="BJ169" s="49">
        <v>0</v>
      </c>
      <c r="BK169" s="48">
        <v>0</v>
      </c>
      <c r="BL169" s="49">
        <v>0</v>
      </c>
      <c r="BM169" s="48">
        <v>10</v>
      </c>
      <c r="BN169" s="49">
        <v>90.9090909090909</v>
      </c>
      <c r="BO169" s="48">
        <v>11</v>
      </c>
    </row>
    <row r="170" spans="1:67" ht="15">
      <c r="A170" s="65" t="s">
        <v>264</v>
      </c>
      <c r="B170" s="65" t="s">
        <v>273</v>
      </c>
      <c r="C170" s="66" t="s">
        <v>1774</v>
      </c>
      <c r="D170" s="67">
        <v>10</v>
      </c>
      <c r="E170" s="68" t="s">
        <v>136</v>
      </c>
      <c r="F170" s="69">
        <v>23.333333333333336</v>
      </c>
      <c r="G170" s="66"/>
      <c r="H170" s="70"/>
      <c r="I170" s="71"/>
      <c r="J170" s="71"/>
      <c r="K170" s="34" t="s">
        <v>66</v>
      </c>
      <c r="L170" s="78">
        <v>170</v>
      </c>
      <c r="M170" s="78"/>
      <c r="N170" s="73"/>
      <c r="O170" s="80" t="s">
        <v>292</v>
      </c>
      <c r="P170" s="82">
        <v>43705.70769675926</v>
      </c>
      <c r="Q170" s="80" t="s">
        <v>301</v>
      </c>
      <c r="R170" s="80"/>
      <c r="S170" s="80"/>
      <c r="T170" s="80" t="s">
        <v>347</v>
      </c>
      <c r="U170" s="80"/>
      <c r="V170" s="83" t="s">
        <v>394</v>
      </c>
      <c r="W170" s="82">
        <v>43705.70769675926</v>
      </c>
      <c r="X170" s="86">
        <v>43705</v>
      </c>
      <c r="Y170" s="88" t="s">
        <v>459</v>
      </c>
      <c r="Z170" s="83" t="s">
        <v>524</v>
      </c>
      <c r="AA170" s="80"/>
      <c r="AB170" s="80"/>
      <c r="AC170" s="88" t="s">
        <v>590</v>
      </c>
      <c r="AD170" s="80"/>
      <c r="AE170" s="80" t="b">
        <v>0</v>
      </c>
      <c r="AF170" s="80">
        <v>0</v>
      </c>
      <c r="AG170" s="88" t="s">
        <v>607</v>
      </c>
      <c r="AH170" s="80" t="b">
        <v>0</v>
      </c>
      <c r="AI170" s="80" t="s">
        <v>611</v>
      </c>
      <c r="AJ170" s="80"/>
      <c r="AK170" s="88" t="s">
        <v>607</v>
      </c>
      <c r="AL170" s="80" t="b">
        <v>0</v>
      </c>
      <c r="AM170" s="80">
        <v>2</v>
      </c>
      <c r="AN170" s="88" t="s">
        <v>595</v>
      </c>
      <c r="AO170" s="80" t="s">
        <v>617</v>
      </c>
      <c r="AP170" s="80" t="b">
        <v>0</v>
      </c>
      <c r="AQ170" s="88" t="s">
        <v>595</v>
      </c>
      <c r="AR170" s="80" t="s">
        <v>196</v>
      </c>
      <c r="AS170" s="80">
        <v>0</v>
      </c>
      <c r="AT170" s="80">
        <v>0</v>
      </c>
      <c r="AU170" s="80"/>
      <c r="AV170" s="80"/>
      <c r="AW170" s="80"/>
      <c r="AX170" s="80"/>
      <c r="AY170" s="80"/>
      <c r="AZ170" s="80"/>
      <c r="BA170" s="80"/>
      <c r="BB170" s="80"/>
      <c r="BC170">
        <v>2</v>
      </c>
      <c r="BD170" s="79" t="str">
        <f>REPLACE(INDEX(GroupVertices[Group],MATCH(Edges[[#This Row],[Vertex 1]],GroupVertices[Vertex],0)),1,1,"")</f>
        <v>1</v>
      </c>
      <c r="BE170" s="79" t="str">
        <f>REPLACE(INDEX(GroupVertices[Group],MATCH(Edges[[#This Row],[Vertex 2]],GroupVertices[Vertex],0)),1,1,"")</f>
        <v>2</v>
      </c>
      <c r="BF170" s="79">
        <v>17</v>
      </c>
      <c r="BG170" s="48">
        <v>3</v>
      </c>
      <c r="BH170" s="49">
        <v>7.5</v>
      </c>
      <c r="BI170" s="48">
        <v>0</v>
      </c>
      <c r="BJ170" s="49">
        <v>0</v>
      </c>
      <c r="BK170" s="48">
        <v>0</v>
      </c>
      <c r="BL170" s="49">
        <v>0</v>
      </c>
      <c r="BM170" s="48">
        <v>37</v>
      </c>
      <c r="BN170" s="49">
        <v>92.5</v>
      </c>
      <c r="BO170" s="48">
        <v>40</v>
      </c>
    </row>
    <row r="171" spans="1:67" ht="15">
      <c r="A171" s="65" t="s">
        <v>273</v>
      </c>
      <c r="B171" s="65" t="s">
        <v>264</v>
      </c>
      <c r="C171" s="66" t="s">
        <v>1774</v>
      </c>
      <c r="D171" s="67">
        <v>10</v>
      </c>
      <c r="E171" s="68" t="s">
        <v>136</v>
      </c>
      <c r="F171" s="69">
        <v>23.333333333333336</v>
      </c>
      <c r="G171" s="66"/>
      <c r="H171" s="70"/>
      <c r="I171" s="71"/>
      <c r="J171" s="71"/>
      <c r="K171" s="34" t="s">
        <v>66</v>
      </c>
      <c r="L171" s="78">
        <v>171</v>
      </c>
      <c r="M171" s="78"/>
      <c r="N171" s="73"/>
      <c r="O171" s="80" t="s">
        <v>292</v>
      </c>
      <c r="P171" s="82">
        <v>43705.62704861111</v>
      </c>
      <c r="Q171" s="80" t="s">
        <v>312</v>
      </c>
      <c r="R171" s="80"/>
      <c r="S171" s="80"/>
      <c r="T171" s="80" t="s">
        <v>355</v>
      </c>
      <c r="U171" s="80"/>
      <c r="V171" s="83" t="s">
        <v>403</v>
      </c>
      <c r="W171" s="82">
        <v>43705.62704861111</v>
      </c>
      <c r="X171" s="86">
        <v>43705</v>
      </c>
      <c r="Y171" s="88" t="s">
        <v>460</v>
      </c>
      <c r="Z171" s="83" t="s">
        <v>525</v>
      </c>
      <c r="AA171" s="80"/>
      <c r="AB171" s="80"/>
      <c r="AC171" s="88" t="s">
        <v>591</v>
      </c>
      <c r="AD171" s="80"/>
      <c r="AE171" s="80" t="b">
        <v>0</v>
      </c>
      <c r="AF171" s="80">
        <v>0</v>
      </c>
      <c r="AG171" s="88" t="s">
        <v>607</v>
      </c>
      <c r="AH171" s="80" t="b">
        <v>0</v>
      </c>
      <c r="AI171" s="80" t="s">
        <v>611</v>
      </c>
      <c r="AJ171" s="80"/>
      <c r="AK171" s="88" t="s">
        <v>607</v>
      </c>
      <c r="AL171" s="80" t="b">
        <v>0</v>
      </c>
      <c r="AM171" s="80">
        <v>1</v>
      </c>
      <c r="AN171" s="88" t="s">
        <v>587</v>
      </c>
      <c r="AO171" s="80" t="s">
        <v>616</v>
      </c>
      <c r="AP171" s="80" t="b">
        <v>0</v>
      </c>
      <c r="AQ171" s="88" t="s">
        <v>587</v>
      </c>
      <c r="AR171" s="80" t="s">
        <v>196</v>
      </c>
      <c r="AS171" s="80">
        <v>0</v>
      </c>
      <c r="AT171" s="80">
        <v>0</v>
      </c>
      <c r="AU171" s="80"/>
      <c r="AV171" s="80"/>
      <c r="AW171" s="80"/>
      <c r="AX171" s="80"/>
      <c r="AY171" s="80"/>
      <c r="AZ171" s="80"/>
      <c r="BA171" s="80"/>
      <c r="BB171" s="80"/>
      <c r="BC171">
        <v>2</v>
      </c>
      <c r="BD171" s="79" t="str">
        <f>REPLACE(INDEX(GroupVertices[Group],MATCH(Edges[[#This Row],[Vertex 1]],GroupVertices[Vertex],0)),1,1,"")</f>
        <v>2</v>
      </c>
      <c r="BE171" s="79" t="str">
        <f>REPLACE(INDEX(GroupVertices[Group],MATCH(Edges[[#This Row],[Vertex 2]],GroupVertices[Vertex],0)),1,1,"")</f>
        <v>1</v>
      </c>
      <c r="BF171" s="79">
        <v>16</v>
      </c>
      <c r="BG171" s="48">
        <v>1</v>
      </c>
      <c r="BH171" s="49">
        <v>4.761904761904762</v>
      </c>
      <c r="BI171" s="48">
        <v>1</v>
      </c>
      <c r="BJ171" s="49">
        <v>4.761904761904762</v>
      </c>
      <c r="BK171" s="48">
        <v>0</v>
      </c>
      <c r="BL171" s="49">
        <v>0</v>
      </c>
      <c r="BM171" s="48">
        <v>19</v>
      </c>
      <c r="BN171" s="49">
        <v>90.47619047619048</v>
      </c>
      <c r="BO171" s="48">
        <v>21</v>
      </c>
    </row>
    <row r="172" spans="1:67" ht="15">
      <c r="A172" s="65" t="s">
        <v>273</v>
      </c>
      <c r="B172" s="65" t="s">
        <v>264</v>
      </c>
      <c r="C172" s="66" t="s">
        <v>1774</v>
      </c>
      <c r="D172" s="67">
        <v>10</v>
      </c>
      <c r="E172" s="68" t="s">
        <v>136</v>
      </c>
      <c r="F172" s="69">
        <v>23.333333333333336</v>
      </c>
      <c r="G172" s="66"/>
      <c r="H172" s="70"/>
      <c r="I172" s="71"/>
      <c r="J172" s="71"/>
      <c r="K172" s="34" t="s">
        <v>66</v>
      </c>
      <c r="L172" s="78">
        <v>172</v>
      </c>
      <c r="M172" s="78"/>
      <c r="N172" s="73"/>
      <c r="O172" s="80" t="s">
        <v>292</v>
      </c>
      <c r="P172" s="82">
        <v>43705.664143518516</v>
      </c>
      <c r="Q172" s="80" t="s">
        <v>313</v>
      </c>
      <c r="R172" s="83" t="s">
        <v>325</v>
      </c>
      <c r="S172" s="80" t="s">
        <v>337</v>
      </c>
      <c r="T172" s="80" t="s">
        <v>356</v>
      </c>
      <c r="U172" s="80"/>
      <c r="V172" s="83" t="s">
        <v>403</v>
      </c>
      <c r="W172" s="82">
        <v>43705.664143518516</v>
      </c>
      <c r="X172" s="86">
        <v>43705</v>
      </c>
      <c r="Y172" s="88" t="s">
        <v>461</v>
      </c>
      <c r="Z172" s="83" t="s">
        <v>526</v>
      </c>
      <c r="AA172" s="80"/>
      <c r="AB172" s="80"/>
      <c r="AC172" s="88" t="s">
        <v>592</v>
      </c>
      <c r="AD172" s="80"/>
      <c r="AE172" s="80" t="b">
        <v>0</v>
      </c>
      <c r="AF172" s="80">
        <v>0</v>
      </c>
      <c r="AG172" s="88" t="s">
        <v>607</v>
      </c>
      <c r="AH172" s="80" t="b">
        <v>0</v>
      </c>
      <c r="AI172" s="80" t="s">
        <v>611</v>
      </c>
      <c r="AJ172" s="80"/>
      <c r="AK172" s="88" t="s">
        <v>607</v>
      </c>
      <c r="AL172" s="80" t="b">
        <v>0</v>
      </c>
      <c r="AM172" s="80">
        <v>1</v>
      </c>
      <c r="AN172" s="88" t="s">
        <v>588</v>
      </c>
      <c r="AO172" s="80" t="s">
        <v>616</v>
      </c>
      <c r="AP172" s="80" t="b">
        <v>0</v>
      </c>
      <c r="AQ172" s="88" t="s">
        <v>588</v>
      </c>
      <c r="AR172" s="80" t="s">
        <v>196</v>
      </c>
      <c r="AS172" s="80">
        <v>0</v>
      </c>
      <c r="AT172" s="80">
        <v>0</v>
      </c>
      <c r="AU172" s="80"/>
      <c r="AV172" s="80"/>
      <c r="AW172" s="80"/>
      <c r="AX172" s="80"/>
      <c r="AY172" s="80"/>
      <c r="AZ172" s="80"/>
      <c r="BA172" s="80"/>
      <c r="BB172" s="80"/>
      <c r="BC172">
        <v>2</v>
      </c>
      <c r="BD172" s="79" t="str">
        <f>REPLACE(INDEX(GroupVertices[Group],MATCH(Edges[[#This Row],[Vertex 1]],GroupVertices[Vertex],0)),1,1,"")</f>
        <v>2</v>
      </c>
      <c r="BE172" s="79" t="str">
        <f>REPLACE(INDEX(GroupVertices[Group],MATCH(Edges[[#This Row],[Vertex 2]],GroupVertices[Vertex],0)),1,1,"")</f>
        <v>1</v>
      </c>
      <c r="BF172" s="79">
        <v>8</v>
      </c>
      <c r="BG172" s="48"/>
      <c r="BH172" s="49"/>
      <c r="BI172" s="48"/>
      <c r="BJ172" s="49"/>
      <c r="BK172" s="48"/>
      <c r="BL172" s="49"/>
      <c r="BM172" s="48"/>
      <c r="BN172" s="49"/>
      <c r="BO172" s="48"/>
    </row>
    <row r="173" spans="1:67" ht="15">
      <c r="A173" s="65" t="s">
        <v>273</v>
      </c>
      <c r="B173" s="65" t="s">
        <v>290</v>
      </c>
      <c r="C173" s="66" t="s">
        <v>1772</v>
      </c>
      <c r="D173" s="67">
        <v>3</v>
      </c>
      <c r="E173" s="68" t="s">
        <v>132</v>
      </c>
      <c r="F173" s="69">
        <v>32</v>
      </c>
      <c r="G173" s="66"/>
      <c r="H173" s="70"/>
      <c r="I173" s="71"/>
      <c r="J173" s="71"/>
      <c r="K173" s="34" t="s">
        <v>65</v>
      </c>
      <c r="L173" s="78">
        <v>173</v>
      </c>
      <c r="M173" s="78"/>
      <c r="N173" s="73"/>
      <c r="O173" s="80" t="s">
        <v>293</v>
      </c>
      <c r="P173" s="82">
        <v>43705.664143518516</v>
      </c>
      <c r="Q173" s="80" t="s">
        <v>313</v>
      </c>
      <c r="R173" s="83" t="s">
        <v>325</v>
      </c>
      <c r="S173" s="80" t="s">
        <v>337</v>
      </c>
      <c r="T173" s="80" t="s">
        <v>356</v>
      </c>
      <c r="U173" s="80"/>
      <c r="V173" s="83" t="s">
        <v>403</v>
      </c>
      <c r="W173" s="82">
        <v>43705.664143518516</v>
      </c>
      <c r="X173" s="86">
        <v>43705</v>
      </c>
      <c r="Y173" s="88" t="s">
        <v>461</v>
      </c>
      <c r="Z173" s="83" t="s">
        <v>526</v>
      </c>
      <c r="AA173" s="80"/>
      <c r="AB173" s="80"/>
      <c r="AC173" s="88" t="s">
        <v>592</v>
      </c>
      <c r="AD173" s="80"/>
      <c r="AE173" s="80" t="b">
        <v>0</v>
      </c>
      <c r="AF173" s="80">
        <v>0</v>
      </c>
      <c r="AG173" s="88" t="s">
        <v>607</v>
      </c>
      <c r="AH173" s="80" t="b">
        <v>0</v>
      </c>
      <c r="AI173" s="80" t="s">
        <v>611</v>
      </c>
      <c r="AJ173" s="80"/>
      <c r="AK173" s="88" t="s">
        <v>607</v>
      </c>
      <c r="AL173" s="80" t="b">
        <v>0</v>
      </c>
      <c r="AM173" s="80">
        <v>1</v>
      </c>
      <c r="AN173" s="88" t="s">
        <v>588</v>
      </c>
      <c r="AO173" s="80" t="s">
        <v>616</v>
      </c>
      <c r="AP173" s="80" t="b">
        <v>0</v>
      </c>
      <c r="AQ173" s="88" t="s">
        <v>588</v>
      </c>
      <c r="AR173" s="80" t="s">
        <v>196</v>
      </c>
      <c r="AS173" s="80">
        <v>0</v>
      </c>
      <c r="AT173" s="80">
        <v>0</v>
      </c>
      <c r="AU173" s="80"/>
      <c r="AV173" s="80"/>
      <c r="AW173" s="80"/>
      <c r="AX173" s="80"/>
      <c r="AY173" s="80"/>
      <c r="AZ173" s="80"/>
      <c r="BA173" s="80"/>
      <c r="BB173" s="80"/>
      <c r="BC173">
        <v>1</v>
      </c>
      <c r="BD173" s="79" t="str">
        <f>REPLACE(INDEX(GroupVertices[Group],MATCH(Edges[[#This Row],[Vertex 1]],GroupVertices[Vertex],0)),1,1,"")</f>
        <v>2</v>
      </c>
      <c r="BE173" s="79" t="str">
        <f>REPLACE(INDEX(GroupVertices[Group],MATCH(Edges[[#This Row],[Vertex 2]],GroupVertices[Vertex],0)),1,1,"")</f>
        <v>1</v>
      </c>
      <c r="BF173" s="79">
        <v>8</v>
      </c>
      <c r="BG173" s="48">
        <v>0</v>
      </c>
      <c r="BH173" s="49">
        <v>0</v>
      </c>
      <c r="BI173" s="48">
        <v>0</v>
      </c>
      <c r="BJ173" s="49">
        <v>0</v>
      </c>
      <c r="BK173" s="48">
        <v>0</v>
      </c>
      <c r="BL173" s="49">
        <v>0</v>
      </c>
      <c r="BM173" s="48">
        <v>15</v>
      </c>
      <c r="BN173" s="49">
        <v>100</v>
      </c>
      <c r="BO173" s="48">
        <v>15</v>
      </c>
    </row>
    <row r="174" spans="1:67" ht="15">
      <c r="A174" s="65" t="s">
        <v>273</v>
      </c>
      <c r="B174" s="65" t="s">
        <v>289</v>
      </c>
      <c r="C174" s="66" t="s">
        <v>1772</v>
      </c>
      <c r="D174" s="67">
        <v>3</v>
      </c>
      <c r="E174" s="68" t="s">
        <v>132</v>
      </c>
      <c r="F174" s="69">
        <v>32</v>
      </c>
      <c r="G174" s="66"/>
      <c r="H174" s="70"/>
      <c r="I174" s="71"/>
      <c r="J174" s="71"/>
      <c r="K174" s="34" t="s">
        <v>65</v>
      </c>
      <c r="L174" s="78">
        <v>174</v>
      </c>
      <c r="M174" s="78"/>
      <c r="N174" s="73"/>
      <c r="O174" s="80" t="s">
        <v>293</v>
      </c>
      <c r="P174" s="82">
        <v>43707.579976851855</v>
      </c>
      <c r="Q174" s="80" t="s">
        <v>311</v>
      </c>
      <c r="R174" s="83" t="s">
        <v>327</v>
      </c>
      <c r="S174" s="80" t="s">
        <v>338</v>
      </c>
      <c r="T174" s="80" t="s">
        <v>357</v>
      </c>
      <c r="U174" s="80"/>
      <c r="V174" s="83" t="s">
        <v>403</v>
      </c>
      <c r="W174" s="82">
        <v>43707.579976851855</v>
      </c>
      <c r="X174" s="86">
        <v>43707</v>
      </c>
      <c r="Y174" s="88" t="s">
        <v>462</v>
      </c>
      <c r="Z174" s="83" t="s">
        <v>527</v>
      </c>
      <c r="AA174" s="80"/>
      <c r="AB174" s="80"/>
      <c r="AC174" s="88" t="s">
        <v>593</v>
      </c>
      <c r="AD174" s="80"/>
      <c r="AE174" s="80" t="b">
        <v>0</v>
      </c>
      <c r="AF174" s="80">
        <v>1</v>
      </c>
      <c r="AG174" s="88" t="s">
        <v>607</v>
      </c>
      <c r="AH174" s="80" t="b">
        <v>0</v>
      </c>
      <c r="AI174" s="80" t="s">
        <v>611</v>
      </c>
      <c r="AJ174" s="80"/>
      <c r="AK174" s="88" t="s">
        <v>607</v>
      </c>
      <c r="AL174" s="80" t="b">
        <v>0</v>
      </c>
      <c r="AM174" s="80">
        <v>2</v>
      </c>
      <c r="AN174" s="88" t="s">
        <v>607</v>
      </c>
      <c r="AO174" s="80" t="s">
        <v>621</v>
      </c>
      <c r="AP174" s="80" t="b">
        <v>0</v>
      </c>
      <c r="AQ174" s="88" t="s">
        <v>593</v>
      </c>
      <c r="AR174" s="80" t="s">
        <v>196</v>
      </c>
      <c r="AS174" s="80">
        <v>0</v>
      </c>
      <c r="AT174" s="80">
        <v>0</v>
      </c>
      <c r="AU174" s="80"/>
      <c r="AV174" s="80"/>
      <c r="AW174" s="80"/>
      <c r="AX174" s="80"/>
      <c r="AY174" s="80"/>
      <c r="AZ174" s="80"/>
      <c r="BA174" s="80"/>
      <c r="BB174" s="80"/>
      <c r="BC174">
        <v>1</v>
      </c>
      <c r="BD174" s="79" t="str">
        <f>REPLACE(INDEX(GroupVertices[Group],MATCH(Edges[[#This Row],[Vertex 1]],GroupVertices[Vertex],0)),1,1,"")</f>
        <v>2</v>
      </c>
      <c r="BE174" s="79" t="str">
        <f>REPLACE(INDEX(GroupVertices[Group],MATCH(Edges[[#This Row],[Vertex 2]],GroupVertices[Vertex],0)),1,1,"")</f>
        <v>2</v>
      </c>
      <c r="BF174" s="79">
        <v>9</v>
      </c>
      <c r="BG174" s="48">
        <v>0</v>
      </c>
      <c r="BH174" s="49">
        <v>0</v>
      </c>
      <c r="BI174" s="48">
        <v>0</v>
      </c>
      <c r="BJ174" s="49">
        <v>0</v>
      </c>
      <c r="BK174" s="48">
        <v>0</v>
      </c>
      <c r="BL174" s="49">
        <v>0</v>
      </c>
      <c r="BM174" s="48">
        <v>21</v>
      </c>
      <c r="BN174" s="49">
        <v>100</v>
      </c>
      <c r="BO174" s="48">
        <v>21</v>
      </c>
    </row>
    <row r="175" spans="1:67" ht="15">
      <c r="A175" s="65" t="s">
        <v>273</v>
      </c>
      <c r="B175" s="65" t="s">
        <v>273</v>
      </c>
      <c r="C175" s="66" t="s">
        <v>1774</v>
      </c>
      <c r="D175" s="67">
        <v>10</v>
      </c>
      <c r="E175" s="68" t="s">
        <v>136</v>
      </c>
      <c r="F175" s="69">
        <v>23.333333333333336</v>
      </c>
      <c r="G175" s="66"/>
      <c r="H175" s="70"/>
      <c r="I175" s="71"/>
      <c r="J175" s="71"/>
      <c r="K175" s="34" t="s">
        <v>65</v>
      </c>
      <c r="L175" s="78">
        <v>175</v>
      </c>
      <c r="M175" s="78"/>
      <c r="N175" s="73"/>
      <c r="O175" s="80" t="s">
        <v>196</v>
      </c>
      <c r="P175" s="82">
        <v>43705.45849537037</v>
      </c>
      <c r="Q175" s="80" t="s">
        <v>299</v>
      </c>
      <c r="R175" s="83" t="s">
        <v>328</v>
      </c>
      <c r="S175" s="80" t="s">
        <v>334</v>
      </c>
      <c r="T175" s="80" t="s">
        <v>358</v>
      </c>
      <c r="U175" s="80"/>
      <c r="V175" s="83" t="s">
        <v>403</v>
      </c>
      <c r="W175" s="82">
        <v>43705.45849537037</v>
      </c>
      <c r="X175" s="86">
        <v>43705</v>
      </c>
      <c r="Y175" s="88" t="s">
        <v>463</v>
      </c>
      <c r="Z175" s="83" t="s">
        <v>528</v>
      </c>
      <c r="AA175" s="80"/>
      <c r="AB175" s="80"/>
      <c r="AC175" s="88" t="s">
        <v>594</v>
      </c>
      <c r="AD175" s="80"/>
      <c r="AE175" s="80" t="b">
        <v>0</v>
      </c>
      <c r="AF175" s="80">
        <v>6</v>
      </c>
      <c r="AG175" s="88" t="s">
        <v>607</v>
      </c>
      <c r="AH175" s="80" t="b">
        <v>0</v>
      </c>
      <c r="AI175" s="80" t="s">
        <v>611</v>
      </c>
      <c r="AJ175" s="80"/>
      <c r="AK175" s="88" t="s">
        <v>607</v>
      </c>
      <c r="AL175" s="80" t="b">
        <v>0</v>
      </c>
      <c r="AM175" s="80">
        <v>3</v>
      </c>
      <c r="AN175" s="88" t="s">
        <v>607</v>
      </c>
      <c r="AO175" s="80" t="s">
        <v>621</v>
      </c>
      <c r="AP175" s="80" t="b">
        <v>0</v>
      </c>
      <c r="AQ175" s="88" t="s">
        <v>594</v>
      </c>
      <c r="AR175" s="80" t="s">
        <v>196</v>
      </c>
      <c r="AS175" s="80">
        <v>0</v>
      </c>
      <c r="AT175" s="80">
        <v>0</v>
      </c>
      <c r="AU175" s="80"/>
      <c r="AV175" s="80"/>
      <c r="AW175" s="80"/>
      <c r="AX175" s="80"/>
      <c r="AY175" s="80"/>
      <c r="AZ175" s="80"/>
      <c r="BA175" s="80"/>
      <c r="BB175" s="80"/>
      <c r="BC175">
        <v>2</v>
      </c>
      <c r="BD175" s="79" t="str">
        <f>REPLACE(INDEX(GroupVertices[Group],MATCH(Edges[[#This Row],[Vertex 1]],GroupVertices[Vertex],0)),1,1,"")</f>
        <v>2</v>
      </c>
      <c r="BE175" s="79" t="str">
        <f>REPLACE(INDEX(GroupVertices[Group],MATCH(Edges[[#This Row],[Vertex 2]],GroupVertices[Vertex],0)),1,1,"")</f>
        <v>2</v>
      </c>
      <c r="BF175" s="79">
        <v>14</v>
      </c>
      <c r="BG175" s="48">
        <v>4</v>
      </c>
      <c r="BH175" s="49">
        <v>12.903225806451612</v>
      </c>
      <c r="BI175" s="48">
        <v>0</v>
      </c>
      <c r="BJ175" s="49">
        <v>0</v>
      </c>
      <c r="BK175" s="48">
        <v>0</v>
      </c>
      <c r="BL175" s="49">
        <v>0</v>
      </c>
      <c r="BM175" s="48">
        <v>27</v>
      </c>
      <c r="BN175" s="49">
        <v>87.09677419354838</v>
      </c>
      <c r="BO175" s="48">
        <v>31</v>
      </c>
    </row>
    <row r="176" spans="1:67" ht="15">
      <c r="A176" s="65" t="s">
        <v>273</v>
      </c>
      <c r="B176" s="65" t="s">
        <v>273</v>
      </c>
      <c r="C176" s="66" t="s">
        <v>1774</v>
      </c>
      <c r="D176" s="67">
        <v>10</v>
      </c>
      <c r="E176" s="68" t="s">
        <v>136</v>
      </c>
      <c r="F176" s="69">
        <v>23.333333333333336</v>
      </c>
      <c r="G176" s="66"/>
      <c r="H176" s="70"/>
      <c r="I176" s="71"/>
      <c r="J176" s="71"/>
      <c r="K176" s="34" t="s">
        <v>65</v>
      </c>
      <c r="L176" s="78">
        <v>176</v>
      </c>
      <c r="M176" s="78"/>
      <c r="N176" s="73"/>
      <c r="O176" s="80" t="s">
        <v>196</v>
      </c>
      <c r="P176" s="82">
        <v>43705.625439814816</v>
      </c>
      <c r="Q176" s="80" t="s">
        <v>301</v>
      </c>
      <c r="R176" s="83" t="s">
        <v>329</v>
      </c>
      <c r="S176" s="80" t="s">
        <v>338</v>
      </c>
      <c r="T176" s="80" t="s">
        <v>347</v>
      </c>
      <c r="U176" s="80"/>
      <c r="V176" s="83" t="s">
        <v>403</v>
      </c>
      <c r="W176" s="82">
        <v>43705.625439814816</v>
      </c>
      <c r="X176" s="86">
        <v>43705</v>
      </c>
      <c r="Y176" s="88" t="s">
        <v>464</v>
      </c>
      <c r="Z176" s="83" t="s">
        <v>529</v>
      </c>
      <c r="AA176" s="80"/>
      <c r="AB176" s="80"/>
      <c r="AC176" s="88" t="s">
        <v>595</v>
      </c>
      <c r="AD176" s="80"/>
      <c r="AE176" s="80" t="b">
        <v>0</v>
      </c>
      <c r="AF176" s="80">
        <v>6</v>
      </c>
      <c r="AG176" s="88" t="s">
        <v>607</v>
      </c>
      <c r="AH176" s="80" t="b">
        <v>0</v>
      </c>
      <c r="AI176" s="80" t="s">
        <v>611</v>
      </c>
      <c r="AJ176" s="80"/>
      <c r="AK176" s="88" t="s">
        <v>607</v>
      </c>
      <c r="AL176" s="80" t="b">
        <v>0</v>
      </c>
      <c r="AM176" s="80">
        <v>2</v>
      </c>
      <c r="AN176" s="88" t="s">
        <v>607</v>
      </c>
      <c r="AO176" s="80" t="s">
        <v>621</v>
      </c>
      <c r="AP176" s="80" t="b">
        <v>0</v>
      </c>
      <c r="AQ176" s="88" t="s">
        <v>595</v>
      </c>
      <c r="AR176" s="80" t="s">
        <v>196</v>
      </c>
      <c r="AS176" s="80">
        <v>0</v>
      </c>
      <c r="AT176" s="80">
        <v>0</v>
      </c>
      <c r="AU176" s="80"/>
      <c r="AV176" s="80"/>
      <c r="AW176" s="80"/>
      <c r="AX176" s="80"/>
      <c r="AY176" s="80"/>
      <c r="AZ176" s="80"/>
      <c r="BA176" s="80"/>
      <c r="BB176" s="80"/>
      <c r="BC176">
        <v>2</v>
      </c>
      <c r="BD176" s="79" t="str">
        <f>REPLACE(INDEX(GroupVertices[Group],MATCH(Edges[[#This Row],[Vertex 1]],GroupVertices[Vertex],0)),1,1,"")</f>
        <v>2</v>
      </c>
      <c r="BE176" s="79" t="str">
        <f>REPLACE(INDEX(GroupVertices[Group],MATCH(Edges[[#This Row],[Vertex 2]],GroupVertices[Vertex],0)),1,1,"")</f>
        <v>2</v>
      </c>
      <c r="BF176" s="79">
        <v>17</v>
      </c>
      <c r="BG176" s="48">
        <v>3</v>
      </c>
      <c r="BH176" s="49">
        <v>7.5</v>
      </c>
      <c r="BI176" s="48">
        <v>0</v>
      </c>
      <c r="BJ176" s="49">
        <v>0</v>
      </c>
      <c r="BK176" s="48">
        <v>0</v>
      </c>
      <c r="BL176" s="49">
        <v>0</v>
      </c>
      <c r="BM176" s="48">
        <v>37</v>
      </c>
      <c r="BN176" s="49">
        <v>92.5</v>
      </c>
      <c r="BO176" s="48">
        <v>40</v>
      </c>
    </row>
    <row r="177" spans="1:67" ht="15">
      <c r="A177" s="65" t="s">
        <v>273</v>
      </c>
      <c r="B177" s="65" t="s">
        <v>276</v>
      </c>
      <c r="C177" s="66" t="s">
        <v>1772</v>
      </c>
      <c r="D177" s="67">
        <v>3</v>
      </c>
      <c r="E177" s="68" t="s">
        <v>132</v>
      </c>
      <c r="F177" s="69">
        <v>32</v>
      </c>
      <c r="G177" s="66"/>
      <c r="H177" s="70"/>
      <c r="I177" s="71"/>
      <c r="J177" s="71"/>
      <c r="K177" s="34" t="s">
        <v>65</v>
      </c>
      <c r="L177" s="78">
        <v>177</v>
      </c>
      <c r="M177" s="78"/>
      <c r="N177" s="73"/>
      <c r="O177" s="80" t="s">
        <v>292</v>
      </c>
      <c r="P177" s="82">
        <v>43707.66354166667</v>
      </c>
      <c r="Q177" s="80" t="s">
        <v>315</v>
      </c>
      <c r="R177" s="80"/>
      <c r="S177" s="80"/>
      <c r="T177" s="80" t="s">
        <v>341</v>
      </c>
      <c r="U177" s="80"/>
      <c r="V177" s="83" t="s">
        <v>403</v>
      </c>
      <c r="W177" s="82">
        <v>43707.66354166667</v>
      </c>
      <c r="X177" s="86">
        <v>43707</v>
      </c>
      <c r="Y177" s="88" t="s">
        <v>465</v>
      </c>
      <c r="Z177" s="83" t="s">
        <v>530</v>
      </c>
      <c r="AA177" s="80"/>
      <c r="AB177" s="80"/>
      <c r="AC177" s="88" t="s">
        <v>596</v>
      </c>
      <c r="AD177" s="80"/>
      <c r="AE177" s="80" t="b">
        <v>0</v>
      </c>
      <c r="AF177" s="80">
        <v>0</v>
      </c>
      <c r="AG177" s="88" t="s">
        <v>607</v>
      </c>
      <c r="AH177" s="80" t="b">
        <v>0</v>
      </c>
      <c r="AI177" s="80" t="s">
        <v>611</v>
      </c>
      <c r="AJ177" s="80"/>
      <c r="AK177" s="88" t="s">
        <v>607</v>
      </c>
      <c r="AL177" s="80" t="b">
        <v>0</v>
      </c>
      <c r="AM177" s="80">
        <v>2</v>
      </c>
      <c r="AN177" s="88" t="s">
        <v>601</v>
      </c>
      <c r="AO177" s="80" t="s">
        <v>616</v>
      </c>
      <c r="AP177" s="80" t="b">
        <v>0</v>
      </c>
      <c r="AQ177" s="88" t="s">
        <v>601</v>
      </c>
      <c r="AR177" s="80" t="s">
        <v>196</v>
      </c>
      <c r="AS177" s="80">
        <v>0</v>
      </c>
      <c r="AT177" s="80">
        <v>0</v>
      </c>
      <c r="AU177" s="80"/>
      <c r="AV177" s="80"/>
      <c r="AW177" s="80"/>
      <c r="AX177" s="80"/>
      <c r="AY177" s="80"/>
      <c r="AZ177" s="80"/>
      <c r="BA177" s="80"/>
      <c r="BB177" s="80"/>
      <c r="BC177">
        <v>1</v>
      </c>
      <c r="BD177" s="79" t="str">
        <f>REPLACE(INDEX(GroupVertices[Group],MATCH(Edges[[#This Row],[Vertex 1]],GroupVertices[Vertex],0)),1,1,"")</f>
        <v>2</v>
      </c>
      <c r="BE177" s="79" t="str">
        <f>REPLACE(INDEX(GroupVertices[Group],MATCH(Edges[[#This Row],[Vertex 2]],GroupVertices[Vertex],0)),1,1,"")</f>
        <v>2</v>
      </c>
      <c r="BF177" s="79">
        <v>4</v>
      </c>
      <c r="BG177" s="48"/>
      <c r="BH177" s="49"/>
      <c r="BI177" s="48"/>
      <c r="BJ177" s="49"/>
      <c r="BK177" s="48"/>
      <c r="BL177" s="49"/>
      <c r="BM177" s="48"/>
      <c r="BN177" s="49"/>
      <c r="BO177" s="48"/>
    </row>
    <row r="178" spans="1:67" ht="15">
      <c r="A178" s="65" t="s">
        <v>273</v>
      </c>
      <c r="B178" s="65" t="s">
        <v>291</v>
      </c>
      <c r="C178" s="66" t="s">
        <v>1772</v>
      </c>
      <c r="D178" s="67">
        <v>3</v>
      </c>
      <c r="E178" s="68" t="s">
        <v>132</v>
      </c>
      <c r="F178" s="69">
        <v>32</v>
      </c>
      <c r="G178" s="66"/>
      <c r="H178" s="70"/>
      <c r="I178" s="71"/>
      <c r="J178" s="71"/>
      <c r="K178" s="34" t="s">
        <v>65</v>
      </c>
      <c r="L178" s="78">
        <v>178</v>
      </c>
      <c r="M178" s="78"/>
      <c r="N178" s="73"/>
      <c r="O178" s="80" t="s">
        <v>293</v>
      </c>
      <c r="P178" s="82">
        <v>43707.66354166667</v>
      </c>
      <c r="Q178" s="80" t="s">
        <v>315</v>
      </c>
      <c r="R178" s="80"/>
      <c r="S178" s="80"/>
      <c r="T178" s="80" t="s">
        <v>341</v>
      </c>
      <c r="U178" s="80"/>
      <c r="V178" s="83" t="s">
        <v>403</v>
      </c>
      <c r="W178" s="82">
        <v>43707.66354166667</v>
      </c>
      <c r="X178" s="86">
        <v>43707</v>
      </c>
      <c r="Y178" s="88" t="s">
        <v>465</v>
      </c>
      <c r="Z178" s="83" t="s">
        <v>530</v>
      </c>
      <c r="AA178" s="80"/>
      <c r="AB178" s="80"/>
      <c r="AC178" s="88" t="s">
        <v>596</v>
      </c>
      <c r="AD178" s="80"/>
      <c r="AE178" s="80" t="b">
        <v>0</v>
      </c>
      <c r="AF178" s="80">
        <v>0</v>
      </c>
      <c r="AG178" s="88" t="s">
        <v>607</v>
      </c>
      <c r="AH178" s="80" t="b">
        <v>0</v>
      </c>
      <c r="AI178" s="80" t="s">
        <v>611</v>
      </c>
      <c r="AJ178" s="80"/>
      <c r="AK178" s="88" t="s">
        <v>607</v>
      </c>
      <c r="AL178" s="80" t="b">
        <v>0</v>
      </c>
      <c r="AM178" s="80">
        <v>2</v>
      </c>
      <c r="AN178" s="88" t="s">
        <v>601</v>
      </c>
      <c r="AO178" s="80" t="s">
        <v>616</v>
      </c>
      <c r="AP178" s="80" t="b">
        <v>0</v>
      </c>
      <c r="AQ178" s="88" t="s">
        <v>601</v>
      </c>
      <c r="AR178" s="80" t="s">
        <v>196</v>
      </c>
      <c r="AS178" s="80">
        <v>0</v>
      </c>
      <c r="AT178" s="80">
        <v>0</v>
      </c>
      <c r="AU178" s="80"/>
      <c r="AV178" s="80"/>
      <c r="AW178" s="80"/>
      <c r="AX178" s="80"/>
      <c r="AY178" s="80"/>
      <c r="AZ178" s="80"/>
      <c r="BA178" s="80"/>
      <c r="BB178" s="80"/>
      <c r="BC178">
        <v>1</v>
      </c>
      <c r="BD178" s="79" t="str">
        <f>REPLACE(INDEX(GroupVertices[Group],MATCH(Edges[[#This Row],[Vertex 1]],GroupVertices[Vertex],0)),1,1,"")</f>
        <v>2</v>
      </c>
      <c r="BE178" s="79" t="str">
        <f>REPLACE(INDEX(GroupVertices[Group],MATCH(Edges[[#This Row],[Vertex 2]],GroupVertices[Vertex],0)),1,1,"")</f>
        <v>2</v>
      </c>
      <c r="BF178" s="79">
        <v>4</v>
      </c>
      <c r="BG178" s="48">
        <v>0</v>
      </c>
      <c r="BH178" s="49">
        <v>0</v>
      </c>
      <c r="BI178" s="48">
        <v>0</v>
      </c>
      <c r="BJ178" s="49">
        <v>0</v>
      </c>
      <c r="BK178" s="48">
        <v>0</v>
      </c>
      <c r="BL178" s="49">
        <v>0</v>
      </c>
      <c r="BM178" s="48">
        <v>35</v>
      </c>
      <c r="BN178" s="49">
        <v>100</v>
      </c>
      <c r="BO178" s="48">
        <v>35</v>
      </c>
    </row>
    <row r="179" spans="1:67" ht="15">
      <c r="A179" s="65" t="s">
        <v>274</v>
      </c>
      <c r="B179" s="65" t="s">
        <v>276</v>
      </c>
      <c r="C179" s="66" t="s">
        <v>1772</v>
      </c>
      <c r="D179" s="67">
        <v>3</v>
      </c>
      <c r="E179" s="68" t="s">
        <v>132</v>
      </c>
      <c r="F179" s="69">
        <v>32</v>
      </c>
      <c r="G179" s="66"/>
      <c r="H179" s="70"/>
      <c r="I179" s="71"/>
      <c r="J179" s="71"/>
      <c r="K179" s="34" t="s">
        <v>65</v>
      </c>
      <c r="L179" s="78">
        <v>179</v>
      </c>
      <c r="M179" s="78"/>
      <c r="N179" s="73"/>
      <c r="O179" s="80" t="s">
        <v>292</v>
      </c>
      <c r="P179" s="82">
        <v>43707.75746527778</v>
      </c>
      <c r="Q179" s="80" t="s">
        <v>315</v>
      </c>
      <c r="R179" s="80"/>
      <c r="S179" s="80"/>
      <c r="T179" s="80" t="s">
        <v>341</v>
      </c>
      <c r="U179" s="80"/>
      <c r="V179" s="83" t="s">
        <v>404</v>
      </c>
      <c r="W179" s="82">
        <v>43707.75746527778</v>
      </c>
      <c r="X179" s="86">
        <v>43707</v>
      </c>
      <c r="Y179" s="88" t="s">
        <v>466</v>
      </c>
      <c r="Z179" s="83" t="s">
        <v>531</v>
      </c>
      <c r="AA179" s="80"/>
      <c r="AB179" s="80"/>
      <c r="AC179" s="88" t="s">
        <v>597</v>
      </c>
      <c r="AD179" s="80"/>
      <c r="AE179" s="80" t="b">
        <v>0</v>
      </c>
      <c r="AF179" s="80">
        <v>0</v>
      </c>
      <c r="AG179" s="88" t="s">
        <v>607</v>
      </c>
      <c r="AH179" s="80" t="b">
        <v>0</v>
      </c>
      <c r="AI179" s="80" t="s">
        <v>611</v>
      </c>
      <c r="AJ179" s="80"/>
      <c r="AK179" s="88" t="s">
        <v>607</v>
      </c>
      <c r="AL179" s="80" t="b">
        <v>0</v>
      </c>
      <c r="AM179" s="80">
        <v>2</v>
      </c>
      <c r="AN179" s="88" t="s">
        <v>601</v>
      </c>
      <c r="AO179" s="80" t="s">
        <v>616</v>
      </c>
      <c r="AP179" s="80" t="b">
        <v>0</v>
      </c>
      <c r="AQ179" s="88" t="s">
        <v>601</v>
      </c>
      <c r="AR179" s="80" t="s">
        <v>196</v>
      </c>
      <c r="AS179" s="80">
        <v>0</v>
      </c>
      <c r="AT179" s="80">
        <v>0</v>
      </c>
      <c r="AU179" s="80"/>
      <c r="AV179" s="80"/>
      <c r="AW179" s="80"/>
      <c r="AX179" s="80"/>
      <c r="AY179" s="80"/>
      <c r="AZ179" s="80"/>
      <c r="BA179" s="80"/>
      <c r="BB179" s="80"/>
      <c r="BC179">
        <v>1</v>
      </c>
      <c r="BD179" s="79" t="str">
        <f>REPLACE(INDEX(GroupVertices[Group],MATCH(Edges[[#This Row],[Vertex 1]],GroupVertices[Vertex],0)),1,1,"")</f>
        <v>2</v>
      </c>
      <c r="BE179" s="79" t="str">
        <f>REPLACE(INDEX(GroupVertices[Group],MATCH(Edges[[#This Row],[Vertex 2]],GroupVertices[Vertex],0)),1,1,"")</f>
        <v>2</v>
      </c>
      <c r="BF179" s="79">
        <v>4</v>
      </c>
      <c r="BG179" s="48"/>
      <c r="BH179" s="49"/>
      <c r="BI179" s="48"/>
      <c r="BJ179" s="49"/>
      <c r="BK179" s="48"/>
      <c r="BL179" s="49"/>
      <c r="BM179" s="48"/>
      <c r="BN179" s="49"/>
      <c r="BO179" s="48"/>
    </row>
    <row r="180" spans="1:67" ht="15">
      <c r="A180" s="65" t="s">
        <v>274</v>
      </c>
      <c r="B180" s="65" t="s">
        <v>291</v>
      </c>
      <c r="C180" s="66" t="s">
        <v>1772</v>
      </c>
      <c r="D180" s="67">
        <v>3</v>
      </c>
      <c r="E180" s="68" t="s">
        <v>132</v>
      </c>
      <c r="F180" s="69">
        <v>32</v>
      </c>
      <c r="G180" s="66"/>
      <c r="H180" s="70"/>
      <c r="I180" s="71"/>
      <c r="J180" s="71"/>
      <c r="K180" s="34" t="s">
        <v>65</v>
      </c>
      <c r="L180" s="78">
        <v>180</v>
      </c>
      <c r="M180" s="78"/>
      <c r="N180" s="73"/>
      <c r="O180" s="80" t="s">
        <v>293</v>
      </c>
      <c r="P180" s="82">
        <v>43707.75746527778</v>
      </c>
      <c r="Q180" s="80" t="s">
        <v>315</v>
      </c>
      <c r="R180" s="80"/>
      <c r="S180" s="80"/>
      <c r="T180" s="80" t="s">
        <v>341</v>
      </c>
      <c r="U180" s="80"/>
      <c r="V180" s="83" t="s">
        <v>404</v>
      </c>
      <c r="W180" s="82">
        <v>43707.75746527778</v>
      </c>
      <c r="X180" s="86">
        <v>43707</v>
      </c>
      <c r="Y180" s="88" t="s">
        <v>466</v>
      </c>
      <c r="Z180" s="83" t="s">
        <v>531</v>
      </c>
      <c r="AA180" s="80"/>
      <c r="AB180" s="80"/>
      <c r="AC180" s="88" t="s">
        <v>597</v>
      </c>
      <c r="AD180" s="80"/>
      <c r="AE180" s="80" t="b">
        <v>0</v>
      </c>
      <c r="AF180" s="80">
        <v>0</v>
      </c>
      <c r="AG180" s="88" t="s">
        <v>607</v>
      </c>
      <c r="AH180" s="80" t="b">
        <v>0</v>
      </c>
      <c r="AI180" s="80" t="s">
        <v>611</v>
      </c>
      <c r="AJ180" s="80"/>
      <c r="AK180" s="88" t="s">
        <v>607</v>
      </c>
      <c r="AL180" s="80" t="b">
        <v>0</v>
      </c>
      <c r="AM180" s="80">
        <v>2</v>
      </c>
      <c r="AN180" s="88" t="s">
        <v>601</v>
      </c>
      <c r="AO180" s="80" t="s">
        <v>616</v>
      </c>
      <c r="AP180" s="80" t="b">
        <v>0</v>
      </c>
      <c r="AQ180" s="88" t="s">
        <v>601</v>
      </c>
      <c r="AR180" s="80" t="s">
        <v>196</v>
      </c>
      <c r="AS180" s="80">
        <v>0</v>
      </c>
      <c r="AT180" s="80">
        <v>0</v>
      </c>
      <c r="AU180" s="80"/>
      <c r="AV180" s="80"/>
      <c r="AW180" s="80"/>
      <c r="AX180" s="80"/>
      <c r="AY180" s="80"/>
      <c r="AZ180" s="80"/>
      <c r="BA180" s="80"/>
      <c r="BB180" s="80"/>
      <c r="BC180">
        <v>1</v>
      </c>
      <c r="BD180" s="79" t="str">
        <f>REPLACE(INDEX(GroupVertices[Group],MATCH(Edges[[#This Row],[Vertex 1]],GroupVertices[Vertex],0)),1,1,"")</f>
        <v>2</v>
      </c>
      <c r="BE180" s="79" t="str">
        <f>REPLACE(INDEX(GroupVertices[Group],MATCH(Edges[[#This Row],[Vertex 2]],GroupVertices[Vertex],0)),1,1,"")</f>
        <v>2</v>
      </c>
      <c r="BF180" s="79">
        <v>4</v>
      </c>
      <c r="BG180" s="48">
        <v>0</v>
      </c>
      <c r="BH180" s="49">
        <v>0</v>
      </c>
      <c r="BI180" s="48">
        <v>0</v>
      </c>
      <c r="BJ180" s="49">
        <v>0</v>
      </c>
      <c r="BK180" s="48">
        <v>0</v>
      </c>
      <c r="BL180" s="49">
        <v>0</v>
      </c>
      <c r="BM180" s="48">
        <v>35</v>
      </c>
      <c r="BN180" s="49">
        <v>100</v>
      </c>
      <c r="BO180" s="48">
        <v>35</v>
      </c>
    </row>
    <row r="181" spans="1:67" ht="15">
      <c r="A181" s="65" t="s">
        <v>275</v>
      </c>
      <c r="B181" s="65" t="s">
        <v>291</v>
      </c>
      <c r="C181" s="66" t="s">
        <v>1774</v>
      </c>
      <c r="D181" s="67">
        <v>10</v>
      </c>
      <c r="E181" s="68" t="s">
        <v>136</v>
      </c>
      <c r="F181" s="69">
        <v>23.333333333333336</v>
      </c>
      <c r="G181" s="66"/>
      <c r="H181" s="70"/>
      <c r="I181" s="71"/>
      <c r="J181" s="71"/>
      <c r="K181" s="34" t="s">
        <v>65</v>
      </c>
      <c r="L181" s="78">
        <v>181</v>
      </c>
      <c r="M181" s="78"/>
      <c r="N181" s="73"/>
      <c r="O181" s="80" t="s">
        <v>293</v>
      </c>
      <c r="P181" s="82">
        <v>43707.81280092592</v>
      </c>
      <c r="Q181" s="80" t="s">
        <v>316</v>
      </c>
      <c r="R181" s="80" t="s">
        <v>330</v>
      </c>
      <c r="S181" s="80" t="s">
        <v>339</v>
      </c>
      <c r="T181" s="80" t="s">
        <v>341</v>
      </c>
      <c r="U181" s="83" t="s">
        <v>365</v>
      </c>
      <c r="V181" s="83" t="s">
        <v>365</v>
      </c>
      <c r="W181" s="82">
        <v>43707.81280092592</v>
      </c>
      <c r="X181" s="86">
        <v>43707</v>
      </c>
      <c r="Y181" s="88" t="s">
        <v>467</v>
      </c>
      <c r="Z181" s="83" t="s">
        <v>532</v>
      </c>
      <c r="AA181" s="80"/>
      <c r="AB181" s="80"/>
      <c r="AC181" s="88" t="s">
        <v>598</v>
      </c>
      <c r="AD181" s="80"/>
      <c r="AE181" s="80" t="b">
        <v>0</v>
      </c>
      <c r="AF181" s="80">
        <v>0</v>
      </c>
      <c r="AG181" s="88" t="s">
        <v>607</v>
      </c>
      <c r="AH181" s="80" t="b">
        <v>0</v>
      </c>
      <c r="AI181" s="80" t="s">
        <v>611</v>
      </c>
      <c r="AJ181" s="80"/>
      <c r="AK181" s="88" t="s">
        <v>607</v>
      </c>
      <c r="AL181" s="80" t="b">
        <v>0</v>
      </c>
      <c r="AM181" s="80">
        <v>0</v>
      </c>
      <c r="AN181" s="88" t="s">
        <v>607</v>
      </c>
      <c r="AO181" s="80" t="s">
        <v>621</v>
      </c>
      <c r="AP181" s="80" t="b">
        <v>0</v>
      </c>
      <c r="AQ181" s="88" t="s">
        <v>598</v>
      </c>
      <c r="AR181" s="80" t="s">
        <v>196</v>
      </c>
      <c r="AS181" s="80">
        <v>0</v>
      </c>
      <c r="AT181" s="80">
        <v>0</v>
      </c>
      <c r="AU181" s="80"/>
      <c r="AV181" s="80"/>
      <c r="AW181" s="80"/>
      <c r="AX181" s="80"/>
      <c r="AY181" s="80"/>
      <c r="AZ181" s="80"/>
      <c r="BA181" s="80"/>
      <c r="BB181" s="80"/>
      <c r="BC181">
        <v>2</v>
      </c>
      <c r="BD181" s="79" t="str">
        <f>REPLACE(INDEX(GroupVertices[Group],MATCH(Edges[[#This Row],[Vertex 1]],GroupVertices[Vertex],0)),1,1,"")</f>
        <v>2</v>
      </c>
      <c r="BE181" s="79" t="str">
        <f>REPLACE(INDEX(GroupVertices[Group],MATCH(Edges[[#This Row],[Vertex 2]],GroupVertices[Vertex],0)),1,1,"")</f>
        <v>2</v>
      </c>
      <c r="BF181" s="79">
        <v>3</v>
      </c>
      <c r="BG181" s="48">
        <v>0</v>
      </c>
      <c r="BH181" s="49">
        <v>0</v>
      </c>
      <c r="BI181" s="48">
        <v>0</v>
      </c>
      <c r="BJ181" s="49">
        <v>0</v>
      </c>
      <c r="BK181" s="48">
        <v>0</v>
      </c>
      <c r="BL181" s="49">
        <v>0</v>
      </c>
      <c r="BM181" s="48">
        <v>33</v>
      </c>
      <c r="BN181" s="49">
        <v>100</v>
      </c>
      <c r="BO181" s="48">
        <v>33</v>
      </c>
    </row>
    <row r="182" spans="1:67" ht="15">
      <c r="A182" s="65" t="s">
        <v>275</v>
      </c>
      <c r="B182" s="65" t="s">
        <v>291</v>
      </c>
      <c r="C182" s="66" t="s">
        <v>1774</v>
      </c>
      <c r="D182" s="67">
        <v>10</v>
      </c>
      <c r="E182" s="68" t="s">
        <v>136</v>
      </c>
      <c r="F182" s="69">
        <v>23.333333333333336</v>
      </c>
      <c r="G182" s="66"/>
      <c r="H182" s="70"/>
      <c r="I182" s="71"/>
      <c r="J182" s="71"/>
      <c r="K182" s="34" t="s">
        <v>65</v>
      </c>
      <c r="L182" s="78">
        <v>182</v>
      </c>
      <c r="M182" s="78"/>
      <c r="N182" s="73"/>
      <c r="O182" s="80" t="s">
        <v>293</v>
      </c>
      <c r="P182" s="82">
        <v>43707.85770833334</v>
      </c>
      <c r="Q182" s="80" t="s">
        <v>317</v>
      </c>
      <c r="R182" s="80" t="s">
        <v>331</v>
      </c>
      <c r="S182" s="80" t="s">
        <v>339</v>
      </c>
      <c r="T182" s="80" t="s">
        <v>350</v>
      </c>
      <c r="U182" s="80"/>
      <c r="V182" s="83" t="s">
        <v>405</v>
      </c>
      <c r="W182" s="82">
        <v>43707.85770833334</v>
      </c>
      <c r="X182" s="86">
        <v>43707</v>
      </c>
      <c r="Y182" s="88" t="s">
        <v>468</v>
      </c>
      <c r="Z182" s="83" t="s">
        <v>533</v>
      </c>
      <c r="AA182" s="80"/>
      <c r="AB182" s="80"/>
      <c r="AC182" s="88" t="s">
        <v>599</v>
      </c>
      <c r="AD182" s="80"/>
      <c r="AE182" s="80" t="b">
        <v>0</v>
      </c>
      <c r="AF182" s="80">
        <v>0</v>
      </c>
      <c r="AG182" s="88" t="s">
        <v>607</v>
      </c>
      <c r="AH182" s="80" t="b">
        <v>0</v>
      </c>
      <c r="AI182" s="80" t="s">
        <v>611</v>
      </c>
      <c r="AJ182" s="80"/>
      <c r="AK182" s="88" t="s">
        <v>607</v>
      </c>
      <c r="AL182" s="80" t="b">
        <v>0</v>
      </c>
      <c r="AM182" s="80">
        <v>0</v>
      </c>
      <c r="AN182" s="88" t="s">
        <v>607</v>
      </c>
      <c r="AO182" s="80" t="s">
        <v>621</v>
      </c>
      <c r="AP182" s="80" t="b">
        <v>0</v>
      </c>
      <c r="AQ182" s="88" t="s">
        <v>599</v>
      </c>
      <c r="AR182" s="80" t="s">
        <v>196</v>
      </c>
      <c r="AS182" s="80">
        <v>0</v>
      </c>
      <c r="AT182" s="80">
        <v>0</v>
      </c>
      <c r="AU182" s="80"/>
      <c r="AV182" s="80"/>
      <c r="AW182" s="80"/>
      <c r="AX182" s="80"/>
      <c r="AY182" s="80"/>
      <c r="AZ182" s="80"/>
      <c r="BA182" s="80"/>
      <c r="BB182" s="80"/>
      <c r="BC182">
        <v>2</v>
      </c>
      <c r="BD182" s="79" t="str">
        <f>REPLACE(INDEX(GroupVertices[Group],MATCH(Edges[[#This Row],[Vertex 1]],GroupVertices[Vertex],0)),1,1,"")</f>
        <v>2</v>
      </c>
      <c r="BE182" s="79" t="str">
        <f>REPLACE(INDEX(GroupVertices[Group],MATCH(Edges[[#This Row],[Vertex 2]],GroupVertices[Vertex],0)),1,1,"")</f>
        <v>2</v>
      </c>
      <c r="BF182" s="79">
        <v>2</v>
      </c>
      <c r="BG182" s="48">
        <v>1</v>
      </c>
      <c r="BH182" s="49">
        <v>2.857142857142857</v>
      </c>
      <c r="BI182" s="48">
        <v>1</v>
      </c>
      <c r="BJ182" s="49">
        <v>2.857142857142857</v>
      </c>
      <c r="BK182" s="48">
        <v>0</v>
      </c>
      <c r="BL182" s="49">
        <v>0</v>
      </c>
      <c r="BM182" s="48">
        <v>33</v>
      </c>
      <c r="BN182" s="49">
        <v>94.28571428571429</v>
      </c>
      <c r="BO182" s="48">
        <v>35</v>
      </c>
    </row>
    <row r="183" spans="1:67" ht="15">
      <c r="A183" s="65" t="s">
        <v>276</v>
      </c>
      <c r="B183" s="65" t="s">
        <v>250</v>
      </c>
      <c r="C183" s="66" t="s">
        <v>1772</v>
      </c>
      <c r="D183" s="67">
        <v>3</v>
      </c>
      <c r="E183" s="68" t="s">
        <v>132</v>
      </c>
      <c r="F183" s="69">
        <v>32</v>
      </c>
      <c r="G183" s="66"/>
      <c r="H183" s="70"/>
      <c r="I183" s="71"/>
      <c r="J183" s="71"/>
      <c r="K183" s="34" t="s">
        <v>65</v>
      </c>
      <c r="L183" s="78">
        <v>183</v>
      </c>
      <c r="M183" s="78"/>
      <c r="N183" s="73"/>
      <c r="O183" s="80" t="s">
        <v>293</v>
      </c>
      <c r="P183" s="82">
        <v>43707.626655092594</v>
      </c>
      <c r="Q183" s="80" t="s">
        <v>318</v>
      </c>
      <c r="R183" s="83" t="s">
        <v>332</v>
      </c>
      <c r="S183" s="80" t="s">
        <v>336</v>
      </c>
      <c r="T183" s="80" t="s">
        <v>341</v>
      </c>
      <c r="U183" s="80"/>
      <c r="V183" s="83" t="s">
        <v>406</v>
      </c>
      <c r="W183" s="82">
        <v>43707.626655092594</v>
      </c>
      <c r="X183" s="86">
        <v>43707</v>
      </c>
      <c r="Y183" s="88" t="s">
        <v>469</v>
      </c>
      <c r="Z183" s="83" t="s">
        <v>534</v>
      </c>
      <c r="AA183" s="80"/>
      <c r="AB183" s="80"/>
      <c r="AC183" s="88" t="s">
        <v>600</v>
      </c>
      <c r="AD183" s="80"/>
      <c r="AE183" s="80" t="b">
        <v>0</v>
      </c>
      <c r="AF183" s="80">
        <v>0</v>
      </c>
      <c r="AG183" s="88" t="s">
        <v>607</v>
      </c>
      <c r="AH183" s="80" t="b">
        <v>1</v>
      </c>
      <c r="AI183" s="80" t="s">
        <v>611</v>
      </c>
      <c r="AJ183" s="80"/>
      <c r="AK183" s="88" t="s">
        <v>593</v>
      </c>
      <c r="AL183" s="80" t="b">
        <v>0</v>
      </c>
      <c r="AM183" s="80">
        <v>0</v>
      </c>
      <c r="AN183" s="88" t="s">
        <v>607</v>
      </c>
      <c r="AO183" s="80" t="s">
        <v>616</v>
      </c>
      <c r="AP183" s="80" t="b">
        <v>0</v>
      </c>
      <c r="AQ183" s="88" t="s">
        <v>600</v>
      </c>
      <c r="AR183" s="80" t="s">
        <v>196</v>
      </c>
      <c r="AS183" s="80">
        <v>0</v>
      </c>
      <c r="AT183" s="80">
        <v>0</v>
      </c>
      <c r="AU183" s="80"/>
      <c r="AV183" s="80"/>
      <c r="AW183" s="80"/>
      <c r="AX183" s="80"/>
      <c r="AY183" s="80"/>
      <c r="AZ183" s="80"/>
      <c r="BA183" s="80"/>
      <c r="BB183" s="80"/>
      <c r="BC183">
        <v>1</v>
      </c>
      <c r="BD183" s="79" t="str">
        <f>REPLACE(INDEX(GroupVertices[Group],MATCH(Edges[[#This Row],[Vertex 1]],GroupVertices[Vertex],0)),1,1,"")</f>
        <v>2</v>
      </c>
      <c r="BE183" s="79" t="str">
        <f>REPLACE(INDEX(GroupVertices[Group],MATCH(Edges[[#This Row],[Vertex 2]],GroupVertices[Vertex],0)),1,1,"")</f>
        <v>3</v>
      </c>
      <c r="BF183" s="79">
        <v>7</v>
      </c>
      <c r="BG183" s="48">
        <v>1</v>
      </c>
      <c r="BH183" s="49">
        <v>6.666666666666667</v>
      </c>
      <c r="BI183" s="48">
        <v>0</v>
      </c>
      <c r="BJ183" s="49">
        <v>0</v>
      </c>
      <c r="BK183" s="48">
        <v>0</v>
      </c>
      <c r="BL183" s="49">
        <v>0</v>
      </c>
      <c r="BM183" s="48">
        <v>14</v>
      </c>
      <c r="BN183" s="49">
        <v>93.33333333333333</v>
      </c>
      <c r="BO183" s="48">
        <v>15</v>
      </c>
    </row>
    <row r="184" spans="1:67" ht="15">
      <c r="A184" s="65" t="s">
        <v>276</v>
      </c>
      <c r="B184" s="65" t="s">
        <v>291</v>
      </c>
      <c r="C184" s="66" t="s">
        <v>1775</v>
      </c>
      <c r="D184" s="67">
        <v>10</v>
      </c>
      <c r="E184" s="68" t="s">
        <v>136</v>
      </c>
      <c r="F184" s="69">
        <v>14.666666666666668</v>
      </c>
      <c r="G184" s="66"/>
      <c r="H184" s="70"/>
      <c r="I184" s="71"/>
      <c r="J184" s="71"/>
      <c r="K184" s="34" t="s">
        <v>65</v>
      </c>
      <c r="L184" s="78">
        <v>184</v>
      </c>
      <c r="M184" s="78"/>
      <c r="N184" s="73"/>
      <c r="O184" s="80" t="s">
        <v>293</v>
      </c>
      <c r="P184" s="82">
        <v>43707.63447916666</v>
      </c>
      <c r="Q184" s="80" t="s">
        <v>315</v>
      </c>
      <c r="R184" s="80" t="s">
        <v>333</v>
      </c>
      <c r="S184" s="80" t="s">
        <v>340</v>
      </c>
      <c r="T184" s="80" t="s">
        <v>341</v>
      </c>
      <c r="U184" s="80"/>
      <c r="V184" s="83" t="s">
        <v>406</v>
      </c>
      <c r="W184" s="82">
        <v>43707.63447916666</v>
      </c>
      <c r="X184" s="86">
        <v>43707</v>
      </c>
      <c r="Y184" s="88" t="s">
        <v>470</v>
      </c>
      <c r="Z184" s="83" t="s">
        <v>535</v>
      </c>
      <c r="AA184" s="80"/>
      <c r="AB184" s="80"/>
      <c r="AC184" s="88" t="s">
        <v>601</v>
      </c>
      <c r="AD184" s="80"/>
      <c r="AE184" s="80" t="b">
        <v>0</v>
      </c>
      <c r="AF184" s="80">
        <v>0</v>
      </c>
      <c r="AG184" s="88" t="s">
        <v>607</v>
      </c>
      <c r="AH184" s="80" t="b">
        <v>0</v>
      </c>
      <c r="AI184" s="80" t="s">
        <v>611</v>
      </c>
      <c r="AJ184" s="80"/>
      <c r="AK184" s="88" t="s">
        <v>607</v>
      </c>
      <c r="AL184" s="80" t="b">
        <v>0</v>
      </c>
      <c r="AM184" s="80">
        <v>2</v>
      </c>
      <c r="AN184" s="88" t="s">
        <v>607</v>
      </c>
      <c r="AO184" s="80" t="s">
        <v>621</v>
      </c>
      <c r="AP184" s="80" t="b">
        <v>0</v>
      </c>
      <c r="AQ184" s="88" t="s">
        <v>601</v>
      </c>
      <c r="AR184" s="80" t="s">
        <v>196</v>
      </c>
      <c r="AS184" s="80">
        <v>0</v>
      </c>
      <c r="AT184" s="80">
        <v>0</v>
      </c>
      <c r="AU184" s="80"/>
      <c r="AV184" s="80"/>
      <c r="AW184" s="80"/>
      <c r="AX184" s="80"/>
      <c r="AY184" s="80"/>
      <c r="AZ184" s="80"/>
      <c r="BA184" s="80"/>
      <c r="BB184" s="80"/>
      <c r="BC184">
        <v>3</v>
      </c>
      <c r="BD184" s="79" t="str">
        <f>REPLACE(INDEX(GroupVertices[Group],MATCH(Edges[[#This Row],[Vertex 1]],GroupVertices[Vertex],0)),1,1,"")</f>
        <v>2</v>
      </c>
      <c r="BE184" s="79" t="str">
        <f>REPLACE(INDEX(GroupVertices[Group],MATCH(Edges[[#This Row],[Vertex 2]],GroupVertices[Vertex],0)),1,1,"")</f>
        <v>2</v>
      </c>
      <c r="BF184" s="79">
        <v>4</v>
      </c>
      <c r="BG184" s="48">
        <v>0</v>
      </c>
      <c r="BH184" s="49">
        <v>0</v>
      </c>
      <c r="BI184" s="48">
        <v>0</v>
      </c>
      <c r="BJ184" s="49">
        <v>0</v>
      </c>
      <c r="BK184" s="48">
        <v>0</v>
      </c>
      <c r="BL184" s="49">
        <v>0</v>
      </c>
      <c r="BM184" s="48">
        <v>35</v>
      </c>
      <c r="BN184" s="49">
        <v>100</v>
      </c>
      <c r="BO184" s="48">
        <v>35</v>
      </c>
    </row>
    <row r="185" spans="1:67" ht="15">
      <c r="A185" s="65" t="s">
        <v>276</v>
      </c>
      <c r="B185" s="65" t="s">
        <v>291</v>
      </c>
      <c r="C185" s="66" t="s">
        <v>1775</v>
      </c>
      <c r="D185" s="67">
        <v>10</v>
      </c>
      <c r="E185" s="68" t="s">
        <v>136</v>
      </c>
      <c r="F185" s="69">
        <v>14.666666666666668</v>
      </c>
      <c r="G185" s="66"/>
      <c r="H185" s="70"/>
      <c r="I185" s="71"/>
      <c r="J185" s="71"/>
      <c r="K185" s="34" t="s">
        <v>65</v>
      </c>
      <c r="L185" s="78">
        <v>185</v>
      </c>
      <c r="M185" s="78"/>
      <c r="N185" s="73"/>
      <c r="O185" s="80" t="s">
        <v>293</v>
      </c>
      <c r="P185" s="82">
        <v>43707.8299537037</v>
      </c>
      <c r="Q185" s="80" t="s">
        <v>319</v>
      </c>
      <c r="R185" s="80" t="s">
        <v>330</v>
      </c>
      <c r="S185" s="80" t="s">
        <v>339</v>
      </c>
      <c r="T185" s="80" t="s">
        <v>341</v>
      </c>
      <c r="U185" s="83" t="s">
        <v>366</v>
      </c>
      <c r="V185" s="83" t="s">
        <v>366</v>
      </c>
      <c r="W185" s="82">
        <v>43707.8299537037</v>
      </c>
      <c r="X185" s="86">
        <v>43707</v>
      </c>
      <c r="Y185" s="88" t="s">
        <v>471</v>
      </c>
      <c r="Z185" s="83" t="s">
        <v>536</v>
      </c>
      <c r="AA185" s="80"/>
      <c r="AB185" s="80"/>
      <c r="AC185" s="88" t="s">
        <v>602</v>
      </c>
      <c r="AD185" s="80"/>
      <c r="AE185" s="80" t="b">
        <v>0</v>
      </c>
      <c r="AF185" s="80">
        <v>0</v>
      </c>
      <c r="AG185" s="88" t="s">
        <v>607</v>
      </c>
      <c r="AH185" s="80" t="b">
        <v>0</v>
      </c>
      <c r="AI185" s="80" t="s">
        <v>611</v>
      </c>
      <c r="AJ185" s="80"/>
      <c r="AK185" s="88" t="s">
        <v>607</v>
      </c>
      <c r="AL185" s="80" t="b">
        <v>0</v>
      </c>
      <c r="AM185" s="80">
        <v>0</v>
      </c>
      <c r="AN185" s="88" t="s">
        <v>607</v>
      </c>
      <c r="AO185" s="80" t="s">
        <v>621</v>
      </c>
      <c r="AP185" s="80" t="b">
        <v>0</v>
      </c>
      <c r="AQ185" s="88" t="s">
        <v>602</v>
      </c>
      <c r="AR185" s="80" t="s">
        <v>196</v>
      </c>
      <c r="AS185" s="80">
        <v>0</v>
      </c>
      <c r="AT185" s="80">
        <v>0</v>
      </c>
      <c r="AU185" s="80"/>
      <c r="AV185" s="80"/>
      <c r="AW185" s="80"/>
      <c r="AX185" s="80"/>
      <c r="AY185" s="80"/>
      <c r="AZ185" s="80"/>
      <c r="BA185" s="80"/>
      <c r="BB185" s="80"/>
      <c r="BC185">
        <v>3</v>
      </c>
      <c r="BD185" s="79" t="str">
        <f>REPLACE(INDEX(GroupVertices[Group],MATCH(Edges[[#This Row],[Vertex 1]],GroupVertices[Vertex],0)),1,1,"")</f>
        <v>2</v>
      </c>
      <c r="BE185" s="79" t="str">
        <f>REPLACE(INDEX(GroupVertices[Group],MATCH(Edges[[#This Row],[Vertex 2]],GroupVertices[Vertex],0)),1,1,"")</f>
        <v>2</v>
      </c>
      <c r="BF185" s="79">
        <v>6</v>
      </c>
      <c r="BG185" s="48">
        <v>0</v>
      </c>
      <c r="BH185" s="49">
        <v>0</v>
      </c>
      <c r="BI185" s="48">
        <v>0</v>
      </c>
      <c r="BJ185" s="49">
        <v>0</v>
      </c>
      <c r="BK185" s="48">
        <v>0</v>
      </c>
      <c r="BL185" s="49">
        <v>0</v>
      </c>
      <c r="BM185" s="48">
        <v>33</v>
      </c>
      <c r="BN185" s="49">
        <v>100</v>
      </c>
      <c r="BO185" s="48">
        <v>33</v>
      </c>
    </row>
    <row r="186" spans="1:67" ht="15">
      <c r="A186" s="65" t="s">
        <v>276</v>
      </c>
      <c r="B186" s="65" t="s">
        <v>291</v>
      </c>
      <c r="C186" s="66" t="s">
        <v>1775</v>
      </c>
      <c r="D186" s="67">
        <v>10</v>
      </c>
      <c r="E186" s="68" t="s">
        <v>136</v>
      </c>
      <c r="F186" s="69">
        <v>14.666666666666668</v>
      </c>
      <c r="G186" s="66"/>
      <c r="H186" s="70"/>
      <c r="I186" s="71"/>
      <c r="J186" s="71"/>
      <c r="K186" s="34" t="s">
        <v>65</v>
      </c>
      <c r="L186" s="78">
        <v>186</v>
      </c>
      <c r="M186" s="78"/>
      <c r="N186" s="73"/>
      <c r="O186" s="80" t="s">
        <v>293</v>
      </c>
      <c r="P186" s="82">
        <v>43707.86467592593</v>
      </c>
      <c r="Q186" s="80" t="s">
        <v>320</v>
      </c>
      <c r="R186" s="80" t="s">
        <v>331</v>
      </c>
      <c r="S186" s="80" t="s">
        <v>339</v>
      </c>
      <c r="T186" s="80" t="s">
        <v>350</v>
      </c>
      <c r="U186" s="80"/>
      <c r="V186" s="83" t="s">
        <v>406</v>
      </c>
      <c r="W186" s="82">
        <v>43707.86467592593</v>
      </c>
      <c r="X186" s="86">
        <v>43707</v>
      </c>
      <c r="Y186" s="88" t="s">
        <v>472</v>
      </c>
      <c r="Z186" s="83" t="s">
        <v>537</v>
      </c>
      <c r="AA186" s="80"/>
      <c r="AB186" s="80"/>
      <c r="AC186" s="88" t="s">
        <v>603</v>
      </c>
      <c r="AD186" s="80"/>
      <c r="AE186" s="80" t="b">
        <v>0</v>
      </c>
      <c r="AF186" s="80">
        <v>0</v>
      </c>
      <c r="AG186" s="88" t="s">
        <v>607</v>
      </c>
      <c r="AH186" s="80" t="b">
        <v>0</v>
      </c>
      <c r="AI186" s="80" t="s">
        <v>611</v>
      </c>
      <c r="AJ186" s="80"/>
      <c r="AK186" s="88" t="s">
        <v>607</v>
      </c>
      <c r="AL186" s="80" t="b">
        <v>0</v>
      </c>
      <c r="AM186" s="80">
        <v>0</v>
      </c>
      <c r="AN186" s="88" t="s">
        <v>607</v>
      </c>
      <c r="AO186" s="80" t="s">
        <v>621</v>
      </c>
      <c r="AP186" s="80" t="b">
        <v>0</v>
      </c>
      <c r="AQ186" s="88" t="s">
        <v>603</v>
      </c>
      <c r="AR186" s="80" t="s">
        <v>196</v>
      </c>
      <c r="AS186" s="80">
        <v>0</v>
      </c>
      <c r="AT186" s="80">
        <v>0</v>
      </c>
      <c r="AU186" s="80"/>
      <c r="AV186" s="80"/>
      <c r="AW186" s="80"/>
      <c r="AX186" s="80"/>
      <c r="AY186" s="80"/>
      <c r="AZ186" s="80"/>
      <c r="BA186" s="80"/>
      <c r="BB186" s="80"/>
      <c r="BC186">
        <v>3</v>
      </c>
      <c r="BD186" s="79" t="str">
        <f>REPLACE(INDEX(GroupVertices[Group],MATCH(Edges[[#This Row],[Vertex 1]],GroupVertices[Vertex],0)),1,1,"")</f>
        <v>2</v>
      </c>
      <c r="BE186" s="79" t="str">
        <f>REPLACE(INDEX(GroupVertices[Group],MATCH(Edges[[#This Row],[Vertex 2]],GroupVertices[Vertex],0)),1,1,"")</f>
        <v>2</v>
      </c>
      <c r="BF186" s="79">
        <v>5</v>
      </c>
      <c r="BG186" s="48">
        <v>1</v>
      </c>
      <c r="BH186" s="49">
        <v>2.857142857142857</v>
      </c>
      <c r="BI186" s="48">
        <v>1</v>
      </c>
      <c r="BJ186" s="49">
        <v>2.857142857142857</v>
      </c>
      <c r="BK186" s="48">
        <v>0</v>
      </c>
      <c r="BL186" s="49">
        <v>0</v>
      </c>
      <c r="BM186" s="48">
        <v>33</v>
      </c>
      <c r="BN186" s="49">
        <v>94.28571428571429</v>
      </c>
      <c r="BO186" s="48">
        <v>35</v>
      </c>
    </row>
    <row r="187" spans="1:67" ht="15">
      <c r="A187" s="65" t="s">
        <v>269</v>
      </c>
      <c r="B187" s="65" t="s">
        <v>286</v>
      </c>
      <c r="C187" s="66" t="s">
        <v>1773</v>
      </c>
      <c r="D187" s="67">
        <v>10</v>
      </c>
      <c r="E187" s="68" t="s">
        <v>136</v>
      </c>
      <c r="F187" s="69">
        <v>6</v>
      </c>
      <c r="G187" s="66"/>
      <c r="H187" s="70"/>
      <c r="I187" s="71"/>
      <c r="J187" s="71"/>
      <c r="K187" s="34" t="s">
        <v>65</v>
      </c>
      <c r="L187" s="78">
        <v>187</v>
      </c>
      <c r="M187" s="78"/>
      <c r="N187" s="73"/>
      <c r="O187" s="80" t="s">
        <v>293</v>
      </c>
      <c r="P187" s="82">
        <v>43704.86450231481</v>
      </c>
      <c r="Q187" s="80" t="s">
        <v>1063</v>
      </c>
      <c r="R187" s="80"/>
      <c r="S187" s="80"/>
      <c r="T187" s="80" t="s">
        <v>344</v>
      </c>
      <c r="U187" s="80"/>
      <c r="V187" s="83" t="s">
        <v>399</v>
      </c>
      <c r="W187" s="82">
        <v>43704.86450231481</v>
      </c>
      <c r="X187" s="86">
        <v>43704</v>
      </c>
      <c r="Y187" s="88" t="s">
        <v>1076</v>
      </c>
      <c r="Z187" s="83" t="s">
        <v>1082</v>
      </c>
      <c r="AA187" s="80"/>
      <c r="AB187" s="80"/>
      <c r="AC187" s="88" t="s">
        <v>1088</v>
      </c>
      <c r="AD187" s="80"/>
      <c r="AE187" s="80" t="b">
        <v>0</v>
      </c>
      <c r="AF187" s="80">
        <v>37</v>
      </c>
      <c r="AG187" s="88" t="s">
        <v>607</v>
      </c>
      <c r="AH187" s="80" t="b">
        <v>0</v>
      </c>
      <c r="AI187" s="80" t="s">
        <v>611</v>
      </c>
      <c r="AJ187" s="80"/>
      <c r="AK187" s="88" t="s">
        <v>607</v>
      </c>
      <c r="AL187" s="80" t="b">
        <v>0</v>
      </c>
      <c r="AM187" s="80">
        <v>10</v>
      </c>
      <c r="AN187" s="88" t="s">
        <v>607</v>
      </c>
      <c r="AO187" s="80" t="s">
        <v>616</v>
      </c>
      <c r="AP187" s="80" t="b">
        <v>0</v>
      </c>
      <c r="AQ187" s="88" t="s">
        <v>1088</v>
      </c>
      <c r="AR187" s="80" t="s">
        <v>1093</v>
      </c>
      <c r="AS187" s="80">
        <v>0</v>
      </c>
      <c r="AT187" s="80">
        <v>0</v>
      </c>
      <c r="AU187" s="80"/>
      <c r="AV187" s="80"/>
      <c r="AW187" s="80"/>
      <c r="AX187" s="80"/>
      <c r="AY187" s="80"/>
      <c r="AZ187" s="80"/>
      <c r="BA187" s="80"/>
      <c r="BB187" s="80"/>
      <c r="BC187">
        <v>4</v>
      </c>
      <c r="BD187" s="79" t="str">
        <f>REPLACE(INDEX(GroupVertices[Group],MATCH(Edges[[#This Row],[Vertex 1]],GroupVertices[Vertex],0)),1,1,"")</f>
        <v>2</v>
      </c>
      <c r="BE187" s="79" t="str">
        <f>REPLACE(INDEX(GroupVertices[Group],MATCH(Edges[[#This Row],[Vertex 2]],GroupVertices[Vertex],0)),1,1,"")</f>
        <v>2</v>
      </c>
      <c r="BF187" s="79">
        <v>13</v>
      </c>
      <c r="BG187" s="48"/>
      <c r="BH187" s="49"/>
      <c r="BI187" s="48"/>
      <c r="BJ187" s="49"/>
      <c r="BK187" s="48"/>
      <c r="BL187" s="49"/>
      <c r="BM187" s="48"/>
      <c r="BN187" s="49"/>
      <c r="BO187" s="48"/>
    </row>
    <row r="188" spans="1:67" ht="15">
      <c r="A188" s="65" t="s">
        <v>269</v>
      </c>
      <c r="B188" s="65" t="s">
        <v>286</v>
      </c>
      <c r="C188" s="66" t="s">
        <v>1773</v>
      </c>
      <c r="D188" s="67">
        <v>10</v>
      </c>
      <c r="E188" s="68" t="s">
        <v>136</v>
      </c>
      <c r="F188" s="69">
        <v>6</v>
      </c>
      <c r="G188" s="66"/>
      <c r="H188" s="70"/>
      <c r="I188" s="71"/>
      <c r="J188" s="71"/>
      <c r="K188" s="34" t="s">
        <v>65</v>
      </c>
      <c r="L188" s="78">
        <v>188</v>
      </c>
      <c r="M188" s="78"/>
      <c r="N188" s="73"/>
      <c r="O188" s="80" t="s">
        <v>293</v>
      </c>
      <c r="P188" s="82">
        <v>43704.86517361111</v>
      </c>
      <c r="Q188" s="80" t="s">
        <v>1064</v>
      </c>
      <c r="R188" s="80"/>
      <c r="S188" s="80"/>
      <c r="T188" s="80"/>
      <c r="U188" s="80"/>
      <c r="V188" s="83" t="s">
        <v>399</v>
      </c>
      <c r="W188" s="82">
        <v>43704.86517361111</v>
      </c>
      <c r="X188" s="86">
        <v>43704</v>
      </c>
      <c r="Y188" s="88" t="s">
        <v>1077</v>
      </c>
      <c r="Z188" s="83" t="s">
        <v>1083</v>
      </c>
      <c r="AA188" s="80"/>
      <c r="AB188" s="80"/>
      <c r="AC188" s="88" t="s">
        <v>1089</v>
      </c>
      <c r="AD188" s="88" t="s">
        <v>1088</v>
      </c>
      <c r="AE188" s="80" t="b">
        <v>0</v>
      </c>
      <c r="AF188" s="80">
        <v>9</v>
      </c>
      <c r="AG188" s="88" t="s">
        <v>610</v>
      </c>
      <c r="AH188" s="80" t="b">
        <v>0</v>
      </c>
      <c r="AI188" s="80" t="s">
        <v>611</v>
      </c>
      <c r="AJ188" s="80"/>
      <c r="AK188" s="88" t="s">
        <v>607</v>
      </c>
      <c r="AL188" s="80" t="b">
        <v>0</v>
      </c>
      <c r="AM188" s="80">
        <v>0</v>
      </c>
      <c r="AN188" s="88" t="s">
        <v>607</v>
      </c>
      <c r="AO188" s="80" t="s">
        <v>616</v>
      </c>
      <c r="AP188" s="80" t="b">
        <v>0</v>
      </c>
      <c r="AQ188" s="88" t="s">
        <v>1088</v>
      </c>
      <c r="AR188" s="80" t="s">
        <v>1093</v>
      </c>
      <c r="AS188" s="80">
        <v>0</v>
      </c>
      <c r="AT188" s="80">
        <v>0</v>
      </c>
      <c r="AU188" s="80"/>
      <c r="AV188" s="80"/>
      <c r="AW188" s="80"/>
      <c r="AX188" s="80"/>
      <c r="AY188" s="80"/>
      <c r="AZ188" s="80"/>
      <c r="BA188" s="80"/>
      <c r="BB188" s="80"/>
      <c r="BC188">
        <v>4</v>
      </c>
      <c r="BD188" s="79" t="str">
        <f>REPLACE(INDEX(GroupVertices[Group],MATCH(Edges[[#This Row],[Vertex 1]],GroupVertices[Vertex],0)),1,1,"")</f>
        <v>2</v>
      </c>
      <c r="BE188" s="79" t="str">
        <f>REPLACE(INDEX(GroupVertices[Group],MATCH(Edges[[#This Row],[Vertex 2]],GroupVertices[Vertex],0)),1,1,"")</f>
        <v>2</v>
      </c>
      <c r="BF188" s="79">
        <v>13</v>
      </c>
      <c r="BG188" s="48"/>
      <c r="BH188" s="49"/>
      <c r="BI188" s="48"/>
      <c r="BJ188" s="49"/>
      <c r="BK188" s="48"/>
      <c r="BL188" s="49"/>
      <c r="BM188" s="48"/>
      <c r="BN188" s="49"/>
      <c r="BO188" s="48"/>
    </row>
    <row r="189" spans="1:67" ht="15">
      <c r="A189" s="65" t="s">
        <v>269</v>
      </c>
      <c r="B189" s="65" t="s">
        <v>286</v>
      </c>
      <c r="C189" s="66" t="s">
        <v>1773</v>
      </c>
      <c r="D189" s="67">
        <v>10</v>
      </c>
      <c r="E189" s="68" t="s">
        <v>136</v>
      </c>
      <c r="F189" s="69">
        <v>6</v>
      </c>
      <c r="G189" s="66"/>
      <c r="H189" s="70"/>
      <c r="I189" s="71"/>
      <c r="J189" s="71"/>
      <c r="K189" s="34" t="s">
        <v>65</v>
      </c>
      <c r="L189" s="78">
        <v>189</v>
      </c>
      <c r="M189" s="78"/>
      <c r="N189" s="73"/>
      <c r="O189" s="80" t="s">
        <v>293</v>
      </c>
      <c r="P189" s="82">
        <v>43704.86525462963</v>
      </c>
      <c r="Q189" s="80" t="s">
        <v>1065</v>
      </c>
      <c r="R189" s="80"/>
      <c r="S189" s="80"/>
      <c r="T189" s="80"/>
      <c r="U189" s="80"/>
      <c r="V189" s="83" t="s">
        <v>399</v>
      </c>
      <c r="W189" s="82">
        <v>43704.86525462963</v>
      </c>
      <c r="X189" s="86">
        <v>43704</v>
      </c>
      <c r="Y189" s="88" t="s">
        <v>1078</v>
      </c>
      <c r="Z189" s="83" t="s">
        <v>1084</v>
      </c>
      <c r="AA189" s="80"/>
      <c r="AB189" s="80"/>
      <c r="AC189" s="88" t="s">
        <v>606</v>
      </c>
      <c r="AD189" s="88" t="s">
        <v>1089</v>
      </c>
      <c r="AE189" s="80" t="b">
        <v>0</v>
      </c>
      <c r="AF189" s="80">
        <v>16</v>
      </c>
      <c r="AG189" s="88" t="s">
        <v>610</v>
      </c>
      <c r="AH189" s="80" t="b">
        <v>0</v>
      </c>
      <c r="AI189" s="80" t="s">
        <v>611</v>
      </c>
      <c r="AJ189" s="80"/>
      <c r="AK189" s="88" t="s">
        <v>607</v>
      </c>
      <c r="AL189" s="80" t="b">
        <v>0</v>
      </c>
      <c r="AM189" s="80">
        <v>1</v>
      </c>
      <c r="AN189" s="88" t="s">
        <v>607</v>
      </c>
      <c r="AO189" s="80" t="s">
        <v>616</v>
      </c>
      <c r="AP189" s="80" t="b">
        <v>0</v>
      </c>
      <c r="AQ189" s="88" t="s">
        <v>1089</v>
      </c>
      <c r="AR189" s="80" t="s">
        <v>1093</v>
      </c>
      <c r="AS189" s="80">
        <v>0</v>
      </c>
      <c r="AT189" s="80">
        <v>0</v>
      </c>
      <c r="AU189" s="80"/>
      <c r="AV189" s="80"/>
      <c r="AW189" s="80"/>
      <c r="AX189" s="80"/>
      <c r="AY189" s="80"/>
      <c r="AZ189" s="80"/>
      <c r="BA189" s="80"/>
      <c r="BB189" s="80"/>
      <c r="BC189">
        <v>4</v>
      </c>
      <c r="BD189" s="79" t="str">
        <f>REPLACE(INDEX(GroupVertices[Group],MATCH(Edges[[#This Row],[Vertex 1]],GroupVertices[Vertex],0)),1,1,"")</f>
        <v>2</v>
      </c>
      <c r="BE189" s="79" t="str">
        <f>REPLACE(INDEX(GroupVertices[Group],MATCH(Edges[[#This Row],[Vertex 2]],GroupVertices[Vertex],0)),1,1,"")</f>
        <v>2</v>
      </c>
      <c r="BF189" s="79">
        <v>13</v>
      </c>
      <c r="BG189" s="48"/>
      <c r="BH189" s="49"/>
      <c r="BI189" s="48"/>
      <c r="BJ189" s="49"/>
      <c r="BK189" s="48"/>
      <c r="BL189" s="49"/>
      <c r="BM189" s="48"/>
      <c r="BN189" s="49"/>
      <c r="BO189" s="48"/>
    </row>
    <row r="190" spans="1:67" ht="15">
      <c r="A190" s="65" t="s">
        <v>269</v>
      </c>
      <c r="B190" s="65" t="s">
        <v>287</v>
      </c>
      <c r="C190" s="66" t="s">
        <v>1773</v>
      </c>
      <c r="D190" s="67">
        <v>10</v>
      </c>
      <c r="E190" s="68" t="s">
        <v>136</v>
      </c>
      <c r="F190" s="69">
        <v>6</v>
      </c>
      <c r="G190" s="66"/>
      <c r="H190" s="70"/>
      <c r="I190" s="71"/>
      <c r="J190" s="71"/>
      <c r="K190" s="34" t="s">
        <v>65</v>
      </c>
      <c r="L190" s="78">
        <v>190</v>
      </c>
      <c r="M190" s="78"/>
      <c r="N190" s="73"/>
      <c r="O190" s="80" t="s">
        <v>293</v>
      </c>
      <c r="P190" s="82">
        <v>43704.86450231481</v>
      </c>
      <c r="Q190" s="80" t="s">
        <v>1063</v>
      </c>
      <c r="R190" s="80"/>
      <c r="S190" s="80"/>
      <c r="T190" s="80" t="s">
        <v>344</v>
      </c>
      <c r="U190" s="80"/>
      <c r="V190" s="83" t="s">
        <v>399</v>
      </c>
      <c r="W190" s="82">
        <v>43704.86450231481</v>
      </c>
      <c r="X190" s="86">
        <v>43704</v>
      </c>
      <c r="Y190" s="88" t="s">
        <v>1076</v>
      </c>
      <c r="Z190" s="83" t="s">
        <v>1082</v>
      </c>
      <c r="AA190" s="80"/>
      <c r="AB190" s="80"/>
      <c r="AC190" s="88" t="s">
        <v>1088</v>
      </c>
      <c r="AD190" s="80"/>
      <c r="AE190" s="80" t="b">
        <v>0</v>
      </c>
      <c r="AF190" s="80">
        <v>37</v>
      </c>
      <c r="AG190" s="88" t="s">
        <v>607</v>
      </c>
      <c r="AH190" s="80" t="b">
        <v>0</v>
      </c>
      <c r="AI190" s="80" t="s">
        <v>611</v>
      </c>
      <c r="AJ190" s="80"/>
      <c r="AK190" s="88" t="s">
        <v>607</v>
      </c>
      <c r="AL190" s="80" t="b">
        <v>0</v>
      </c>
      <c r="AM190" s="80">
        <v>10</v>
      </c>
      <c r="AN190" s="88" t="s">
        <v>607</v>
      </c>
      <c r="AO190" s="80" t="s">
        <v>616</v>
      </c>
      <c r="AP190" s="80" t="b">
        <v>0</v>
      </c>
      <c r="AQ190" s="88" t="s">
        <v>1088</v>
      </c>
      <c r="AR190" s="80" t="s">
        <v>1093</v>
      </c>
      <c r="AS190" s="80">
        <v>0</v>
      </c>
      <c r="AT190" s="80">
        <v>0</v>
      </c>
      <c r="AU190" s="80"/>
      <c r="AV190" s="80"/>
      <c r="AW190" s="80"/>
      <c r="AX190" s="80"/>
      <c r="AY190" s="80"/>
      <c r="AZ190" s="80"/>
      <c r="BA190" s="80"/>
      <c r="BB190" s="80"/>
      <c r="BC190">
        <v>4</v>
      </c>
      <c r="BD190" s="79" t="str">
        <f>REPLACE(INDEX(GroupVertices[Group],MATCH(Edges[[#This Row],[Vertex 1]],GroupVertices[Vertex],0)),1,1,"")</f>
        <v>2</v>
      </c>
      <c r="BE190" s="79" t="str">
        <f>REPLACE(INDEX(GroupVertices[Group],MATCH(Edges[[#This Row],[Vertex 2]],GroupVertices[Vertex],0)),1,1,"")</f>
        <v>2</v>
      </c>
      <c r="BF190" s="79">
        <v>13</v>
      </c>
      <c r="BG190" s="48"/>
      <c r="BH190" s="49"/>
      <c r="BI190" s="48"/>
      <c r="BJ190" s="49"/>
      <c r="BK190" s="48"/>
      <c r="BL190" s="49"/>
      <c r="BM190" s="48"/>
      <c r="BN190" s="49"/>
      <c r="BO190" s="48"/>
    </row>
    <row r="191" spans="1:67" ht="15">
      <c r="A191" s="65" t="s">
        <v>269</v>
      </c>
      <c r="B191" s="65" t="s">
        <v>287</v>
      </c>
      <c r="C191" s="66" t="s">
        <v>1773</v>
      </c>
      <c r="D191" s="67">
        <v>10</v>
      </c>
      <c r="E191" s="68" t="s">
        <v>136</v>
      </c>
      <c r="F191" s="69">
        <v>6</v>
      </c>
      <c r="G191" s="66"/>
      <c r="H191" s="70"/>
      <c r="I191" s="71"/>
      <c r="J191" s="71"/>
      <c r="K191" s="34" t="s">
        <v>65</v>
      </c>
      <c r="L191" s="78">
        <v>191</v>
      </c>
      <c r="M191" s="78"/>
      <c r="N191" s="73"/>
      <c r="O191" s="80" t="s">
        <v>293</v>
      </c>
      <c r="P191" s="82">
        <v>43704.86517361111</v>
      </c>
      <c r="Q191" s="80" t="s">
        <v>1064</v>
      </c>
      <c r="R191" s="80"/>
      <c r="S191" s="80"/>
      <c r="T191" s="80"/>
      <c r="U191" s="80"/>
      <c r="V191" s="83" t="s">
        <v>399</v>
      </c>
      <c r="W191" s="82">
        <v>43704.86517361111</v>
      </c>
      <c r="X191" s="86">
        <v>43704</v>
      </c>
      <c r="Y191" s="88" t="s">
        <v>1077</v>
      </c>
      <c r="Z191" s="83" t="s">
        <v>1083</v>
      </c>
      <c r="AA191" s="80"/>
      <c r="AB191" s="80"/>
      <c r="AC191" s="88" t="s">
        <v>1089</v>
      </c>
      <c r="AD191" s="88" t="s">
        <v>1088</v>
      </c>
      <c r="AE191" s="80" t="b">
        <v>0</v>
      </c>
      <c r="AF191" s="80">
        <v>9</v>
      </c>
      <c r="AG191" s="88" t="s">
        <v>610</v>
      </c>
      <c r="AH191" s="80" t="b">
        <v>0</v>
      </c>
      <c r="AI191" s="80" t="s">
        <v>611</v>
      </c>
      <c r="AJ191" s="80"/>
      <c r="AK191" s="88" t="s">
        <v>607</v>
      </c>
      <c r="AL191" s="80" t="b">
        <v>0</v>
      </c>
      <c r="AM191" s="80">
        <v>0</v>
      </c>
      <c r="AN191" s="88" t="s">
        <v>607</v>
      </c>
      <c r="AO191" s="80" t="s">
        <v>616</v>
      </c>
      <c r="AP191" s="80" t="b">
        <v>0</v>
      </c>
      <c r="AQ191" s="88" t="s">
        <v>1088</v>
      </c>
      <c r="AR191" s="80" t="s">
        <v>1093</v>
      </c>
      <c r="AS191" s="80">
        <v>0</v>
      </c>
      <c r="AT191" s="80">
        <v>0</v>
      </c>
      <c r="AU191" s="80"/>
      <c r="AV191" s="80"/>
      <c r="AW191" s="80"/>
      <c r="AX191" s="80"/>
      <c r="AY191" s="80"/>
      <c r="AZ191" s="80"/>
      <c r="BA191" s="80"/>
      <c r="BB191" s="80"/>
      <c r="BC191">
        <v>4</v>
      </c>
      <c r="BD191" s="79" t="str">
        <f>REPLACE(INDEX(GroupVertices[Group],MATCH(Edges[[#This Row],[Vertex 1]],GroupVertices[Vertex],0)),1,1,"")</f>
        <v>2</v>
      </c>
      <c r="BE191" s="79" t="str">
        <f>REPLACE(INDEX(GroupVertices[Group],MATCH(Edges[[#This Row],[Vertex 2]],GroupVertices[Vertex],0)),1,1,"")</f>
        <v>2</v>
      </c>
      <c r="BF191" s="79">
        <v>13</v>
      </c>
      <c r="BG191" s="48"/>
      <c r="BH191" s="49"/>
      <c r="BI191" s="48"/>
      <c r="BJ191" s="49"/>
      <c r="BK191" s="48"/>
      <c r="BL191" s="49"/>
      <c r="BM191" s="48"/>
      <c r="BN191" s="49"/>
      <c r="BO191" s="48"/>
    </row>
    <row r="192" spans="1:67" ht="15">
      <c r="A192" s="65" t="s">
        <v>269</v>
      </c>
      <c r="B192" s="65" t="s">
        <v>287</v>
      </c>
      <c r="C192" s="66" t="s">
        <v>1773</v>
      </c>
      <c r="D192" s="67">
        <v>10</v>
      </c>
      <c r="E192" s="68" t="s">
        <v>136</v>
      </c>
      <c r="F192" s="69">
        <v>6</v>
      </c>
      <c r="G192" s="66"/>
      <c r="H192" s="70"/>
      <c r="I192" s="71"/>
      <c r="J192" s="71"/>
      <c r="K192" s="34" t="s">
        <v>65</v>
      </c>
      <c r="L192" s="78">
        <v>192</v>
      </c>
      <c r="M192" s="78"/>
      <c r="N192" s="73"/>
      <c r="O192" s="80" t="s">
        <v>293</v>
      </c>
      <c r="P192" s="82">
        <v>43704.86525462963</v>
      </c>
      <c r="Q192" s="80" t="s">
        <v>1065</v>
      </c>
      <c r="R192" s="80"/>
      <c r="S192" s="80"/>
      <c r="T192" s="80"/>
      <c r="U192" s="80"/>
      <c r="V192" s="83" t="s">
        <v>399</v>
      </c>
      <c r="W192" s="82">
        <v>43704.86525462963</v>
      </c>
      <c r="X192" s="86">
        <v>43704</v>
      </c>
      <c r="Y192" s="88" t="s">
        <v>1078</v>
      </c>
      <c r="Z192" s="83" t="s">
        <v>1084</v>
      </c>
      <c r="AA192" s="80"/>
      <c r="AB192" s="80"/>
      <c r="AC192" s="88" t="s">
        <v>606</v>
      </c>
      <c r="AD192" s="88" t="s">
        <v>1089</v>
      </c>
      <c r="AE192" s="80" t="b">
        <v>0</v>
      </c>
      <c r="AF192" s="80">
        <v>16</v>
      </c>
      <c r="AG192" s="88" t="s">
        <v>610</v>
      </c>
      <c r="AH192" s="80" t="b">
        <v>0</v>
      </c>
      <c r="AI192" s="80" t="s">
        <v>611</v>
      </c>
      <c r="AJ192" s="80"/>
      <c r="AK192" s="88" t="s">
        <v>607</v>
      </c>
      <c r="AL192" s="80" t="b">
        <v>0</v>
      </c>
      <c r="AM192" s="80">
        <v>1</v>
      </c>
      <c r="AN192" s="88" t="s">
        <v>607</v>
      </c>
      <c r="AO192" s="80" t="s">
        <v>616</v>
      </c>
      <c r="AP192" s="80" t="b">
        <v>0</v>
      </c>
      <c r="AQ192" s="88" t="s">
        <v>1089</v>
      </c>
      <c r="AR192" s="80" t="s">
        <v>1093</v>
      </c>
      <c r="AS192" s="80">
        <v>0</v>
      </c>
      <c r="AT192" s="80">
        <v>0</v>
      </c>
      <c r="AU192" s="80"/>
      <c r="AV192" s="80"/>
      <c r="AW192" s="80"/>
      <c r="AX192" s="80"/>
      <c r="AY192" s="80"/>
      <c r="AZ192" s="80"/>
      <c r="BA192" s="80"/>
      <c r="BB192" s="80"/>
      <c r="BC192">
        <v>4</v>
      </c>
      <c r="BD192" s="79" t="str">
        <f>REPLACE(INDEX(GroupVertices[Group],MATCH(Edges[[#This Row],[Vertex 1]],GroupVertices[Vertex],0)),1,1,"")</f>
        <v>2</v>
      </c>
      <c r="BE192" s="79" t="str">
        <f>REPLACE(INDEX(GroupVertices[Group],MATCH(Edges[[#This Row],[Vertex 2]],GroupVertices[Vertex],0)),1,1,"")</f>
        <v>2</v>
      </c>
      <c r="BF192" s="79">
        <v>13</v>
      </c>
      <c r="BG192" s="48"/>
      <c r="BH192" s="49"/>
      <c r="BI192" s="48"/>
      <c r="BJ192" s="49"/>
      <c r="BK192" s="48"/>
      <c r="BL192" s="49"/>
      <c r="BM192" s="48"/>
      <c r="BN192" s="49"/>
      <c r="BO192" s="48"/>
    </row>
    <row r="193" spans="1:67" ht="15">
      <c r="A193" s="65" t="s">
        <v>269</v>
      </c>
      <c r="B193" s="65" t="s">
        <v>288</v>
      </c>
      <c r="C193" s="66" t="s">
        <v>1773</v>
      </c>
      <c r="D193" s="67">
        <v>10</v>
      </c>
      <c r="E193" s="68" t="s">
        <v>136</v>
      </c>
      <c r="F193" s="69">
        <v>6</v>
      </c>
      <c r="G193" s="66"/>
      <c r="H193" s="70"/>
      <c r="I193" s="71"/>
      <c r="J193" s="71"/>
      <c r="K193" s="34" t="s">
        <v>65</v>
      </c>
      <c r="L193" s="78">
        <v>193</v>
      </c>
      <c r="M193" s="78"/>
      <c r="N193" s="73"/>
      <c r="O193" s="80" t="s">
        <v>293</v>
      </c>
      <c r="P193" s="82">
        <v>43704.86450231481</v>
      </c>
      <c r="Q193" s="80" t="s">
        <v>1063</v>
      </c>
      <c r="R193" s="80"/>
      <c r="S193" s="80"/>
      <c r="T193" s="80" t="s">
        <v>344</v>
      </c>
      <c r="U193" s="80"/>
      <c r="V193" s="83" t="s">
        <v>399</v>
      </c>
      <c r="W193" s="82">
        <v>43704.86450231481</v>
      </c>
      <c r="X193" s="86">
        <v>43704</v>
      </c>
      <c r="Y193" s="88" t="s">
        <v>1076</v>
      </c>
      <c r="Z193" s="83" t="s">
        <v>1082</v>
      </c>
      <c r="AA193" s="80"/>
      <c r="AB193" s="80"/>
      <c r="AC193" s="88" t="s">
        <v>1088</v>
      </c>
      <c r="AD193" s="80"/>
      <c r="AE193" s="80" t="b">
        <v>0</v>
      </c>
      <c r="AF193" s="80">
        <v>37</v>
      </c>
      <c r="AG193" s="88" t="s">
        <v>607</v>
      </c>
      <c r="AH193" s="80" t="b">
        <v>0</v>
      </c>
      <c r="AI193" s="80" t="s">
        <v>611</v>
      </c>
      <c r="AJ193" s="80"/>
      <c r="AK193" s="88" t="s">
        <v>607</v>
      </c>
      <c r="AL193" s="80" t="b">
        <v>0</v>
      </c>
      <c r="AM193" s="80">
        <v>10</v>
      </c>
      <c r="AN193" s="88" t="s">
        <v>607</v>
      </c>
      <c r="AO193" s="80" t="s">
        <v>616</v>
      </c>
      <c r="AP193" s="80" t="b">
        <v>0</v>
      </c>
      <c r="AQ193" s="88" t="s">
        <v>1088</v>
      </c>
      <c r="AR193" s="80" t="s">
        <v>1093</v>
      </c>
      <c r="AS193" s="80">
        <v>0</v>
      </c>
      <c r="AT193" s="80">
        <v>0</v>
      </c>
      <c r="AU193" s="80"/>
      <c r="AV193" s="80"/>
      <c r="AW193" s="80"/>
      <c r="AX193" s="80"/>
      <c r="AY193" s="80"/>
      <c r="AZ193" s="80"/>
      <c r="BA193" s="80"/>
      <c r="BB193" s="80"/>
      <c r="BC193">
        <v>4</v>
      </c>
      <c r="BD193" s="79" t="str">
        <f>REPLACE(INDEX(GroupVertices[Group],MATCH(Edges[[#This Row],[Vertex 1]],GroupVertices[Vertex],0)),1,1,"")</f>
        <v>2</v>
      </c>
      <c r="BE193" s="79" t="str">
        <f>REPLACE(INDEX(GroupVertices[Group],MATCH(Edges[[#This Row],[Vertex 2]],GroupVertices[Vertex],0)),1,1,"")</f>
        <v>2</v>
      </c>
      <c r="BF193" s="79">
        <v>13</v>
      </c>
      <c r="BG193" s="48">
        <v>0</v>
      </c>
      <c r="BH193" s="49">
        <v>0</v>
      </c>
      <c r="BI193" s="48">
        <v>1</v>
      </c>
      <c r="BJ193" s="49">
        <v>2.3255813953488373</v>
      </c>
      <c r="BK193" s="48">
        <v>0</v>
      </c>
      <c r="BL193" s="49">
        <v>0</v>
      </c>
      <c r="BM193" s="48">
        <v>42</v>
      </c>
      <c r="BN193" s="49">
        <v>97.67441860465117</v>
      </c>
      <c r="BO193" s="48">
        <v>43</v>
      </c>
    </row>
    <row r="194" spans="1:67" ht="15">
      <c r="A194" s="65" t="s">
        <v>269</v>
      </c>
      <c r="B194" s="65" t="s">
        <v>288</v>
      </c>
      <c r="C194" s="66" t="s">
        <v>1773</v>
      </c>
      <c r="D194" s="67">
        <v>10</v>
      </c>
      <c r="E194" s="68" t="s">
        <v>136</v>
      </c>
      <c r="F194" s="69">
        <v>6</v>
      </c>
      <c r="G194" s="66"/>
      <c r="H194" s="70"/>
      <c r="I194" s="71"/>
      <c r="J194" s="71"/>
      <c r="K194" s="34" t="s">
        <v>65</v>
      </c>
      <c r="L194" s="78">
        <v>194</v>
      </c>
      <c r="M194" s="78"/>
      <c r="N194" s="73"/>
      <c r="O194" s="80" t="s">
        <v>293</v>
      </c>
      <c r="P194" s="82">
        <v>43704.86517361111</v>
      </c>
      <c r="Q194" s="80" t="s">
        <v>1064</v>
      </c>
      <c r="R194" s="80"/>
      <c r="S194" s="80"/>
      <c r="T194" s="80"/>
      <c r="U194" s="80"/>
      <c r="V194" s="83" t="s">
        <v>399</v>
      </c>
      <c r="W194" s="82">
        <v>43704.86517361111</v>
      </c>
      <c r="X194" s="86">
        <v>43704</v>
      </c>
      <c r="Y194" s="88" t="s">
        <v>1077</v>
      </c>
      <c r="Z194" s="83" t="s">
        <v>1083</v>
      </c>
      <c r="AA194" s="80"/>
      <c r="AB194" s="80"/>
      <c r="AC194" s="88" t="s">
        <v>1089</v>
      </c>
      <c r="AD194" s="88" t="s">
        <v>1088</v>
      </c>
      <c r="AE194" s="80" t="b">
        <v>0</v>
      </c>
      <c r="AF194" s="80">
        <v>9</v>
      </c>
      <c r="AG194" s="88" t="s">
        <v>610</v>
      </c>
      <c r="AH194" s="80" t="b">
        <v>0</v>
      </c>
      <c r="AI194" s="80" t="s">
        <v>611</v>
      </c>
      <c r="AJ194" s="80"/>
      <c r="AK194" s="88" t="s">
        <v>607</v>
      </c>
      <c r="AL194" s="80" t="b">
        <v>0</v>
      </c>
      <c r="AM194" s="80">
        <v>0</v>
      </c>
      <c r="AN194" s="88" t="s">
        <v>607</v>
      </c>
      <c r="AO194" s="80" t="s">
        <v>616</v>
      </c>
      <c r="AP194" s="80" t="b">
        <v>0</v>
      </c>
      <c r="AQ194" s="88" t="s">
        <v>1088</v>
      </c>
      <c r="AR194" s="80" t="s">
        <v>1093</v>
      </c>
      <c r="AS194" s="80">
        <v>0</v>
      </c>
      <c r="AT194" s="80">
        <v>0</v>
      </c>
      <c r="AU194" s="80"/>
      <c r="AV194" s="80"/>
      <c r="AW194" s="80"/>
      <c r="AX194" s="80"/>
      <c r="AY194" s="80"/>
      <c r="AZ194" s="80"/>
      <c r="BA194" s="80"/>
      <c r="BB194" s="80"/>
      <c r="BC194">
        <v>4</v>
      </c>
      <c r="BD194" s="79" t="str">
        <f>REPLACE(INDEX(GroupVertices[Group],MATCH(Edges[[#This Row],[Vertex 1]],GroupVertices[Vertex],0)),1,1,"")</f>
        <v>2</v>
      </c>
      <c r="BE194" s="79" t="str">
        <f>REPLACE(INDEX(GroupVertices[Group],MATCH(Edges[[#This Row],[Vertex 2]],GroupVertices[Vertex],0)),1,1,"")</f>
        <v>2</v>
      </c>
      <c r="BF194" s="79">
        <v>13</v>
      </c>
      <c r="BG194" s="48">
        <v>0</v>
      </c>
      <c r="BH194" s="49">
        <v>0</v>
      </c>
      <c r="BI194" s="48">
        <v>0</v>
      </c>
      <c r="BJ194" s="49">
        <v>0</v>
      </c>
      <c r="BK194" s="48">
        <v>0</v>
      </c>
      <c r="BL194" s="49">
        <v>0</v>
      </c>
      <c r="BM194" s="48">
        <v>26</v>
      </c>
      <c r="BN194" s="49">
        <v>100</v>
      </c>
      <c r="BO194" s="48">
        <v>26</v>
      </c>
    </row>
    <row r="195" spans="1:67" ht="15">
      <c r="A195" s="65" t="s">
        <v>269</v>
      </c>
      <c r="B195" s="65" t="s">
        <v>288</v>
      </c>
      <c r="C195" s="66" t="s">
        <v>1773</v>
      </c>
      <c r="D195" s="67">
        <v>10</v>
      </c>
      <c r="E195" s="68" t="s">
        <v>136</v>
      </c>
      <c r="F195" s="69">
        <v>6</v>
      </c>
      <c r="G195" s="66"/>
      <c r="H195" s="70"/>
      <c r="I195" s="71"/>
      <c r="J195" s="71"/>
      <c r="K195" s="34" t="s">
        <v>65</v>
      </c>
      <c r="L195" s="78">
        <v>195</v>
      </c>
      <c r="M195" s="78"/>
      <c r="N195" s="73"/>
      <c r="O195" s="80" t="s">
        <v>293</v>
      </c>
      <c r="P195" s="82">
        <v>43704.86525462963</v>
      </c>
      <c r="Q195" s="80" t="s">
        <v>1065</v>
      </c>
      <c r="R195" s="80"/>
      <c r="S195" s="80"/>
      <c r="T195" s="80"/>
      <c r="U195" s="80"/>
      <c r="V195" s="83" t="s">
        <v>399</v>
      </c>
      <c r="W195" s="82">
        <v>43704.86525462963</v>
      </c>
      <c r="X195" s="86">
        <v>43704</v>
      </c>
      <c r="Y195" s="88" t="s">
        <v>1078</v>
      </c>
      <c r="Z195" s="83" t="s">
        <v>1084</v>
      </c>
      <c r="AA195" s="80"/>
      <c r="AB195" s="80"/>
      <c r="AC195" s="88" t="s">
        <v>606</v>
      </c>
      <c r="AD195" s="88" t="s">
        <v>1089</v>
      </c>
      <c r="AE195" s="80" t="b">
        <v>0</v>
      </c>
      <c r="AF195" s="80">
        <v>16</v>
      </c>
      <c r="AG195" s="88" t="s">
        <v>610</v>
      </c>
      <c r="AH195" s="80" t="b">
        <v>0</v>
      </c>
      <c r="AI195" s="80" t="s">
        <v>611</v>
      </c>
      <c r="AJ195" s="80"/>
      <c r="AK195" s="88" t="s">
        <v>607</v>
      </c>
      <c r="AL195" s="80" t="b">
        <v>0</v>
      </c>
      <c r="AM195" s="80">
        <v>1</v>
      </c>
      <c r="AN195" s="88" t="s">
        <v>607</v>
      </c>
      <c r="AO195" s="80" t="s">
        <v>616</v>
      </c>
      <c r="AP195" s="80" t="b">
        <v>0</v>
      </c>
      <c r="AQ195" s="88" t="s">
        <v>1089</v>
      </c>
      <c r="AR195" s="80" t="s">
        <v>1093</v>
      </c>
      <c r="AS195" s="80">
        <v>0</v>
      </c>
      <c r="AT195" s="80">
        <v>0</v>
      </c>
      <c r="AU195" s="80"/>
      <c r="AV195" s="80"/>
      <c r="AW195" s="80"/>
      <c r="AX195" s="80"/>
      <c r="AY195" s="80"/>
      <c r="AZ195" s="80"/>
      <c r="BA195" s="80"/>
      <c r="BB195" s="80"/>
      <c r="BC195">
        <v>4</v>
      </c>
      <c r="BD195" s="79" t="str">
        <f>REPLACE(INDEX(GroupVertices[Group],MATCH(Edges[[#This Row],[Vertex 1]],GroupVertices[Vertex],0)),1,1,"")</f>
        <v>2</v>
      </c>
      <c r="BE195" s="79" t="str">
        <f>REPLACE(INDEX(GroupVertices[Group],MATCH(Edges[[#This Row],[Vertex 2]],GroupVertices[Vertex],0)),1,1,"")</f>
        <v>2</v>
      </c>
      <c r="BF195" s="79">
        <v>13</v>
      </c>
      <c r="BG195" s="48">
        <v>0</v>
      </c>
      <c r="BH195" s="49">
        <v>0</v>
      </c>
      <c r="BI195" s="48">
        <v>0</v>
      </c>
      <c r="BJ195" s="49">
        <v>0</v>
      </c>
      <c r="BK195" s="48">
        <v>0</v>
      </c>
      <c r="BL195" s="49">
        <v>0</v>
      </c>
      <c r="BM195" s="48">
        <v>5</v>
      </c>
      <c r="BN195" s="49">
        <v>100</v>
      </c>
      <c r="BO195" s="48">
        <v>5</v>
      </c>
    </row>
    <row r="196" spans="1:67" ht="15">
      <c r="A196" s="65" t="s">
        <v>269</v>
      </c>
      <c r="B196" s="65" t="s">
        <v>249</v>
      </c>
      <c r="C196" s="66" t="s">
        <v>1772</v>
      </c>
      <c r="D196" s="67">
        <v>3</v>
      </c>
      <c r="E196" s="68" t="s">
        <v>132</v>
      </c>
      <c r="F196" s="69">
        <v>32</v>
      </c>
      <c r="G196" s="66"/>
      <c r="H196" s="70"/>
      <c r="I196" s="71"/>
      <c r="J196" s="71"/>
      <c r="K196" s="34" t="s">
        <v>65</v>
      </c>
      <c r="L196" s="78">
        <v>196</v>
      </c>
      <c r="M196" s="78"/>
      <c r="N196" s="73"/>
      <c r="O196" s="80" t="s">
        <v>293</v>
      </c>
      <c r="P196" s="82">
        <v>43704.86450231481</v>
      </c>
      <c r="Q196" s="80" t="s">
        <v>1063</v>
      </c>
      <c r="R196" s="80"/>
      <c r="S196" s="80"/>
      <c r="T196" s="80" t="s">
        <v>344</v>
      </c>
      <c r="U196" s="80"/>
      <c r="V196" s="83" t="s">
        <v>399</v>
      </c>
      <c r="W196" s="82">
        <v>43704.86450231481</v>
      </c>
      <c r="X196" s="86">
        <v>43704</v>
      </c>
      <c r="Y196" s="88" t="s">
        <v>1076</v>
      </c>
      <c r="Z196" s="83" t="s">
        <v>1082</v>
      </c>
      <c r="AA196" s="80"/>
      <c r="AB196" s="80"/>
      <c r="AC196" s="88" t="s">
        <v>1088</v>
      </c>
      <c r="AD196" s="80"/>
      <c r="AE196" s="80" t="b">
        <v>0</v>
      </c>
      <c r="AF196" s="80">
        <v>37</v>
      </c>
      <c r="AG196" s="88" t="s">
        <v>607</v>
      </c>
      <c r="AH196" s="80" t="b">
        <v>0</v>
      </c>
      <c r="AI196" s="80" t="s">
        <v>611</v>
      </c>
      <c r="AJ196" s="80"/>
      <c r="AK196" s="88" t="s">
        <v>607</v>
      </c>
      <c r="AL196" s="80" t="b">
        <v>0</v>
      </c>
      <c r="AM196" s="80">
        <v>10</v>
      </c>
      <c r="AN196" s="88" t="s">
        <v>607</v>
      </c>
      <c r="AO196" s="80" t="s">
        <v>616</v>
      </c>
      <c r="AP196" s="80" t="b">
        <v>0</v>
      </c>
      <c r="AQ196" s="88" t="s">
        <v>1088</v>
      </c>
      <c r="AR196" s="80" t="s">
        <v>1093</v>
      </c>
      <c r="AS196" s="80">
        <v>0</v>
      </c>
      <c r="AT196" s="80">
        <v>0</v>
      </c>
      <c r="AU196" s="80"/>
      <c r="AV196" s="80"/>
      <c r="AW196" s="80"/>
      <c r="AX196" s="80"/>
      <c r="AY196" s="80"/>
      <c r="AZ196" s="80"/>
      <c r="BA196" s="80"/>
      <c r="BB196" s="80"/>
      <c r="BC196">
        <v>1</v>
      </c>
      <c r="BD196" s="79" t="str">
        <f>REPLACE(INDEX(GroupVertices[Group],MATCH(Edges[[#This Row],[Vertex 1]],GroupVertices[Vertex],0)),1,1,"")</f>
        <v>2</v>
      </c>
      <c r="BE196" s="79" t="str">
        <f>REPLACE(INDEX(GroupVertices[Group],MATCH(Edges[[#This Row],[Vertex 2]],GroupVertices[Vertex],0)),1,1,"")</f>
        <v>3</v>
      </c>
      <c r="BF196" s="79">
        <v>13</v>
      </c>
      <c r="BG196" s="48"/>
      <c r="BH196" s="49"/>
      <c r="BI196" s="48"/>
      <c r="BJ196" s="49"/>
      <c r="BK196" s="48"/>
      <c r="BL196" s="49"/>
      <c r="BM196" s="48"/>
      <c r="BN196" s="49"/>
      <c r="BO196" s="48"/>
    </row>
    <row r="197" spans="1:67" ht="15">
      <c r="A197" s="65" t="s">
        <v>269</v>
      </c>
      <c r="B197" s="65" t="s">
        <v>249</v>
      </c>
      <c r="C197" s="66" t="s">
        <v>1775</v>
      </c>
      <c r="D197" s="67">
        <v>10</v>
      </c>
      <c r="E197" s="68" t="s">
        <v>136</v>
      </c>
      <c r="F197" s="69">
        <v>14.666666666666668</v>
      </c>
      <c r="G197" s="66"/>
      <c r="H197" s="70"/>
      <c r="I197" s="71"/>
      <c r="J197" s="71"/>
      <c r="K197" s="34" t="s">
        <v>65</v>
      </c>
      <c r="L197" s="78">
        <v>197</v>
      </c>
      <c r="M197" s="78"/>
      <c r="N197" s="73"/>
      <c r="O197" s="80" t="s">
        <v>294</v>
      </c>
      <c r="P197" s="82">
        <v>43704.86517361111</v>
      </c>
      <c r="Q197" s="80" t="s">
        <v>1064</v>
      </c>
      <c r="R197" s="80"/>
      <c r="S197" s="80"/>
      <c r="T197" s="80"/>
      <c r="U197" s="80"/>
      <c r="V197" s="83" t="s">
        <v>399</v>
      </c>
      <c r="W197" s="82">
        <v>43704.86517361111</v>
      </c>
      <c r="X197" s="86">
        <v>43704</v>
      </c>
      <c r="Y197" s="88" t="s">
        <v>1077</v>
      </c>
      <c r="Z197" s="83" t="s">
        <v>1083</v>
      </c>
      <c r="AA197" s="80"/>
      <c r="AB197" s="80"/>
      <c r="AC197" s="88" t="s">
        <v>1089</v>
      </c>
      <c r="AD197" s="88" t="s">
        <v>1088</v>
      </c>
      <c r="AE197" s="80" t="b">
        <v>0</v>
      </c>
      <c r="AF197" s="80">
        <v>9</v>
      </c>
      <c r="AG197" s="88" t="s">
        <v>610</v>
      </c>
      <c r="AH197" s="80" t="b">
        <v>0</v>
      </c>
      <c r="AI197" s="80" t="s">
        <v>611</v>
      </c>
      <c r="AJ197" s="80"/>
      <c r="AK197" s="88" t="s">
        <v>607</v>
      </c>
      <c r="AL197" s="80" t="b">
        <v>0</v>
      </c>
      <c r="AM197" s="80">
        <v>0</v>
      </c>
      <c r="AN197" s="88" t="s">
        <v>607</v>
      </c>
      <c r="AO197" s="80" t="s">
        <v>616</v>
      </c>
      <c r="AP197" s="80" t="b">
        <v>0</v>
      </c>
      <c r="AQ197" s="88" t="s">
        <v>1088</v>
      </c>
      <c r="AR197" s="80" t="s">
        <v>1093</v>
      </c>
      <c r="AS197" s="80">
        <v>0</v>
      </c>
      <c r="AT197" s="80">
        <v>0</v>
      </c>
      <c r="AU197" s="80"/>
      <c r="AV197" s="80"/>
      <c r="AW197" s="80"/>
      <c r="AX197" s="80"/>
      <c r="AY197" s="80"/>
      <c r="AZ197" s="80"/>
      <c r="BA197" s="80"/>
      <c r="BB197" s="80"/>
      <c r="BC197">
        <v>3</v>
      </c>
      <c r="BD197" s="79" t="str">
        <f>REPLACE(INDEX(GroupVertices[Group],MATCH(Edges[[#This Row],[Vertex 1]],GroupVertices[Vertex],0)),1,1,"")</f>
        <v>2</v>
      </c>
      <c r="BE197" s="79" t="str">
        <f>REPLACE(INDEX(GroupVertices[Group],MATCH(Edges[[#This Row],[Vertex 2]],GroupVertices[Vertex],0)),1,1,"")</f>
        <v>3</v>
      </c>
      <c r="BF197" s="79">
        <v>13</v>
      </c>
      <c r="BG197" s="48"/>
      <c r="BH197" s="49"/>
      <c r="BI197" s="48"/>
      <c r="BJ197" s="49"/>
      <c r="BK197" s="48"/>
      <c r="BL197" s="49"/>
      <c r="BM197" s="48"/>
      <c r="BN197" s="49"/>
      <c r="BO197" s="48"/>
    </row>
    <row r="198" spans="1:67" ht="15">
      <c r="A198" s="65" t="s">
        <v>269</v>
      </c>
      <c r="B198" s="65" t="s">
        <v>249</v>
      </c>
      <c r="C198" s="66" t="s">
        <v>1775</v>
      </c>
      <c r="D198" s="67">
        <v>10</v>
      </c>
      <c r="E198" s="68" t="s">
        <v>136</v>
      </c>
      <c r="F198" s="69">
        <v>14.666666666666668</v>
      </c>
      <c r="G198" s="66"/>
      <c r="H198" s="70"/>
      <c r="I198" s="71"/>
      <c r="J198" s="71"/>
      <c r="K198" s="34" t="s">
        <v>65</v>
      </c>
      <c r="L198" s="78">
        <v>198</v>
      </c>
      <c r="M198" s="78"/>
      <c r="N198" s="73"/>
      <c r="O198" s="80" t="s">
        <v>294</v>
      </c>
      <c r="P198" s="82">
        <v>43704.86525462963</v>
      </c>
      <c r="Q198" s="80" t="s">
        <v>1065</v>
      </c>
      <c r="R198" s="80"/>
      <c r="S198" s="80"/>
      <c r="T198" s="80"/>
      <c r="U198" s="80"/>
      <c r="V198" s="83" t="s">
        <v>399</v>
      </c>
      <c r="W198" s="82">
        <v>43704.86525462963</v>
      </c>
      <c r="X198" s="86">
        <v>43704</v>
      </c>
      <c r="Y198" s="88" t="s">
        <v>1078</v>
      </c>
      <c r="Z198" s="83" t="s">
        <v>1084</v>
      </c>
      <c r="AA198" s="80"/>
      <c r="AB198" s="80"/>
      <c r="AC198" s="88" t="s">
        <v>606</v>
      </c>
      <c r="AD198" s="88" t="s">
        <v>1089</v>
      </c>
      <c r="AE198" s="80" t="b">
        <v>0</v>
      </c>
      <c r="AF198" s="80">
        <v>16</v>
      </c>
      <c r="AG198" s="88" t="s">
        <v>610</v>
      </c>
      <c r="AH198" s="80" t="b">
        <v>0</v>
      </c>
      <c r="AI198" s="80" t="s">
        <v>611</v>
      </c>
      <c r="AJ198" s="80"/>
      <c r="AK198" s="88" t="s">
        <v>607</v>
      </c>
      <c r="AL198" s="80" t="b">
        <v>0</v>
      </c>
      <c r="AM198" s="80">
        <v>1</v>
      </c>
      <c r="AN198" s="88" t="s">
        <v>607</v>
      </c>
      <c r="AO198" s="80" t="s">
        <v>616</v>
      </c>
      <c r="AP198" s="80" t="b">
        <v>0</v>
      </c>
      <c r="AQ198" s="88" t="s">
        <v>1089</v>
      </c>
      <c r="AR198" s="80" t="s">
        <v>1093</v>
      </c>
      <c r="AS198" s="80">
        <v>0</v>
      </c>
      <c r="AT198" s="80">
        <v>0</v>
      </c>
      <c r="AU198" s="80"/>
      <c r="AV198" s="80"/>
      <c r="AW198" s="80"/>
      <c r="AX198" s="80"/>
      <c r="AY198" s="80"/>
      <c r="AZ198" s="80"/>
      <c r="BA198" s="80"/>
      <c r="BB198" s="80"/>
      <c r="BC198">
        <v>3</v>
      </c>
      <c r="BD198" s="79" t="str">
        <f>REPLACE(INDEX(GroupVertices[Group],MATCH(Edges[[#This Row],[Vertex 1]],GroupVertices[Vertex],0)),1,1,"")</f>
        <v>2</v>
      </c>
      <c r="BE198" s="79" t="str">
        <f>REPLACE(INDEX(GroupVertices[Group],MATCH(Edges[[#This Row],[Vertex 2]],GroupVertices[Vertex],0)),1,1,"")</f>
        <v>3</v>
      </c>
      <c r="BF198" s="79">
        <v>13</v>
      </c>
      <c r="BG198" s="48"/>
      <c r="BH198" s="49"/>
      <c r="BI198" s="48"/>
      <c r="BJ198" s="49"/>
      <c r="BK198" s="48"/>
      <c r="BL198" s="49"/>
      <c r="BM198" s="48"/>
      <c r="BN198" s="49"/>
      <c r="BO198" s="48"/>
    </row>
    <row r="199" spans="1:67" ht="15">
      <c r="A199" s="65" t="s">
        <v>260</v>
      </c>
      <c r="B199" s="65" t="s">
        <v>1062</v>
      </c>
      <c r="C199" s="66" t="s">
        <v>1774</v>
      </c>
      <c r="D199" s="67">
        <v>10</v>
      </c>
      <c r="E199" s="68" t="s">
        <v>136</v>
      </c>
      <c r="F199" s="69">
        <v>23.333333333333336</v>
      </c>
      <c r="G199" s="66"/>
      <c r="H199" s="70"/>
      <c r="I199" s="71"/>
      <c r="J199" s="71"/>
      <c r="K199" s="34" t="s">
        <v>65</v>
      </c>
      <c r="L199" s="78">
        <v>199</v>
      </c>
      <c r="M199" s="78"/>
      <c r="N199" s="73"/>
      <c r="O199" s="80" t="s">
        <v>293</v>
      </c>
      <c r="P199" s="82">
        <v>43706.07438657407</v>
      </c>
      <c r="Q199" s="80" t="s">
        <v>1066</v>
      </c>
      <c r="R199" s="80" t="s">
        <v>1069</v>
      </c>
      <c r="S199" s="80" t="s">
        <v>1072</v>
      </c>
      <c r="T199" s="80" t="s">
        <v>1074</v>
      </c>
      <c r="U199" s="80"/>
      <c r="V199" s="83" t="s">
        <v>392</v>
      </c>
      <c r="W199" s="82">
        <v>43706.07438657407</v>
      </c>
      <c r="X199" s="86">
        <v>43706</v>
      </c>
      <c r="Y199" s="88" t="s">
        <v>1079</v>
      </c>
      <c r="Z199" s="83" t="s">
        <v>1085</v>
      </c>
      <c r="AA199" s="80"/>
      <c r="AB199" s="80"/>
      <c r="AC199" s="88" t="s">
        <v>1090</v>
      </c>
      <c r="AD199" s="80"/>
      <c r="AE199" s="80" t="b">
        <v>0</v>
      </c>
      <c r="AF199" s="80">
        <v>6</v>
      </c>
      <c r="AG199" s="88" t="s">
        <v>607</v>
      </c>
      <c r="AH199" s="80" t="b">
        <v>1</v>
      </c>
      <c r="AI199" s="80" t="s">
        <v>611</v>
      </c>
      <c r="AJ199" s="80"/>
      <c r="AK199" s="88" t="s">
        <v>1091</v>
      </c>
      <c r="AL199" s="80" t="b">
        <v>0</v>
      </c>
      <c r="AM199" s="80">
        <v>1</v>
      </c>
      <c r="AN199" s="88" t="s">
        <v>607</v>
      </c>
      <c r="AO199" s="80" t="s">
        <v>616</v>
      </c>
      <c r="AP199" s="80" t="b">
        <v>0</v>
      </c>
      <c r="AQ199" s="88" t="s">
        <v>1090</v>
      </c>
      <c r="AR199" s="80" t="s">
        <v>1093</v>
      </c>
      <c r="AS199" s="80">
        <v>0</v>
      </c>
      <c r="AT199" s="80">
        <v>0</v>
      </c>
      <c r="AU199" s="80"/>
      <c r="AV199" s="80"/>
      <c r="AW199" s="80"/>
      <c r="AX199" s="80"/>
      <c r="AY199" s="80"/>
      <c r="AZ199" s="80"/>
      <c r="BA199" s="80"/>
      <c r="BB199" s="80"/>
      <c r="BC199">
        <v>2</v>
      </c>
      <c r="BD199" s="79" t="str">
        <f>REPLACE(INDEX(GroupVertices[Group],MATCH(Edges[[#This Row],[Vertex 1]],GroupVertices[Vertex],0)),1,1,"")</f>
        <v>4</v>
      </c>
      <c r="BE199" s="79" t="str">
        <f>REPLACE(INDEX(GroupVertices[Group],MATCH(Edges[[#This Row],[Vertex 2]],GroupVertices[Vertex],0)),1,1,"")</f>
        <v>4</v>
      </c>
      <c r="BF199" s="79">
        <v>1</v>
      </c>
      <c r="BG199" s="48"/>
      <c r="BH199" s="49"/>
      <c r="BI199" s="48"/>
      <c r="BJ199" s="49"/>
      <c r="BK199" s="48"/>
      <c r="BL199" s="49"/>
      <c r="BM199" s="48"/>
      <c r="BN199" s="49"/>
      <c r="BO199" s="48"/>
    </row>
    <row r="200" spans="1:67" ht="15">
      <c r="A200" s="65" t="s">
        <v>260</v>
      </c>
      <c r="B200" s="65" t="s">
        <v>1062</v>
      </c>
      <c r="C200" s="66" t="s">
        <v>1774</v>
      </c>
      <c r="D200" s="67">
        <v>10</v>
      </c>
      <c r="E200" s="68" t="s">
        <v>136</v>
      </c>
      <c r="F200" s="69">
        <v>23.333333333333336</v>
      </c>
      <c r="G200" s="66"/>
      <c r="H200" s="70"/>
      <c r="I200" s="71"/>
      <c r="J200" s="71"/>
      <c r="K200" s="34" t="s">
        <v>65</v>
      </c>
      <c r="L200" s="78">
        <v>200</v>
      </c>
      <c r="M200" s="78"/>
      <c r="N200" s="73"/>
      <c r="O200" s="80" t="s">
        <v>293</v>
      </c>
      <c r="P200" s="82">
        <v>43706.07438657407</v>
      </c>
      <c r="Q200" s="80" t="s">
        <v>1066</v>
      </c>
      <c r="R200" s="80" t="s">
        <v>1069</v>
      </c>
      <c r="S200" s="80" t="s">
        <v>1072</v>
      </c>
      <c r="T200" s="80" t="s">
        <v>1074</v>
      </c>
      <c r="U200" s="80"/>
      <c r="V200" s="83" t="s">
        <v>392</v>
      </c>
      <c r="W200" s="82">
        <v>43706.07438657407</v>
      </c>
      <c r="X200" s="86">
        <v>43706</v>
      </c>
      <c r="Y200" s="88" t="s">
        <v>1079</v>
      </c>
      <c r="Z200" s="83" t="s">
        <v>1085</v>
      </c>
      <c r="AA200" s="80"/>
      <c r="AB200" s="80"/>
      <c r="AC200" s="88" t="s">
        <v>1090</v>
      </c>
      <c r="AD200" s="80"/>
      <c r="AE200" s="80" t="b">
        <v>0</v>
      </c>
      <c r="AF200" s="80">
        <v>6</v>
      </c>
      <c r="AG200" s="88" t="s">
        <v>607</v>
      </c>
      <c r="AH200" s="80" t="b">
        <v>1</v>
      </c>
      <c r="AI200" s="80" t="s">
        <v>611</v>
      </c>
      <c r="AJ200" s="80"/>
      <c r="AK200" s="88" t="s">
        <v>1091</v>
      </c>
      <c r="AL200" s="80" t="b">
        <v>0</v>
      </c>
      <c r="AM200" s="80">
        <v>1</v>
      </c>
      <c r="AN200" s="88" t="s">
        <v>607</v>
      </c>
      <c r="AO200" s="80" t="s">
        <v>616</v>
      </c>
      <c r="AP200" s="80" t="b">
        <v>0</v>
      </c>
      <c r="AQ200" s="88" t="s">
        <v>1090</v>
      </c>
      <c r="AR200" s="80" t="s">
        <v>1093</v>
      </c>
      <c r="AS200" s="80">
        <v>0</v>
      </c>
      <c r="AT200" s="80">
        <v>0</v>
      </c>
      <c r="AU200" s="80"/>
      <c r="AV200" s="80"/>
      <c r="AW200" s="80"/>
      <c r="AX200" s="80"/>
      <c r="AY200" s="80"/>
      <c r="AZ200" s="80"/>
      <c r="BA200" s="80"/>
      <c r="BB200" s="80"/>
      <c r="BC200">
        <v>2</v>
      </c>
      <c r="BD200" s="79" t="str">
        <f>REPLACE(INDEX(GroupVertices[Group],MATCH(Edges[[#This Row],[Vertex 1]],GroupVertices[Vertex],0)),1,1,"")</f>
        <v>4</v>
      </c>
      <c r="BE200" s="79" t="str">
        <f>REPLACE(INDEX(GroupVertices[Group],MATCH(Edges[[#This Row],[Vertex 2]],GroupVertices[Vertex],0)),1,1,"")</f>
        <v>4</v>
      </c>
      <c r="BF200" s="79">
        <v>1</v>
      </c>
      <c r="BG200" s="48">
        <v>1</v>
      </c>
      <c r="BH200" s="49">
        <v>3.225806451612903</v>
      </c>
      <c r="BI200" s="48">
        <v>0</v>
      </c>
      <c r="BJ200" s="49">
        <v>0</v>
      </c>
      <c r="BK200" s="48">
        <v>0</v>
      </c>
      <c r="BL200" s="49">
        <v>0</v>
      </c>
      <c r="BM200" s="48">
        <v>30</v>
      </c>
      <c r="BN200" s="49">
        <v>96.7741935483871</v>
      </c>
      <c r="BO200" s="48">
        <v>31</v>
      </c>
    </row>
    <row r="201" spans="1:67" ht="15">
      <c r="A201" s="65" t="s">
        <v>260</v>
      </c>
      <c r="B201" s="65" t="s">
        <v>260</v>
      </c>
      <c r="C201" s="66" t="s">
        <v>1773</v>
      </c>
      <c r="D201" s="67">
        <v>10</v>
      </c>
      <c r="E201" s="68" t="s">
        <v>136</v>
      </c>
      <c r="F201" s="69">
        <v>6</v>
      </c>
      <c r="G201" s="66"/>
      <c r="H201" s="70"/>
      <c r="I201" s="71"/>
      <c r="J201" s="71"/>
      <c r="K201" s="34" t="s">
        <v>65</v>
      </c>
      <c r="L201" s="78">
        <v>201</v>
      </c>
      <c r="M201" s="78"/>
      <c r="N201" s="73"/>
      <c r="O201" s="80" t="s">
        <v>196</v>
      </c>
      <c r="P201" s="82">
        <v>43706.07729166667</v>
      </c>
      <c r="Q201" s="80" t="s">
        <v>1067</v>
      </c>
      <c r="R201" s="83" t="s">
        <v>1070</v>
      </c>
      <c r="S201" s="80" t="s">
        <v>336</v>
      </c>
      <c r="T201" s="80" t="s">
        <v>344</v>
      </c>
      <c r="U201" s="80"/>
      <c r="V201" s="83" t="s">
        <v>392</v>
      </c>
      <c r="W201" s="82">
        <v>43706.07729166667</v>
      </c>
      <c r="X201" s="86">
        <v>43706</v>
      </c>
      <c r="Y201" s="88" t="s">
        <v>1080</v>
      </c>
      <c r="Z201" s="83" t="s">
        <v>1086</v>
      </c>
      <c r="AA201" s="80"/>
      <c r="AB201" s="80"/>
      <c r="AC201" s="88" t="s">
        <v>604</v>
      </c>
      <c r="AD201" s="88" t="s">
        <v>1090</v>
      </c>
      <c r="AE201" s="80" t="b">
        <v>0</v>
      </c>
      <c r="AF201" s="80">
        <v>3</v>
      </c>
      <c r="AG201" s="88" t="s">
        <v>608</v>
      </c>
      <c r="AH201" s="80" t="b">
        <v>1</v>
      </c>
      <c r="AI201" s="80" t="s">
        <v>611</v>
      </c>
      <c r="AJ201" s="80"/>
      <c r="AK201" s="88" t="s">
        <v>1092</v>
      </c>
      <c r="AL201" s="80" t="b">
        <v>0</v>
      </c>
      <c r="AM201" s="80">
        <v>0</v>
      </c>
      <c r="AN201" s="88" t="s">
        <v>607</v>
      </c>
      <c r="AO201" s="80" t="s">
        <v>613</v>
      </c>
      <c r="AP201" s="80" t="b">
        <v>0</v>
      </c>
      <c r="AQ201" s="88" t="s">
        <v>1090</v>
      </c>
      <c r="AR201" s="80" t="s">
        <v>1093</v>
      </c>
      <c r="AS201" s="80">
        <v>0</v>
      </c>
      <c r="AT201" s="80">
        <v>0</v>
      </c>
      <c r="AU201" s="80"/>
      <c r="AV201" s="80"/>
      <c r="AW201" s="80"/>
      <c r="AX201" s="80"/>
      <c r="AY201" s="80"/>
      <c r="AZ201" s="80"/>
      <c r="BA201" s="80"/>
      <c r="BB201" s="80"/>
      <c r="BC201">
        <v>4</v>
      </c>
      <c r="BD201" s="79" t="str">
        <f>REPLACE(INDEX(GroupVertices[Group],MATCH(Edges[[#This Row],[Vertex 1]],GroupVertices[Vertex],0)),1,1,"")</f>
        <v>4</v>
      </c>
      <c r="BE201" s="79" t="str">
        <f>REPLACE(INDEX(GroupVertices[Group],MATCH(Edges[[#This Row],[Vertex 2]],GroupVertices[Vertex],0)),1,1,"")</f>
        <v>4</v>
      </c>
      <c r="BF201" s="79">
        <v>1</v>
      </c>
      <c r="BG201" s="48"/>
      <c r="BH201" s="49"/>
      <c r="BI201" s="48"/>
      <c r="BJ201" s="49"/>
      <c r="BK201" s="48"/>
      <c r="BL201" s="49"/>
      <c r="BM201" s="48"/>
      <c r="BN201" s="49"/>
      <c r="BO201" s="48"/>
    </row>
    <row r="202" spans="1:67" ht="15">
      <c r="A202" s="65" t="s">
        <v>260</v>
      </c>
      <c r="B202" s="65" t="s">
        <v>260</v>
      </c>
      <c r="C202" s="66" t="s">
        <v>1773</v>
      </c>
      <c r="D202" s="67">
        <v>10</v>
      </c>
      <c r="E202" s="68" t="s">
        <v>136</v>
      </c>
      <c r="F202" s="69">
        <v>6</v>
      </c>
      <c r="G202" s="66"/>
      <c r="H202" s="70"/>
      <c r="I202" s="71"/>
      <c r="J202" s="71"/>
      <c r="K202" s="34" t="s">
        <v>65</v>
      </c>
      <c r="L202" s="78">
        <v>202</v>
      </c>
      <c r="M202" s="78"/>
      <c r="N202" s="73"/>
      <c r="O202" s="80" t="s">
        <v>196</v>
      </c>
      <c r="P202" s="82">
        <v>43706.08137731482</v>
      </c>
      <c r="Q202" s="80" t="s">
        <v>1068</v>
      </c>
      <c r="R202" s="83" t="s">
        <v>1071</v>
      </c>
      <c r="S202" s="80" t="s">
        <v>1073</v>
      </c>
      <c r="T202" s="80"/>
      <c r="U202" s="83" t="s">
        <v>1075</v>
      </c>
      <c r="V202" s="83" t="s">
        <v>1075</v>
      </c>
      <c r="W202" s="82">
        <v>43706.08137731482</v>
      </c>
      <c r="X202" s="86">
        <v>43706</v>
      </c>
      <c r="Y202" s="88" t="s">
        <v>1081</v>
      </c>
      <c r="Z202" s="83" t="s">
        <v>1087</v>
      </c>
      <c r="AA202" s="80"/>
      <c r="AB202" s="80"/>
      <c r="AC202" s="88" t="s">
        <v>605</v>
      </c>
      <c r="AD202" s="88" t="s">
        <v>604</v>
      </c>
      <c r="AE202" s="80" t="b">
        <v>0</v>
      </c>
      <c r="AF202" s="80">
        <v>4</v>
      </c>
      <c r="AG202" s="88" t="s">
        <v>608</v>
      </c>
      <c r="AH202" s="80" t="b">
        <v>0</v>
      </c>
      <c r="AI202" s="80" t="s">
        <v>611</v>
      </c>
      <c r="AJ202" s="80"/>
      <c r="AK202" s="88" t="s">
        <v>607</v>
      </c>
      <c r="AL202" s="80" t="b">
        <v>0</v>
      </c>
      <c r="AM202" s="80">
        <v>2</v>
      </c>
      <c r="AN202" s="88" t="s">
        <v>607</v>
      </c>
      <c r="AO202" s="80" t="s">
        <v>613</v>
      </c>
      <c r="AP202" s="80" t="b">
        <v>0</v>
      </c>
      <c r="AQ202" s="88" t="s">
        <v>604</v>
      </c>
      <c r="AR202" s="80" t="s">
        <v>1093</v>
      </c>
      <c r="AS202" s="80">
        <v>0</v>
      </c>
      <c r="AT202" s="80">
        <v>0</v>
      </c>
      <c r="AU202" s="80"/>
      <c r="AV202" s="80"/>
      <c r="AW202" s="80"/>
      <c r="AX202" s="80"/>
      <c r="AY202" s="80"/>
      <c r="AZ202" s="80"/>
      <c r="BA202" s="80"/>
      <c r="BB202" s="80"/>
      <c r="BC202">
        <v>4</v>
      </c>
      <c r="BD202" s="79" t="str">
        <f>REPLACE(INDEX(GroupVertices[Group],MATCH(Edges[[#This Row],[Vertex 1]],GroupVertices[Vertex],0)),1,1,"")</f>
        <v>4</v>
      </c>
      <c r="BE202" s="79" t="str">
        <f>REPLACE(INDEX(GroupVertices[Group],MATCH(Edges[[#This Row],[Vertex 2]],GroupVertices[Vertex],0)),1,1,"")</f>
        <v>4</v>
      </c>
      <c r="BF202" s="79">
        <v>1</v>
      </c>
      <c r="BG202" s="48">
        <v>3</v>
      </c>
      <c r="BH202" s="49">
        <v>15</v>
      </c>
      <c r="BI202" s="48">
        <v>0</v>
      </c>
      <c r="BJ202" s="49">
        <v>0</v>
      </c>
      <c r="BK202" s="48">
        <v>0</v>
      </c>
      <c r="BL202" s="49">
        <v>0</v>
      </c>
      <c r="BM202" s="48">
        <v>17</v>
      </c>
      <c r="BN202" s="49">
        <v>85</v>
      </c>
      <c r="BO202" s="48">
        <v>20</v>
      </c>
    </row>
    <row r="203" spans="1:67" ht="15">
      <c r="A203" s="90" t="s">
        <v>260</v>
      </c>
      <c r="B203" s="90" t="s">
        <v>260</v>
      </c>
      <c r="C203" s="91" t="s">
        <v>1773</v>
      </c>
      <c r="D203" s="92">
        <v>10</v>
      </c>
      <c r="E203" s="105" t="s">
        <v>136</v>
      </c>
      <c r="F203" s="93">
        <v>6</v>
      </c>
      <c r="G203" s="91"/>
      <c r="H203" s="94"/>
      <c r="I203" s="95"/>
      <c r="J203" s="95"/>
      <c r="K203" s="34" t="s">
        <v>65</v>
      </c>
      <c r="L203" s="106">
        <v>203</v>
      </c>
      <c r="M203" s="106"/>
      <c r="N203" s="102"/>
      <c r="O203" s="107" t="s">
        <v>196</v>
      </c>
      <c r="P203" s="108">
        <v>43706.07729166667</v>
      </c>
      <c r="Q203" s="107" t="s">
        <v>1067</v>
      </c>
      <c r="R203" s="109" t="s">
        <v>1070</v>
      </c>
      <c r="S203" s="107" t="s">
        <v>336</v>
      </c>
      <c r="T203" s="107" t="s">
        <v>344</v>
      </c>
      <c r="U203" s="107"/>
      <c r="V203" s="109" t="s">
        <v>392</v>
      </c>
      <c r="W203" s="108">
        <v>43706.07729166667</v>
      </c>
      <c r="X203" s="110">
        <v>43706</v>
      </c>
      <c r="Y203" s="111" t="s">
        <v>1080</v>
      </c>
      <c r="Z203" s="109" t="s">
        <v>1086</v>
      </c>
      <c r="AA203" s="107"/>
      <c r="AB203" s="107"/>
      <c r="AC203" s="111" t="s">
        <v>604</v>
      </c>
      <c r="AD203" s="111" t="s">
        <v>1090</v>
      </c>
      <c r="AE203" s="107" t="b">
        <v>0</v>
      </c>
      <c r="AF203" s="107">
        <v>3</v>
      </c>
      <c r="AG203" s="111" t="s">
        <v>608</v>
      </c>
      <c r="AH203" s="107" t="b">
        <v>1</v>
      </c>
      <c r="AI203" s="107" t="s">
        <v>611</v>
      </c>
      <c r="AJ203" s="107"/>
      <c r="AK203" s="111" t="s">
        <v>1092</v>
      </c>
      <c r="AL203" s="107" t="b">
        <v>0</v>
      </c>
      <c r="AM203" s="107">
        <v>0</v>
      </c>
      <c r="AN203" s="111" t="s">
        <v>607</v>
      </c>
      <c r="AO203" s="107" t="s">
        <v>613</v>
      </c>
      <c r="AP203" s="107" t="b">
        <v>0</v>
      </c>
      <c r="AQ203" s="111" t="s">
        <v>1090</v>
      </c>
      <c r="AR203" s="107" t="s">
        <v>1093</v>
      </c>
      <c r="AS203" s="107">
        <v>0</v>
      </c>
      <c r="AT203" s="107">
        <v>0</v>
      </c>
      <c r="AU203" s="107"/>
      <c r="AV203" s="107"/>
      <c r="AW203" s="107"/>
      <c r="AX203" s="107"/>
      <c r="AY203" s="107"/>
      <c r="AZ203" s="107"/>
      <c r="BA203" s="107"/>
      <c r="BB203" s="107"/>
      <c r="BC203">
        <v>4</v>
      </c>
      <c r="BD203" s="79" t="str">
        <f>REPLACE(INDEX(GroupVertices[Group],MATCH(Edges[[#This Row],[Vertex 1]],GroupVertices[Vertex],0)),1,1,"")</f>
        <v>4</v>
      </c>
      <c r="BE203" s="79" t="str">
        <f>REPLACE(INDEX(GroupVertices[Group],MATCH(Edges[[#This Row],[Vertex 2]],GroupVertices[Vertex],0)),1,1,"")</f>
        <v>4</v>
      </c>
      <c r="BF203" s="79">
        <v>1</v>
      </c>
      <c r="BG203" s="48">
        <v>0</v>
      </c>
      <c r="BH203" s="49">
        <v>0</v>
      </c>
      <c r="BI203" s="48">
        <v>0</v>
      </c>
      <c r="BJ203" s="49">
        <v>0</v>
      </c>
      <c r="BK203" s="48">
        <v>0</v>
      </c>
      <c r="BL203" s="49">
        <v>0</v>
      </c>
      <c r="BM203" s="48">
        <v>14</v>
      </c>
      <c r="BN203" s="49">
        <v>100</v>
      </c>
      <c r="BO203" s="48">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3"/>
    <dataValidation allowBlank="1" showErrorMessage="1" sqref="N2:N2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3"/>
    <dataValidation allowBlank="1" showInputMessage="1" promptTitle="Edge Color" prompt="To select an optional edge color, right-click and select Select Color on the right-click menu." sqref="C3:C203"/>
    <dataValidation allowBlank="1" showInputMessage="1" promptTitle="Edge Width" prompt="Enter an optional edge width between 1 and 10." errorTitle="Invalid Edge Width" error="The optional edge width must be a whole number between 1 and 10." sqref="D3:D203"/>
    <dataValidation allowBlank="1" showInputMessage="1" promptTitle="Edge Opacity" prompt="Enter an optional edge opacity between 0 (transparent) and 100 (opaque)." errorTitle="Invalid Edge Opacity" error="The optional edge opacity must be a whole number between 0 and 10." sqref="F3:F2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3">
      <formula1>ValidEdgeVisibilities</formula1>
    </dataValidation>
    <dataValidation allowBlank="1" showInputMessage="1" showErrorMessage="1" promptTitle="Vertex 1 Name" prompt="Enter the name of the edge's first vertex." sqref="A3:A203"/>
    <dataValidation allowBlank="1" showInputMessage="1" showErrorMessage="1" promptTitle="Vertex 2 Name" prompt="Enter the name of the edge's second vertex." sqref="B3:B203"/>
    <dataValidation allowBlank="1" showInputMessage="1" showErrorMessage="1" promptTitle="Edge Label" prompt="Enter an optional edge label." errorTitle="Invalid Edge Visibility" error="You have entered an unrecognized edge visibility.  Try selecting from the drop-down list instead." sqref="H3:H2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3"/>
  </dataValidations>
  <hyperlinks>
    <hyperlink ref="R62" r:id="rId1" display="https://mccourt.georgetown.edu/PaCSS"/>
    <hyperlink ref="R63" r:id="rId2" display="https://mccourt.georgetown.edu/PaCSS"/>
    <hyperlink ref="R64" r:id="rId3" display="https://mccourt.georgetown.edu/PaCSS"/>
    <hyperlink ref="R70" r:id="rId4" display="https://mccourt.georgetown.edu/pacss"/>
    <hyperlink ref="R80" r:id="rId5" display="https://mccourt.georgetown.edu/pacss"/>
    <hyperlink ref="R88" r:id="rId6" display="https://mccourt.georgetown.edu/pacss"/>
    <hyperlink ref="R94" r:id="rId7" display="https://mccourt.georgetown.edu/pacss"/>
    <hyperlink ref="R97" r:id="rId8" display="https://mccourt.georgetown.edu/pacss"/>
    <hyperlink ref="R98" r:id="rId9" display="https://mccourt.georgetown.edu/pacss"/>
    <hyperlink ref="R105" r:id="rId10" display="https://mccourt.georgetown.edu/PaCSS"/>
    <hyperlink ref="R120" r:id="rId11" display="https://mccourt.georgetown.edu/PaCSS"/>
    <hyperlink ref="R121" r:id="rId12" display="https://mccourt.georgetown.edu/PaCSS"/>
    <hyperlink ref="R152" r:id="rId13" display="https://twitter.com/bi_zhao/status/1164981821710508038"/>
    <hyperlink ref="R154" r:id="rId14" display="https://twitter.com/bi_zhao/status/1164981821710508038"/>
    <hyperlink ref="R167" r:id="rId15" display="https://link.medium.com/83fdUpczwZ"/>
    <hyperlink ref="R168" r:id="rId16" display="https://link.medium.com/83fdUpczwZ"/>
    <hyperlink ref="R169" r:id="rId17" display="https://twitter.com/SAGEOceanTweets/status/1166729405768404993"/>
    <hyperlink ref="R172" r:id="rId18" display="https://link.medium.com/83fdUpczwZ"/>
    <hyperlink ref="R173" r:id="rId19" display="https://link.medium.com/83fdUpczwZ"/>
    <hyperlink ref="R174" r:id="rId20" display="https://journals.sagepub.com/doi/10.1177/2158244019864484?ai=4u6gg&amp;ui=4rb1y&amp;af=T&amp;utm_source=twitter&amp;utm_medium=SAGE_social&amp;utm_content=sageoceantweets&amp;utm_term=a1591fe9-8d11-4b35-b57f-3b2a3aa18cbd"/>
    <hyperlink ref="R175" r:id="rId21" display="https://mccourt.georgetown.edu/PaCSS?utm_source=twitter&amp;utm_medium=SAGE_social&amp;utm_content=sageoceantweets&amp;utm_term=738a70e2-c9e6-4597-801f-9e5efceb0c0e"/>
    <hyperlink ref="R176" r:id="rId22" display="https://ocean.sagepub.com/blog/its-good-to-share-encouraging-the-sharing-reuse-and-citation-of-teaching-materials-in-computational-social-science?utm_source=twitter&amp;utm_medium=SAGE_social&amp;utm_content=sageoceantweets&amp;utm_term=a88ac20e-993d-4ffd-9a25-33b6b2b4cff2"/>
    <hyperlink ref="R183" r:id="rId23" display="https://twitter.com/SAGEOceanTweets/status/1167435595846754305"/>
    <hyperlink ref="U99" r:id="rId24" display="https://pbs.twimg.com/media/EDDUda6WwAAJezY.jpg"/>
    <hyperlink ref="U103" r:id="rId25" display="https://pbs.twimg.com/media/EDEvxzxWsAE4tle.jpg"/>
    <hyperlink ref="U107" r:id="rId26" display="https://pbs.twimg.com/media/EDIPTNPU0AEhIXV.jpg"/>
    <hyperlink ref="U114" r:id="rId27" display="https://pbs.twimg.com/media/EDInZiEXoAAOu0b.jpg"/>
    <hyperlink ref="U116" r:id="rId28" display="https://pbs.twimg.com/media/EDInZiEXoAAOu0b.jpg"/>
    <hyperlink ref="U118" r:id="rId29" display="https://pbs.twimg.com/media/EDInZiEXoAAOu0b.jpg"/>
    <hyperlink ref="U127" r:id="rId30" display="https://pbs.twimg.com/media/EDEkd-5UYAYeUm4.jpg"/>
    <hyperlink ref="U128" r:id="rId31" display="https://pbs.twimg.com/media/EDInZiEXoAAOu0b.jpg"/>
    <hyperlink ref="U132" r:id="rId32" display="https://pbs.twimg.com/media/EDInZiEXoAAOu0b.jpg"/>
    <hyperlink ref="U155" r:id="rId33" display="https://pbs.twimg.com/media/ECrYyPzWkAEnHYK.jpg"/>
    <hyperlink ref="U181" r:id="rId34" display="https://pbs.twimg.com/media/EDPdOVZXsA4Fbfi.png"/>
    <hyperlink ref="U185" r:id="rId35" display="https://pbs.twimg.com/media/EDPi4ClXUAED64M.png"/>
    <hyperlink ref="V3" r:id="rId36" display="http://pbs.twimg.com/profile_images/872125951806779393/NkcasGkc_normal.jpg"/>
    <hyperlink ref="V4" r:id="rId37" display="http://pbs.twimg.com/profile_images/872125951806779393/NkcasGkc_normal.jpg"/>
    <hyperlink ref="V5" r:id="rId38" display="http://pbs.twimg.com/profile_images/872125951806779393/NkcasGkc_normal.jpg"/>
    <hyperlink ref="V6" r:id="rId39" display="http://pbs.twimg.com/profile_images/1161379565249449984/Kojs0yMl_normal.jpg"/>
    <hyperlink ref="V7" r:id="rId40" display="http://pbs.twimg.com/profile_images/1161379565249449984/Kojs0yMl_normal.jpg"/>
    <hyperlink ref="V8" r:id="rId41" display="http://pbs.twimg.com/profile_images/1161379565249449984/Kojs0yMl_normal.jpg"/>
    <hyperlink ref="V9" r:id="rId42" display="http://pbs.twimg.com/profile_images/1098154103207878656/fHahrb18_normal.png"/>
    <hyperlink ref="V10" r:id="rId43" display="http://pbs.twimg.com/profile_images/1098154103207878656/fHahrb18_normal.png"/>
    <hyperlink ref="V11" r:id="rId44" display="http://pbs.twimg.com/profile_images/1098154103207878656/fHahrb18_normal.png"/>
    <hyperlink ref="V12" r:id="rId45" display="http://pbs.twimg.com/profile_images/1133837165585211394/vfpH79YV_normal.jpg"/>
    <hyperlink ref="V13" r:id="rId46" display="http://pbs.twimg.com/profile_images/1133837165585211394/vfpH79YV_normal.jpg"/>
    <hyperlink ref="V14" r:id="rId47" display="http://pbs.twimg.com/profile_images/1133837165585211394/vfpH79YV_normal.jpg"/>
    <hyperlink ref="V15" r:id="rId48" display="http://pbs.twimg.com/profile_images/1385427915/Andreas_Jungherr_normal.jpeg"/>
    <hyperlink ref="V16" r:id="rId49" display="http://pbs.twimg.com/profile_images/1385427915/Andreas_Jungherr_normal.jpeg"/>
    <hyperlink ref="V17" r:id="rId50" display="http://pbs.twimg.com/profile_images/1385427915/Andreas_Jungherr_normal.jpeg"/>
    <hyperlink ref="V18" r:id="rId51" display="http://pbs.twimg.com/profile_images/203825377/aa-grb-head_normal.jpg"/>
    <hyperlink ref="V19" r:id="rId52" display="http://pbs.twimg.com/profile_images/203825377/aa-grb-head_normal.jpg"/>
    <hyperlink ref="V20" r:id="rId53" display="http://pbs.twimg.com/profile_images/203825377/aa-grb-head_normal.jpg"/>
    <hyperlink ref="V21" r:id="rId54" display="http://pbs.twimg.com/profile_images/1115098480786251777/NJfqNKkH_normal.jpg"/>
    <hyperlink ref="V22" r:id="rId55" display="http://pbs.twimg.com/profile_images/1115098480786251777/NJfqNKkH_normal.jpg"/>
    <hyperlink ref="V23" r:id="rId56" display="http://pbs.twimg.com/profile_images/1115098480786251777/NJfqNKkH_normal.jpg"/>
    <hyperlink ref="V24" r:id="rId57" display="http://pbs.twimg.com/profile_images/872100042978603008/gZwDYTXx_normal.jpg"/>
    <hyperlink ref="V25" r:id="rId58" display="http://pbs.twimg.com/profile_images/872100042978603008/gZwDYTXx_normal.jpg"/>
    <hyperlink ref="V26" r:id="rId59" display="http://pbs.twimg.com/profile_images/872100042978603008/gZwDYTXx_normal.jpg"/>
    <hyperlink ref="V27" r:id="rId60" display="http://pbs.twimg.com/profile_images/1105135162294235137/OU8F2sF6_normal.png"/>
    <hyperlink ref="V28" r:id="rId61" display="http://pbs.twimg.com/profile_images/1105135162294235137/OU8F2sF6_normal.png"/>
    <hyperlink ref="V29" r:id="rId62" display="http://pbs.twimg.com/profile_images/1105135162294235137/OU8F2sF6_normal.png"/>
    <hyperlink ref="V30" r:id="rId63" display="http://pbs.twimg.com/profile_images/1105135162294235137/OU8F2sF6_normal.png"/>
    <hyperlink ref="V31" r:id="rId64" display="http://pbs.twimg.com/profile_images/1105135162294235137/OU8F2sF6_normal.png"/>
    <hyperlink ref="V32" r:id="rId65" display="http://pbs.twimg.com/profile_images/1105135162294235137/OU8F2sF6_normal.png"/>
    <hyperlink ref="V33" r:id="rId66" display="http://pbs.twimg.com/profile_images/1105135162294235137/OU8F2sF6_normal.png"/>
    <hyperlink ref="V34" r:id="rId67" display="http://pbs.twimg.com/profile_images/1149693706011848704/PmBzJbWK_normal.jpg"/>
    <hyperlink ref="V35" r:id="rId68" display="http://pbs.twimg.com/profile_images/1149693706011848704/PmBzJbWK_normal.jpg"/>
    <hyperlink ref="V36" r:id="rId69" display="http://pbs.twimg.com/profile_images/1149693706011848704/PmBzJbWK_normal.jpg"/>
    <hyperlink ref="V37" r:id="rId70" display="http://pbs.twimg.com/profile_images/1149693706011848704/PmBzJbWK_normal.jpg"/>
    <hyperlink ref="V38" r:id="rId71" display="http://pbs.twimg.com/profile_images/1149693706011848704/PmBzJbWK_normal.jpg"/>
    <hyperlink ref="V39" r:id="rId72" display="http://pbs.twimg.com/profile_images/1149693706011848704/PmBzJbWK_normal.jpg"/>
    <hyperlink ref="V40" r:id="rId73" display="http://pbs.twimg.com/profile_images/1149693706011848704/PmBzJbWK_normal.jpg"/>
    <hyperlink ref="V41" r:id="rId74" display="http://pbs.twimg.com/profile_images/1153501167458160641/6kUdonHY_normal.jpg"/>
    <hyperlink ref="V42" r:id="rId75" display="http://pbs.twimg.com/profile_images/1153501167458160641/6kUdonHY_normal.jpg"/>
    <hyperlink ref="V43" r:id="rId76" display="http://pbs.twimg.com/profile_images/1153501167458160641/6kUdonHY_normal.jpg"/>
    <hyperlink ref="V44" r:id="rId77" display="http://pbs.twimg.com/profile_images/1153501167458160641/6kUdonHY_normal.jpg"/>
    <hyperlink ref="V45" r:id="rId78" display="http://pbs.twimg.com/profile_images/1153501167458160641/6kUdonHY_normal.jpg"/>
    <hyperlink ref="V46" r:id="rId79" display="http://pbs.twimg.com/profile_images/1153501167458160641/6kUdonHY_normal.jpg"/>
    <hyperlink ref="V47" r:id="rId80" display="http://pbs.twimg.com/profile_images/1153501167458160641/6kUdonHY_normal.jpg"/>
    <hyperlink ref="V48" r:id="rId81" display="http://pbs.twimg.com/profile_images/1108998432964792320/owynnnM__normal.png"/>
    <hyperlink ref="V49" r:id="rId82" display="http://pbs.twimg.com/profile_images/1108998432964792320/owynnnM__normal.png"/>
    <hyperlink ref="V50" r:id="rId83" display="http://pbs.twimg.com/profile_images/1108998432964792320/owynnnM__normal.png"/>
    <hyperlink ref="V51" r:id="rId84" display="http://pbs.twimg.com/profile_images/1108998432964792320/owynnnM__normal.png"/>
    <hyperlink ref="V52" r:id="rId85" display="http://pbs.twimg.com/profile_images/1108998432964792320/owynnnM__normal.png"/>
    <hyperlink ref="V53" r:id="rId86" display="http://pbs.twimg.com/profile_images/1108998432964792320/owynnnM__normal.png"/>
    <hyperlink ref="V54" r:id="rId87" display="http://pbs.twimg.com/profile_images/1108998432964792320/owynnnM__normal.png"/>
    <hyperlink ref="V55" r:id="rId88" display="http://pbs.twimg.com/profile_images/1151114888376455168/7KpE8vqZ_normal.jpg"/>
    <hyperlink ref="V56" r:id="rId89" display="http://pbs.twimg.com/profile_images/1151114888376455168/7KpE8vqZ_normal.jpg"/>
    <hyperlink ref="V57" r:id="rId90" display="http://pbs.twimg.com/profile_images/1151114888376455168/7KpE8vqZ_normal.jpg"/>
    <hyperlink ref="V58" r:id="rId91" display="http://pbs.twimg.com/profile_images/1151114888376455168/7KpE8vqZ_normal.jpg"/>
    <hyperlink ref="V59" r:id="rId92" display="http://pbs.twimg.com/profile_images/1151114888376455168/7KpE8vqZ_normal.jpg"/>
    <hyperlink ref="V60" r:id="rId93" display="http://pbs.twimg.com/profile_images/1151114888376455168/7KpE8vqZ_normal.jpg"/>
    <hyperlink ref="V61" r:id="rId94" display="http://pbs.twimg.com/profile_images/1151114888376455168/7KpE8vqZ_normal.jpg"/>
    <hyperlink ref="V62" r:id="rId95" display="http://pbs.twimg.com/profile_images/1066870411118432257/UeazUZtb_normal.jpg"/>
    <hyperlink ref="V63" r:id="rId96" display="http://pbs.twimg.com/profile_images/902202306778640384/DvDQK7v0_normal.jpg"/>
    <hyperlink ref="V64" r:id="rId97" display="http://pbs.twimg.com/profile_images/902202306778640384/DvDQK7v0_normal.jpg"/>
    <hyperlink ref="V65" r:id="rId98" display="http://pbs.twimg.com/profile_images/811653240886595585/ctANYrWs_normal.jpg"/>
    <hyperlink ref="V66" r:id="rId99" display="http://pbs.twimg.com/profile_images/3577885392/5e53fffacf94506a319c0a99acedebc0_normal.jpeg"/>
    <hyperlink ref="V67" r:id="rId100" display="http://pbs.twimg.com/profile_images/800214124282032129/ek05YnuZ_normal.jpg"/>
    <hyperlink ref="V68" r:id="rId101" display="http://pbs.twimg.com/profile_images/1156325085382189057/GhmbD3IQ_normal.jpg"/>
    <hyperlink ref="V69" r:id="rId102" display="http://pbs.twimg.com/profile_images/884133225538441217/3QlF5hV0_normal.jpg"/>
    <hyperlink ref="V70" r:id="rId103" display="http://pbs.twimg.com/profile_images/378800000077902989/0c26a9dc99a116032102d67716866144_normal.jpeg"/>
    <hyperlink ref="V71" r:id="rId104" display="http://pbs.twimg.com/profile_images/811653240886595585/ctANYrWs_normal.jpg"/>
    <hyperlink ref="V72" r:id="rId105" display="http://pbs.twimg.com/profile_images/3577885392/5e53fffacf94506a319c0a99acedebc0_normal.jpeg"/>
    <hyperlink ref="V73" r:id="rId106" display="http://pbs.twimg.com/profile_images/800214124282032129/ek05YnuZ_normal.jpg"/>
    <hyperlink ref="V74" r:id="rId107" display="http://pbs.twimg.com/profile_images/1156325085382189057/GhmbD3IQ_normal.jpg"/>
    <hyperlink ref="V75" r:id="rId108" display="http://pbs.twimg.com/profile_images/1156325085382189057/GhmbD3IQ_normal.jpg"/>
    <hyperlink ref="V76" r:id="rId109" display="http://pbs.twimg.com/profile_images/1156325085382189057/GhmbD3IQ_normal.jpg"/>
    <hyperlink ref="V77" r:id="rId110" display="http://pbs.twimg.com/profile_images/1156325085382189057/GhmbD3IQ_normal.jpg"/>
    <hyperlink ref="V78" r:id="rId111" display="http://pbs.twimg.com/profile_images/1156325085382189057/GhmbD3IQ_normal.jpg"/>
    <hyperlink ref="V79" r:id="rId112" display="http://pbs.twimg.com/profile_images/884133225538441217/3QlF5hV0_normal.jpg"/>
    <hyperlink ref="V80" r:id="rId113" display="http://pbs.twimg.com/profile_images/378800000077902989/0c26a9dc99a116032102d67716866144_normal.jpeg"/>
    <hyperlink ref="V81" r:id="rId114" display="http://pbs.twimg.com/profile_images/811653240886595585/ctANYrWs_normal.jpg"/>
    <hyperlink ref="V82" r:id="rId115" display="http://pbs.twimg.com/profile_images/3577885392/5e53fffacf94506a319c0a99acedebc0_normal.jpeg"/>
    <hyperlink ref="V83" r:id="rId116" display="http://pbs.twimg.com/profile_images/800214124282032129/ek05YnuZ_normal.jpg"/>
    <hyperlink ref="V84" r:id="rId117" display="http://pbs.twimg.com/profile_images/884133225538441217/3QlF5hV0_normal.jpg"/>
    <hyperlink ref="V85" r:id="rId118" display="http://pbs.twimg.com/profile_images/884133225538441217/3QlF5hV0_normal.jpg"/>
    <hyperlink ref="V86" r:id="rId119" display="http://pbs.twimg.com/profile_images/884133225538441217/3QlF5hV0_normal.jpg"/>
    <hyperlink ref="V87" r:id="rId120" display="http://pbs.twimg.com/profile_images/884133225538441217/3QlF5hV0_normal.jpg"/>
    <hyperlink ref="V88" r:id="rId121" display="http://pbs.twimg.com/profile_images/378800000077902989/0c26a9dc99a116032102d67716866144_normal.jpeg"/>
    <hyperlink ref="V89" r:id="rId122" display="http://pbs.twimg.com/profile_images/811653240886595585/ctANYrWs_normal.jpg"/>
    <hyperlink ref="V90" r:id="rId123" display="http://pbs.twimg.com/profile_images/3577885392/5e53fffacf94506a319c0a99acedebc0_normal.jpeg"/>
    <hyperlink ref="V91" r:id="rId124" display="http://pbs.twimg.com/profile_images/800214124282032129/ek05YnuZ_normal.jpg"/>
    <hyperlink ref="V92" r:id="rId125" display="http://pbs.twimg.com/profile_images/800214124282032129/ek05YnuZ_normal.jpg"/>
    <hyperlink ref="V93" r:id="rId126" display="http://pbs.twimg.com/profile_images/800214124282032129/ek05YnuZ_normal.jpg"/>
    <hyperlink ref="V94" r:id="rId127" display="http://pbs.twimg.com/profile_images/378800000077902989/0c26a9dc99a116032102d67716866144_normal.jpeg"/>
    <hyperlink ref="V95" r:id="rId128" display="http://pbs.twimg.com/profile_images/811653240886595585/ctANYrWs_normal.jpg"/>
    <hyperlink ref="V96" r:id="rId129" display="http://pbs.twimg.com/profile_images/3577885392/5e53fffacf94506a319c0a99acedebc0_normal.jpeg"/>
    <hyperlink ref="V97" r:id="rId130" display="http://pbs.twimg.com/profile_images/378800000077902989/0c26a9dc99a116032102d67716866144_normal.jpeg"/>
    <hyperlink ref="V98" r:id="rId131" display="http://pbs.twimg.com/profile_images/378800000077902989/0c26a9dc99a116032102d67716866144_normal.jpeg"/>
    <hyperlink ref="V99" r:id="rId132" display="https://pbs.twimg.com/media/EDDUda6WwAAJezY.jpg"/>
    <hyperlink ref="V100" r:id="rId133" display="http://pbs.twimg.com/profile_images/932694213350871040/LmqJoRbA_normal.jpg"/>
    <hyperlink ref="V101" r:id="rId134" display="http://pbs.twimg.com/profile_images/932694213350871040/LmqJoRbA_normal.jpg"/>
    <hyperlink ref="V102" r:id="rId135" display="http://pbs.twimg.com/profile_images/963765522956513280/Cr6Xpxsj_normal.jpg"/>
    <hyperlink ref="V103" r:id="rId136" display="https://pbs.twimg.com/media/EDEvxzxWsAE4tle.jpg"/>
    <hyperlink ref="V104" r:id="rId137" display="http://pbs.twimg.com/profile_images/808644194042605568/2ljSDuPZ_normal.jpg"/>
    <hyperlink ref="V105" r:id="rId138" display="http://pbs.twimg.com/profile_images/1054227915880255493/q2CPosVz_normal.jpg"/>
    <hyperlink ref="V106" r:id="rId139" display="http://pbs.twimg.com/profile_images/1057412800778305538/zperxJJs_normal.jpg"/>
    <hyperlink ref="V107" r:id="rId140" display="https://pbs.twimg.com/media/EDIPTNPU0AEhIXV.jpg"/>
    <hyperlink ref="V108" r:id="rId141" display="http://pbs.twimg.com/profile_images/803418473732997120/MvRK6pV6_normal.jpg"/>
    <hyperlink ref="V109" r:id="rId142" display="http://pbs.twimg.com/profile_images/803418473732997120/MvRK6pV6_normal.jpg"/>
    <hyperlink ref="V110" r:id="rId143" display="http://pbs.twimg.com/profile_images/803418473732997120/MvRK6pV6_normal.jpg"/>
    <hyperlink ref="V111" r:id="rId144" display="http://pbs.twimg.com/profile_images/803418473732997120/MvRK6pV6_normal.jpg"/>
    <hyperlink ref="V112" r:id="rId145" display="http://pbs.twimg.com/profile_images/803418473732997120/MvRK6pV6_normal.jpg"/>
    <hyperlink ref="V113" r:id="rId146" display="http://pbs.twimg.com/profile_images/803418473732997120/MvRK6pV6_normal.jpg"/>
    <hyperlink ref="V114" r:id="rId147" display="https://pbs.twimg.com/media/EDInZiEXoAAOu0b.jpg"/>
    <hyperlink ref="V115" r:id="rId148" display="http://pbs.twimg.com/profile_images/1084739221892542465/RT8dYu-o_normal.jpg"/>
    <hyperlink ref="V116" r:id="rId149" display="https://pbs.twimg.com/media/EDInZiEXoAAOu0b.jpg"/>
    <hyperlink ref="V117" r:id="rId150" display="http://pbs.twimg.com/profile_images/1084739221892542465/RT8dYu-o_normal.jpg"/>
    <hyperlink ref="V118" r:id="rId151" display="https://pbs.twimg.com/media/EDInZiEXoAAOu0b.jpg"/>
    <hyperlink ref="V119" r:id="rId152" display="http://pbs.twimg.com/profile_images/1084739221892542465/RT8dYu-o_normal.jpg"/>
    <hyperlink ref="V120" r:id="rId153" display="http://pbs.twimg.com/profile_images/1046081922252902407/TyIFKvQs_normal.jpg"/>
    <hyperlink ref="V121" r:id="rId154" display="http://pbs.twimg.com/profile_images/1046081922252902407/TyIFKvQs_normal.jpg"/>
    <hyperlink ref="V122" r:id="rId155" display="http://pbs.twimg.com/profile_images/1128284724387094528/bG-I8Knm_normal.png"/>
    <hyperlink ref="V123" r:id="rId156" display="http://pbs.twimg.com/profile_images/1166660237283209217/EsS9Q5LA_normal.jpg"/>
    <hyperlink ref="V124" r:id="rId157" display="http://pbs.twimg.com/profile_images/1014662498090475522/Go2MRzN-_normal.jpg"/>
    <hyperlink ref="V125" r:id="rId158" display="http://pbs.twimg.com/profile_images/1128284724387094528/bG-I8Knm_normal.png"/>
    <hyperlink ref="V126" r:id="rId159" display="http://pbs.twimg.com/profile_images/1166660237283209217/EsS9Q5LA_normal.jpg"/>
    <hyperlink ref="V127" r:id="rId160" display="https://pbs.twimg.com/media/EDEkd-5UYAYeUm4.jpg"/>
    <hyperlink ref="V128" r:id="rId161" display="https://pbs.twimg.com/media/EDInZiEXoAAOu0b.jpg"/>
    <hyperlink ref="V129" r:id="rId162" display="http://pbs.twimg.com/profile_images/1084739221892542465/RT8dYu-o_normal.jpg"/>
    <hyperlink ref="V130" r:id="rId163" display="http://pbs.twimg.com/profile_images/1014662498090475522/Go2MRzN-_normal.jpg"/>
    <hyperlink ref="V131" r:id="rId164" display="http://pbs.twimg.com/profile_images/1166660237283209217/EsS9Q5LA_normal.jpg"/>
    <hyperlink ref="V132" r:id="rId165" display="https://pbs.twimg.com/media/EDInZiEXoAAOu0b.jpg"/>
    <hyperlink ref="V133" r:id="rId166" display="http://pbs.twimg.com/profile_images/1084739221892542465/RT8dYu-o_normal.jpg"/>
    <hyperlink ref="V134" r:id="rId167" display="http://pbs.twimg.com/profile_images/1014662498090475522/Go2MRzN-_normal.jpg"/>
    <hyperlink ref="V135" r:id="rId168" display="http://pbs.twimg.com/profile_images/909873423031074816/iOz9-iBu_normal.jpg"/>
    <hyperlink ref="V136" r:id="rId169" display="http://pbs.twimg.com/profile_images/909873423031074816/iOz9-iBu_normal.jpg"/>
    <hyperlink ref="V137" r:id="rId170" display="http://pbs.twimg.com/profile_images/909873423031074816/iOz9-iBu_normal.jpg"/>
    <hyperlink ref="V138" r:id="rId171" display="http://pbs.twimg.com/profile_images/909873423031074816/iOz9-iBu_normal.jpg"/>
    <hyperlink ref="V139" r:id="rId172" display="http://pbs.twimg.com/profile_images/1014662498090475522/Go2MRzN-_normal.jpg"/>
    <hyperlink ref="V140" r:id="rId173" display="http://pbs.twimg.com/profile_images/1014662498090475522/Go2MRzN-_normal.jpg"/>
    <hyperlink ref="V141" r:id="rId174" display="http://pbs.twimg.com/profile_images/1014662498090475522/Go2MRzN-_normal.jpg"/>
    <hyperlink ref="V142" r:id="rId175" display="http://pbs.twimg.com/profile_images/1014662498090475522/Go2MRzN-_normal.jpg"/>
    <hyperlink ref="V143" r:id="rId176" display="http://pbs.twimg.com/profile_images/811653240886595585/ctANYrWs_normal.jpg"/>
    <hyperlink ref="V144" r:id="rId177" display="http://pbs.twimg.com/profile_images/3577885392/5e53fffacf94506a319c0a99acedebc0_normal.jpeg"/>
    <hyperlink ref="V145" r:id="rId178" display="http://pbs.twimg.com/profile_images/1014662498090475522/Go2MRzN-_normal.jpg"/>
    <hyperlink ref="V146" r:id="rId179" display="http://pbs.twimg.com/profile_images/1163830027131248640/eZ-2_AaR_normal.jpg"/>
    <hyperlink ref="V147" r:id="rId180" display="http://pbs.twimg.com/profile_images/1163830027131248640/eZ-2_AaR_normal.jpg"/>
    <hyperlink ref="V148" r:id="rId181" display="http://pbs.twimg.com/profile_images/1014662498090475522/Go2MRzN-_normal.jpg"/>
    <hyperlink ref="V149" r:id="rId182" display="http://pbs.twimg.com/profile_images/1014662498090475522/Go2MRzN-_normal.jpg"/>
    <hyperlink ref="V150" r:id="rId183" display="http://pbs.twimg.com/profile_images/1084739221892542465/RT8dYu-o_normal.jpg"/>
    <hyperlink ref="V151" r:id="rId184" display="http://pbs.twimg.com/profile_images/1014662498090475522/Go2MRzN-_normal.jpg"/>
    <hyperlink ref="V152" r:id="rId185" display="http://pbs.twimg.com/profile_images/1028765527005687808/9AtgdN7x_normal.jpg"/>
    <hyperlink ref="V153" r:id="rId186" display="http://pbs.twimg.com/profile_images/1014662498090475522/Go2MRzN-_normal.jpg"/>
    <hyperlink ref="V154" r:id="rId187" display="http://pbs.twimg.com/profile_images/1028765527005687808/9AtgdN7x_normal.jpg"/>
    <hyperlink ref="V155" r:id="rId188" display="https://pbs.twimg.com/media/ECrYyPzWkAEnHYK.jpg"/>
    <hyperlink ref="V156" r:id="rId189" display="http://pbs.twimg.com/profile_images/1014662498090475522/Go2MRzN-_normal.jpg"/>
    <hyperlink ref="V157" r:id="rId190" display="http://pbs.twimg.com/profile_images/1014662498090475522/Go2MRzN-_normal.jpg"/>
    <hyperlink ref="V158" r:id="rId191" display="http://pbs.twimg.com/profile_images/1014662498090475522/Go2MRzN-_normal.jpg"/>
    <hyperlink ref="V159" r:id="rId192" display="http://pbs.twimg.com/profile_images/1014662498090475522/Go2MRzN-_normal.jpg"/>
    <hyperlink ref="V160" r:id="rId193" display="http://pbs.twimg.com/profile_images/1014662498090475522/Go2MRzN-_normal.jpg"/>
    <hyperlink ref="V161" r:id="rId194" display="http://pbs.twimg.com/profile_images/1014662498090475522/Go2MRzN-_normal.jpg"/>
    <hyperlink ref="V162" r:id="rId195" display="http://pbs.twimg.com/profile_images/1014662498090475522/Go2MRzN-_normal.jpg"/>
    <hyperlink ref="V163" r:id="rId196" display="http://pbs.twimg.com/profile_images/794551070525636608/JBNA2xW8_normal.jpg"/>
    <hyperlink ref="V164" r:id="rId197" display="http://pbs.twimg.com/profile_images/794551070525636608/JBNA2xW8_normal.jpg"/>
    <hyperlink ref="V165" r:id="rId198" display="http://pbs.twimg.com/profile_images/1084739221892542465/RT8dYu-o_normal.jpg"/>
    <hyperlink ref="V166" r:id="rId199" display="http://pbs.twimg.com/profile_images/1084739221892542465/RT8dYu-o_normal.jpg"/>
    <hyperlink ref="V167" r:id="rId200" display="http://pbs.twimg.com/profile_images/1084739221892542465/RT8dYu-o_normal.jpg"/>
    <hyperlink ref="V168" r:id="rId201" display="http://pbs.twimg.com/profile_images/1084739221892542465/RT8dYu-o_normal.jpg"/>
    <hyperlink ref="V169" r:id="rId202" display="http://pbs.twimg.com/profile_images/1084739221892542465/RT8dYu-o_normal.jpg"/>
    <hyperlink ref="V170" r:id="rId203" display="http://pbs.twimg.com/profile_images/1084739221892542465/RT8dYu-o_normal.jpg"/>
    <hyperlink ref="V171" r:id="rId204" display="http://pbs.twimg.com/profile_images/957988379173556224/a6YOjb2f_normal.jpg"/>
    <hyperlink ref="V172" r:id="rId205" display="http://pbs.twimg.com/profile_images/957988379173556224/a6YOjb2f_normal.jpg"/>
    <hyperlink ref="V173" r:id="rId206" display="http://pbs.twimg.com/profile_images/957988379173556224/a6YOjb2f_normal.jpg"/>
    <hyperlink ref="V174" r:id="rId207" display="http://pbs.twimg.com/profile_images/957988379173556224/a6YOjb2f_normal.jpg"/>
    <hyperlink ref="V175" r:id="rId208" display="http://pbs.twimg.com/profile_images/957988379173556224/a6YOjb2f_normal.jpg"/>
    <hyperlink ref="V176" r:id="rId209" display="http://pbs.twimg.com/profile_images/957988379173556224/a6YOjb2f_normal.jpg"/>
    <hyperlink ref="V177" r:id="rId210" display="http://pbs.twimg.com/profile_images/957988379173556224/a6YOjb2f_normal.jpg"/>
    <hyperlink ref="V178" r:id="rId211" display="http://pbs.twimg.com/profile_images/957988379173556224/a6YOjb2f_normal.jpg"/>
    <hyperlink ref="V179" r:id="rId212" display="http://pbs.twimg.com/profile_images/659784779668164612/OSwPmcpn_normal.jpg"/>
    <hyperlink ref="V180" r:id="rId213" display="http://pbs.twimg.com/profile_images/659784779668164612/OSwPmcpn_normal.jpg"/>
    <hyperlink ref="V181" r:id="rId214" display="https://pbs.twimg.com/media/EDPdOVZXsA4Fbfi.png"/>
    <hyperlink ref="V182" r:id="rId215" display="http://pbs.twimg.com/profile_images/1124011917427785728/Lauqw40D_normal.png"/>
    <hyperlink ref="V183" r:id="rId216" display="http://pbs.twimg.com/profile_images/3646112467/df6ee22cee362d33f5bb934ae1831e01_normal.jpeg"/>
    <hyperlink ref="V184" r:id="rId217" display="http://pbs.twimg.com/profile_images/3646112467/df6ee22cee362d33f5bb934ae1831e01_normal.jpeg"/>
    <hyperlink ref="V185" r:id="rId218" display="https://pbs.twimg.com/media/EDPi4ClXUAED64M.png"/>
    <hyperlink ref="V186" r:id="rId219" display="http://pbs.twimg.com/profile_images/3646112467/df6ee22cee362d33f5bb934ae1831e01_normal.jpeg"/>
    <hyperlink ref="Z3" r:id="rId220" display="https://twitter.com/griverorz/status/1164993529522937862"/>
    <hyperlink ref="Z4" r:id="rId221" display="https://twitter.com/griverorz/status/1164993529522937862"/>
    <hyperlink ref="Z5" r:id="rId222" display="https://twitter.com/griverorz/status/1164993529522937862"/>
    <hyperlink ref="Z6" r:id="rId223" display="https://twitter.com/raulpacheco/status/1164995806602125313"/>
    <hyperlink ref="Z7" r:id="rId224" display="https://twitter.com/raulpacheco/status/1164995806602125313"/>
    <hyperlink ref="Z8" r:id="rId225" display="https://twitter.com/raulpacheco/status/1164995806602125313"/>
    <hyperlink ref="Z9" r:id="rId226" display="https://twitter.com/digdemlab/status/1164997082870099968"/>
    <hyperlink ref="Z10" r:id="rId227" display="https://twitter.com/digdemlab/status/1164997082870099968"/>
    <hyperlink ref="Z11" r:id="rId228" display="https://twitter.com/digdemlab/status/1164997082870099968"/>
    <hyperlink ref="Z12" r:id="rId229" display="https://twitter.com/nicrighetti/status/1164999366064652289"/>
    <hyperlink ref="Z13" r:id="rId230" display="https://twitter.com/nicrighetti/status/1164999366064652289"/>
    <hyperlink ref="Z14" r:id="rId231" display="https://twitter.com/nicrighetti/status/1164999366064652289"/>
    <hyperlink ref="Z15" r:id="rId232" display="https://twitter.com/ajungherr/status/1165005414146236416"/>
    <hyperlink ref="Z16" r:id="rId233" display="https://twitter.com/ajungherr/status/1165005414146236416"/>
    <hyperlink ref="Z17" r:id="rId234" display="https://twitter.com/ajungherr/status/1165005414146236416"/>
    <hyperlink ref="Z18" r:id="rId235" display="https://twitter.com/bobboynton/status/1165256788004024328"/>
    <hyperlink ref="Z19" r:id="rId236" display="https://twitter.com/bobboynton/status/1165256788004024328"/>
    <hyperlink ref="Z20" r:id="rId237" display="https://twitter.com/bobboynton/status/1165256788004024328"/>
    <hyperlink ref="Z21" r:id="rId238" display="https://twitter.com/pedrolealdino/status/1165269987554144256"/>
    <hyperlink ref="Z22" r:id="rId239" display="https://twitter.com/pedrolealdino/status/1165269987554144256"/>
    <hyperlink ref="Z23" r:id="rId240" display="https://twitter.com/pedrolealdino/status/1165269987554144256"/>
    <hyperlink ref="Z24" r:id="rId241" display="https://twitter.com/aghpol/status/1165359088890499077"/>
    <hyperlink ref="Z25" r:id="rId242" display="https://twitter.com/aghpol/status/1165359088890499077"/>
    <hyperlink ref="Z26" r:id="rId243" display="https://twitter.com/aghpol/status/1165359088890499077"/>
    <hyperlink ref="Z27" r:id="rId244" display="https://twitter.com/plwarre/status/1166417751562321920"/>
    <hyperlink ref="Z28" r:id="rId245" display="https://twitter.com/plwarre/status/1166417751562321920"/>
    <hyperlink ref="Z29" r:id="rId246" display="https://twitter.com/plwarre/status/1166417751562321920"/>
    <hyperlink ref="Z30" r:id="rId247" display="https://twitter.com/plwarre/status/1166417751562321920"/>
    <hyperlink ref="Z31" r:id="rId248" display="https://twitter.com/plwarre/status/1166417751562321920"/>
    <hyperlink ref="Z32" r:id="rId249" display="https://twitter.com/plwarre/status/1166417751562321920"/>
    <hyperlink ref="Z33" r:id="rId250" display="https://twitter.com/plwarre/status/1166417751562321920"/>
    <hyperlink ref="Z34" r:id="rId251" display="https://twitter.com/casandreu/status/1166461718437990401"/>
    <hyperlink ref="Z35" r:id="rId252" display="https://twitter.com/casandreu/status/1166461718437990401"/>
    <hyperlink ref="Z36" r:id="rId253" display="https://twitter.com/casandreu/status/1166461718437990401"/>
    <hyperlink ref="Z37" r:id="rId254" display="https://twitter.com/casandreu/status/1166461718437990401"/>
    <hyperlink ref="Z38" r:id="rId255" display="https://twitter.com/casandreu/status/1166461718437990401"/>
    <hyperlink ref="Z39" r:id="rId256" display="https://twitter.com/casandreu/status/1166461718437990401"/>
    <hyperlink ref="Z40" r:id="rId257" display="https://twitter.com/casandreu/status/1166461718437990401"/>
    <hyperlink ref="Z41" r:id="rId258" display="https://twitter.com/zns202/status/1166480400002224128"/>
    <hyperlink ref="Z42" r:id="rId259" display="https://twitter.com/zns202/status/1166480400002224128"/>
    <hyperlink ref="Z43" r:id="rId260" display="https://twitter.com/zns202/status/1166480400002224128"/>
    <hyperlink ref="Z44" r:id="rId261" display="https://twitter.com/zns202/status/1166480400002224128"/>
    <hyperlink ref="Z45" r:id="rId262" display="https://twitter.com/zns202/status/1166480400002224128"/>
    <hyperlink ref="Z46" r:id="rId263" display="https://twitter.com/zns202/status/1166480400002224128"/>
    <hyperlink ref="Z47" r:id="rId264" display="https://twitter.com/zns202/status/1166480400002224128"/>
    <hyperlink ref="Z48" r:id="rId265" display="https://twitter.com/sergeysanovich/status/1166490118984744964"/>
    <hyperlink ref="Z49" r:id="rId266" display="https://twitter.com/sergeysanovich/status/1166490118984744964"/>
    <hyperlink ref="Z50" r:id="rId267" display="https://twitter.com/sergeysanovich/status/1166490118984744964"/>
    <hyperlink ref="Z51" r:id="rId268" display="https://twitter.com/sergeysanovich/status/1166490118984744964"/>
    <hyperlink ref="Z52" r:id="rId269" display="https://twitter.com/sergeysanovich/status/1166490118984744964"/>
    <hyperlink ref="Z53" r:id="rId270" display="https://twitter.com/sergeysanovich/status/1166490118984744964"/>
    <hyperlink ref="Z54" r:id="rId271" display="https://twitter.com/sergeysanovich/status/1166490118984744964"/>
    <hyperlink ref="Z55" r:id="rId272" display="https://twitter.com/gorokhovskaia/status/1166497551568162816"/>
    <hyperlink ref="Z56" r:id="rId273" display="https://twitter.com/gorokhovskaia/status/1166497551568162816"/>
    <hyperlink ref="Z57" r:id="rId274" display="https://twitter.com/gorokhovskaia/status/1166497551568162816"/>
    <hyperlink ref="Z58" r:id="rId275" display="https://twitter.com/gorokhovskaia/status/1166497551568162816"/>
    <hyperlink ref="Z59" r:id="rId276" display="https://twitter.com/gorokhovskaia/status/1166497551568162816"/>
    <hyperlink ref="Z60" r:id="rId277" display="https://twitter.com/gorokhovskaia/status/1166497551568162816"/>
    <hyperlink ref="Z61" r:id="rId278" display="https://twitter.com/gorokhovskaia/status/1166497551568162816"/>
    <hyperlink ref="Z62" r:id="rId279" display="https://twitter.com/wilkenphd/status/1166380154102407168"/>
    <hyperlink ref="Z63" r:id="rId280" display="https://twitter.com/mss3rosaferreum/status/1166556358377795584"/>
    <hyperlink ref="Z64" r:id="rId281" display="https://twitter.com/mss3rosaferreum/status/1166556358377795584"/>
    <hyperlink ref="Z65" r:id="rId282" display="https://twitter.com/andyguess/status/1166414675803869185"/>
    <hyperlink ref="Z66" r:id="rId283" display="https://twitter.com/smapp_nyu/status/1166417097888555009"/>
    <hyperlink ref="Z67" r:id="rId284" display="https://twitter.com/aasiegel/status/1166465166931877889"/>
    <hyperlink ref="Z68" r:id="rId285" display="https://twitter.com/aslett_kevin/status/1166548277812224000"/>
    <hyperlink ref="Z69" r:id="rId286" display="https://twitter.com/kmmunger/status/1166589611906392065"/>
    <hyperlink ref="Z70" r:id="rId287" display="https://twitter.com/j_a_tucker/status/1166413975598305280"/>
    <hyperlink ref="Z71" r:id="rId288" display="https://twitter.com/andyguess/status/1166414675803869185"/>
    <hyperlink ref="Z72" r:id="rId289" display="https://twitter.com/smapp_nyu/status/1166417097888555009"/>
    <hyperlink ref="Z73" r:id="rId290" display="https://twitter.com/aasiegel/status/1166465166931877889"/>
    <hyperlink ref="Z74" r:id="rId291" display="https://twitter.com/aslett_kevin/status/1166548277812224000"/>
    <hyperlink ref="Z75" r:id="rId292" display="https://twitter.com/aslett_kevin/status/1166548277812224000"/>
    <hyperlink ref="Z76" r:id="rId293" display="https://twitter.com/aslett_kevin/status/1166548277812224000"/>
    <hyperlink ref="Z77" r:id="rId294" display="https://twitter.com/aslett_kevin/status/1166548277812224000"/>
    <hyperlink ref="Z78" r:id="rId295" display="https://twitter.com/aslett_kevin/status/1166548277812224000"/>
    <hyperlink ref="Z79" r:id="rId296" display="https://twitter.com/kmmunger/status/1166589611906392065"/>
    <hyperlink ref="Z80" r:id="rId297" display="https://twitter.com/j_a_tucker/status/1166413975598305280"/>
    <hyperlink ref="Z81" r:id="rId298" display="https://twitter.com/andyguess/status/1166414675803869185"/>
    <hyperlink ref="Z82" r:id="rId299" display="https://twitter.com/smapp_nyu/status/1166417097888555009"/>
    <hyperlink ref="Z83" r:id="rId300" display="https://twitter.com/aasiegel/status/1166465166931877889"/>
    <hyperlink ref="Z84" r:id="rId301" display="https://twitter.com/kmmunger/status/1166589611906392065"/>
    <hyperlink ref="Z85" r:id="rId302" display="https://twitter.com/kmmunger/status/1166589611906392065"/>
    <hyperlink ref="Z86" r:id="rId303" display="https://twitter.com/kmmunger/status/1166589611906392065"/>
    <hyperlink ref="Z87" r:id="rId304" display="https://twitter.com/kmmunger/status/1166589611906392065"/>
    <hyperlink ref="Z88" r:id="rId305" display="https://twitter.com/j_a_tucker/status/1166413975598305280"/>
    <hyperlink ref="Z89" r:id="rId306" display="https://twitter.com/andyguess/status/1166414675803869185"/>
    <hyperlink ref="Z90" r:id="rId307" display="https://twitter.com/smapp_nyu/status/1166417097888555009"/>
    <hyperlink ref="Z91" r:id="rId308" display="https://twitter.com/aasiegel/status/1166465166931877889"/>
    <hyperlink ref="Z92" r:id="rId309" display="https://twitter.com/aasiegel/status/1166465166931877889"/>
    <hyperlink ref="Z93" r:id="rId310" display="https://twitter.com/aasiegel/status/1166465166931877889"/>
    <hyperlink ref="Z94" r:id="rId311" display="https://twitter.com/j_a_tucker/status/1166413975598305280"/>
    <hyperlink ref="Z95" r:id="rId312" display="https://twitter.com/andyguess/status/1166414675803869185"/>
    <hyperlink ref="Z96" r:id="rId313" display="https://twitter.com/smapp_nyu/status/1166417097888555009"/>
    <hyperlink ref="Z97" r:id="rId314" display="https://twitter.com/j_a_tucker/status/1166413975598305280"/>
    <hyperlink ref="Z98" r:id="rId315" display="https://twitter.com/j_a_tucker/status/1166413975598305280"/>
    <hyperlink ref="Z99" r:id="rId316" display="https://twitter.com/j_a_tucker/status/1166665910800830464"/>
    <hyperlink ref="Z100" r:id="rId317" display="https://twitter.com/richbonneaunyu/status/1166685701800386560"/>
    <hyperlink ref="Z101" r:id="rId318" display="https://twitter.com/richbonneaunyu/status/1166685701800386560"/>
    <hyperlink ref="Z102" r:id="rId319" display="https://twitter.com/gaveltri/status/1166760287573291009"/>
    <hyperlink ref="Z103" r:id="rId320" display="https://twitter.com/_avecchiato/status/1166766315924807680"/>
    <hyperlink ref="Z104" r:id="rId321" display="https://twitter.com/iuliacioroianu/status/1166868205547282432"/>
    <hyperlink ref="Z105" r:id="rId322" display="https://twitter.com/jonmladd/status/1166892212598267904"/>
    <hyperlink ref="Z106" r:id="rId323" display="https://twitter.com/mattgrossmann/status/1166894028807376896"/>
    <hyperlink ref="Z107" r:id="rId324" display="https://twitter.com/ajaykum30760709/status/1167012094220193793"/>
    <hyperlink ref="Z108" r:id="rId325" display="https://twitter.com/ryanjgallag/status/1167046591108308992"/>
    <hyperlink ref="Z109" r:id="rId326" display="https://twitter.com/ryanjgallag/status/1167046591108308992"/>
    <hyperlink ref="Z110" r:id="rId327" display="https://twitter.com/ryanjgallag/status/1167046591108308992"/>
    <hyperlink ref="Z111" r:id="rId328" display="https://twitter.com/ryanjgallag/status/1167046591108308992"/>
    <hyperlink ref="Z112" r:id="rId329" display="https://twitter.com/ryanjgallag/status/1167046591108308992"/>
    <hyperlink ref="Z113" r:id="rId330" display="https://twitter.com/ryanjgallag/status/1167046591108308992"/>
    <hyperlink ref="Z114" r:id="rId331" display="https://twitter.com/shugars/status/1167038578217668608"/>
    <hyperlink ref="Z115" r:id="rId332" display="https://twitter.com/kmetzlersage/status/1167165845107281928"/>
    <hyperlink ref="Z116" r:id="rId333" display="https://twitter.com/shugars/status/1167038578217668608"/>
    <hyperlink ref="Z117" r:id="rId334" display="https://twitter.com/kmetzlersage/status/1167165845107281928"/>
    <hyperlink ref="Z118" r:id="rId335" display="https://twitter.com/shugars/status/1167038578217668608"/>
    <hyperlink ref="Z119" r:id="rId336" display="https://twitter.com/kmetzlersage/status/1167165845107281928"/>
    <hyperlink ref="Z120" r:id="rId337" display="https://twitter.com/fgilardi/status/1164989440303009794"/>
    <hyperlink ref="Z121" r:id="rId338" display="https://twitter.com/fgilardi/status/1164989440303009794"/>
    <hyperlink ref="Z122" r:id="rId339" display="https://twitter.com/davidlazer/status/1164993446496612352"/>
    <hyperlink ref="Z123" r:id="rId340" display="https://twitter.com/bi_zhao/status/1165060736743329797"/>
    <hyperlink ref="Z124" r:id="rId341" display="https://twitter.com/smandpbot/status/1166408432989040640"/>
    <hyperlink ref="Z125" r:id="rId342" display="https://twitter.com/davidlazer/status/1164993446496612352"/>
    <hyperlink ref="Z126" r:id="rId343" display="https://twitter.com/bi_zhao/status/1165060736743329797"/>
    <hyperlink ref="Z127" r:id="rId344" display="https://twitter.com/shugars/status/1166753884108279808"/>
    <hyperlink ref="Z128" r:id="rId345" display="https://twitter.com/shugars/status/1167038578217668608"/>
    <hyperlink ref="Z129" r:id="rId346" display="https://twitter.com/kmetzlersage/status/1167165845107281928"/>
    <hyperlink ref="Z130" r:id="rId347" display="https://twitter.com/smandpbot/status/1166408432989040640"/>
    <hyperlink ref="Z131" r:id="rId348" display="https://twitter.com/bi_zhao/status/1165060736743329797"/>
    <hyperlink ref="Z132" r:id="rId349" display="https://twitter.com/shugars/status/1167038578217668608"/>
    <hyperlink ref="Z133" r:id="rId350" display="https://twitter.com/kmetzlersage/status/1167165845107281928"/>
    <hyperlink ref="Z134" r:id="rId351" display="https://twitter.com/smandpbot/status/1166408432989040640"/>
    <hyperlink ref="Z135" r:id="rId352" display="https://twitter.com/brendannyhan/status/1166458331667603456"/>
    <hyperlink ref="Z136" r:id="rId353" display="https://twitter.com/brendannyhan/status/1166458331667603456"/>
    <hyperlink ref="Z137" r:id="rId354" display="https://twitter.com/brendannyhan/status/1166458331667603456"/>
    <hyperlink ref="Z138" r:id="rId355" display="https://twitter.com/brendannyhan/status/1166458331667603456"/>
    <hyperlink ref="Z139" r:id="rId356" display="https://twitter.com/smandpbot/status/1166523908734013444"/>
    <hyperlink ref="Z140" r:id="rId357" display="https://twitter.com/smandpbot/status/1166523908734013444"/>
    <hyperlink ref="Z141" r:id="rId358" display="https://twitter.com/smandpbot/status/1166523908734013444"/>
    <hyperlink ref="Z142" r:id="rId359" display="https://twitter.com/smandpbot/status/1166523908734013444"/>
    <hyperlink ref="Z143" r:id="rId360" display="https://twitter.com/andyguess/status/1166414675803869185"/>
    <hyperlink ref="Z144" r:id="rId361" display="https://twitter.com/smapp_nyu/status/1166417097888555009"/>
    <hyperlink ref="Z145" r:id="rId362" display="https://twitter.com/smandpbot/status/1166523908734013444"/>
    <hyperlink ref="Z146" r:id="rId363" display="https://twitter.com/gloriagennaro/status/1166526226464477185"/>
    <hyperlink ref="Z147" r:id="rId364" display="https://twitter.com/gloriagennaro/status/1166526226464477185"/>
    <hyperlink ref="Z148" r:id="rId365" display="https://twitter.com/smandpbot/status/1166701911933775872"/>
    <hyperlink ref="Z149" r:id="rId366" display="https://twitter.com/smandpbot/status/1166701911933775872"/>
    <hyperlink ref="Z150" r:id="rId367" display="https://twitter.com/kmetzlersage/status/1167165845107281928"/>
    <hyperlink ref="Z151" r:id="rId368" display="https://twitter.com/smandpbot/status/1166701911933775872"/>
    <hyperlink ref="Z152" r:id="rId369" display="https://twitter.com/fernandotormos/status/1165005807509037058"/>
    <hyperlink ref="Z153" r:id="rId370" display="https://twitter.com/smandpbot/status/1166701919647088640"/>
    <hyperlink ref="Z154" r:id="rId371" display="https://twitter.com/fernandotormos/status/1165005807509037058"/>
    <hyperlink ref="Z155" r:id="rId372" display="https://twitter.com/bi_zhao/status/1164981821710508038"/>
    <hyperlink ref="Z156" r:id="rId373" display="https://twitter.com/smandpbot/status/1166701919647088640"/>
    <hyperlink ref="Z157" r:id="rId374" display="https://twitter.com/smandpbot/status/1166701933278584832"/>
    <hyperlink ref="Z158" r:id="rId375" display="https://twitter.com/smandpbot/status/1166701919647088640"/>
    <hyperlink ref="Z159" r:id="rId376" display="https://twitter.com/smandpbot/status/1166701933278584832"/>
    <hyperlink ref="Z160" r:id="rId377" display="https://twitter.com/smandpbot/status/1166701899896279041"/>
    <hyperlink ref="Z161" r:id="rId378" display="https://twitter.com/smandpbot/status/1167436531763732480"/>
    <hyperlink ref="Z162" r:id="rId379" display="https://twitter.com/smandpbot/status/1167436531763732480"/>
    <hyperlink ref="Z163" r:id="rId380" display="https://twitter.com/smartlabs_wsu/status/1167437891330629637"/>
    <hyperlink ref="Z164" r:id="rId381" display="https://twitter.com/smartlabs_wsu/status/1167437891330629637"/>
    <hyperlink ref="Z165" r:id="rId382" display="https://twitter.com/kmetzlersage/status/1166723820251746310"/>
    <hyperlink ref="Z166" r:id="rId383" display="https://twitter.com/kmetzlersage/status/1166724608592101376"/>
    <hyperlink ref="Z167" r:id="rId384" display="https://twitter.com/kmetzlersage/status/1166736635255382016"/>
    <hyperlink ref="Z168" r:id="rId385" display="https://twitter.com/kmetzlersage/status/1166736635255382016"/>
    <hyperlink ref="Z169" r:id="rId386" display="https://twitter.com/kmetzlersage/status/1166755641110781952"/>
    <hyperlink ref="Z170" r:id="rId387" display="https://twitter.com/kmetzlersage/status/1166757105669496832"/>
    <hyperlink ref="Z171" r:id="rId388" display="https://twitter.com/sageoceantweets/status/1166727879834644481"/>
    <hyperlink ref="Z172" r:id="rId389" display="https://twitter.com/sageoceantweets/status/1166741319869521921"/>
    <hyperlink ref="Z173" r:id="rId390" display="https://twitter.com/sageoceantweets/status/1166741319869521921"/>
    <hyperlink ref="Z174" r:id="rId391" display="https://twitter.com/sageoceantweets/status/1167435595846754305"/>
    <hyperlink ref="Z175" r:id="rId392" display="https://twitter.com/sageoceantweets/status/1166666795543121920"/>
    <hyperlink ref="Z176" r:id="rId393" display="https://twitter.com/sageoceantweets/status/1166727295471640577"/>
    <hyperlink ref="Z177" r:id="rId394" display="https://twitter.com/sageoceantweets/status/1167465876477661184"/>
    <hyperlink ref="Z178" r:id="rId395" display="https://twitter.com/sageoceantweets/status/1167465876477661184"/>
    <hyperlink ref="Z179" r:id="rId396" display="https://twitter.com/kristen_malk/status/1167499914609213440"/>
    <hyperlink ref="Z180" r:id="rId397" display="https://twitter.com/kristen_malk/status/1167499914609213440"/>
    <hyperlink ref="Z181" r:id="rId398" display="https://twitter.com/tagworks_/status/1167519968461824001"/>
    <hyperlink ref="Z182" r:id="rId399" display="https://twitter.com/tagworks_/status/1167536240050225153"/>
    <hyperlink ref="Z183" r:id="rId400" display="https://twitter.com/nick_b_adams/status/1167452510589788160"/>
    <hyperlink ref="Z184" r:id="rId401" display="https://twitter.com/nick_b_adams/status/1167455348199960577"/>
    <hyperlink ref="Z185" r:id="rId402" display="https://twitter.com/nick_b_adams/status/1167526184395165697"/>
    <hyperlink ref="Z186" r:id="rId403" display="https://twitter.com/nick_b_adams/status/1167538765457436675"/>
    <hyperlink ref="BB103" r:id="rId404" display="https://api.twitter.com/1.1/geo/id/01fbe706f872cb32.json"/>
    <hyperlink ref="R201" r:id="rId405" display="https://twitter.com/polipsyprof/status/1166672987388620801?s=21"/>
    <hyperlink ref="R202" r:id="rId406" display="http://chriswarshaw.com/lpe_conference/"/>
    <hyperlink ref="R203" r:id="rId407" display="https://twitter.com/polipsyprof/status/1166672987388620801?s=21"/>
    <hyperlink ref="U202" r:id="rId408" display="https://pbs.twimg.com/media/EDGij26XsAAhUWf.jpg"/>
    <hyperlink ref="V187" r:id="rId409" display="http://pbs.twimg.com/profile_images/909873423031074816/iOz9-iBu_normal.jpg"/>
    <hyperlink ref="V188" r:id="rId410" display="http://pbs.twimg.com/profile_images/909873423031074816/iOz9-iBu_normal.jpg"/>
    <hyperlink ref="V189" r:id="rId411" display="http://pbs.twimg.com/profile_images/909873423031074816/iOz9-iBu_normal.jpg"/>
    <hyperlink ref="V190" r:id="rId412" display="http://pbs.twimg.com/profile_images/909873423031074816/iOz9-iBu_normal.jpg"/>
    <hyperlink ref="V191" r:id="rId413" display="http://pbs.twimg.com/profile_images/909873423031074816/iOz9-iBu_normal.jpg"/>
    <hyperlink ref="V192" r:id="rId414" display="http://pbs.twimg.com/profile_images/909873423031074816/iOz9-iBu_normal.jpg"/>
    <hyperlink ref="V193" r:id="rId415" display="http://pbs.twimg.com/profile_images/909873423031074816/iOz9-iBu_normal.jpg"/>
    <hyperlink ref="V194" r:id="rId416" display="http://pbs.twimg.com/profile_images/909873423031074816/iOz9-iBu_normal.jpg"/>
    <hyperlink ref="V195" r:id="rId417" display="http://pbs.twimg.com/profile_images/909873423031074816/iOz9-iBu_normal.jpg"/>
    <hyperlink ref="V196" r:id="rId418" display="http://pbs.twimg.com/profile_images/909873423031074816/iOz9-iBu_normal.jpg"/>
    <hyperlink ref="V197" r:id="rId419" display="http://pbs.twimg.com/profile_images/909873423031074816/iOz9-iBu_normal.jpg"/>
    <hyperlink ref="V198" r:id="rId420" display="http://pbs.twimg.com/profile_images/909873423031074816/iOz9-iBu_normal.jpg"/>
    <hyperlink ref="V199" r:id="rId421" display="http://pbs.twimg.com/profile_images/1057412800778305538/zperxJJs_normal.jpg"/>
    <hyperlink ref="V200" r:id="rId422" display="http://pbs.twimg.com/profile_images/1057412800778305538/zperxJJs_normal.jpg"/>
    <hyperlink ref="V201" r:id="rId423" display="http://pbs.twimg.com/profile_images/1057412800778305538/zperxJJs_normal.jpg"/>
    <hyperlink ref="V202" r:id="rId424" display="https://pbs.twimg.com/media/EDGij26XsAAhUWf.jpg"/>
    <hyperlink ref="V203" r:id="rId425" display="http://pbs.twimg.com/profile_images/1057412800778305538/zperxJJs_normal.jpg"/>
    <hyperlink ref="Z187" r:id="rId426" display="https://twitter.com/brendannyhan/status/1166451541844332546"/>
    <hyperlink ref="Z188" r:id="rId427" display="https://twitter.com/brendannyhan/status/1166451781615968262"/>
    <hyperlink ref="Z189" r:id="rId428" display="https://twitter.com/brendannyhan/status/1166451814675431425"/>
    <hyperlink ref="Z190" r:id="rId429" display="https://twitter.com/brendannyhan/status/1166451541844332546"/>
    <hyperlink ref="Z191" r:id="rId430" display="https://twitter.com/brendannyhan/status/1166451781615968262"/>
    <hyperlink ref="Z192" r:id="rId431" display="https://twitter.com/brendannyhan/status/1166451814675431425"/>
    <hyperlink ref="Z193" r:id="rId432" display="https://twitter.com/brendannyhan/status/1166451541844332546"/>
    <hyperlink ref="Z194" r:id="rId433" display="https://twitter.com/brendannyhan/status/1166451781615968262"/>
    <hyperlink ref="Z195" r:id="rId434" display="https://twitter.com/brendannyhan/status/1166451814675431425"/>
    <hyperlink ref="Z196" r:id="rId435" display="https://twitter.com/brendannyhan/status/1166451541844332546"/>
    <hyperlink ref="Z197" r:id="rId436" display="https://twitter.com/brendannyhan/status/1166451781615968262"/>
    <hyperlink ref="Z198" r:id="rId437" display="https://twitter.com/brendannyhan/status/1166451814675431425"/>
    <hyperlink ref="Z199" r:id="rId438" display="https://twitter.com/mattgrossmann/status/1166889986593083393"/>
    <hyperlink ref="Z200" r:id="rId439" display="https://twitter.com/mattgrossmann/status/1166889986593083393"/>
    <hyperlink ref="Z201" r:id="rId440" display="https://twitter.com/mattgrossmann/status/1166891040466448389"/>
    <hyperlink ref="Z202" r:id="rId441" display="https://twitter.com/mattgrossmann/status/1166892521731084288"/>
    <hyperlink ref="Z203" r:id="rId442" display="https://twitter.com/mattgrossmann/status/1166891040466448389"/>
  </hyperlinks>
  <printOptions/>
  <pageMargins left="0.7" right="0.7" top="0.75" bottom="0.75" header="0.3" footer="0.3"/>
  <pageSetup horizontalDpi="600" verticalDpi="600" orientation="portrait" r:id="rId446"/>
  <legacyDrawing r:id="rId444"/>
  <tableParts>
    <tablePart r:id="rId44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topLeftCell="A1"/>
  </sheetViews>
  <sheetFormatPr defaultColWidth="9.140625" defaultRowHeight="15"/>
  <cols>
    <col min="1" max="1" width="9.57421875" style="0" bestFit="1" customWidth="1"/>
    <col min="2" max="2" width="11.8515625" style="0" bestFit="1" customWidth="1"/>
    <col min="3" max="3" width="10.28125" style="0" bestFit="1" customWidth="1"/>
    <col min="4" max="4" width="14.140625" style="0" bestFit="1" customWidth="1"/>
    <col min="5" max="5" width="11.28125" style="0" bestFit="1" customWidth="1"/>
    <col min="6" max="6" width="11.57421875" style="0" bestFit="1" customWidth="1"/>
  </cols>
  <sheetData>
    <row r="1" spans="1:7" ht="15" customHeight="1">
      <c r="A1" s="13" t="s">
        <v>1196</v>
      </c>
      <c r="B1" s="13" t="s">
        <v>1242</v>
      </c>
      <c r="C1" s="13" t="s">
        <v>1243</v>
      </c>
      <c r="D1" s="13" t="s">
        <v>1244</v>
      </c>
      <c r="E1" s="79" t="s">
        <v>1245</v>
      </c>
      <c r="F1" s="79" t="s">
        <v>1246</v>
      </c>
      <c r="G1" s="79" t="s">
        <v>1247</v>
      </c>
    </row>
    <row r="2" spans="1:7" ht="15">
      <c r="A2" s="79">
        <v>1</v>
      </c>
      <c r="B2" s="79">
        <v>5</v>
      </c>
      <c r="C2" s="79">
        <v>2</v>
      </c>
      <c r="D2" s="79">
        <v>3</v>
      </c>
      <c r="E2" s="79"/>
      <c r="F2" s="79"/>
      <c r="G2" s="79"/>
    </row>
    <row r="3" spans="1:7" ht="15">
      <c r="A3" s="79">
        <v>2</v>
      </c>
      <c r="B3" s="79">
        <v>1</v>
      </c>
      <c r="C3" s="79">
        <v>0</v>
      </c>
      <c r="D3" s="79">
        <v>1</v>
      </c>
      <c r="E3" s="79"/>
      <c r="F3" s="79"/>
      <c r="G3" s="79"/>
    </row>
    <row r="4" spans="1:7" ht="15">
      <c r="A4" s="79">
        <v>3</v>
      </c>
      <c r="B4" s="79">
        <v>1</v>
      </c>
      <c r="C4" s="79">
        <v>0</v>
      </c>
      <c r="D4" s="79">
        <v>1</v>
      </c>
      <c r="E4" s="79"/>
      <c r="F4" s="79"/>
      <c r="G4" s="79"/>
    </row>
    <row r="5" spans="1:7" ht="15">
      <c r="A5" s="79">
        <v>4</v>
      </c>
      <c r="B5" s="79">
        <v>3</v>
      </c>
      <c r="C5" s="79">
        <v>2</v>
      </c>
      <c r="D5" s="79">
        <v>2</v>
      </c>
      <c r="E5" s="79"/>
      <c r="F5" s="79"/>
      <c r="G5" s="79"/>
    </row>
    <row r="6" spans="1:7" ht="15">
      <c r="A6" s="79">
        <v>5</v>
      </c>
      <c r="B6" s="79">
        <v>1</v>
      </c>
      <c r="C6" s="79">
        <v>0</v>
      </c>
      <c r="D6" s="79">
        <v>1</v>
      </c>
      <c r="E6" s="79"/>
      <c r="F6" s="79"/>
      <c r="G6" s="79"/>
    </row>
    <row r="7" spans="1:7" ht="15">
      <c r="A7" s="79">
        <v>6</v>
      </c>
      <c r="B7" s="79">
        <v>1</v>
      </c>
      <c r="C7" s="79">
        <v>0</v>
      </c>
      <c r="D7" s="79">
        <v>1</v>
      </c>
      <c r="E7" s="79"/>
      <c r="F7" s="79"/>
      <c r="G7" s="79"/>
    </row>
    <row r="8" spans="1:7" ht="15">
      <c r="A8" s="79">
        <v>7</v>
      </c>
      <c r="B8" s="79">
        <v>1</v>
      </c>
      <c r="C8" s="79">
        <v>0</v>
      </c>
      <c r="D8" s="79">
        <v>1</v>
      </c>
      <c r="E8" s="79"/>
      <c r="F8" s="79"/>
      <c r="G8" s="79"/>
    </row>
    <row r="9" spans="1:7" ht="15">
      <c r="A9" s="79">
        <v>8</v>
      </c>
      <c r="B9" s="79">
        <v>2</v>
      </c>
      <c r="C9" s="79">
        <v>1</v>
      </c>
      <c r="D9" s="79">
        <v>2</v>
      </c>
      <c r="E9" s="79"/>
      <c r="F9" s="79"/>
      <c r="G9" s="79"/>
    </row>
    <row r="10" spans="1:7" ht="15">
      <c r="A10" s="79">
        <v>9</v>
      </c>
      <c r="B10" s="79">
        <v>3</v>
      </c>
      <c r="C10" s="79">
        <v>2</v>
      </c>
      <c r="D10" s="79">
        <v>2</v>
      </c>
      <c r="E10" s="79"/>
      <c r="F10" s="79"/>
      <c r="G10" s="79"/>
    </row>
    <row r="11" spans="1:7" ht="15">
      <c r="A11" s="79">
        <v>10</v>
      </c>
      <c r="B11" s="79">
        <v>2</v>
      </c>
      <c r="C11" s="79">
        <v>1</v>
      </c>
      <c r="D11" s="79">
        <v>2</v>
      </c>
      <c r="E11" s="79"/>
      <c r="F11" s="79"/>
      <c r="G11" s="79"/>
    </row>
    <row r="12" spans="1:7" ht="15">
      <c r="A12" s="79">
        <v>11</v>
      </c>
      <c r="B12" s="79">
        <v>2</v>
      </c>
      <c r="C12" s="79">
        <v>1</v>
      </c>
      <c r="D12" s="79">
        <v>2</v>
      </c>
      <c r="E12" s="79"/>
      <c r="F12" s="79"/>
      <c r="G12" s="79"/>
    </row>
    <row r="13" spans="1:7" ht="15">
      <c r="A13" s="79">
        <v>12</v>
      </c>
      <c r="B13" s="79">
        <v>2</v>
      </c>
      <c r="C13" s="79">
        <v>1</v>
      </c>
      <c r="D13" s="79">
        <v>2</v>
      </c>
      <c r="E13" s="79"/>
      <c r="F13" s="79"/>
      <c r="G13" s="79"/>
    </row>
    <row r="14" spans="1:7" ht="15">
      <c r="A14" s="79">
        <v>13</v>
      </c>
      <c r="B14" s="79">
        <v>5</v>
      </c>
      <c r="C14" s="79">
        <v>1</v>
      </c>
      <c r="D14" s="79">
        <v>5</v>
      </c>
      <c r="E14" s="79"/>
      <c r="F14" s="79"/>
      <c r="G14" s="79"/>
    </row>
    <row r="15" spans="1:7" ht="15">
      <c r="A15" s="79">
        <v>14</v>
      </c>
      <c r="B15" s="79">
        <v>4</v>
      </c>
      <c r="C15" s="79">
        <v>3</v>
      </c>
      <c r="D15" s="79">
        <v>2</v>
      </c>
      <c r="E15" s="79"/>
      <c r="F15" s="79"/>
      <c r="G15" s="79"/>
    </row>
    <row r="16" spans="1:7" ht="15">
      <c r="A16" s="79">
        <v>15</v>
      </c>
      <c r="B16" s="79">
        <v>12</v>
      </c>
      <c r="C16" s="79">
        <v>11</v>
      </c>
      <c r="D16" s="79">
        <v>2</v>
      </c>
      <c r="E16" s="79"/>
      <c r="F16" s="79"/>
      <c r="G16" s="79"/>
    </row>
    <row r="17" spans="1:7" ht="15">
      <c r="A17" s="79">
        <v>16</v>
      </c>
      <c r="B17" s="79">
        <v>2</v>
      </c>
      <c r="C17" s="79">
        <v>1</v>
      </c>
      <c r="D17" s="79">
        <v>2</v>
      </c>
      <c r="E17" s="79"/>
      <c r="F17" s="79"/>
      <c r="G17" s="79"/>
    </row>
    <row r="18" spans="1:7" ht="15">
      <c r="A18" s="79">
        <v>17</v>
      </c>
      <c r="B18" s="79">
        <v>3</v>
      </c>
      <c r="C18" s="79">
        <v>2</v>
      </c>
      <c r="D18" s="79">
        <v>2</v>
      </c>
      <c r="E18" s="79"/>
      <c r="F18" s="79"/>
      <c r="G18" s="79"/>
    </row>
    <row r="19" spans="1:7" ht="15">
      <c r="A19" s="79">
        <v>18</v>
      </c>
      <c r="B19" s="79">
        <v>1</v>
      </c>
      <c r="C19" s="79">
        <v>0</v>
      </c>
      <c r="D19" s="79">
        <v>1</v>
      </c>
      <c r="E19" s="79"/>
      <c r="F19" s="79"/>
      <c r="G19" s="79"/>
    </row>
    <row r="20" spans="1:7" ht="15">
      <c r="A20" s="79">
        <v>19</v>
      </c>
      <c r="B20" s="79">
        <v>3</v>
      </c>
      <c r="C20" s="79">
        <v>2</v>
      </c>
      <c r="D20" s="79">
        <v>2</v>
      </c>
      <c r="E20" s="79"/>
      <c r="F20" s="79"/>
      <c r="G20" s="79"/>
    </row>
    <row r="21" spans="1:7" ht="15">
      <c r="A21" s="79">
        <v>20</v>
      </c>
      <c r="B21" s="79">
        <v>1</v>
      </c>
      <c r="C21" s="79">
        <v>0</v>
      </c>
      <c r="D21" s="79">
        <v>1</v>
      </c>
      <c r="E21" s="79"/>
      <c r="F21" s="79"/>
      <c r="G21" s="79"/>
    </row>
    <row r="22" spans="1:7" ht="15">
      <c r="A22" s="79">
        <v>21</v>
      </c>
      <c r="B22" s="79">
        <v>1</v>
      </c>
      <c r="C22" s="79">
        <v>0</v>
      </c>
      <c r="D22" s="79">
        <v>1</v>
      </c>
      <c r="E22" s="79"/>
      <c r="F22" s="79"/>
      <c r="G22" s="79"/>
    </row>
    <row r="23" spans="1:7" ht="15">
      <c r="A23" s="79">
        <v>22</v>
      </c>
      <c r="B23" s="79">
        <v>2</v>
      </c>
      <c r="C23" s="79">
        <v>1</v>
      </c>
      <c r="D23" s="79">
        <v>2</v>
      </c>
      <c r="E23" s="79"/>
      <c r="F23" s="79"/>
      <c r="G23" s="79"/>
    </row>
    <row r="24" spans="1:7" ht="15">
      <c r="A24" s="79">
        <v>23</v>
      </c>
      <c r="B24" s="79">
        <v>2</v>
      </c>
      <c r="C24" s="79">
        <v>1</v>
      </c>
      <c r="D24" s="79">
        <v>2</v>
      </c>
      <c r="E24" s="79"/>
      <c r="F24" s="79"/>
      <c r="G24" s="79"/>
    </row>
    <row r="25" spans="1:7" ht="15">
      <c r="A25" s="79">
        <v>24</v>
      </c>
      <c r="B25" s="79">
        <v>11</v>
      </c>
      <c r="C25" s="79">
        <v>10</v>
      </c>
      <c r="D25" s="79">
        <v>2</v>
      </c>
      <c r="E25" s="79"/>
      <c r="F25" s="79"/>
      <c r="G25" s="79"/>
    </row>
    <row r="26" spans="1:7" ht="15">
      <c r="A26" s="79">
        <v>25</v>
      </c>
      <c r="B26" s="79">
        <v>1</v>
      </c>
      <c r="C26" s="79">
        <v>0</v>
      </c>
      <c r="D26" s="79">
        <v>1</v>
      </c>
      <c r="E26" s="79"/>
      <c r="F26" s="79"/>
      <c r="G26" s="79"/>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1248</v>
      </c>
      <c r="B1" s="13" t="s">
        <v>1455</v>
      </c>
      <c r="C1" s="13" t="s">
        <v>1456</v>
      </c>
      <c r="D1" s="13" t="s">
        <v>144</v>
      </c>
      <c r="E1" s="13" t="s">
        <v>1458</v>
      </c>
      <c r="F1" s="13" t="s">
        <v>1459</v>
      </c>
      <c r="G1" s="13" t="s">
        <v>1460</v>
      </c>
    </row>
    <row r="2" spans="1:7" ht="15">
      <c r="A2" s="79" t="s">
        <v>1249</v>
      </c>
      <c r="B2" s="79">
        <v>63</v>
      </c>
      <c r="C2" s="127">
        <v>0.03186646433990895</v>
      </c>
      <c r="D2" s="79" t="s">
        <v>1457</v>
      </c>
      <c r="E2" s="79"/>
      <c r="F2" s="79"/>
      <c r="G2" s="79"/>
    </row>
    <row r="3" spans="1:7" ht="15">
      <c r="A3" s="79" t="s">
        <v>1250</v>
      </c>
      <c r="B3" s="79">
        <v>11</v>
      </c>
      <c r="C3" s="127">
        <v>0.00556398583712696</v>
      </c>
      <c r="D3" s="79" t="s">
        <v>1457</v>
      </c>
      <c r="E3" s="79"/>
      <c r="F3" s="79"/>
      <c r="G3" s="79"/>
    </row>
    <row r="4" spans="1:7" ht="15">
      <c r="A4" s="79" t="s">
        <v>1251</v>
      </c>
      <c r="B4" s="79">
        <v>0</v>
      </c>
      <c r="C4" s="127">
        <v>0</v>
      </c>
      <c r="D4" s="79" t="s">
        <v>1457</v>
      </c>
      <c r="E4" s="79"/>
      <c r="F4" s="79"/>
      <c r="G4" s="79"/>
    </row>
    <row r="5" spans="1:7" ht="15">
      <c r="A5" s="79" t="s">
        <v>1252</v>
      </c>
      <c r="B5" s="79">
        <v>1903</v>
      </c>
      <c r="C5" s="127">
        <v>0.962569549822964</v>
      </c>
      <c r="D5" s="79" t="s">
        <v>1457</v>
      </c>
      <c r="E5" s="79"/>
      <c r="F5" s="79"/>
      <c r="G5" s="79"/>
    </row>
    <row r="6" spans="1:7" ht="15">
      <c r="A6" s="79" t="s">
        <v>1253</v>
      </c>
      <c r="B6" s="79">
        <v>1977</v>
      </c>
      <c r="C6" s="127">
        <v>1</v>
      </c>
      <c r="D6" s="79" t="s">
        <v>1457</v>
      </c>
      <c r="E6" s="79"/>
      <c r="F6" s="79"/>
      <c r="G6" s="79"/>
    </row>
    <row r="7" spans="1:7" ht="15">
      <c r="A7" s="87" t="s">
        <v>1254</v>
      </c>
      <c r="B7" s="87">
        <v>46</v>
      </c>
      <c r="C7" s="128">
        <v>0.006943704095024005</v>
      </c>
      <c r="D7" s="87" t="s">
        <v>1457</v>
      </c>
      <c r="E7" s="87" t="b">
        <v>0</v>
      </c>
      <c r="F7" s="87" t="b">
        <v>0</v>
      </c>
      <c r="G7" s="87" t="b">
        <v>0</v>
      </c>
    </row>
    <row r="8" spans="1:7" ht="15">
      <c r="A8" s="87" t="s">
        <v>1255</v>
      </c>
      <c r="B8" s="87">
        <v>37</v>
      </c>
      <c r="C8" s="128">
        <v>0.008640892040005666</v>
      </c>
      <c r="D8" s="87" t="s">
        <v>1457</v>
      </c>
      <c r="E8" s="87" t="b">
        <v>0</v>
      </c>
      <c r="F8" s="87" t="b">
        <v>0</v>
      </c>
      <c r="G8" s="87" t="b">
        <v>0</v>
      </c>
    </row>
    <row r="9" spans="1:7" ht="15">
      <c r="A9" s="87" t="s">
        <v>1256</v>
      </c>
      <c r="B9" s="87">
        <v>35</v>
      </c>
      <c r="C9" s="128">
        <v>0.008506016930050231</v>
      </c>
      <c r="D9" s="87" t="s">
        <v>1457</v>
      </c>
      <c r="E9" s="87" t="b">
        <v>0</v>
      </c>
      <c r="F9" s="87" t="b">
        <v>0</v>
      </c>
      <c r="G9" s="87" t="b">
        <v>0</v>
      </c>
    </row>
    <row r="10" spans="1:7" ht="15">
      <c r="A10" s="87" t="s">
        <v>1257</v>
      </c>
      <c r="B10" s="87">
        <v>35</v>
      </c>
      <c r="C10" s="128">
        <v>0.008506016930050231</v>
      </c>
      <c r="D10" s="87" t="s">
        <v>1457</v>
      </c>
      <c r="E10" s="87" t="b">
        <v>0</v>
      </c>
      <c r="F10" s="87" t="b">
        <v>0</v>
      </c>
      <c r="G10" s="87" t="b">
        <v>0</v>
      </c>
    </row>
    <row r="11" spans="1:7" ht="15">
      <c r="A11" s="87" t="s">
        <v>1258</v>
      </c>
      <c r="B11" s="87">
        <v>32</v>
      </c>
      <c r="C11" s="128">
        <v>0.00874308811447913</v>
      </c>
      <c r="D11" s="87" t="s">
        <v>1457</v>
      </c>
      <c r="E11" s="87" t="b">
        <v>0</v>
      </c>
      <c r="F11" s="87" t="b">
        <v>0</v>
      </c>
      <c r="G11" s="87" t="b">
        <v>0</v>
      </c>
    </row>
    <row r="12" spans="1:7" ht="15">
      <c r="A12" s="87" t="s">
        <v>1259</v>
      </c>
      <c r="B12" s="87">
        <v>30</v>
      </c>
      <c r="C12" s="128">
        <v>0.008848981575910148</v>
      </c>
      <c r="D12" s="87" t="s">
        <v>1457</v>
      </c>
      <c r="E12" s="87" t="b">
        <v>0</v>
      </c>
      <c r="F12" s="87" t="b">
        <v>0</v>
      </c>
      <c r="G12" s="87" t="b">
        <v>0</v>
      </c>
    </row>
    <row r="13" spans="1:7" ht="15">
      <c r="A13" s="87" t="s">
        <v>1260</v>
      </c>
      <c r="B13" s="87">
        <v>27</v>
      </c>
      <c r="C13" s="128">
        <v>0.008922541327658332</v>
      </c>
      <c r="D13" s="87" t="s">
        <v>1457</v>
      </c>
      <c r="E13" s="87" t="b">
        <v>0</v>
      </c>
      <c r="F13" s="87" t="b">
        <v>0</v>
      </c>
      <c r="G13" s="87" t="b">
        <v>0</v>
      </c>
    </row>
    <row r="14" spans="1:7" ht="15">
      <c r="A14" s="87" t="s">
        <v>1261</v>
      </c>
      <c r="B14" s="87">
        <v>26</v>
      </c>
      <c r="C14" s="128">
        <v>0.00892268259113399</v>
      </c>
      <c r="D14" s="87" t="s">
        <v>1457</v>
      </c>
      <c r="E14" s="87" t="b">
        <v>0</v>
      </c>
      <c r="F14" s="87" t="b">
        <v>0</v>
      </c>
      <c r="G14" s="87" t="b">
        <v>0</v>
      </c>
    </row>
    <row r="15" spans="1:7" ht="15">
      <c r="A15" s="87" t="s">
        <v>1262</v>
      </c>
      <c r="B15" s="87">
        <v>24</v>
      </c>
      <c r="C15" s="128">
        <v>0.008883560987798215</v>
      </c>
      <c r="D15" s="87" t="s">
        <v>1457</v>
      </c>
      <c r="E15" s="87" t="b">
        <v>0</v>
      </c>
      <c r="F15" s="87" t="b">
        <v>0</v>
      </c>
      <c r="G15" s="87" t="b">
        <v>0</v>
      </c>
    </row>
    <row r="16" spans="1:7" ht="15">
      <c r="A16" s="87" t="s">
        <v>1263</v>
      </c>
      <c r="B16" s="87">
        <v>18</v>
      </c>
      <c r="C16" s="128">
        <v>0.008407354417302811</v>
      </c>
      <c r="D16" s="87" t="s">
        <v>1457</v>
      </c>
      <c r="E16" s="87" t="b">
        <v>0</v>
      </c>
      <c r="F16" s="87" t="b">
        <v>0</v>
      </c>
      <c r="G16" s="87" t="b">
        <v>0</v>
      </c>
    </row>
    <row r="17" spans="1:7" ht="15">
      <c r="A17" s="87" t="s">
        <v>249</v>
      </c>
      <c r="B17" s="87">
        <v>16</v>
      </c>
      <c r="C17" s="128">
        <v>0.00810814602048526</v>
      </c>
      <c r="D17" s="87" t="s">
        <v>1457</v>
      </c>
      <c r="E17" s="87" t="b">
        <v>0</v>
      </c>
      <c r="F17" s="87" t="b">
        <v>0</v>
      </c>
      <c r="G17" s="87" t="b">
        <v>0</v>
      </c>
    </row>
    <row r="18" spans="1:7" ht="15">
      <c r="A18" s="87" t="s">
        <v>346</v>
      </c>
      <c r="B18" s="87">
        <v>16</v>
      </c>
      <c r="C18" s="128">
        <v>0.00810814602048526</v>
      </c>
      <c r="D18" s="87" t="s">
        <v>1457</v>
      </c>
      <c r="E18" s="87" t="b">
        <v>0</v>
      </c>
      <c r="F18" s="87" t="b">
        <v>0</v>
      </c>
      <c r="G18" s="87" t="b">
        <v>0</v>
      </c>
    </row>
    <row r="19" spans="1:7" ht="15">
      <c r="A19" s="87" t="s">
        <v>266</v>
      </c>
      <c r="B19" s="87">
        <v>16</v>
      </c>
      <c r="C19" s="128">
        <v>0.00810814602048526</v>
      </c>
      <c r="D19" s="87" t="s">
        <v>1457</v>
      </c>
      <c r="E19" s="87" t="b">
        <v>0</v>
      </c>
      <c r="F19" s="87" t="b">
        <v>0</v>
      </c>
      <c r="G19" s="87" t="b">
        <v>0</v>
      </c>
    </row>
    <row r="20" spans="1:7" ht="15">
      <c r="A20" s="87" t="s">
        <v>1264</v>
      </c>
      <c r="B20" s="87">
        <v>15</v>
      </c>
      <c r="C20" s="128">
        <v>0.007927555128497911</v>
      </c>
      <c r="D20" s="87" t="s">
        <v>1457</v>
      </c>
      <c r="E20" s="87" t="b">
        <v>0</v>
      </c>
      <c r="F20" s="87" t="b">
        <v>0</v>
      </c>
      <c r="G20" s="87" t="b">
        <v>0</v>
      </c>
    </row>
    <row r="21" spans="1:7" ht="15">
      <c r="A21" s="87" t="s">
        <v>1265</v>
      </c>
      <c r="B21" s="87">
        <v>15</v>
      </c>
      <c r="C21" s="128">
        <v>0.007927555128497911</v>
      </c>
      <c r="D21" s="87" t="s">
        <v>1457</v>
      </c>
      <c r="E21" s="87" t="b">
        <v>0</v>
      </c>
      <c r="F21" s="87" t="b">
        <v>0</v>
      </c>
      <c r="G21" s="87" t="b">
        <v>0</v>
      </c>
    </row>
    <row r="22" spans="1:7" ht="15">
      <c r="A22" s="87" t="s">
        <v>282</v>
      </c>
      <c r="B22" s="87">
        <v>15</v>
      </c>
      <c r="C22" s="128">
        <v>0.007927555128497911</v>
      </c>
      <c r="D22" s="87" t="s">
        <v>1457</v>
      </c>
      <c r="E22" s="87" t="b">
        <v>0</v>
      </c>
      <c r="F22" s="87" t="b">
        <v>0</v>
      </c>
      <c r="G22" s="87" t="b">
        <v>0</v>
      </c>
    </row>
    <row r="23" spans="1:7" ht="15">
      <c r="A23" s="87" t="s">
        <v>1266</v>
      </c>
      <c r="B23" s="87">
        <v>13</v>
      </c>
      <c r="C23" s="128">
        <v>0.007497330390704121</v>
      </c>
      <c r="D23" s="87" t="s">
        <v>1457</v>
      </c>
      <c r="E23" s="87" t="b">
        <v>0</v>
      </c>
      <c r="F23" s="87" t="b">
        <v>0</v>
      </c>
      <c r="G23" s="87" t="b">
        <v>0</v>
      </c>
    </row>
    <row r="24" spans="1:7" ht="15">
      <c r="A24" s="87" t="s">
        <v>1267</v>
      </c>
      <c r="B24" s="87">
        <v>13</v>
      </c>
      <c r="C24" s="128">
        <v>0.007497330390704121</v>
      </c>
      <c r="D24" s="87" t="s">
        <v>1457</v>
      </c>
      <c r="E24" s="87" t="b">
        <v>0</v>
      </c>
      <c r="F24" s="87" t="b">
        <v>0</v>
      </c>
      <c r="G24" s="87" t="b">
        <v>0</v>
      </c>
    </row>
    <row r="25" spans="1:7" ht="15">
      <c r="A25" s="87" t="s">
        <v>1268</v>
      </c>
      <c r="B25" s="87">
        <v>12</v>
      </c>
      <c r="C25" s="128">
        <v>0.007244231966333377</v>
      </c>
      <c r="D25" s="87" t="s">
        <v>1457</v>
      </c>
      <c r="E25" s="87" t="b">
        <v>0</v>
      </c>
      <c r="F25" s="87" t="b">
        <v>0</v>
      </c>
      <c r="G25" s="87" t="b">
        <v>0</v>
      </c>
    </row>
    <row r="26" spans="1:7" ht="15">
      <c r="A26" s="87" t="s">
        <v>250</v>
      </c>
      <c r="B26" s="87">
        <v>12</v>
      </c>
      <c r="C26" s="128">
        <v>0.007244231966333377</v>
      </c>
      <c r="D26" s="87" t="s">
        <v>1457</v>
      </c>
      <c r="E26" s="87" t="b">
        <v>0</v>
      </c>
      <c r="F26" s="87" t="b">
        <v>0</v>
      </c>
      <c r="G26" s="87" t="b">
        <v>0</v>
      </c>
    </row>
    <row r="27" spans="1:7" ht="15">
      <c r="A27" s="87" t="s">
        <v>1269</v>
      </c>
      <c r="B27" s="87">
        <v>12</v>
      </c>
      <c r="C27" s="128">
        <v>0.007244231966333377</v>
      </c>
      <c r="D27" s="87" t="s">
        <v>1457</v>
      </c>
      <c r="E27" s="87" t="b">
        <v>0</v>
      </c>
      <c r="F27" s="87" t="b">
        <v>0</v>
      </c>
      <c r="G27" s="87" t="b">
        <v>0</v>
      </c>
    </row>
    <row r="28" spans="1:7" ht="15">
      <c r="A28" s="87" t="s">
        <v>1270</v>
      </c>
      <c r="B28" s="87">
        <v>12</v>
      </c>
      <c r="C28" s="128">
        <v>0.007244231966333377</v>
      </c>
      <c r="D28" s="87" t="s">
        <v>1457</v>
      </c>
      <c r="E28" s="87" t="b">
        <v>0</v>
      </c>
      <c r="F28" s="87" t="b">
        <v>0</v>
      </c>
      <c r="G28" s="87" t="b">
        <v>0</v>
      </c>
    </row>
    <row r="29" spans="1:7" ht="15">
      <c r="A29" s="87" t="s">
        <v>1271</v>
      </c>
      <c r="B29" s="87">
        <v>12</v>
      </c>
      <c r="C29" s="128">
        <v>0.007244231966333377</v>
      </c>
      <c r="D29" s="87" t="s">
        <v>1457</v>
      </c>
      <c r="E29" s="87" t="b">
        <v>0</v>
      </c>
      <c r="F29" s="87" t="b">
        <v>0</v>
      </c>
      <c r="G29" s="87" t="b">
        <v>0</v>
      </c>
    </row>
    <row r="30" spans="1:7" ht="15">
      <c r="A30" s="87" t="s">
        <v>263</v>
      </c>
      <c r="B30" s="87">
        <v>12</v>
      </c>
      <c r="C30" s="128">
        <v>0.007244231966333377</v>
      </c>
      <c r="D30" s="87" t="s">
        <v>1457</v>
      </c>
      <c r="E30" s="87" t="b">
        <v>0</v>
      </c>
      <c r="F30" s="87" t="b">
        <v>0</v>
      </c>
      <c r="G30" s="87" t="b">
        <v>0</v>
      </c>
    </row>
    <row r="31" spans="1:7" ht="15">
      <c r="A31" s="87" t="s">
        <v>1272</v>
      </c>
      <c r="B31" s="87">
        <v>12</v>
      </c>
      <c r="C31" s="128">
        <v>0.007244231966333377</v>
      </c>
      <c r="D31" s="87" t="s">
        <v>1457</v>
      </c>
      <c r="E31" s="87" t="b">
        <v>0</v>
      </c>
      <c r="F31" s="87" t="b">
        <v>0</v>
      </c>
      <c r="G31" s="87" t="b">
        <v>0</v>
      </c>
    </row>
    <row r="32" spans="1:7" ht="15">
      <c r="A32" s="87" t="s">
        <v>1273</v>
      </c>
      <c r="B32" s="87">
        <v>12</v>
      </c>
      <c r="C32" s="128">
        <v>0.007244231966333377</v>
      </c>
      <c r="D32" s="87" t="s">
        <v>1457</v>
      </c>
      <c r="E32" s="87" t="b">
        <v>0</v>
      </c>
      <c r="F32" s="87" t="b">
        <v>0</v>
      </c>
      <c r="G32" s="87" t="b">
        <v>0</v>
      </c>
    </row>
    <row r="33" spans="1:7" ht="15">
      <c r="A33" s="87" t="s">
        <v>1274</v>
      </c>
      <c r="B33" s="87">
        <v>11</v>
      </c>
      <c r="C33" s="128">
        <v>0.006963023990693156</v>
      </c>
      <c r="D33" s="87" t="s">
        <v>1457</v>
      </c>
      <c r="E33" s="87" t="b">
        <v>0</v>
      </c>
      <c r="F33" s="87" t="b">
        <v>0</v>
      </c>
      <c r="G33" s="87" t="b">
        <v>0</v>
      </c>
    </row>
    <row r="34" spans="1:7" ht="15">
      <c r="A34" s="87" t="s">
        <v>251</v>
      </c>
      <c r="B34" s="87">
        <v>11</v>
      </c>
      <c r="C34" s="128">
        <v>0.006963023990693156</v>
      </c>
      <c r="D34" s="87" t="s">
        <v>1457</v>
      </c>
      <c r="E34" s="87" t="b">
        <v>0</v>
      </c>
      <c r="F34" s="87" t="b">
        <v>0</v>
      </c>
      <c r="G34" s="87" t="b">
        <v>0</v>
      </c>
    </row>
    <row r="35" spans="1:7" ht="15">
      <c r="A35" s="87" t="s">
        <v>253</v>
      </c>
      <c r="B35" s="87">
        <v>11</v>
      </c>
      <c r="C35" s="128">
        <v>0.006963023990693156</v>
      </c>
      <c r="D35" s="87" t="s">
        <v>1457</v>
      </c>
      <c r="E35" s="87" t="b">
        <v>0</v>
      </c>
      <c r="F35" s="87" t="b">
        <v>0</v>
      </c>
      <c r="G35" s="87" t="b">
        <v>0</v>
      </c>
    </row>
    <row r="36" spans="1:7" ht="15">
      <c r="A36" s="87" t="s">
        <v>252</v>
      </c>
      <c r="B36" s="87">
        <v>11</v>
      </c>
      <c r="C36" s="128">
        <v>0.006963023990693156</v>
      </c>
      <c r="D36" s="87" t="s">
        <v>1457</v>
      </c>
      <c r="E36" s="87" t="b">
        <v>0</v>
      </c>
      <c r="F36" s="87" t="b">
        <v>0</v>
      </c>
      <c r="G36" s="87" t="b">
        <v>0</v>
      </c>
    </row>
    <row r="37" spans="1:7" ht="15">
      <c r="A37" s="87" t="s">
        <v>277</v>
      </c>
      <c r="B37" s="87">
        <v>11</v>
      </c>
      <c r="C37" s="128">
        <v>0.006963023990693156</v>
      </c>
      <c r="D37" s="87" t="s">
        <v>1457</v>
      </c>
      <c r="E37" s="87" t="b">
        <v>0</v>
      </c>
      <c r="F37" s="87" t="b">
        <v>0</v>
      </c>
      <c r="G37" s="87" t="b">
        <v>0</v>
      </c>
    </row>
    <row r="38" spans="1:7" ht="15">
      <c r="A38" s="87" t="s">
        <v>1275</v>
      </c>
      <c r="B38" s="87">
        <v>11</v>
      </c>
      <c r="C38" s="128">
        <v>0.006963023990693156</v>
      </c>
      <c r="D38" s="87" t="s">
        <v>1457</v>
      </c>
      <c r="E38" s="87" t="b">
        <v>0</v>
      </c>
      <c r="F38" s="87" t="b">
        <v>0</v>
      </c>
      <c r="G38" s="87" t="b">
        <v>0</v>
      </c>
    </row>
    <row r="39" spans="1:7" ht="15">
      <c r="A39" s="87" t="s">
        <v>1276</v>
      </c>
      <c r="B39" s="87">
        <v>10</v>
      </c>
      <c r="C39" s="128">
        <v>0.006651144270219306</v>
      </c>
      <c r="D39" s="87" t="s">
        <v>1457</v>
      </c>
      <c r="E39" s="87" t="b">
        <v>1</v>
      </c>
      <c r="F39" s="87" t="b">
        <v>0</v>
      </c>
      <c r="G39" s="87" t="b">
        <v>0</v>
      </c>
    </row>
    <row r="40" spans="1:7" ht="15">
      <c r="A40" s="87" t="s">
        <v>1277</v>
      </c>
      <c r="B40" s="87">
        <v>9</v>
      </c>
      <c r="C40" s="128">
        <v>0.006305515812977108</v>
      </c>
      <c r="D40" s="87" t="s">
        <v>1457</v>
      </c>
      <c r="E40" s="87" t="b">
        <v>0</v>
      </c>
      <c r="F40" s="87" t="b">
        <v>0</v>
      </c>
      <c r="G40" s="87" t="b">
        <v>0</v>
      </c>
    </row>
    <row r="41" spans="1:7" ht="15">
      <c r="A41" s="87" t="s">
        <v>1278</v>
      </c>
      <c r="B41" s="87">
        <v>9</v>
      </c>
      <c r="C41" s="128">
        <v>0.007535012579075737</v>
      </c>
      <c r="D41" s="87" t="s">
        <v>1457</v>
      </c>
      <c r="E41" s="87" t="b">
        <v>0</v>
      </c>
      <c r="F41" s="87" t="b">
        <v>0</v>
      </c>
      <c r="G41" s="87" t="b">
        <v>0</v>
      </c>
    </row>
    <row r="42" spans="1:7" ht="15">
      <c r="A42" s="87" t="s">
        <v>1279</v>
      </c>
      <c r="B42" s="87">
        <v>8</v>
      </c>
      <c r="C42" s="128">
        <v>0.005922373991865476</v>
      </c>
      <c r="D42" s="87" t="s">
        <v>1457</v>
      </c>
      <c r="E42" s="87" t="b">
        <v>1</v>
      </c>
      <c r="F42" s="87" t="b">
        <v>0</v>
      </c>
      <c r="G42" s="87" t="b">
        <v>0</v>
      </c>
    </row>
    <row r="43" spans="1:7" ht="15">
      <c r="A43" s="87" t="s">
        <v>1280</v>
      </c>
      <c r="B43" s="87">
        <v>7</v>
      </c>
      <c r="C43" s="128">
        <v>0.005860565339281128</v>
      </c>
      <c r="D43" s="87" t="s">
        <v>1457</v>
      </c>
      <c r="E43" s="87" t="b">
        <v>0</v>
      </c>
      <c r="F43" s="87" t="b">
        <v>0</v>
      </c>
      <c r="G43" s="87" t="b">
        <v>0</v>
      </c>
    </row>
    <row r="44" spans="1:7" ht="15">
      <c r="A44" s="87" t="s">
        <v>1281</v>
      </c>
      <c r="B44" s="87">
        <v>7</v>
      </c>
      <c r="C44" s="128">
        <v>0.0054970063575788064</v>
      </c>
      <c r="D44" s="87" t="s">
        <v>1457</v>
      </c>
      <c r="E44" s="87" t="b">
        <v>0</v>
      </c>
      <c r="F44" s="87" t="b">
        <v>0</v>
      </c>
      <c r="G44" s="87" t="b">
        <v>0</v>
      </c>
    </row>
    <row r="45" spans="1:7" ht="15">
      <c r="A45" s="87" t="s">
        <v>1282</v>
      </c>
      <c r="B45" s="87">
        <v>7</v>
      </c>
      <c r="C45" s="128">
        <v>0.0054970063575788064</v>
      </c>
      <c r="D45" s="87" t="s">
        <v>1457</v>
      </c>
      <c r="E45" s="87" t="b">
        <v>0</v>
      </c>
      <c r="F45" s="87" t="b">
        <v>0</v>
      </c>
      <c r="G45" s="87" t="b">
        <v>0</v>
      </c>
    </row>
    <row r="46" spans="1:7" ht="15">
      <c r="A46" s="87" t="s">
        <v>1283</v>
      </c>
      <c r="B46" s="87">
        <v>7</v>
      </c>
      <c r="C46" s="128">
        <v>0.0054970063575788064</v>
      </c>
      <c r="D46" s="87" t="s">
        <v>1457</v>
      </c>
      <c r="E46" s="87" t="b">
        <v>0</v>
      </c>
      <c r="F46" s="87" t="b">
        <v>0</v>
      </c>
      <c r="G46" s="87" t="b">
        <v>0</v>
      </c>
    </row>
    <row r="47" spans="1:7" ht="15">
      <c r="A47" s="87" t="s">
        <v>1284</v>
      </c>
      <c r="B47" s="87">
        <v>7</v>
      </c>
      <c r="C47" s="128">
        <v>0.0054970063575788064</v>
      </c>
      <c r="D47" s="87" t="s">
        <v>1457</v>
      </c>
      <c r="E47" s="87" t="b">
        <v>0</v>
      </c>
      <c r="F47" s="87" t="b">
        <v>0</v>
      </c>
      <c r="G47" s="87" t="b">
        <v>0</v>
      </c>
    </row>
    <row r="48" spans="1:7" ht="15">
      <c r="A48" s="87" t="s">
        <v>291</v>
      </c>
      <c r="B48" s="87">
        <v>7</v>
      </c>
      <c r="C48" s="128">
        <v>0.0054970063575788064</v>
      </c>
      <c r="D48" s="87" t="s">
        <v>1457</v>
      </c>
      <c r="E48" s="87" t="b">
        <v>0</v>
      </c>
      <c r="F48" s="87" t="b">
        <v>0</v>
      </c>
      <c r="G48" s="87" t="b">
        <v>0</v>
      </c>
    </row>
    <row r="49" spans="1:7" ht="15">
      <c r="A49" s="87" t="s">
        <v>1285</v>
      </c>
      <c r="B49" s="87">
        <v>7</v>
      </c>
      <c r="C49" s="128">
        <v>0.0054970063575788064</v>
      </c>
      <c r="D49" s="87" t="s">
        <v>1457</v>
      </c>
      <c r="E49" s="87" t="b">
        <v>0</v>
      </c>
      <c r="F49" s="87" t="b">
        <v>0</v>
      </c>
      <c r="G49" s="87" t="b">
        <v>0</v>
      </c>
    </row>
    <row r="50" spans="1:7" ht="15">
      <c r="A50" s="87" t="s">
        <v>1286</v>
      </c>
      <c r="B50" s="87">
        <v>7</v>
      </c>
      <c r="C50" s="128">
        <v>0.0054970063575788064</v>
      </c>
      <c r="D50" s="87" t="s">
        <v>1457</v>
      </c>
      <c r="E50" s="87" t="b">
        <v>0</v>
      </c>
      <c r="F50" s="87" t="b">
        <v>0</v>
      </c>
      <c r="G50" s="87" t="b">
        <v>0</v>
      </c>
    </row>
    <row r="51" spans="1:7" ht="15">
      <c r="A51" s="87" t="s">
        <v>1287</v>
      </c>
      <c r="B51" s="87">
        <v>7</v>
      </c>
      <c r="C51" s="128">
        <v>0.0054970063575788064</v>
      </c>
      <c r="D51" s="87" t="s">
        <v>1457</v>
      </c>
      <c r="E51" s="87" t="b">
        <v>0</v>
      </c>
      <c r="F51" s="87" t="b">
        <v>0</v>
      </c>
      <c r="G51" s="87" t="b">
        <v>0</v>
      </c>
    </row>
    <row r="52" spans="1:7" ht="15">
      <c r="A52" s="87" t="s">
        <v>288</v>
      </c>
      <c r="B52" s="87">
        <v>7</v>
      </c>
      <c r="C52" s="128">
        <v>0.006290564348073506</v>
      </c>
      <c r="D52" s="87" t="s">
        <v>1457</v>
      </c>
      <c r="E52" s="87" t="b">
        <v>0</v>
      </c>
      <c r="F52" s="87" t="b">
        <v>0</v>
      </c>
      <c r="G52" s="87" t="b">
        <v>0</v>
      </c>
    </row>
    <row r="53" spans="1:7" ht="15">
      <c r="A53" s="87" t="s">
        <v>1288</v>
      </c>
      <c r="B53" s="87">
        <v>7</v>
      </c>
      <c r="C53" s="128">
        <v>0.0054970063575788064</v>
      </c>
      <c r="D53" s="87" t="s">
        <v>1457</v>
      </c>
      <c r="E53" s="87" t="b">
        <v>0</v>
      </c>
      <c r="F53" s="87" t="b">
        <v>0</v>
      </c>
      <c r="G53" s="87" t="b">
        <v>0</v>
      </c>
    </row>
    <row r="54" spans="1:7" ht="15">
      <c r="A54" s="87" t="s">
        <v>280</v>
      </c>
      <c r="B54" s="87">
        <v>6</v>
      </c>
      <c r="C54" s="128">
        <v>0.005023341719383824</v>
      </c>
      <c r="D54" s="87" t="s">
        <v>1457</v>
      </c>
      <c r="E54" s="87" t="b">
        <v>0</v>
      </c>
      <c r="F54" s="87" t="b">
        <v>0</v>
      </c>
      <c r="G54" s="87" t="b">
        <v>0</v>
      </c>
    </row>
    <row r="55" spans="1:7" ht="15">
      <c r="A55" s="87" t="s">
        <v>1289</v>
      </c>
      <c r="B55" s="87">
        <v>6</v>
      </c>
      <c r="C55" s="128">
        <v>0.005023341719383824</v>
      </c>
      <c r="D55" s="87" t="s">
        <v>1457</v>
      </c>
      <c r="E55" s="87" t="b">
        <v>0</v>
      </c>
      <c r="F55" s="87" t="b">
        <v>0</v>
      </c>
      <c r="G55" s="87" t="b">
        <v>0</v>
      </c>
    </row>
    <row r="56" spans="1:7" ht="15">
      <c r="A56" s="87" t="s">
        <v>1290</v>
      </c>
      <c r="B56" s="87">
        <v>6</v>
      </c>
      <c r="C56" s="128">
        <v>0.006424567455600959</v>
      </c>
      <c r="D56" s="87" t="s">
        <v>1457</v>
      </c>
      <c r="E56" s="87" t="b">
        <v>1</v>
      </c>
      <c r="F56" s="87" t="b">
        <v>0</v>
      </c>
      <c r="G56" s="87" t="b">
        <v>0</v>
      </c>
    </row>
    <row r="57" spans="1:7" ht="15">
      <c r="A57" s="87" t="s">
        <v>1291</v>
      </c>
      <c r="B57" s="87">
        <v>5</v>
      </c>
      <c r="C57" s="128">
        <v>0.004493260248623932</v>
      </c>
      <c r="D57" s="87" t="s">
        <v>1457</v>
      </c>
      <c r="E57" s="87" t="b">
        <v>0</v>
      </c>
      <c r="F57" s="87" t="b">
        <v>0</v>
      </c>
      <c r="G57" s="87" t="b">
        <v>0</v>
      </c>
    </row>
    <row r="58" spans="1:7" ht="15">
      <c r="A58" s="87" t="s">
        <v>1292</v>
      </c>
      <c r="B58" s="87">
        <v>5</v>
      </c>
      <c r="C58" s="128">
        <v>0.004869171858430201</v>
      </c>
      <c r="D58" s="87" t="s">
        <v>1457</v>
      </c>
      <c r="E58" s="87" t="b">
        <v>0</v>
      </c>
      <c r="F58" s="87" t="b">
        <v>0</v>
      </c>
      <c r="G58" s="87" t="b">
        <v>0</v>
      </c>
    </row>
    <row r="59" spans="1:7" ht="15">
      <c r="A59" s="87" t="s">
        <v>342</v>
      </c>
      <c r="B59" s="87">
        <v>5</v>
      </c>
      <c r="C59" s="128">
        <v>0.004493260248623932</v>
      </c>
      <c r="D59" s="87" t="s">
        <v>1457</v>
      </c>
      <c r="E59" s="87" t="b">
        <v>0</v>
      </c>
      <c r="F59" s="87" t="b">
        <v>0</v>
      </c>
      <c r="G59" s="87" t="b">
        <v>0</v>
      </c>
    </row>
    <row r="60" spans="1:7" ht="15">
      <c r="A60" s="87" t="s">
        <v>1293</v>
      </c>
      <c r="B60" s="87">
        <v>5</v>
      </c>
      <c r="C60" s="128">
        <v>0.004493260248623932</v>
      </c>
      <c r="D60" s="87" t="s">
        <v>1457</v>
      </c>
      <c r="E60" s="87" t="b">
        <v>0</v>
      </c>
      <c r="F60" s="87" t="b">
        <v>0</v>
      </c>
      <c r="G60" s="87" t="b">
        <v>0</v>
      </c>
    </row>
    <row r="61" spans="1:7" ht="15">
      <c r="A61" s="87" t="s">
        <v>1294</v>
      </c>
      <c r="B61" s="87">
        <v>5</v>
      </c>
      <c r="C61" s="128">
        <v>0.004493260248623932</v>
      </c>
      <c r="D61" s="87" t="s">
        <v>1457</v>
      </c>
      <c r="E61" s="87" t="b">
        <v>0</v>
      </c>
      <c r="F61" s="87" t="b">
        <v>0</v>
      </c>
      <c r="G61" s="87" t="b">
        <v>0</v>
      </c>
    </row>
    <row r="62" spans="1:7" ht="15">
      <c r="A62" s="87" t="s">
        <v>1295</v>
      </c>
      <c r="B62" s="87">
        <v>5</v>
      </c>
      <c r="C62" s="128">
        <v>0.004493260248623932</v>
      </c>
      <c r="D62" s="87" t="s">
        <v>1457</v>
      </c>
      <c r="E62" s="87" t="b">
        <v>1</v>
      </c>
      <c r="F62" s="87" t="b">
        <v>0</v>
      </c>
      <c r="G62" s="87" t="b">
        <v>0</v>
      </c>
    </row>
    <row r="63" spans="1:7" ht="15">
      <c r="A63" s="87" t="s">
        <v>283</v>
      </c>
      <c r="B63" s="87">
        <v>5</v>
      </c>
      <c r="C63" s="128">
        <v>0.004493260248623932</v>
      </c>
      <c r="D63" s="87" t="s">
        <v>1457</v>
      </c>
      <c r="E63" s="87" t="b">
        <v>0</v>
      </c>
      <c r="F63" s="87" t="b">
        <v>0</v>
      </c>
      <c r="G63" s="87" t="b">
        <v>0</v>
      </c>
    </row>
    <row r="64" spans="1:7" ht="15">
      <c r="A64" s="87" t="s">
        <v>287</v>
      </c>
      <c r="B64" s="87">
        <v>5</v>
      </c>
      <c r="C64" s="128">
        <v>0.004493260248623932</v>
      </c>
      <c r="D64" s="87" t="s">
        <v>1457</v>
      </c>
      <c r="E64" s="87" t="b">
        <v>0</v>
      </c>
      <c r="F64" s="87" t="b">
        <v>0</v>
      </c>
      <c r="G64" s="87" t="b">
        <v>0</v>
      </c>
    </row>
    <row r="65" spans="1:7" ht="15">
      <c r="A65" s="87" t="s">
        <v>1296</v>
      </c>
      <c r="B65" s="87">
        <v>5</v>
      </c>
      <c r="C65" s="128">
        <v>0.004493260248623932</v>
      </c>
      <c r="D65" s="87" t="s">
        <v>1457</v>
      </c>
      <c r="E65" s="87" t="b">
        <v>0</v>
      </c>
      <c r="F65" s="87" t="b">
        <v>0</v>
      </c>
      <c r="G65" s="87" t="b">
        <v>0</v>
      </c>
    </row>
    <row r="66" spans="1:7" ht="15">
      <c r="A66" s="87" t="s">
        <v>1297</v>
      </c>
      <c r="B66" s="87">
        <v>4</v>
      </c>
      <c r="C66" s="128">
        <v>0.004283044970400639</v>
      </c>
      <c r="D66" s="87" t="s">
        <v>1457</v>
      </c>
      <c r="E66" s="87" t="b">
        <v>0</v>
      </c>
      <c r="F66" s="87" t="b">
        <v>0</v>
      </c>
      <c r="G66" s="87" t="b">
        <v>0</v>
      </c>
    </row>
    <row r="67" spans="1:7" ht="15">
      <c r="A67" s="87" t="s">
        <v>1298</v>
      </c>
      <c r="B67" s="87">
        <v>4</v>
      </c>
      <c r="C67" s="128">
        <v>0.0038953374867441615</v>
      </c>
      <c r="D67" s="87" t="s">
        <v>1457</v>
      </c>
      <c r="E67" s="87" t="b">
        <v>0</v>
      </c>
      <c r="F67" s="87" t="b">
        <v>0</v>
      </c>
      <c r="G67" s="87" t="b">
        <v>0</v>
      </c>
    </row>
    <row r="68" spans="1:7" ht="15">
      <c r="A68" s="87" t="s">
        <v>1299</v>
      </c>
      <c r="B68" s="87">
        <v>4</v>
      </c>
      <c r="C68" s="128">
        <v>0.0038953374867441615</v>
      </c>
      <c r="D68" s="87" t="s">
        <v>1457</v>
      </c>
      <c r="E68" s="87" t="b">
        <v>0</v>
      </c>
      <c r="F68" s="87" t="b">
        <v>0</v>
      </c>
      <c r="G68" s="87" t="b">
        <v>0</v>
      </c>
    </row>
    <row r="69" spans="1:7" ht="15">
      <c r="A69" s="87" t="s">
        <v>273</v>
      </c>
      <c r="B69" s="87">
        <v>4</v>
      </c>
      <c r="C69" s="128">
        <v>0.0038953374867441615</v>
      </c>
      <c r="D69" s="87" t="s">
        <v>1457</v>
      </c>
      <c r="E69" s="87" t="b">
        <v>0</v>
      </c>
      <c r="F69" s="87" t="b">
        <v>0</v>
      </c>
      <c r="G69" s="87" t="b">
        <v>0</v>
      </c>
    </row>
    <row r="70" spans="1:7" ht="15">
      <c r="A70" s="87" t="s">
        <v>1300</v>
      </c>
      <c r="B70" s="87">
        <v>4</v>
      </c>
      <c r="C70" s="128">
        <v>0.0038953374867441615</v>
      </c>
      <c r="D70" s="87" t="s">
        <v>1457</v>
      </c>
      <c r="E70" s="87" t="b">
        <v>0</v>
      </c>
      <c r="F70" s="87" t="b">
        <v>0</v>
      </c>
      <c r="G70" s="87" t="b">
        <v>0</v>
      </c>
    </row>
    <row r="71" spans="1:7" ht="15">
      <c r="A71" s="87" t="s">
        <v>279</v>
      </c>
      <c r="B71" s="87">
        <v>4</v>
      </c>
      <c r="C71" s="128">
        <v>0.0038953374867441615</v>
      </c>
      <c r="D71" s="87" t="s">
        <v>1457</v>
      </c>
      <c r="E71" s="87" t="b">
        <v>0</v>
      </c>
      <c r="F71" s="87" t="b">
        <v>0</v>
      </c>
      <c r="G71" s="87" t="b">
        <v>0</v>
      </c>
    </row>
    <row r="72" spans="1:7" ht="15">
      <c r="A72" s="87" t="s">
        <v>278</v>
      </c>
      <c r="B72" s="87">
        <v>4</v>
      </c>
      <c r="C72" s="128">
        <v>0.0038953374867441615</v>
      </c>
      <c r="D72" s="87" t="s">
        <v>1457</v>
      </c>
      <c r="E72" s="87" t="b">
        <v>0</v>
      </c>
      <c r="F72" s="87" t="b">
        <v>0</v>
      </c>
      <c r="G72" s="87" t="b">
        <v>0</v>
      </c>
    </row>
    <row r="73" spans="1:7" ht="15">
      <c r="A73" s="87" t="s">
        <v>286</v>
      </c>
      <c r="B73" s="87">
        <v>4</v>
      </c>
      <c r="C73" s="128">
        <v>0.0038953374867441615</v>
      </c>
      <c r="D73" s="87" t="s">
        <v>1457</v>
      </c>
      <c r="E73" s="87" t="b">
        <v>0</v>
      </c>
      <c r="F73" s="87" t="b">
        <v>0</v>
      </c>
      <c r="G73" s="87" t="b">
        <v>0</v>
      </c>
    </row>
    <row r="74" spans="1:7" ht="15">
      <c r="A74" s="87" t="s">
        <v>1301</v>
      </c>
      <c r="B74" s="87">
        <v>4</v>
      </c>
      <c r="C74" s="128">
        <v>0.0038953374867441615</v>
      </c>
      <c r="D74" s="87" t="s">
        <v>1457</v>
      </c>
      <c r="E74" s="87" t="b">
        <v>0</v>
      </c>
      <c r="F74" s="87" t="b">
        <v>0</v>
      </c>
      <c r="G74" s="87" t="b">
        <v>0</v>
      </c>
    </row>
    <row r="75" spans="1:7" ht="15">
      <c r="A75" s="87" t="s">
        <v>1302</v>
      </c>
      <c r="B75" s="87">
        <v>4</v>
      </c>
      <c r="C75" s="128">
        <v>0.0038953374867441615</v>
      </c>
      <c r="D75" s="87" t="s">
        <v>1457</v>
      </c>
      <c r="E75" s="87" t="b">
        <v>1</v>
      </c>
      <c r="F75" s="87" t="b">
        <v>0</v>
      </c>
      <c r="G75" s="87" t="b">
        <v>0</v>
      </c>
    </row>
    <row r="76" spans="1:7" ht="15">
      <c r="A76" s="87" t="s">
        <v>1303</v>
      </c>
      <c r="B76" s="87">
        <v>4</v>
      </c>
      <c r="C76" s="128">
        <v>0.0038953374867441615</v>
      </c>
      <c r="D76" s="87" t="s">
        <v>1457</v>
      </c>
      <c r="E76" s="87" t="b">
        <v>0</v>
      </c>
      <c r="F76" s="87" t="b">
        <v>0</v>
      </c>
      <c r="G76" s="87" t="b">
        <v>0</v>
      </c>
    </row>
    <row r="77" spans="1:7" ht="15">
      <c r="A77" s="87" t="s">
        <v>1304</v>
      </c>
      <c r="B77" s="87">
        <v>4</v>
      </c>
      <c r="C77" s="128">
        <v>0.0038953374867441615</v>
      </c>
      <c r="D77" s="87" t="s">
        <v>1457</v>
      </c>
      <c r="E77" s="87" t="b">
        <v>0</v>
      </c>
      <c r="F77" s="87" t="b">
        <v>0</v>
      </c>
      <c r="G77" s="87" t="b">
        <v>0</v>
      </c>
    </row>
    <row r="78" spans="1:7" ht="15">
      <c r="A78" s="87" t="s">
        <v>1305</v>
      </c>
      <c r="B78" s="87">
        <v>4</v>
      </c>
      <c r="C78" s="128">
        <v>0.0038953374867441615</v>
      </c>
      <c r="D78" s="87" t="s">
        <v>1457</v>
      </c>
      <c r="E78" s="87" t="b">
        <v>0</v>
      </c>
      <c r="F78" s="87" t="b">
        <v>0</v>
      </c>
      <c r="G78" s="87" t="b">
        <v>0</v>
      </c>
    </row>
    <row r="79" spans="1:7" ht="15">
      <c r="A79" s="87" t="s">
        <v>1306</v>
      </c>
      <c r="B79" s="87">
        <v>4</v>
      </c>
      <c r="C79" s="128">
        <v>0.0038953374867441615</v>
      </c>
      <c r="D79" s="87" t="s">
        <v>1457</v>
      </c>
      <c r="E79" s="87" t="b">
        <v>0</v>
      </c>
      <c r="F79" s="87" t="b">
        <v>0</v>
      </c>
      <c r="G79" s="87" t="b">
        <v>0</v>
      </c>
    </row>
    <row r="80" spans="1:7" ht="15">
      <c r="A80" s="87" t="s">
        <v>1307</v>
      </c>
      <c r="B80" s="87">
        <v>4</v>
      </c>
      <c r="C80" s="128">
        <v>0.0038953374867441615</v>
      </c>
      <c r="D80" s="87" t="s">
        <v>1457</v>
      </c>
      <c r="E80" s="87" t="b">
        <v>1</v>
      </c>
      <c r="F80" s="87" t="b">
        <v>0</v>
      </c>
      <c r="G80" s="87" t="b">
        <v>0</v>
      </c>
    </row>
    <row r="81" spans="1:7" ht="15">
      <c r="A81" s="87" t="s">
        <v>1308</v>
      </c>
      <c r="B81" s="87">
        <v>4</v>
      </c>
      <c r="C81" s="128">
        <v>0.0038953374867441615</v>
      </c>
      <c r="D81" s="87" t="s">
        <v>1457</v>
      </c>
      <c r="E81" s="87" t="b">
        <v>0</v>
      </c>
      <c r="F81" s="87" t="b">
        <v>0</v>
      </c>
      <c r="G81" s="87" t="b">
        <v>0</v>
      </c>
    </row>
    <row r="82" spans="1:7" ht="15">
      <c r="A82" s="87" t="s">
        <v>1309</v>
      </c>
      <c r="B82" s="87">
        <v>4</v>
      </c>
      <c r="C82" s="128">
        <v>0.0038953374867441615</v>
      </c>
      <c r="D82" s="87" t="s">
        <v>1457</v>
      </c>
      <c r="E82" s="87" t="b">
        <v>0</v>
      </c>
      <c r="F82" s="87" t="b">
        <v>0</v>
      </c>
      <c r="G82" s="87" t="b">
        <v>0</v>
      </c>
    </row>
    <row r="83" spans="1:7" ht="15">
      <c r="A83" s="87" t="s">
        <v>1310</v>
      </c>
      <c r="B83" s="87">
        <v>4</v>
      </c>
      <c r="C83" s="128">
        <v>0.0038953374867441615</v>
      </c>
      <c r="D83" s="87" t="s">
        <v>1457</v>
      </c>
      <c r="E83" s="87" t="b">
        <v>0</v>
      </c>
      <c r="F83" s="87" t="b">
        <v>0</v>
      </c>
      <c r="G83" s="87" t="b">
        <v>0</v>
      </c>
    </row>
    <row r="84" spans="1:7" ht="15">
      <c r="A84" s="87" t="s">
        <v>1311</v>
      </c>
      <c r="B84" s="87">
        <v>4</v>
      </c>
      <c r="C84" s="128">
        <v>0.0038953374867441615</v>
      </c>
      <c r="D84" s="87" t="s">
        <v>1457</v>
      </c>
      <c r="E84" s="87" t="b">
        <v>0</v>
      </c>
      <c r="F84" s="87" t="b">
        <v>0</v>
      </c>
      <c r="G84" s="87" t="b">
        <v>0</v>
      </c>
    </row>
    <row r="85" spans="1:7" ht="15">
      <c r="A85" s="87" t="s">
        <v>1312</v>
      </c>
      <c r="B85" s="87">
        <v>4</v>
      </c>
      <c r="C85" s="128">
        <v>0.0038953374867441615</v>
      </c>
      <c r="D85" s="87" t="s">
        <v>1457</v>
      </c>
      <c r="E85" s="87" t="b">
        <v>0</v>
      </c>
      <c r="F85" s="87" t="b">
        <v>0</v>
      </c>
      <c r="G85" s="87" t="b">
        <v>0</v>
      </c>
    </row>
    <row r="86" spans="1:7" ht="15">
      <c r="A86" s="87" t="s">
        <v>1313</v>
      </c>
      <c r="B86" s="87">
        <v>4</v>
      </c>
      <c r="C86" s="128">
        <v>0.0038953374867441615</v>
      </c>
      <c r="D86" s="87" t="s">
        <v>1457</v>
      </c>
      <c r="E86" s="87" t="b">
        <v>0</v>
      </c>
      <c r="F86" s="87" t="b">
        <v>1</v>
      </c>
      <c r="G86" s="87" t="b">
        <v>0</v>
      </c>
    </row>
    <row r="87" spans="1:7" ht="15">
      <c r="A87" s="87" t="s">
        <v>1314</v>
      </c>
      <c r="B87" s="87">
        <v>4</v>
      </c>
      <c r="C87" s="128">
        <v>0.0038953374867441615</v>
      </c>
      <c r="D87" s="87" t="s">
        <v>1457</v>
      </c>
      <c r="E87" s="87" t="b">
        <v>0</v>
      </c>
      <c r="F87" s="87" t="b">
        <v>0</v>
      </c>
      <c r="G87" s="87" t="b">
        <v>0</v>
      </c>
    </row>
    <row r="88" spans="1:7" ht="15">
      <c r="A88" s="87" t="s">
        <v>1315</v>
      </c>
      <c r="B88" s="87">
        <v>4</v>
      </c>
      <c r="C88" s="128">
        <v>0.0038953374867441615</v>
      </c>
      <c r="D88" s="87" t="s">
        <v>1457</v>
      </c>
      <c r="E88" s="87" t="b">
        <v>1</v>
      </c>
      <c r="F88" s="87" t="b">
        <v>0</v>
      </c>
      <c r="G88" s="87" t="b">
        <v>0</v>
      </c>
    </row>
    <row r="89" spans="1:7" ht="15">
      <c r="A89" s="87" t="s">
        <v>1316</v>
      </c>
      <c r="B89" s="87">
        <v>4</v>
      </c>
      <c r="C89" s="128">
        <v>0.0038953374867441615</v>
      </c>
      <c r="D89" s="87" t="s">
        <v>1457</v>
      </c>
      <c r="E89" s="87" t="b">
        <v>0</v>
      </c>
      <c r="F89" s="87" t="b">
        <v>0</v>
      </c>
      <c r="G89" s="87" t="b">
        <v>0</v>
      </c>
    </row>
    <row r="90" spans="1:7" ht="15">
      <c r="A90" s="87" t="s">
        <v>1317</v>
      </c>
      <c r="B90" s="87">
        <v>4</v>
      </c>
      <c r="C90" s="128">
        <v>0.0038953374867441615</v>
      </c>
      <c r="D90" s="87" t="s">
        <v>1457</v>
      </c>
      <c r="E90" s="87" t="b">
        <v>0</v>
      </c>
      <c r="F90" s="87" t="b">
        <v>0</v>
      </c>
      <c r="G90" s="87" t="b">
        <v>0</v>
      </c>
    </row>
    <row r="91" spans="1:7" ht="15">
      <c r="A91" s="87" t="s">
        <v>1318</v>
      </c>
      <c r="B91" s="87">
        <v>3</v>
      </c>
      <c r="C91" s="128">
        <v>0.0032122837278004794</v>
      </c>
      <c r="D91" s="87" t="s">
        <v>1457</v>
      </c>
      <c r="E91" s="87" t="b">
        <v>0</v>
      </c>
      <c r="F91" s="87" t="b">
        <v>0</v>
      </c>
      <c r="G91" s="87" t="b">
        <v>0</v>
      </c>
    </row>
    <row r="92" spans="1:7" ht="15">
      <c r="A92" s="87" t="s">
        <v>1319</v>
      </c>
      <c r="B92" s="87">
        <v>3</v>
      </c>
      <c r="C92" s="128">
        <v>0.0032122837278004794</v>
      </c>
      <c r="D92" s="87" t="s">
        <v>1457</v>
      </c>
      <c r="E92" s="87" t="b">
        <v>0</v>
      </c>
      <c r="F92" s="87" t="b">
        <v>0</v>
      </c>
      <c r="G92" s="87" t="b">
        <v>0</v>
      </c>
    </row>
    <row r="93" spans="1:7" ht="15">
      <c r="A93" s="87" t="s">
        <v>1320</v>
      </c>
      <c r="B93" s="87">
        <v>3</v>
      </c>
      <c r="C93" s="128">
        <v>0.0032122837278004794</v>
      </c>
      <c r="D93" s="87" t="s">
        <v>1457</v>
      </c>
      <c r="E93" s="87" t="b">
        <v>0</v>
      </c>
      <c r="F93" s="87" t="b">
        <v>0</v>
      </c>
      <c r="G93" s="87" t="b">
        <v>0</v>
      </c>
    </row>
    <row r="94" spans="1:7" ht="15">
      <c r="A94" s="87" t="s">
        <v>1321</v>
      </c>
      <c r="B94" s="87">
        <v>3</v>
      </c>
      <c r="C94" s="128">
        <v>0.0032122837278004794</v>
      </c>
      <c r="D94" s="87" t="s">
        <v>1457</v>
      </c>
      <c r="E94" s="87" t="b">
        <v>0</v>
      </c>
      <c r="F94" s="87" t="b">
        <v>0</v>
      </c>
      <c r="G94" s="87" t="b">
        <v>0</v>
      </c>
    </row>
    <row r="95" spans="1:7" ht="15">
      <c r="A95" s="87" t="s">
        <v>1322</v>
      </c>
      <c r="B95" s="87">
        <v>3</v>
      </c>
      <c r="C95" s="128">
        <v>0.0032122837278004794</v>
      </c>
      <c r="D95" s="87" t="s">
        <v>1457</v>
      </c>
      <c r="E95" s="87" t="b">
        <v>0</v>
      </c>
      <c r="F95" s="87" t="b">
        <v>0</v>
      </c>
      <c r="G95" s="87" t="b">
        <v>0</v>
      </c>
    </row>
    <row r="96" spans="1:7" ht="15">
      <c r="A96" s="87" t="s">
        <v>1323</v>
      </c>
      <c r="B96" s="87">
        <v>3</v>
      </c>
      <c r="C96" s="128">
        <v>0.0032122837278004794</v>
      </c>
      <c r="D96" s="87" t="s">
        <v>1457</v>
      </c>
      <c r="E96" s="87" t="b">
        <v>0</v>
      </c>
      <c r="F96" s="87" t="b">
        <v>0</v>
      </c>
      <c r="G96" s="87" t="b">
        <v>0</v>
      </c>
    </row>
    <row r="97" spans="1:7" ht="15">
      <c r="A97" s="87" t="s">
        <v>1324</v>
      </c>
      <c r="B97" s="87">
        <v>3</v>
      </c>
      <c r="C97" s="128">
        <v>0.0032122837278004794</v>
      </c>
      <c r="D97" s="87" t="s">
        <v>1457</v>
      </c>
      <c r="E97" s="87" t="b">
        <v>0</v>
      </c>
      <c r="F97" s="87" t="b">
        <v>0</v>
      </c>
      <c r="G97" s="87" t="b">
        <v>0</v>
      </c>
    </row>
    <row r="98" spans="1:7" ht="15">
      <c r="A98" s="87" t="s">
        <v>1325</v>
      </c>
      <c r="B98" s="87">
        <v>3</v>
      </c>
      <c r="C98" s="128">
        <v>0.0032122837278004794</v>
      </c>
      <c r="D98" s="87" t="s">
        <v>1457</v>
      </c>
      <c r="E98" s="87" t="b">
        <v>0</v>
      </c>
      <c r="F98" s="87" t="b">
        <v>0</v>
      </c>
      <c r="G98" s="87" t="b">
        <v>0</v>
      </c>
    </row>
    <row r="99" spans="1:7" ht="15">
      <c r="A99" s="87" t="s">
        <v>1326</v>
      </c>
      <c r="B99" s="87">
        <v>3</v>
      </c>
      <c r="C99" s="128">
        <v>0.0032122837278004794</v>
      </c>
      <c r="D99" s="87" t="s">
        <v>1457</v>
      </c>
      <c r="E99" s="87" t="b">
        <v>0</v>
      </c>
      <c r="F99" s="87" t="b">
        <v>0</v>
      </c>
      <c r="G99" s="87" t="b">
        <v>0</v>
      </c>
    </row>
    <row r="100" spans="1:7" ht="15">
      <c r="A100" s="87" t="s">
        <v>1327</v>
      </c>
      <c r="B100" s="87">
        <v>3</v>
      </c>
      <c r="C100" s="128">
        <v>0.0032122837278004794</v>
      </c>
      <c r="D100" s="87" t="s">
        <v>1457</v>
      </c>
      <c r="E100" s="87" t="b">
        <v>0</v>
      </c>
      <c r="F100" s="87" t="b">
        <v>0</v>
      </c>
      <c r="G100" s="87" t="b">
        <v>0</v>
      </c>
    </row>
    <row r="101" spans="1:7" ht="15">
      <c r="A101" s="87" t="s">
        <v>1328</v>
      </c>
      <c r="B101" s="87">
        <v>3</v>
      </c>
      <c r="C101" s="128">
        <v>0.0032122837278004794</v>
      </c>
      <c r="D101" s="87" t="s">
        <v>1457</v>
      </c>
      <c r="E101" s="87" t="b">
        <v>0</v>
      </c>
      <c r="F101" s="87" t="b">
        <v>0</v>
      </c>
      <c r="G101" s="87" t="b">
        <v>0</v>
      </c>
    </row>
    <row r="102" spans="1:7" ht="15">
      <c r="A102" s="87" t="s">
        <v>1329</v>
      </c>
      <c r="B102" s="87">
        <v>3</v>
      </c>
      <c r="C102" s="128">
        <v>0.0032122837278004794</v>
      </c>
      <c r="D102" s="87" t="s">
        <v>1457</v>
      </c>
      <c r="E102" s="87" t="b">
        <v>0</v>
      </c>
      <c r="F102" s="87" t="b">
        <v>0</v>
      </c>
      <c r="G102" s="87" t="b">
        <v>0</v>
      </c>
    </row>
    <row r="103" spans="1:7" ht="15">
      <c r="A103" s="87" t="s">
        <v>1330</v>
      </c>
      <c r="B103" s="87">
        <v>3</v>
      </c>
      <c r="C103" s="128">
        <v>0.0032122837278004794</v>
      </c>
      <c r="D103" s="87" t="s">
        <v>1457</v>
      </c>
      <c r="E103" s="87" t="b">
        <v>0</v>
      </c>
      <c r="F103" s="87" t="b">
        <v>0</v>
      </c>
      <c r="G103" s="87" t="b">
        <v>0</v>
      </c>
    </row>
    <row r="104" spans="1:7" ht="15">
      <c r="A104" s="87" t="s">
        <v>1331</v>
      </c>
      <c r="B104" s="87">
        <v>3</v>
      </c>
      <c r="C104" s="128">
        <v>0.0032122837278004794</v>
      </c>
      <c r="D104" s="87" t="s">
        <v>1457</v>
      </c>
      <c r="E104" s="87" t="b">
        <v>0</v>
      </c>
      <c r="F104" s="87" t="b">
        <v>0</v>
      </c>
      <c r="G104" s="87" t="b">
        <v>0</v>
      </c>
    </row>
    <row r="105" spans="1:7" ht="15">
      <c r="A105" s="87" t="s">
        <v>1332</v>
      </c>
      <c r="B105" s="87">
        <v>3</v>
      </c>
      <c r="C105" s="128">
        <v>0.0032122837278004794</v>
      </c>
      <c r="D105" s="87" t="s">
        <v>1457</v>
      </c>
      <c r="E105" s="87" t="b">
        <v>0</v>
      </c>
      <c r="F105" s="87" t="b">
        <v>0</v>
      </c>
      <c r="G105" s="87" t="b">
        <v>0</v>
      </c>
    </row>
    <row r="106" spans="1:7" ht="15">
      <c r="A106" s="87" t="s">
        <v>1333</v>
      </c>
      <c r="B106" s="87">
        <v>3</v>
      </c>
      <c r="C106" s="128">
        <v>0.0032122837278004794</v>
      </c>
      <c r="D106" s="87" t="s">
        <v>1457</v>
      </c>
      <c r="E106" s="87" t="b">
        <v>0</v>
      </c>
      <c r="F106" s="87" t="b">
        <v>0</v>
      </c>
      <c r="G106" s="87" t="b">
        <v>0</v>
      </c>
    </row>
    <row r="107" spans="1:7" ht="15">
      <c r="A107" s="87" t="s">
        <v>1334</v>
      </c>
      <c r="B107" s="87">
        <v>3</v>
      </c>
      <c r="C107" s="128">
        <v>0.0032122837278004794</v>
      </c>
      <c r="D107" s="87" t="s">
        <v>1457</v>
      </c>
      <c r="E107" s="87" t="b">
        <v>0</v>
      </c>
      <c r="F107" s="87" t="b">
        <v>0</v>
      </c>
      <c r="G107" s="87" t="b">
        <v>0</v>
      </c>
    </row>
    <row r="108" spans="1:7" ht="15">
      <c r="A108" s="87" t="s">
        <v>1335</v>
      </c>
      <c r="B108" s="87">
        <v>3</v>
      </c>
      <c r="C108" s="128">
        <v>0.0032122837278004794</v>
      </c>
      <c r="D108" s="87" t="s">
        <v>1457</v>
      </c>
      <c r="E108" s="87" t="b">
        <v>0</v>
      </c>
      <c r="F108" s="87" t="b">
        <v>0</v>
      </c>
      <c r="G108" s="87" t="b">
        <v>0</v>
      </c>
    </row>
    <row r="109" spans="1:7" ht="15">
      <c r="A109" s="87" t="s">
        <v>1336</v>
      </c>
      <c r="B109" s="87">
        <v>3</v>
      </c>
      <c r="C109" s="128">
        <v>0.0032122837278004794</v>
      </c>
      <c r="D109" s="87" t="s">
        <v>1457</v>
      </c>
      <c r="E109" s="87" t="b">
        <v>0</v>
      </c>
      <c r="F109" s="87" t="b">
        <v>0</v>
      </c>
      <c r="G109" s="87" t="b">
        <v>0</v>
      </c>
    </row>
    <row r="110" spans="1:7" ht="15">
      <c r="A110" s="87" t="s">
        <v>1337</v>
      </c>
      <c r="B110" s="87">
        <v>3</v>
      </c>
      <c r="C110" s="128">
        <v>0.0032122837278004794</v>
      </c>
      <c r="D110" s="87" t="s">
        <v>1457</v>
      </c>
      <c r="E110" s="87" t="b">
        <v>0</v>
      </c>
      <c r="F110" s="87" t="b">
        <v>0</v>
      </c>
      <c r="G110" s="87" t="b">
        <v>0</v>
      </c>
    </row>
    <row r="111" spans="1:7" ht="15">
      <c r="A111" s="87" t="s">
        <v>1338</v>
      </c>
      <c r="B111" s="87">
        <v>3</v>
      </c>
      <c r="C111" s="128">
        <v>0.0032122837278004794</v>
      </c>
      <c r="D111" s="87" t="s">
        <v>1457</v>
      </c>
      <c r="E111" s="87" t="b">
        <v>0</v>
      </c>
      <c r="F111" s="87" t="b">
        <v>0</v>
      </c>
      <c r="G111" s="87" t="b">
        <v>0</v>
      </c>
    </row>
    <row r="112" spans="1:7" ht="15">
      <c r="A112" s="87" t="s">
        <v>1339</v>
      </c>
      <c r="B112" s="87">
        <v>3</v>
      </c>
      <c r="C112" s="128">
        <v>0.0032122837278004794</v>
      </c>
      <c r="D112" s="87" t="s">
        <v>1457</v>
      </c>
      <c r="E112" s="87" t="b">
        <v>0</v>
      </c>
      <c r="F112" s="87" t="b">
        <v>0</v>
      </c>
      <c r="G112" s="87" t="b">
        <v>0</v>
      </c>
    </row>
    <row r="113" spans="1:7" ht="15">
      <c r="A113" s="87" t="s">
        <v>1340</v>
      </c>
      <c r="B113" s="87">
        <v>3</v>
      </c>
      <c r="C113" s="128">
        <v>0.0032122837278004794</v>
      </c>
      <c r="D113" s="87" t="s">
        <v>1457</v>
      </c>
      <c r="E113" s="87" t="b">
        <v>0</v>
      </c>
      <c r="F113" s="87" t="b">
        <v>0</v>
      </c>
      <c r="G113" s="87" t="b">
        <v>0</v>
      </c>
    </row>
    <row r="114" spans="1:7" ht="15">
      <c r="A114" s="87" t="s">
        <v>1341</v>
      </c>
      <c r="B114" s="87">
        <v>3</v>
      </c>
      <c r="C114" s="128">
        <v>0.0032122837278004794</v>
      </c>
      <c r="D114" s="87" t="s">
        <v>1457</v>
      </c>
      <c r="E114" s="87" t="b">
        <v>0</v>
      </c>
      <c r="F114" s="87" t="b">
        <v>0</v>
      </c>
      <c r="G114" s="87" t="b">
        <v>0</v>
      </c>
    </row>
    <row r="115" spans="1:7" ht="15">
      <c r="A115" s="87" t="s">
        <v>1342</v>
      </c>
      <c r="B115" s="87">
        <v>3</v>
      </c>
      <c r="C115" s="128">
        <v>0.0032122837278004794</v>
      </c>
      <c r="D115" s="87" t="s">
        <v>1457</v>
      </c>
      <c r="E115" s="87" t="b">
        <v>0</v>
      </c>
      <c r="F115" s="87" t="b">
        <v>0</v>
      </c>
      <c r="G115" s="87" t="b">
        <v>0</v>
      </c>
    </row>
    <row r="116" spans="1:7" ht="15">
      <c r="A116" s="87" t="s">
        <v>289</v>
      </c>
      <c r="B116" s="87">
        <v>3</v>
      </c>
      <c r="C116" s="128">
        <v>0.0032122837278004794</v>
      </c>
      <c r="D116" s="87" t="s">
        <v>1457</v>
      </c>
      <c r="E116" s="87" t="b">
        <v>0</v>
      </c>
      <c r="F116" s="87" t="b">
        <v>0</v>
      </c>
      <c r="G116" s="87" t="b">
        <v>0</v>
      </c>
    </row>
    <row r="117" spans="1:7" ht="15">
      <c r="A117" s="87" t="s">
        <v>1343</v>
      </c>
      <c r="B117" s="87">
        <v>3</v>
      </c>
      <c r="C117" s="128">
        <v>0.0032122837278004794</v>
      </c>
      <c r="D117" s="87" t="s">
        <v>1457</v>
      </c>
      <c r="E117" s="87" t="b">
        <v>0</v>
      </c>
      <c r="F117" s="87" t="b">
        <v>0</v>
      </c>
      <c r="G117" s="87" t="b">
        <v>0</v>
      </c>
    </row>
    <row r="118" spans="1:7" ht="15">
      <c r="A118" s="87" t="s">
        <v>1344</v>
      </c>
      <c r="B118" s="87">
        <v>3</v>
      </c>
      <c r="C118" s="128">
        <v>0.0032122837278004794</v>
      </c>
      <c r="D118" s="87" t="s">
        <v>1457</v>
      </c>
      <c r="E118" s="87" t="b">
        <v>0</v>
      </c>
      <c r="F118" s="87" t="b">
        <v>0</v>
      </c>
      <c r="G118" s="87" t="b">
        <v>0</v>
      </c>
    </row>
    <row r="119" spans="1:7" ht="15">
      <c r="A119" s="87" t="s">
        <v>1345</v>
      </c>
      <c r="B119" s="87">
        <v>3</v>
      </c>
      <c r="C119" s="128">
        <v>0.0032122837278004794</v>
      </c>
      <c r="D119" s="87" t="s">
        <v>1457</v>
      </c>
      <c r="E119" s="87" t="b">
        <v>0</v>
      </c>
      <c r="F119" s="87" t="b">
        <v>0</v>
      </c>
      <c r="G119" s="87" t="b">
        <v>0</v>
      </c>
    </row>
    <row r="120" spans="1:7" ht="15">
      <c r="A120" s="87" t="s">
        <v>1346</v>
      </c>
      <c r="B120" s="87">
        <v>3</v>
      </c>
      <c r="C120" s="128">
        <v>0.0032122837278004794</v>
      </c>
      <c r="D120" s="87" t="s">
        <v>1457</v>
      </c>
      <c r="E120" s="87" t="b">
        <v>0</v>
      </c>
      <c r="F120" s="87" t="b">
        <v>0</v>
      </c>
      <c r="G120" s="87" t="b">
        <v>0</v>
      </c>
    </row>
    <row r="121" spans="1:7" ht="15">
      <c r="A121" s="87" t="s">
        <v>1347</v>
      </c>
      <c r="B121" s="87">
        <v>3</v>
      </c>
      <c r="C121" s="128">
        <v>0.0032122837278004794</v>
      </c>
      <c r="D121" s="87" t="s">
        <v>1457</v>
      </c>
      <c r="E121" s="87" t="b">
        <v>0</v>
      </c>
      <c r="F121" s="87" t="b">
        <v>0</v>
      </c>
      <c r="G121" s="87" t="b">
        <v>0</v>
      </c>
    </row>
    <row r="122" spans="1:7" ht="15">
      <c r="A122" s="87" t="s">
        <v>1348</v>
      </c>
      <c r="B122" s="87">
        <v>3</v>
      </c>
      <c r="C122" s="128">
        <v>0.0032122837278004794</v>
      </c>
      <c r="D122" s="87" t="s">
        <v>1457</v>
      </c>
      <c r="E122" s="87" t="b">
        <v>0</v>
      </c>
      <c r="F122" s="87" t="b">
        <v>0</v>
      </c>
      <c r="G122" s="87" t="b">
        <v>0</v>
      </c>
    </row>
    <row r="123" spans="1:7" ht="15">
      <c r="A123" s="87" t="s">
        <v>1349</v>
      </c>
      <c r="B123" s="87">
        <v>3</v>
      </c>
      <c r="C123" s="128">
        <v>0.0032122837278004794</v>
      </c>
      <c r="D123" s="87" t="s">
        <v>1457</v>
      </c>
      <c r="E123" s="87" t="b">
        <v>0</v>
      </c>
      <c r="F123" s="87" t="b">
        <v>0</v>
      </c>
      <c r="G123" s="87" t="b">
        <v>0</v>
      </c>
    </row>
    <row r="124" spans="1:7" ht="15">
      <c r="A124" s="87" t="s">
        <v>1350</v>
      </c>
      <c r="B124" s="87">
        <v>3</v>
      </c>
      <c r="C124" s="128">
        <v>0.0032122837278004794</v>
      </c>
      <c r="D124" s="87" t="s">
        <v>1457</v>
      </c>
      <c r="E124" s="87" t="b">
        <v>0</v>
      </c>
      <c r="F124" s="87" t="b">
        <v>0</v>
      </c>
      <c r="G124" s="87" t="b">
        <v>0</v>
      </c>
    </row>
    <row r="125" spans="1:7" ht="15">
      <c r="A125" s="87" t="s">
        <v>1351</v>
      </c>
      <c r="B125" s="87">
        <v>3</v>
      </c>
      <c r="C125" s="128">
        <v>0.0032122837278004794</v>
      </c>
      <c r="D125" s="87" t="s">
        <v>1457</v>
      </c>
      <c r="E125" s="87" t="b">
        <v>0</v>
      </c>
      <c r="F125" s="87" t="b">
        <v>0</v>
      </c>
      <c r="G125" s="87" t="b">
        <v>0</v>
      </c>
    </row>
    <row r="126" spans="1:7" ht="15">
      <c r="A126" s="87" t="s">
        <v>1352</v>
      </c>
      <c r="B126" s="87">
        <v>3</v>
      </c>
      <c r="C126" s="128">
        <v>0.0032122837278004794</v>
      </c>
      <c r="D126" s="87" t="s">
        <v>1457</v>
      </c>
      <c r="E126" s="87" t="b">
        <v>0</v>
      </c>
      <c r="F126" s="87" t="b">
        <v>0</v>
      </c>
      <c r="G126" s="87" t="b">
        <v>0</v>
      </c>
    </row>
    <row r="127" spans="1:7" ht="15">
      <c r="A127" s="87" t="s">
        <v>1353</v>
      </c>
      <c r="B127" s="87">
        <v>3</v>
      </c>
      <c r="C127" s="128">
        <v>0.0032122837278004794</v>
      </c>
      <c r="D127" s="87" t="s">
        <v>1457</v>
      </c>
      <c r="E127" s="87" t="b">
        <v>0</v>
      </c>
      <c r="F127" s="87" t="b">
        <v>0</v>
      </c>
      <c r="G127" s="87" t="b">
        <v>0</v>
      </c>
    </row>
    <row r="128" spans="1:7" ht="15">
      <c r="A128" s="87" t="s">
        <v>1354</v>
      </c>
      <c r="B128" s="87">
        <v>3</v>
      </c>
      <c r="C128" s="128">
        <v>0.0032122837278004794</v>
      </c>
      <c r="D128" s="87" t="s">
        <v>1457</v>
      </c>
      <c r="E128" s="87" t="b">
        <v>0</v>
      </c>
      <c r="F128" s="87" t="b">
        <v>0</v>
      </c>
      <c r="G128" s="87" t="b">
        <v>0</v>
      </c>
    </row>
    <row r="129" spans="1:7" ht="15">
      <c r="A129" s="87" t="s">
        <v>1355</v>
      </c>
      <c r="B129" s="87">
        <v>3</v>
      </c>
      <c r="C129" s="128">
        <v>0.0032122837278004794</v>
      </c>
      <c r="D129" s="87" t="s">
        <v>1457</v>
      </c>
      <c r="E129" s="87" t="b">
        <v>0</v>
      </c>
      <c r="F129" s="87" t="b">
        <v>0</v>
      </c>
      <c r="G129" s="87" t="b">
        <v>0</v>
      </c>
    </row>
    <row r="130" spans="1:7" ht="15">
      <c r="A130" s="87" t="s">
        <v>1356</v>
      </c>
      <c r="B130" s="87">
        <v>3</v>
      </c>
      <c r="C130" s="128">
        <v>0.0032122837278004794</v>
      </c>
      <c r="D130" s="87" t="s">
        <v>1457</v>
      </c>
      <c r="E130" s="87" t="b">
        <v>0</v>
      </c>
      <c r="F130" s="87" t="b">
        <v>0</v>
      </c>
      <c r="G130" s="87" t="b">
        <v>0</v>
      </c>
    </row>
    <row r="131" spans="1:7" ht="15">
      <c r="A131" s="87" t="s">
        <v>1357</v>
      </c>
      <c r="B131" s="87">
        <v>3</v>
      </c>
      <c r="C131" s="128">
        <v>0.0032122837278004794</v>
      </c>
      <c r="D131" s="87" t="s">
        <v>1457</v>
      </c>
      <c r="E131" s="87" t="b">
        <v>0</v>
      </c>
      <c r="F131" s="87" t="b">
        <v>0</v>
      </c>
      <c r="G131" s="87" t="b">
        <v>0</v>
      </c>
    </row>
    <row r="132" spans="1:7" ht="15">
      <c r="A132" s="87" t="s">
        <v>1358</v>
      </c>
      <c r="B132" s="87">
        <v>3</v>
      </c>
      <c r="C132" s="128">
        <v>0.0032122837278004794</v>
      </c>
      <c r="D132" s="87" t="s">
        <v>1457</v>
      </c>
      <c r="E132" s="87" t="b">
        <v>0</v>
      </c>
      <c r="F132" s="87" t="b">
        <v>0</v>
      </c>
      <c r="G132" s="87" t="b">
        <v>0</v>
      </c>
    </row>
    <row r="133" spans="1:7" ht="15">
      <c r="A133" s="87" t="s">
        <v>1359</v>
      </c>
      <c r="B133" s="87">
        <v>3</v>
      </c>
      <c r="C133" s="128">
        <v>0.0032122837278004794</v>
      </c>
      <c r="D133" s="87" t="s">
        <v>1457</v>
      </c>
      <c r="E133" s="87" t="b">
        <v>1</v>
      </c>
      <c r="F133" s="87" t="b">
        <v>0</v>
      </c>
      <c r="G133" s="87" t="b">
        <v>0</v>
      </c>
    </row>
    <row r="134" spans="1:7" ht="15">
      <c r="A134" s="87" t="s">
        <v>1360</v>
      </c>
      <c r="B134" s="87">
        <v>3</v>
      </c>
      <c r="C134" s="128">
        <v>0.0032122837278004794</v>
      </c>
      <c r="D134" s="87" t="s">
        <v>1457</v>
      </c>
      <c r="E134" s="87" t="b">
        <v>0</v>
      </c>
      <c r="F134" s="87" t="b">
        <v>0</v>
      </c>
      <c r="G134" s="87" t="b">
        <v>0</v>
      </c>
    </row>
    <row r="135" spans="1:7" ht="15">
      <c r="A135" s="87" t="s">
        <v>1361</v>
      </c>
      <c r="B135" s="87">
        <v>3</v>
      </c>
      <c r="C135" s="128">
        <v>0.0032122837278004794</v>
      </c>
      <c r="D135" s="87" t="s">
        <v>1457</v>
      </c>
      <c r="E135" s="87" t="b">
        <v>1</v>
      </c>
      <c r="F135" s="87" t="b">
        <v>0</v>
      </c>
      <c r="G135" s="87" t="b">
        <v>0</v>
      </c>
    </row>
    <row r="136" spans="1:7" ht="15">
      <c r="A136" s="87" t="s">
        <v>1362</v>
      </c>
      <c r="B136" s="87">
        <v>3</v>
      </c>
      <c r="C136" s="128">
        <v>0.0032122837278004794</v>
      </c>
      <c r="D136" s="87" t="s">
        <v>1457</v>
      </c>
      <c r="E136" s="87" t="b">
        <v>0</v>
      </c>
      <c r="F136" s="87" t="b">
        <v>0</v>
      </c>
      <c r="G136" s="87" t="b">
        <v>0</v>
      </c>
    </row>
    <row r="137" spans="1:7" ht="15">
      <c r="A137" s="87" t="s">
        <v>1363</v>
      </c>
      <c r="B137" s="87">
        <v>3</v>
      </c>
      <c r="C137" s="128">
        <v>0.0032122837278004794</v>
      </c>
      <c r="D137" s="87" t="s">
        <v>1457</v>
      </c>
      <c r="E137" s="87" t="b">
        <v>0</v>
      </c>
      <c r="F137" s="87" t="b">
        <v>0</v>
      </c>
      <c r="G137" s="87" t="b">
        <v>0</v>
      </c>
    </row>
    <row r="138" spans="1:7" ht="15">
      <c r="A138" s="87" t="s">
        <v>285</v>
      </c>
      <c r="B138" s="87">
        <v>3</v>
      </c>
      <c r="C138" s="128">
        <v>0.0032122837278004794</v>
      </c>
      <c r="D138" s="87" t="s">
        <v>1457</v>
      </c>
      <c r="E138" s="87" t="b">
        <v>0</v>
      </c>
      <c r="F138" s="87" t="b">
        <v>0</v>
      </c>
      <c r="G138" s="87" t="b">
        <v>0</v>
      </c>
    </row>
    <row r="139" spans="1:7" ht="15">
      <c r="A139" s="87" t="s">
        <v>1364</v>
      </c>
      <c r="B139" s="87">
        <v>3</v>
      </c>
      <c r="C139" s="128">
        <v>0.0032122837278004794</v>
      </c>
      <c r="D139" s="87" t="s">
        <v>1457</v>
      </c>
      <c r="E139" s="87" t="b">
        <v>0</v>
      </c>
      <c r="F139" s="87" t="b">
        <v>0</v>
      </c>
      <c r="G139" s="87" t="b">
        <v>0</v>
      </c>
    </row>
    <row r="140" spans="1:7" ht="15">
      <c r="A140" s="87" t="s">
        <v>284</v>
      </c>
      <c r="B140" s="87">
        <v>3</v>
      </c>
      <c r="C140" s="128">
        <v>0.0032122837278004794</v>
      </c>
      <c r="D140" s="87" t="s">
        <v>1457</v>
      </c>
      <c r="E140" s="87" t="b">
        <v>0</v>
      </c>
      <c r="F140" s="87" t="b">
        <v>0</v>
      </c>
      <c r="G140" s="87" t="b">
        <v>0</v>
      </c>
    </row>
    <row r="141" spans="1:7" ht="15">
      <c r="A141" s="87" t="s">
        <v>1365</v>
      </c>
      <c r="B141" s="87">
        <v>3</v>
      </c>
      <c r="C141" s="128">
        <v>0.0032122837278004794</v>
      </c>
      <c r="D141" s="87" t="s">
        <v>1457</v>
      </c>
      <c r="E141" s="87" t="b">
        <v>0</v>
      </c>
      <c r="F141" s="87" t="b">
        <v>0</v>
      </c>
      <c r="G141" s="87" t="b">
        <v>0</v>
      </c>
    </row>
    <row r="142" spans="1:7" ht="15">
      <c r="A142" s="87" t="s">
        <v>1366</v>
      </c>
      <c r="B142" s="87">
        <v>3</v>
      </c>
      <c r="C142" s="128">
        <v>0.0032122837278004794</v>
      </c>
      <c r="D142" s="87" t="s">
        <v>1457</v>
      </c>
      <c r="E142" s="87" t="b">
        <v>0</v>
      </c>
      <c r="F142" s="87" t="b">
        <v>0</v>
      </c>
      <c r="G142" s="87" t="b">
        <v>0</v>
      </c>
    </row>
    <row r="143" spans="1:7" ht="15">
      <c r="A143" s="87" t="s">
        <v>1367</v>
      </c>
      <c r="B143" s="87">
        <v>3</v>
      </c>
      <c r="C143" s="128">
        <v>0.0032122837278004794</v>
      </c>
      <c r="D143" s="87" t="s">
        <v>1457</v>
      </c>
      <c r="E143" s="87" t="b">
        <v>0</v>
      </c>
      <c r="F143" s="87" t="b">
        <v>0</v>
      </c>
      <c r="G143" s="87" t="b">
        <v>0</v>
      </c>
    </row>
    <row r="144" spans="1:7" ht="15">
      <c r="A144" s="87" t="s">
        <v>1368</v>
      </c>
      <c r="B144" s="87">
        <v>3</v>
      </c>
      <c r="C144" s="128">
        <v>0.0032122837278004794</v>
      </c>
      <c r="D144" s="87" t="s">
        <v>1457</v>
      </c>
      <c r="E144" s="87" t="b">
        <v>0</v>
      </c>
      <c r="F144" s="87" t="b">
        <v>0</v>
      </c>
      <c r="G144" s="87" t="b">
        <v>0</v>
      </c>
    </row>
    <row r="145" spans="1:7" ht="15">
      <c r="A145" s="87" t="s">
        <v>1369</v>
      </c>
      <c r="B145" s="87">
        <v>3</v>
      </c>
      <c r="C145" s="128">
        <v>0.0032122837278004794</v>
      </c>
      <c r="D145" s="87" t="s">
        <v>1457</v>
      </c>
      <c r="E145" s="87" t="b">
        <v>0</v>
      </c>
      <c r="F145" s="87" t="b">
        <v>0</v>
      </c>
      <c r="G145" s="87" t="b">
        <v>0</v>
      </c>
    </row>
    <row r="146" spans="1:7" ht="15">
      <c r="A146" s="87" t="s">
        <v>1370</v>
      </c>
      <c r="B146" s="87">
        <v>2</v>
      </c>
      <c r="C146" s="128">
        <v>0.0024147439887777923</v>
      </c>
      <c r="D146" s="87" t="s">
        <v>1457</v>
      </c>
      <c r="E146" s="87" t="b">
        <v>0</v>
      </c>
      <c r="F146" s="87" t="b">
        <v>0</v>
      </c>
      <c r="G146" s="87" t="b">
        <v>0</v>
      </c>
    </row>
    <row r="147" spans="1:7" ht="15">
      <c r="A147" s="87" t="s">
        <v>1371</v>
      </c>
      <c r="B147" s="87">
        <v>2</v>
      </c>
      <c r="C147" s="128">
        <v>0.0024147439887777923</v>
      </c>
      <c r="D147" s="87" t="s">
        <v>1457</v>
      </c>
      <c r="E147" s="87" t="b">
        <v>0</v>
      </c>
      <c r="F147" s="87" t="b">
        <v>0</v>
      </c>
      <c r="G147" s="87" t="b">
        <v>0</v>
      </c>
    </row>
    <row r="148" spans="1:7" ht="15">
      <c r="A148" s="87" t="s">
        <v>1372</v>
      </c>
      <c r="B148" s="87">
        <v>2</v>
      </c>
      <c r="C148" s="128">
        <v>0.0024147439887777923</v>
      </c>
      <c r="D148" s="87" t="s">
        <v>1457</v>
      </c>
      <c r="E148" s="87" t="b">
        <v>0</v>
      </c>
      <c r="F148" s="87" t="b">
        <v>0</v>
      </c>
      <c r="G148" s="87" t="b">
        <v>0</v>
      </c>
    </row>
    <row r="149" spans="1:7" ht="15">
      <c r="A149" s="87" t="s">
        <v>1373</v>
      </c>
      <c r="B149" s="87">
        <v>2</v>
      </c>
      <c r="C149" s="128">
        <v>0.0024147439887777923</v>
      </c>
      <c r="D149" s="87" t="s">
        <v>1457</v>
      </c>
      <c r="E149" s="87" t="b">
        <v>0</v>
      </c>
      <c r="F149" s="87" t="b">
        <v>0</v>
      </c>
      <c r="G149" s="87" t="b">
        <v>0</v>
      </c>
    </row>
    <row r="150" spans="1:7" ht="15">
      <c r="A150" s="87" t="s">
        <v>1374</v>
      </c>
      <c r="B150" s="87">
        <v>2</v>
      </c>
      <c r="C150" s="128">
        <v>0.0024147439887777923</v>
      </c>
      <c r="D150" s="87" t="s">
        <v>1457</v>
      </c>
      <c r="E150" s="87" t="b">
        <v>0</v>
      </c>
      <c r="F150" s="87" t="b">
        <v>0</v>
      </c>
      <c r="G150" s="87" t="b">
        <v>0</v>
      </c>
    </row>
    <row r="151" spans="1:7" ht="15">
      <c r="A151" s="87" t="s">
        <v>1375</v>
      </c>
      <c r="B151" s="87">
        <v>2</v>
      </c>
      <c r="C151" s="128">
        <v>0.0024147439887777923</v>
      </c>
      <c r="D151" s="87" t="s">
        <v>1457</v>
      </c>
      <c r="E151" s="87" t="b">
        <v>1</v>
      </c>
      <c r="F151" s="87" t="b">
        <v>0</v>
      </c>
      <c r="G151" s="87" t="b">
        <v>0</v>
      </c>
    </row>
    <row r="152" spans="1:7" ht="15">
      <c r="A152" s="87" t="s">
        <v>1376</v>
      </c>
      <c r="B152" s="87">
        <v>2</v>
      </c>
      <c r="C152" s="128">
        <v>0.0024147439887777923</v>
      </c>
      <c r="D152" s="87" t="s">
        <v>1457</v>
      </c>
      <c r="E152" s="87" t="b">
        <v>0</v>
      </c>
      <c r="F152" s="87" t="b">
        <v>0</v>
      </c>
      <c r="G152" s="87" t="b">
        <v>0</v>
      </c>
    </row>
    <row r="153" spans="1:7" ht="15">
      <c r="A153" s="87" t="s">
        <v>1377</v>
      </c>
      <c r="B153" s="87">
        <v>2</v>
      </c>
      <c r="C153" s="128">
        <v>0.0024147439887777923</v>
      </c>
      <c r="D153" s="87" t="s">
        <v>1457</v>
      </c>
      <c r="E153" s="87" t="b">
        <v>0</v>
      </c>
      <c r="F153" s="87" t="b">
        <v>0</v>
      </c>
      <c r="G153" s="87" t="b">
        <v>0</v>
      </c>
    </row>
    <row r="154" spans="1:7" ht="15">
      <c r="A154" s="87" t="s">
        <v>1378</v>
      </c>
      <c r="B154" s="87">
        <v>2</v>
      </c>
      <c r="C154" s="128">
        <v>0.0024147439887777923</v>
      </c>
      <c r="D154" s="87" t="s">
        <v>1457</v>
      </c>
      <c r="E154" s="87" t="b">
        <v>0</v>
      </c>
      <c r="F154" s="87" t="b">
        <v>0</v>
      </c>
      <c r="G154" s="87" t="b">
        <v>0</v>
      </c>
    </row>
    <row r="155" spans="1:7" ht="15">
      <c r="A155" s="87" t="s">
        <v>1379</v>
      </c>
      <c r="B155" s="87">
        <v>2</v>
      </c>
      <c r="C155" s="128">
        <v>0.0024147439887777923</v>
      </c>
      <c r="D155" s="87" t="s">
        <v>1457</v>
      </c>
      <c r="E155" s="87" t="b">
        <v>0</v>
      </c>
      <c r="F155" s="87" t="b">
        <v>0</v>
      </c>
      <c r="G155" s="87" t="b">
        <v>0</v>
      </c>
    </row>
    <row r="156" spans="1:7" ht="15">
      <c r="A156" s="87" t="s">
        <v>1380</v>
      </c>
      <c r="B156" s="87">
        <v>2</v>
      </c>
      <c r="C156" s="128">
        <v>0.0024147439887777923</v>
      </c>
      <c r="D156" s="87" t="s">
        <v>1457</v>
      </c>
      <c r="E156" s="87" t="b">
        <v>0</v>
      </c>
      <c r="F156" s="87" t="b">
        <v>0</v>
      </c>
      <c r="G156" s="87" t="b">
        <v>0</v>
      </c>
    </row>
    <row r="157" spans="1:7" ht="15">
      <c r="A157" s="87" t="s">
        <v>1381</v>
      </c>
      <c r="B157" s="87">
        <v>2</v>
      </c>
      <c r="C157" s="128">
        <v>0.0024147439887777923</v>
      </c>
      <c r="D157" s="87" t="s">
        <v>1457</v>
      </c>
      <c r="E157" s="87" t="b">
        <v>0</v>
      </c>
      <c r="F157" s="87" t="b">
        <v>0</v>
      </c>
      <c r="G157" s="87" t="b">
        <v>0</v>
      </c>
    </row>
    <row r="158" spans="1:7" ht="15">
      <c r="A158" s="87" t="s">
        <v>1382</v>
      </c>
      <c r="B158" s="87">
        <v>2</v>
      </c>
      <c r="C158" s="128">
        <v>0.0024147439887777923</v>
      </c>
      <c r="D158" s="87" t="s">
        <v>1457</v>
      </c>
      <c r="E158" s="87" t="b">
        <v>0</v>
      </c>
      <c r="F158" s="87" t="b">
        <v>1</v>
      </c>
      <c r="G158" s="87" t="b">
        <v>0</v>
      </c>
    </row>
    <row r="159" spans="1:7" ht="15">
      <c r="A159" s="87" t="s">
        <v>1383</v>
      </c>
      <c r="B159" s="87">
        <v>2</v>
      </c>
      <c r="C159" s="128">
        <v>0.0024147439887777923</v>
      </c>
      <c r="D159" s="87" t="s">
        <v>1457</v>
      </c>
      <c r="E159" s="87" t="b">
        <v>0</v>
      </c>
      <c r="F159" s="87" t="b">
        <v>0</v>
      </c>
      <c r="G159" s="87" t="b">
        <v>0</v>
      </c>
    </row>
    <row r="160" spans="1:7" ht="15">
      <c r="A160" s="87" t="s">
        <v>1384</v>
      </c>
      <c r="B160" s="87">
        <v>2</v>
      </c>
      <c r="C160" s="128">
        <v>0.0024147439887777923</v>
      </c>
      <c r="D160" s="87" t="s">
        <v>1457</v>
      </c>
      <c r="E160" s="87" t="b">
        <v>1</v>
      </c>
      <c r="F160" s="87" t="b">
        <v>0</v>
      </c>
      <c r="G160" s="87" t="b">
        <v>0</v>
      </c>
    </row>
    <row r="161" spans="1:7" ht="15">
      <c r="A161" s="87" t="s">
        <v>1385</v>
      </c>
      <c r="B161" s="87">
        <v>2</v>
      </c>
      <c r="C161" s="128">
        <v>0.0024147439887777923</v>
      </c>
      <c r="D161" s="87" t="s">
        <v>1457</v>
      </c>
      <c r="E161" s="87" t="b">
        <v>0</v>
      </c>
      <c r="F161" s="87" t="b">
        <v>0</v>
      </c>
      <c r="G161" s="87" t="b">
        <v>0</v>
      </c>
    </row>
    <row r="162" spans="1:7" ht="15">
      <c r="A162" s="87" t="s">
        <v>1386</v>
      </c>
      <c r="B162" s="87">
        <v>2</v>
      </c>
      <c r="C162" s="128">
        <v>0.0024147439887777923</v>
      </c>
      <c r="D162" s="87" t="s">
        <v>1457</v>
      </c>
      <c r="E162" s="87" t="b">
        <v>0</v>
      </c>
      <c r="F162" s="87" t="b">
        <v>0</v>
      </c>
      <c r="G162" s="87" t="b">
        <v>0</v>
      </c>
    </row>
    <row r="163" spans="1:7" ht="15">
      <c r="A163" s="87" t="s">
        <v>1387</v>
      </c>
      <c r="B163" s="87">
        <v>2</v>
      </c>
      <c r="C163" s="128">
        <v>0.0024147439887777923</v>
      </c>
      <c r="D163" s="87" t="s">
        <v>1457</v>
      </c>
      <c r="E163" s="87" t="b">
        <v>0</v>
      </c>
      <c r="F163" s="87" t="b">
        <v>0</v>
      </c>
      <c r="G163" s="87" t="b">
        <v>0</v>
      </c>
    </row>
    <row r="164" spans="1:7" ht="15">
      <c r="A164" s="87" t="s">
        <v>1388</v>
      </c>
      <c r="B164" s="87">
        <v>2</v>
      </c>
      <c r="C164" s="128">
        <v>0.0024147439887777923</v>
      </c>
      <c r="D164" s="87" t="s">
        <v>1457</v>
      </c>
      <c r="E164" s="87" t="b">
        <v>0</v>
      </c>
      <c r="F164" s="87" t="b">
        <v>0</v>
      </c>
      <c r="G164" s="87" t="b">
        <v>0</v>
      </c>
    </row>
    <row r="165" spans="1:7" ht="15">
      <c r="A165" s="87" t="s">
        <v>1389</v>
      </c>
      <c r="B165" s="87">
        <v>2</v>
      </c>
      <c r="C165" s="128">
        <v>0.0024147439887777923</v>
      </c>
      <c r="D165" s="87" t="s">
        <v>1457</v>
      </c>
      <c r="E165" s="87" t="b">
        <v>0</v>
      </c>
      <c r="F165" s="87" t="b">
        <v>0</v>
      </c>
      <c r="G165" s="87" t="b">
        <v>0</v>
      </c>
    </row>
    <row r="166" spans="1:7" ht="15">
      <c r="A166" s="87" t="s">
        <v>1390</v>
      </c>
      <c r="B166" s="87">
        <v>2</v>
      </c>
      <c r="C166" s="128">
        <v>0.0024147439887777923</v>
      </c>
      <c r="D166" s="87" t="s">
        <v>1457</v>
      </c>
      <c r="E166" s="87" t="b">
        <v>0</v>
      </c>
      <c r="F166" s="87" t="b">
        <v>0</v>
      </c>
      <c r="G166" s="87" t="b">
        <v>0</v>
      </c>
    </row>
    <row r="167" spans="1:7" ht="15">
      <c r="A167" s="87" t="s">
        <v>1391</v>
      </c>
      <c r="B167" s="87">
        <v>2</v>
      </c>
      <c r="C167" s="128">
        <v>0.0024147439887777923</v>
      </c>
      <c r="D167" s="87" t="s">
        <v>1457</v>
      </c>
      <c r="E167" s="87" t="b">
        <v>0</v>
      </c>
      <c r="F167" s="87" t="b">
        <v>0</v>
      </c>
      <c r="G167" s="87" t="b">
        <v>0</v>
      </c>
    </row>
    <row r="168" spans="1:7" ht="15">
      <c r="A168" s="87" t="s">
        <v>1392</v>
      </c>
      <c r="B168" s="87">
        <v>2</v>
      </c>
      <c r="C168" s="128">
        <v>0.0024147439887777923</v>
      </c>
      <c r="D168" s="87" t="s">
        <v>1457</v>
      </c>
      <c r="E168" s="87" t="b">
        <v>0</v>
      </c>
      <c r="F168" s="87" t="b">
        <v>0</v>
      </c>
      <c r="G168" s="87" t="b">
        <v>0</v>
      </c>
    </row>
    <row r="169" spans="1:7" ht="15">
      <c r="A169" s="87" t="s">
        <v>1393</v>
      </c>
      <c r="B169" s="87">
        <v>2</v>
      </c>
      <c r="C169" s="128">
        <v>0.0024147439887777923</v>
      </c>
      <c r="D169" s="87" t="s">
        <v>1457</v>
      </c>
      <c r="E169" s="87" t="b">
        <v>0</v>
      </c>
      <c r="F169" s="87" t="b">
        <v>0</v>
      </c>
      <c r="G169" s="87" t="b">
        <v>0</v>
      </c>
    </row>
    <row r="170" spans="1:7" ht="15">
      <c r="A170" s="87" t="s">
        <v>1394</v>
      </c>
      <c r="B170" s="87">
        <v>2</v>
      </c>
      <c r="C170" s="128">
        <v>0.0024147439887777923</v>
      </c>
      <c r="D170" s="87" t="s">
        <v>1457</v>
      </c>
      <c r="E170" s="87" t="b">
        <v>0</v>
      </c>
      <c r="F170" s="87" t="b">
        <v>0</v>
      </c>
      <c r="G170" s="87" t="b">
        <v>0</v>
      </c>
    </row>
    <row r="171" spans="1:7" ht="15">
      <c r="A171" s="87" t="s">
        <v>1395</v>
      </c>
      <c r="B171" s="87">
        <v>2</v>
      </c>
      <c r="C171" s="128">
        <v>0.0024147439887777923</v>
      </c>
      <c r="D171" s="87" t="s">
        <v>1457</v>
      </c>
      <c r="E171" s="87" t="b">
        <v>0</v>
      </c>
      <c r="F171" s="87" t="b">
        <v>0</v>
      </c>
      <c r="G171" s="87" t="b">
        <v>0</v>
      </c>
    </row>
    <row r="172" spans="1:7" ht="15">
      <c r="A172" s="87" t="s">
        <v>1396</v>
      </c>
      <c r="B172" s="87">
        <v>2</v>
      </c>
      <c r="C172" s="128">
        <v>0.0024147439887777923</v>
      </c>
      <c r="D172" s="87" t="s">
        <v>1457</v>
      </c>
      <c r="E172" s="87" t="b">
        <v>0</v>
      </c>
      <c r="F172" s="87" t="b">
        <v>0</v>
      </c>
      <c r="G172" s="87" t="b">
        <v>0</v>
      </c>
    </row>
    <row r="173" spans="1:7" ht="15">
      <c r="A173" s="87" t="s">
        <v>1397</v>
      </c>
      <c r="B173" s="87">
        <v>2</v>
      </c>
      <c r="C173" s="128">
        <v>0.0024147439887777923</v>
      </c>
      <c r="D173" s="87" t="s">
        <v>1457</v>
      </c>
      <c r="E173" s="87" t="b">
        <v>0</v>
      </c>
      <c r="F173" s="87" t="b">
        <v>0</v>
      </c>
      <c r="G173" s="87" t="b">
        <v>0</v>
      </c>
    </row>
    <row r="174" spans="1:7" ht="15">
      <c r="A174" s="87" t="s">
        <v>1398</v>
      </c>
      <c r="B174" s="87">
        <v>2</v>
      </c>
      <c r="C174" s="128">
        <v>0.0024147439887777923</v>
      </c>
      <c r="D174" s="87" t="s">
        <v>1457</v>
      </c>
      <c r="E174" s="87" t="b">
        <v>0</v>
      </c>
      <c r="F174" s="87" t="b">
        <v>0</v>
      </c>
      <c r="G174" s="87" t="b">
        <v>0</v>
      </c>
    </row>
    <row r="175" spans="1:7" ht="15">
      <c r="A175" s="87" t="s">
        <v>1399</v>
      </c>
      <c r="B175" s="87">
        <v>2</v>
      </c>
      <c r="C175" s="128">
        <v>0.0024147439887777923</v>
      </c>
      <c r="D175" s="87" t="s">
        <v>1457</v>
      </c>
      <c r="E175" s="87" t="b">
        <v>0</v>
      </c>
      <c r="F175" s="87" t="b">
        <v>0</v>
      </c>
      <c r="G175" s="87" t="b">
        <v>0</v>
      </c>
    </row>
    <row r="176" spans="1:7" ht="15">
      <c r="A176" s="87" t="s">
        <v>290</v>
      </c>
      <c r="B176" s="87">
        <v>2</v>
      </c>
      <c r="C176" s="128">
        <v>0.0024147439887777923</v>
      </c>
      <c r="D176" s="87" t="s">
        <v>1457</v>
      </c>
      <c r="E176" s="87" t="b">
        <v>0</v>
      </c>
      <c r="F176" s="87" t="b">
        <v>0</v>
      </c>
      <c r="G176" s="87" t="b">
        <v>0</v>
      </c>
    </row>
    <row r="177" spans="1:7" ht="15">
      <c r="A177" s="87" t="s">
        <v>1400</v>
      </c>
      <c r="B177" s="87">
        <v>2</v>
      </c>
      <c r="C177" s="128">
        <v>0.0024147439887777923</v>
      </c>
      <c r="D177" s="87" t="s">
        <v>1457</v>
      </c>
      <c r="E177" s="87" t="b">
        <v>0</v>
      </c>
      <c r="F177" s="87" t="b">
        <v>0</v>
      </c>
      <c r="G177" s="87" t="b">
        <v>0</v>
      </c>
    </row>
    <row r="178" spans="1:7" ht="15">
      <c r="A178" s="87" t="s">
        <v>1401</v>
      </c>
      <c r="B178" s="87">
        <v>2</v>
      </c>
      <c r="C178" s="128">
        <v>0.0024147439887777923</v>
      </c>
      <c r="D178" s="87" t="s">
        <v>1457</v>
      </c>
      <c r="E178" s="87" t="b">
        <v>0</v>
      </c>
      <c r="F178" s="87" t="b">
        <v>0</v>
      </c>
      <c r="G178" s="87" t="b">
        <v>0</v>
      </c>
    </row>
    <row r="179" spans="1:7" ht="15">
      <c r="A179" s="87" t="s">
        <v>1402</v>
      </c>
      <c r="B179" s="87">
        <v>2</v>
      </c>
      <c r="C179" s="128">
        <v>0.0024147439887777923</v>
      </c>
      <c r="D179" s="87" t="s">
        <v>1457</v>
      </c>
      <c r="E179" s="87" t="b">
        <v>0</v>
      </c>
      <c r="F179" s="87" t="b">
        <v>0</v>
      </c>
      <c r="G179" s="87" t="b">
        <v>0</v>
      </c>
    </row>
    <row r="180" spans="1:7" ht="15">
      <c r="A180" s="87" t="s">
        <v>1403</v>
      </c>
      <c r="B180" s="87">
        <v>2</v>
      </c>
      <c r="C180" s="128">
        <v>0.0024147439887777923</v>
      </c>
      <c r="D180" s="87" t="s">
        <v>1457</v>
      </c>
      <c r="E180" s="87" t="b">
        <v>0</v>
      </c>
      <c r="F180" s="87" t="b">
        <v>0</v>
      </c>
      <c r="G180" s="87" t="b">
        <v>0</v>
      </c>
    </row>
    <row r="181" spans="1:7" ht="15">
      <c r="A181" s="87" t="s">
        <v>1404</v>
      </c>
      <c r="B181" s="87">
        <v>2</v>
      </c>
      <c r="C181" s="128">
        <v>0.0024147439887777923</v>
      </c>
      <c r="D181" s="87" t="s">
        <v>1457</v>
      </c>
      <c r="E181" s="87" t="b">
        <v>0</v>
      </c>
      <c r="F181" s="87" t="b">
        <v>0</v>
      </c>
      <c r="G181" s="87" t="b">
        <v>0</v>
      </c>
    </row>
    <row r="182" spans="1:7" ht="15">
      <c r="A182" s="87" t="s">
        <v>1405</v>
      </c>
      <c r="B182" s="87">
        <v>2</v>
      </c>
      <c r="C182" s="128">
        <v>0.0024147439887777923</v>
      </c>
      <c r="D182" s="87" t="s">
        <v>1457</v>
      </c>
      <c r="E182" s="87" t="b">
        <v>1</v>
      </c>
      <c r="F182" s="87" t="b">
        <v>0</v>
      </c>
      <c r="G182" s="87" t="b">
        <v>0</v>
      </c>
    </row>
    <row r="183" spans="1:7" ht="15">
      <c r="A183" s="87" t="s">
        <v>1406</v>
      </c>
      <c r="B183" s="87">
        <v>2</v>
      </c>
      <c r="C183" s="128">
        <v>0.0024147439887777923</v>
      </c>
      <c r="D183" s="87" t="s">
        <v>1457</v>
      </c>
      <c r="E183" s="87" t="b">
        <v>0</v>
      </c>
      <c r="F183" s="87" t="b">
        <v>0</v>
      </c>
      <c r="G183" s="87" t="b">
        <v>0</v>
      </c>
    </row>
    <row r="184" spans="1:7" ht="15">
      <c r="A184" s="87" t="s">
        <v>1407</v>
      </c>
      <c r="B184" s="87">
        <v>2</v>
      </c>
      <c r="C184" s="128">
        <v>0.0024147439887777923</v>
      </c>
      <c r="D184" s="87" t="s">
        <v>1457</v>
      </c>
      <c r="E184" s="87" t="b">
        <v>0</v>
      </c>
      <c r="F184" s="87" t="b">
        <v>0</v>
      </c>
      <c r="G184" s="87" t="b">
        <v>0</v>
      </c>
    </row>
    <row r="185" spans="1:7" ht="15">
      <c r="A185" s="87" t="s">
        <v>1408</v>
      </c>
      <c r="B185" s="87">
        <v>2</v>
      </c>
      <c r="C185" s="128">
        <v>0.0024147439887777923</v>
      </c>
      <c r="D185" s="87" t="s">
        <v>1457</v>
      </c>
      <c r="E185" s="87" t="b">
        <v>0</v>
      </c>
      <c r="F185" s="87" t="b">
        <v>0</v>
      </c>
      <c r="G185" s="87" t="b">
        <v>0</v>
      </c>
    </row>
    <row r="186" spans="1:7" ht="15">
      <c r="A186" s="87" t="s">
        <v>1409</v>
      </c>
      <c r="B186" s="87">
        <v>2</v>
      </c>
      <c r="C186" s="128">
        <v>0.0024147439887777923</v>
      </c>
      <c r="D186" s="87" t="s">
        <v>1457</v>
      </c>
      <c r="E186" s="87" t="b">
        <v>0</v>
      </c>
      <c r="F186" s="87" t="b">
        <v>1</v>
      </c>
      <c r="G186" s="87" t="b">
        <v>0</v>
      </c>
    </row>
    <row r="187" spans="1:7" ht="15">
      <c r="A187" s="87" t="s">
        <v>1410</v>
      </c>
      <c r="B187" s="87">
        <v>2</v>
      </c>
      <c r="C187" s="128">
        <v>0.0024147439887777923</v>
      </c>
      <c r="D187" s="87" t="s">
        <v>1457</v>
      </c>
      <c r="E187" s="87" t="b">
        <v>1</v>
      </c>
      <c r="F187" s="87" t="b">
        <v>0</v>
      </c>
      <c r="G187" s="87" t="b">
        <v>0</v>
      </c>
    </row>
    <row r="188" spans="1:7" ht="15">
      <c r="A188" s="87" t="s">
        <v>1411</v>
      </c>
      <c r="B188" s="87">
        <v>2</v>
      </c>
      <c r="C188" s="128">
        <v>0.0024147439887777923</v>
      </c>
      <c r="D188" s="87" t="s">
        <v>1457</v>
      </c>
      <c r="E188" s="87" t="b">
        <v>0</v>
      </c>
      <c r="F188" s="87" t="b">
        <v>0</v>
      </c>
      <c r="G188" s="87" t="b">
        <v>0</v>
      </c>
    </row>
    <row r="189" spans="1:7" ht="15">
      <c r="A189" s="87" t="s">
        <v>1412</v>
      </c>
      <c r="B189" s="87">
        <v>2</v>
      </c>
      <c r="C189" s="128">
        <v>0.0024147439887777923</v>
      </c>
      <c r="D189" s="87" t="s">
        <v>1457</v>
      </c>
      <c r="E189" s="87" t="b">
        <v>0</v>
      </c>
      <c r="F189" s="87" t="b">
        <v>0</v>
      </c>
      <c r="G189" s="87" t="b">
        <v>0</v>
      </c>
    </row>
    <row r="190" spans="1:7" ht="15">
      <c r="A190" s="87" t="s">
        <v>1413</v>
      </c>
      <c r="B190" s="87">
        <v>2</v>
      </c>
      <c r="C190" s="128">
        <v>0.0024147439887777923</v>
      </c>
      <c r="D190" s="87" t="s">
        <v>1457</v>
      </c>
      <c r="E190" s="87" t="b">
        <v>0</v>
      </c>
      <c r="F190" s="87" t="b">
        <v>0</v>
      </c>
      <c r="G190" s="87" t="b">
        <v>0</v>
      </c>
    </row>
    <row r="191" spans="1:7" ht="15">
      <c r="A191" s="87" t="s">
        <v>271</v>
      </c>
      <c r="B191" s="87">
        <v>2</v>
      </c>
      <c r="C191" s="128">
        <v>0.0024147439887777923</v>
      </c>
      <c r="D191" s="87" t="s">
        <v>1457</v>
      </c>
      <c r="E191" s="87" t="b">
        <v>0</v>
      </c>
      <c r="F191" s="87" t="b">
        <v>0</v>
      </c>
      <c r="G191" s="87" t="b">
        <v>0</v>
      </c>
    </row>
    <row r="192" spans="1:7" ht="15">
      <c r="A192" s="87" t="s">
        <v>1414</v>
      </c>
      <c r="B192" s="87">
        <v>2</v>
      </c>
      <c r="C192" s="128">
        <v>0.0024147439887777923</v>
      </c>
      <c r="D192" s="87" t="s">
        <v>1457</v>
      </c>
      <c r="E192" s="87" t="b">
        <v>0</v>
      </c>
      <c r="F192" s="87" t="b">
        <v>0</v>
      </c>
      <c r="G192" s="87" t="b">
        <v>0</v>
      </c>
    </row>
    <row r="193" spans="1:7" ht="15">
      <c r="A193" s="87" t="s">
        <v>1415</v>
      </c>
      <c r="B193" s="87">
        <v>2</v>
      </c>
      <c r="C193" s="128">
        <v>0.0024147439887777923</v>
      </c>
      <c r="D193" s="87" t="s">
        <v>1457</v>
      </c>
      <c r="E193" s="87" t="b">
        <v>1</v>
      </c>
      <c r="F193" s="87" t="b">
        <v>0</v>
      </c>
      <c r="G193" s="87" t="b">
        <v>0</v>
      </c>
    </row>
    <row r="194" spans="1:7" ht="15">
      <c r="A194" s="87" t="s">
        <v>267</v>
      </c>
      <c r="B194" s="87">
        <v>2</v>
      </c>
      <c r="C194" s="128">
        <v>0.0024147439887777923</v>
      </c>
      <c r="D194" s="87" t="s">
        <v>1457</v>
      </c>
      <c r="E194" s="87" t="b">
        <v>0</v>
      </c>
      <c r="F194" s="87" t="b">
        <v>0</v>
      </c>
      <c r="G194" s="87" t="b">
        <v>0</v>
      </c>
    </row>
    <row r="195" spans="1:7" ht="15">
      <c r="A195" s="87" t="s">
        <v>1416</v>
      </c>
      <c r="B195" s="87">
        <v>2</v>
      </c>
      <c r="C195" s="128">
        <v>0.0024147439887777923</v>
      </c>
      <c r="D195" s="87" t="s">
        <v>1457</v>
      </c>
      <c r="E195" s="87" t="b">
        <v>0</v>
      </c>
      <c r="F195" s="87" t="b">
        <v>0</v>
      </c>
      <c r="G195" s="87" t="b">
        <v>0</v>
      </c>
    </row>
    <row r="196" spans="1:7" ht="15">
      <c r="A196" s="87" t="s">
        <v>1417</v>
      </c>
      <c r="B196" s="87">
        <v>2</v>
      </c>
      <c r="C196" s="128">
        <v>0.0024147439887777923</v>
      </c>
      <c r="D196" s="87" t="s">
        <v>1457</v>
      </c>
      <c r="E196" s="87" t="b">
        <v>0</v>
      </c>
      <c r="F196" s="87" t="b">
        <v>0</v>
      </c>
      <c r="G196" s="87" t="b">
        <v>0</v>
      </c>
    </row>
    <row r="197" spans="1:7" ht="15">
      <c r="A197" s="87" t="s">
        <v>1418</v>
      </c>
      <c r="B197" s="87">
        <v>2</v>
      </c>
      <c r="C197" s="128">
        <v>0.0024147439887777923</v>
      </c>
      <c r="D197" s="87" t="s">
        <v>1457</v>
      </c>
      <c r="E197" s="87" t="b">
        <v>0</v>
      </c>
      <c r="F197" s="87" t="b">
        <v>0</v>
      </c>
      <c r="G197" s="87" t="b">
        <v>0</v>
      </c>
    </row>
    <row r="198" spans="1:7" ht="15">
      <c r="A198" s="87" t="s">
        <v>1419</v>
      </c>
      <c r="B198" s="87">
        <v>2</v>
      </c>
      <c r="C198" s="128">
        <v>0.0024147439887777923</v>
      </c>
      <c r="D198" s="87" t="s">
        <v>1457</v>
      </c>
      <c r="E198" s="87" t="b">
        <v>1</v>
      </c>
      <c r="F198" s="87" t="b">
        <v>0</v>
      </c>
      <c r="G198" s="87" t="b">
        <v>0</v>
      </c>
    </row>
    <row r="199" spans="1:7" ht="15">
      <c r="A199" s="87" t="s">
        <v>1420</v>
      </c>
      <c r="B199" s="87">
        <v>2</v>
      </c>
      <c r="C199" s="128">
        <v>0.002881819234183504</v>
      </c>
      <c r="D199" s="87" t="s">
        <v>1457</v>
      </c>
      <c r="E199" s="87" t="b">
        <v>0</v>
      </c>
      <c r="F199" s="87" t="b">
        <v>0</v>
      </c>
      <c r="G199" s="87" t="b">
        <v>0</v>
      </c>
    </row>
    <row r="200" spans="1:7" ht="15">
      <c r="A200" s="87" t="s">
        <v>1421</v>
      </c>
      <c r="B200" s="87">
        <v>2</v>
      </c>
      <c r="C200" s="128">
        <v>0.0024147439887777923</v>
      </c>
      <c r="D200" s="87" t="s">
        <v>1457</v>
      </c>
      <c r="E200" s="87" t="b">
        <v>0</v>
      </c>
      <c r="F200" s="87" t="b">
        <v>0</v>
      </c>
      <c r="G200" s="87" t="b">
        <v>0</v>
      </c>
    </row>
    <row r="201" spans="1:7" ht="15">
      <c r="A201" s="87" t="s">
        <v>1422</v>
      </c>
      <c r="B201" s="87">
        <v>2</v>
      </c>
      <c r="C201" s="128">
        <v>0.0024147439887777923</v>
      </c>
      <c r="D201" s="87" t="s">
        <v>1457</v>
      </c>
      <c r="E201" s="87" t="b">
        <v>0</v>
      </c>
      <c r="F201" s="87" t="b">
        <v>0</v>
      </c>
      <c r="G201" s="87" t="b">
        <v>0</v>
      </c>
    </row>
    <row r="202" spans="1:7" ht="15">
      <c r="A202" s="87" t="s">
        <v>1423</v>
      </c>
      <c r="B202" s="87">
        <v>2</v>
      </c>
      <c r="C202" s="128">
        <v>0.0024147439887777923</v>
      </c>
      <c r="D202" s="87" t="s">
        <v>1457</v>
      </c>
      <c r="E202" s="87" t="b">
        <v>0</v>
      </c>
      <c r="F202" s="87" t="b">
        <v>0</v>
      </c>
      <c r="G202" s="87" t="b">
        <v>0</v>
      </c>
    </row>
    <row r="203" spans="1:7" ht="15">
      <c r="A203" s="87" t="s">
        <v>1424</v>
      </c>
      <c r="B203" s="87">
        <v>2</v>
      </c>
      <c r="C203" s="128">
        <v>0.0024147439887777923</v>
      </c>
      <c r="D203" s="87" t="s">
        <v>1457</v>
      </c>
      <c r="E203" s="87" t="b">
        <v>0</v>
      </c>
      <c r="F203" s="87" t="b">
        <v>0</v>
      </c>
      <c r="G203" s="87" t="b">
        <v>0</v>
      </c>
    </row>
    <row r="204" spans="1:7" ht="15">
      <c r="A204" s="87" t="s">
        <v>1425</v>
      </c>
      <c r="B204" s="87">
        <v>2</v>
      </c>
      <c r="C204" s="128">
        <v>0.002881819234183504</v>
      </c>
      <c r="D204" s="87" t="s">
        <v>1457</v>
      </c>
      <c r="E204" s="87" t="b">
        <v>0</v>
      </c>
      <c r="F204" s="87" t="b">
        <v>0</v>
      </c>
      <c r="G204" s="87" t="b">
        <v>0</v>
      </c>
    </row>
    <row r="205" spans="1:7" ht="15">
      <c r="A205" s="87" t="s">
        <v>1426</v>
      </c>
      <c r="B205" s="87">
        <v>2</v>
      </c>
      <c r="C205" s="128">
        <v>0.0024147439887777923</v>
      </c>
      <c r="D205" s="87" t="s">
        <v>1457</v>
      </c>
      <c r="E205" s="87" t="b">
        <v>0</v>
      </c>
      <c r="F205" s="87" t="b">
        <v>0</v>
      </c>
      <c r="G205" s="87" t="b">
        <v>0</v>
      </c>
    </row>
    <row r="206" spans="1:7" ht="15">
      <c r="A206" s="87" t="s">
        <v>1427</v>
      </c>
      <c r="B206" s="87">
        <v>2</v>
      </c>
      <c r="C206" s="128">
        <v>0.0024147439887777923</v>
      </c>
      <c r="D206" s="87" t="s">
        <v>1457</v>
      </c>
      <c r="E206" s="87" t="b">
        <v>0</v>
      </c>
      <c r="F206" s="87" t="b">
        <v>0</v>
      </c>
      <c r="G206" s="87" t="b">
        <v>0</v>
      </c>
    </row>
    <row r="207" spans="1:7" ht="15">
      <c r="A207" s="87" t="s">
        <v>1428</v>
      </c>
      <c r="B207" s="87">
        <v>2</v>
      </c>
      <c r="C207" s="128">
        <v>0.0024147439887777923</v>
      </c>
      <c r="D207" s="87" t="s">
        <v>1457</v>
      </c>
      <c r="E207" s="87" t="b">
        <v>0</v>
      </c>
      <c r="F207" s="87" t="b">
        <v>0</v>
      </c>
      <c r="G207" s="87" t="b">
        <v>0</v>
      </c>
    </row>
    <row r="208" spans="1:7" ht="15">
      <c r="A208" s="87" t="s">
        <v>1429</v>
      </c>
      <c r="B208" s="87">
        <v>2</v>
      </c>
      <c r="C208" s="128">
        <v>0.0024147439887777923</v>
      </c>
      <c r="D208" s="87" t="s">
        <v>1457</v>
      </c>
      <c r="E208" s="87" t="b">
        <v>0</v>
      </c>
      <c r="F208" s="87" t="b">
        <v>0</v>
      </c>
      <c r="G208" s="87" t="b">
        <v>0</v>
      </c>
    </row>
    <row r="209" spans="1:7" ht="15">
      <c r="A209" s="87" t="s">
        <v>1430</v>
      </c>
      <c r="B209" s="87">
        <v>2</v>
      </c>
      <c r="C209" s="128">
        <v>0.0024147439887777923</v>
      </c>
      <c r="D209" s="87" t="s">
        <v>1457</v>
      </c>
      <c r="E209" s="87" t="b">
        <v>0</v>
      </c>
      <c r="F209" s="87" t="b">
        <v>0</v>
      </c>
      <c r="G209" s="87" t="b">
        <v>0</v>
      </c>
    </row>
    <row r="210" spans="1:7" ht="15">
      <c r="A210" s="87" t="s">
        <v>1431</v>
      </c>
      <c r="B210" s="87">
        <v>2</v>
      </c>
      <c r="C210" s="128">
        <v>0.0024147439887777923</v>
      </c>
      <c r="D210" s="87" t="s">
        <v>1457</v>
      </c>
      <c r="E210" s="87" t="b">
        <v>0</v>
      </c>
      <c r="F210" s="87" t="b">
        <v>0</v>
      </c>
      <c r="G210" s="87" t="b">
        <v>0</v>
      </c>
    </row>
    <row r="211" spans="1:7" ht="15">
      <c r="A211" s="87" t="s">
        <v>1432</v>
      </c>
      <c r="B211" s="87">
        <v>2</v>
      </c>
      <c r="C211" s="128">
        <v>0.0024147439887777923</v>
      </c>
      <c r="D211" s="87" t="s">
        <v>1457</v>
      </c>
      <c r="E211" s="87" t="b">
        <v>0</v>
      </c>
      <c r="F211" s="87" t="b">
        <v>0</v>
      </c>
      <c r="G211" s="87" t="b">
        <v>0</v>
      </c>
    </row>
    <row r="212" spans="1:7" ht="15">
      <c r="A212" s="87" t="s">
        <v>1433</v>
      </c>
      <c r="B212" s="87">
        <v>2</v>
      </c>
      <c r="C212" s="128">
        <v>0.0024147439887777923</v>
      </c>
      <c r="D212" s="87" t="s">
        <v>1457</v>
      </c>
      <c r="E212" s="87" t="b">
        <v>0</v>
      </c>
      <c r="F212" s="87" t="b">
        <v>0</v>
      </c>
      <c r="G212" s="87" t="b">
        <v>0</v>
      </c>
    </row>
    <row r="213" spans="1:7" ht="15">
      <c r="A213" s="87" t="s">
        <v>1434</v>
      </c>
      <c r="B213" s="87">
        <v>2</v>
      </c>
      <c r="C213" s="128">
        <v>0.0024147439887777923</v>
      </c>
      <c r="D213" s="87" t="s">
        <v>1457</v>
      </c>
      <c r="E213" s="87" t="b">
        <v>0</v>
      </c>
      <c r="F213" s="87" t="b">
        <v>0</v>
      </c>
      <c r="G213" s="87" t="b">
        <v>0</v>
      </c>
    </row>
    <row r="214" spans="1:7" ht="15">
      <c r="A214" s="87" t="s">
        <v>1435</v>
      </c>
      <c r="B214" s="87">
        <v>2</v>
      </c>
      <c r="C214" s="128">
        <v>0.0024147439887777923</v>
      </c>
      <c r="D214" s="87" t="s">
        <v>1457</v>
      </c>
      <c r="E214" s="87" t="b">
        <v>0</v>
      </c>
      <c r="F214" s="87" t="b">
        <v>0</v>
      </c>
      <c r="G214" s="87" t="b">
        <v>0</v>
      </c>
    </row>
    <row r="215" spans="1:7" ht="15">
      <c r="A215" s="87" t="s">
        <v>1436</v>
      </c>
      <c r="B215" s="87">
        <v>2</v>
      </c>
      <c r="C215" s="128">
        <v>0.0024147439887777923</v>
      </c>
      <c r="D215" s="87" t="s">
        <v>1457</v>
      </c>
      <c r="E215" s="87" t="b">
        <v>0</v>
      </c>
      <c r="F215" s="87" t="b">
        <v>0</v>
      </c>
      <c r="G215" s="87" t="b">
        <v>0</v>
      </c>
    </row>
    <row r="216" spans="1:7" ht="15">
      <c r="A216" s="87" t="s">
        <v>1437</v>
      </c>
      <c r="B216" s="87">
        <v>2</v>
      </c>
      <c r="C216" s="128">
        <v>0.0024147439887777923</v>
      </c>
      <c r="D216" s="87" t="s">
        <v>1457</v>
      </c>
      <c r="E216" s="87" t="b">
        <v>0</v>
      </c>
      <c r="F216" s="87" t="b">
        <v>0</v>
      </c>
      <c r="G216" s="87" t="b">
        <v>0</v>
      </c>
    </row>
    <row r="217" spans="1:7" ht="15">
      <c r="A217" s="87" t="s">
        <v>1438</v>
      </c>
      <c r="B217" s="87">
        <v>2</v>
      </c>
      <c r="C217" s="128">
        <v>0.0024147439887777923</v>
      </c>
      <c r="D217" s="87" t="s">
        <v>1457</v>
      </c>
      <c r="E217" s="87" t="b">
        <v>0</v>
      </c>
      <c r="F217" s="87" t="b">
        <v>0</v>
      </c>
      <c r="G217" s="87" t="b">
        <v>0</v>
      </c>
    </row>
    <row r="218" spans="1:7" ht="15">
      <c r="A218" s="87" t="s">
        <v>1439</v>
      </c>
      <c r="B218" s="87">
        <v>2</v>
      </c>
      <c r="C218" s="128">
        <v>0.0024147439887777923</v>
      </c>
      <c r="D218" s="87" t="s">
        <v>1457</v>
      </c>
      <c r="E218" s="87" t="b">
        <v>0</v>
      </c>
      <c r="F218" s="87" t="b">
        <v>0</v>
      </c>
      <c r="G218" s="87" t="b">
        <v>0</v>
      </c>
    </row>
    <row r="219" spans="1:7" ht="15">
      <c r="A219" s="87" t="s">
        <v>1440</v>
      </c>
      <c r="B219" s="87">
        <v>2</v>
      </c>
      <c r="C219" s="128">
        <v>0.0024147439887777923</v>
      </c>
      <c r="D219" s="87" t="s">
        <v>1457</v>
      </c>
      <c r="E219" s="87" t="b">
        <v>0</v>
      </c>
      <c r="F219" s="87" t="b">
        <v>0</v>
      </c>
      <c r="G219" s="87" t="b">
        <v>0</v>
      </c>
    </row>
    <row r="220" spans="1:7" ht="15">
      <c r="A220" s="87" t="s">
        <v>1441</v>
      </c>
      <c r="B220" s="87">
        <v>2</v>
      </c>
      <c r="C220" s="128">
        <v>0.0024147439887777923</v>
      </c>
      <c r="D220" s="87" t="s">
        <v>1457</v>
      </c>
      <c r="E220" s="87" t="b">
        <v>0</v>
      </c>
      <c r="F220" s="87" t="b">
        <v>0</v>
      </c>
      <c r="G220" s="87" t="b">
        <v>0</v>
      </c>
    </row>
    <row r="221" spans="1:7" ht="15">
      <c r="A221" s="87" t="s">
        <v>1442</v>
      </c>
      <c r="B221" s="87">
        <v>2</v>
      </c>
      <c r="C221" s="128">
        <v>0.0024147439887777923</v>
      </c>
      <c r="D221" s="87" t="s">
        <v>1457</v>
      </c>
      <c r="E221" s="87" t="b">
        <v>0</v>
      </c>
      <c r="F221" s="87" t="b">
        <v>0</v>
      </c>
      <c r="G221" s="87" t="b">
        <v>0</v>
      </c>
    </row>
    <row r="222" spans="1:7" ht="15">
      <c r="A222" s="87" t="s">
        <v>1443</v>
      </c>
      <c r="B222" s="87">
        <v>2</v>
      </c>
      <c r="C222" s="128">
        <v>0.0024147439887777923</v>
      </c>
      <c r="D222" s="87" t="s">
        <v>1457</v>
      </c>
      <c r="E222" s="87" t="b">
        <v>0</v>
      </c>
      <c r="F222" s="87" t="b">
        <v>0</v>
      </c>
      <c r="G222" s="87" t="b">
        <v>0</v>
      </c>
    </row>
    <row r="223" spans="1:7" ht="15">
      <c r="A223" s="87" t="s">
        <v>1444</v>
      </c>
      <c r="B223" s="87">
        <v>2</v>
      </c>
      <c r="C223" s="128">
        <v>0.0024147439887777923</v>
      </c>
      <c r="D223" s="87" t="s">
        <v>1457</v>
      </c>
      <c r="E223" s="87" t="b">
        <v>0</v>
      </c>
      <c r="F223" s="87" t="b">
        <v>0</v>
      </c>
      <c r="G223" s="87" t="b">
        <v>0</v>
      </c>
    </row>
    <row r="224" spans="1:7" ht="15">
      <c r="A224" s="87" t="s">
        <v>1445</v>
      </c>
      <c r="B224" s="87">
        <v>2</v>
      </c>
      <c r="C224" s="128">
        <v>0.0024147439887777923</v>
      </c>
      <c r="D224" s="87" t="s">
        <v>1457</v>
      </c>
      <c r="E224" s="87" t="b">
        <v>0</v>
      </c>
      <c r="F224" s="87" t="b">
        <v>0</v>
      </c>
      <c r="G224" s="87" t="b">
        <v>0</v>
      </c>
    </row>
    <row r="225" spans="1:7" ht="15">
      <c r="A225" s="87" t="s">
        <v>1446</v>
      </c>
      <c r="B225" s="87">
        <v>2</v>
      </c>
      <c r="C225" s="128">
        <v>0.0024147439887777923</v>
      </c>
      <c r="D225" s="87" t="s">
        <v>1457</v>
      </c>
      <c r="E225" s="87" t="b">
        <v>0</v>
      </c>
      <c r="F225" s="87" t="b">
        <v>0</v>
      </c>
      <c r="G225" s="87" t="b">
        <v>0</v>
      </c>
    </row>
    <row r="226" spans="1:7" ht="15">
      <c r="A226" s="87" t="s">
        <v>1447</v>
      </c>
      <c r="B226" s="87">
        <v>2</v>
      </c>
      <c r="C226" s="128">
        <v>0.0024147439887777923</v>
      </c>
      <c r="D226" s="87" t="s">
        <v>1457</v>
      </c>
      <c r="E226" s="87" t="b">
        <v>0</v>
      </c>
      <c r="F226" s="87" t="b">
        <v>0</v>
      </c>
      <c r="G226" s="87" t="b">
        <v>0</v>
      </c>
    </row>
    <row r="227" spans="1:7" ht="15">
      <c r="A227" s="87" t="s">
        <v>628</v>
      </c>
      <c r="B227" s="87">
        <v>2</v>
      </c>
      <c r="C227" s="128">
        <v>0.0024147439887777923</v>
      </c>
      <c r="D227" s="87" t="s">
        <v>1457</v>
      </c>
      <c r="E227" s="87" t="b">
        <v>0</v>
      </c>
      <c r="F227" s="87" t="b">
        <v>0</v>
      </c>
      <c r="G227" s="87" t="b">
        <v>0</v>
      </c>
    </row>
    <row r="228" spans="1:7" ht="15">
      <c r="A228" s="87" t="s">
        <v>1448</v>
      </c>
      <c r="B228" s="87">
        <v>2</v>
      </c>
      <c r="C228" s="128">
        <v>0.0024147439887777923</v>
      </c>
      <c r="D228" s="87" t="s">
        <v>1457</v>
      </c>
      <c r="E228" s="87" t="b">
        <v>0</v>
      </c>
      <c r="F228" s="87" t="b">
        <v>0</v>
      </c>
      <c r="G228" s="87" t="b">
        <v>0</v>
      </c>
    </row>
    <row r="229" spans="1:7" ht="15">
      <c r="A229" s="87" t="s">
        <v>1449</v>
      </c>
      <c r="B229" s="87">
        <v>2</v>
      </c>
      <c r="C229" s="128">
        <v>0.0024147439887777923</v>
      </c>
      <c r="D229" s="87" t="s">
        <v>1457</v>
      </c>
      <c r="E229" s="87" t="b">
        <v>0</v>
      </c>
      <c r="F229" s="87" t="b">
        <v>0</v>
      </c>
      <c r="G229" s="87" t="b">
        <v>0</v>
      </c>
    </row>
    <row r="230" spans="1:7" ht="15">
      <c r="A230" s="87" t="s">
        <v>1450</v>
      </c>
      <c r="B230" s="87">
        <v>2</v>
      </c>
      <c r="C230" s="128">
        <v>0.0024147439887777923</v>
      </c>
      <c r="D230" s="87" t="s">
        <v>1457</v>
      </c>
      <c r="E230" s="87" t="b">
        <v>0</v>
      </c>
      <c r="F230" s="87" t="b">
        <v>0</v>
      </c>
      <c r="G230" s="87" t="b">
        <v>0</v>
      </c>
    </row>
    <row r="231" spans="1:7" ht="15">
      <c r="A231" s="87" t="s">
        <v>1451</v>
      </c>
      <c r="B231" s="87">
        <v>2</v>
      </c>
      <c r="C231" s="128">
        <v>0.0024147439887777923</v>
      </c>
      <c r="D231" s="87" t="s">
        <v>1457</v>
      </c>
      <c r="E231" s="87" t="b">
        <v>0</v>
      </c>
      <c r="F231" s="87" t="b">
        <v>0</v>
      </c>
      <c r="G231" s="87" t="b">
        <v>0</v>
      </c>
    </row>
    <row r="232" spans="1:7" ht="15">
      <c r="A232" s="87" t="s">
        <v>1452</v>
      </c>
      <c r="B232" s="87">
        <v>2</v>
      </c>
      <c r="C232" s="128">
        <v>0.0024147439887777923</v>
      </c>
      <c r="D232" s="87" t="s">
        <v>1457</v>
      </c>
      <c r="E232" s="87" t="b">
        <v>0</v>
      </c>
      <c r="F232" s="87" t="b">
        <v>0</v>
      </c>
      <c r="G232" s="87" t="b">
        <v>0</v>
      </c>
    </row>
    <row r="233" spans="1:7" ht="15">
      <c r="A233" s="87" t="s">
        <v>1453</v>
      </c>
      <c r="B233" s="87">
        <v>2</v>
      </c>
      <c r="C233" s="128">
        <v>0.0024147439887777923</v>
      </c>
      <c r="D233" s="87" t="s">
        <v>1457</v>
      </c>
      <c r="E233" s="87" t="b">
        <v>0</v>
      </c>
      <c r="F233" s="87" t="b">
        <v>0</v>
      </c>
      <c r="G233" s="87" t="b">
        <v>0</v>
      </c>
    </row>
    <row r="234" spans="1:7" ht="15">
      <c r="A234" s="87" t="s">
        <v>1454</v>
      </c>
      <c r="B234" s="87">
        <v>2</v>
      </c>
      <c r="C234" s="128">
        <v>0.0024147439887777923</v>
      </c>
      <c r="D234" s="87" t="s">
        <v>1457</v>
      </c>
      <c r="E234" s="87" t="b">
        <v>0</v>
      </c>
      <c r="F234" s="87" t="b">
        <v>0</v>
      </c>
      <c r="G234" s="87" t="b">
        <v>0</v>
      </c>
    </row>
    <row r="235" spans="1:7" ht="15">
      <c r="A235" s="87" t="s">
        <v>1254</v>
      </c>
      <c r="B235" s="87">
        <v>20</v>
      </c>
      <c r="C235" s="128">
        <v>0</v>
      </c>
      <c r="D235" s="87" t="s">
        <v>1107</v>
      </c>
      <c r="E235" s="87" t="b">
        <v>0</v>
      </c>
      <c r="F235" s="87" t="b">
        <v>0</v>
      </c>
      <c r="G235" s="87" t="b">
        <v>0</v>
      </c>
    </row>
    <row r="236" spans="1:7" ht="15">
      <c r="A236" s="87" t="s">
        <v>266</v>
      </c>
      <c r="B236" s="87">
        <v>14</v>
      </c>
      <c r="C236" s="128">
        <v>0.005957767691759354</v>
      </c>
      <c r="D236" s="87" t="s">
        <v>1107</v>
      </c>
      <c r="E236" s="87" t="b">
        <v>0</v>
      </c>
      <c r="F236" s="87" t="b">
        <v>0</v>
      </c>
      <c r="G236" s="87" t="b">
        <v>0</v>
      </c>
    </row>
    <row r="237" spans="1:7" ht="15">
      <c r="A237" s="87" t="s">
        <v>282</v>
      </c>
      <c r="B237" s="87">
        <v>13</v>
      </c>
      <c r="C237" s="128">
        <v>0.00668166583418373</v>
      </c>
      <c r="D237" s="87" t="s">
        <v>1107</v>
      </c>
      <c r="E237" s="87" t="b">
        <v>0</v>
      </c>
      <c r="F237" s="87" t="b">
        <v>0</v>
      </c>
      <c r="G237" s="87" t="b">
        <v>0</v>
      </c>
    </row>
    <row r="238" spans="1:7" ht="15">
      <c r="A238" s="87" t="s">
        <v>1255</v>
      </c>
      <c r="B238" s="87">
        <v>11</v>
      </c>
      <c r="C238" s="128">
        <v>0.007846182460338783</v>
      </c>
      <c r="D238" s="87" t="s">
        <v>1107</v>
      </c>
      <c r="E238" s="87" t="b">
        <v>0</v>
      </c>
      <c r="F238" s="87" t="b">
        <v>0</v>
      </c>
      <c r="G238" s="87" t="b">
        <v>0</v>
      </c>
    </row>
    <row r="239" spans="1:7" ht="15">
      <c r="A239" s="87" t="s">
        <v>1260</v>
      </c>
      <c r="B239" s="87">
        <v>11</v>
      </c>
      <c r="C239" s="128">
        <v>0.007846182460338783</v>
      </c>
      <c r="D239" s="87" t="s">
        <v>1107</v>
      </c>
      <c r="E239" s="87" t="b">
        <v>0</v>
      </c>
      <c r="F239" s="87" t="b">
        <v>0</v>
      </c>
      <c r="G239" s="87" t="b">
        <v>0</v>
      </c>
    </row>
    <row r="240" spans="1:7" ht="15">
      <c r="A240" s="87" t="s">
        <v>1263</v>
      </c>
      <c r="B240" s="87">
        <v>11</v>
      </c>
      <c r="C240" s="128">
        <v>0.007846182460338783</v>
      </c>
      <c r="D240" s="87" t="s">
        <v>1107</v>
      </c>
      <c r="E240" s="87" t="b">
        <v>0</v>
      </c>
      <c r="F240" s="87" t="b">
        <v>0</v>
      </c>
      <c r="G240" s="87" t="b">
        <v>0</v>
      </c>
    </row>
    <row r="241" spans="1:7" ht="15">
      <c r="A241" s="87" t="s">
        <v>1258</v>
      </c>
      <c r="B241" s="87">
        <v>11</v>
      </c>
      <c r="C241" s="128">
        <v>0.007846182460338783</v>
      </c>
      <c r="D241" s="87" t="s">
        <v>1107</v>
      </c>
      <c r="E241" s="87" t="b">
        <v>0</v>
      </c>
      <c r="F241" s="87" t="b">
        <v>0</v>
      </c>
      <c r="G241" s="87" t="b">
        <v>0</v>
      </c>
    </row>
    <row r="242" spans="1:7" ht="15">
      <c r="A242" s="87" t="s">
        <v>1269</v>
      </c>
      <c r="B242" s="87">
        <v>10</v>
      </c>
      <c r="C242" s="128">
        <v>0.00827005482593355</v>
      </c>
      <c r="D242" s="87" t="s">
        <v>1107</v>
      </c>
      <c r="E242" s="87" t="b">
        <v>0</v>
      </c>
      <c r="F242" s="87" t="b">
        <v>0</v>
      </c>
      <c r="G242" s="87" t="b">
        <v>0</v>
      </c>
    </row>
    <row r="243" spans="1:7" ht="15">
      <c r="A243" s="87" t="s">
        <v>1264</v>
      </c>
      <c r="B243" s="87">
        <v>10</v>
      </c>
      <c r="C243" s="128">
        <v>0.00827005482593355</v>
      </c>
      <c r="D243" s="87" t="s">
        <v>1107</v>
      </c>
      <c r="E243" s="87" t="b">
        <v>0</v>
      </c>
      <c r="F243" s="87" t="b">
        <v>0</v>
      </c>
      <c r="G243" s="87" t="b">
        <v>0</v>
      </c>
    </row>
    <row r="244" spans="1:7" ht="15">
      <c r="A244" s="87" t="s">
        <v>1259</v>
      </c>
      <c r="B244" s="87">
        <v>10</v>
      </c>
      <c r="C244" s="128">
        <v>0.00827005482593355</v>
      </c>
      <c r="D244" s="87" t="s">
        <v>1107</v>
      </c>
      <c r="E244" s="87" t="b">
        <v>0</v>
      </c>
      <c r="F244" s="87" t="b">
        <v>0</v>
      </c>
      <c r="G244" s="87" t="b">
        <v>0</v>
      </c>
    </row>
    <row r="245" spans="1:7" ht="15">
      <c r="A245" s="87" t="s">
        <v>1265</v>
      </c>
      <c r="B245" s="87">
        <v>10</v>
      </c>
      <c r="C245" s="128">
        <v>0.00827005482593355</v>
      </c>
      <c r="D245" s="87" t="s">
        <v>1107</v>
      </c>
      <c r="E245" s="87" t="b">
        <v>0</v>
      </c>
      <c r="F245" s="87" t="b">
        <v>0</v>
      </c>
      <c r="G245" s="87" t="b">
        <v>0</v>
      </c>
    </row>
    <row r="246" spans="1:7" ht="15">
      <c r="A246" s="87" t="s">
        <v>1261</v>
      </c>
      <c r="B246" s="87">
        <v>10</v>
      </c>
      <c r="C246" s="128">
        <v>0.00827005482593355</v>
      </c>
      <c r="D246" s="87" t="s">
        <v>1107</v>
      </c>
      <c r="E246" s="87" t="b">
        <v>0</v>
      </c>
      <c r="F246" s="87" t="b">
        <v>0</v>
      </c>
      <c r="G246" s="87" t="b">
        <v>0</v>
      </c>
    </row>
    <row r="247" spans="1:7" ht="15">
      <c r="A247" s="87" t="s">
        <v>1256</v>
      </c>
      <c r="B247" s="87">
        <v>10</v>
      </c>
      <c r="C247" s="128">
        <v>0.00827005482593355</v>
      </c>
      <c r="D247" s="87" t="s">
        <v>1107</v>
      </c>
      <c r="E247" s="87" t="b">
        <v>0</v>
      </c>
      <c r="F247" s="87" t="b">
        <v>0</v>
      </c>
      <c r="G247" s="87" t="b">
        <v>0</v>
      </c>
    </row>
    <row r="248" spans="1:7" ht="15">
      <c r="A248" s="87" t="s">
        <v>1257</v>
      </c>
      <c r="B248" s="87">
        <v>10</v>
      </c>
      <c r="C248" s="128">
        <v>0.00827005482593355</v>
      </c>
      <c r="D248" s="87" t="s">
        <v>1107</v>
      </c>
      <c r="E248" s="87" t="b">
        <v>0</v>
      </c>
      <c r="F248" s="87" t="b">
        <v>0</v>
      </c>
      <c r="G248" s="87" t="b">
        <v>0</v>
      </c>
    </row>
    <row r="249" spans="1:7" ht="15">
      <c r="A249" s="87" t="s">
        <v>1266</v>
      </c>
      <c r="B249" s="87">
        <v>10</v>
      </c>
      <c r="C249" s="128">
        <v>0.00827005482593355</v>
      </c>
      <c r="D249" s="87" t="s">
        <v>1107</v>
      </c>
      <c r="E249" s="87" t="b">
        <v>0</v>
      </c>
      <c r="F249" s="87" t="b">
        <v>0</v>
      </c>
      <c r="G249" s="87" t="b">
        <v>0</v>
      </c>
    </row>
    <row r="250" spans="1:7" ht="15">
      <c r="A250" s="87" t="s">
        <v>1262</v>
      </c>
      <c r="B250" s="87">
        <v>10</v>
      </c>
      <c r="C250" s="128">
        <v>0.00827005482593355</v>
      </c>
      <c r="D250" s="87" t="s">
        <v>1107</v>
      </c>
      <c r="E250" s="87" t="b">
        <v>0</v>
      </c>
      <c r="F250" s="87" t="b">
        <v>0</v>
      </c>
      <c r="G250" s="87" t="b">
        <v>0</v>
      </c>
    </row>
    <row r="251" spans="1:7" ht="15">
      <c r="A251" s="87" t="s">
        <v>1270</v>
      </c>
      <c r="B251" s="87">
        <v>10</v>
      </c>
      <c r="C251" s="128">
        <v>0.00827005482593355</v>
      </c>
      <c r="D251" s="87" t="s">
        <v>1107</v>
      </c>
      <c r="E251" s="87" t="b">
        <v>0</v>
      </c>
      <c r="F251" s="87" t="b">
        <v>0</v>
      </c>
      <c r="G251" s="87" t="b">
        <v>0</v>
      </c>
    </row>
    <row r="252" spans="1:7" ht="15">
      <c r="A252" s="87" t="s">
        <v>1271</v>
      </c>
      <c r="B252" s="87">
        <v>10</v>
      </c>
      <c r="C252" s="128">
        <v>0.00827005482593355</v>
      </c>
      <c r="D252" s="87" t="s">
        <v>1107</v>
      </c>
      <c r="E252" s="87" t="b">
        <v>0</v>
      </c>
      <c r="F252" s="87" t="b">
        <v>0</v>
      </c>
      <c r="G252" s="87" t="b">
        <v>0</v>
      </c>
    </row>
    <row r="253" spans="1:7" ht="15">
      <c r="A253" s="87" t="s">
        <v>263</v>
      </c>
      <c r="B253" s="87">
        <v>10</v>
      </c>
      <c r="C253" s="128">
        <v>0.00827005482593355</v>
      </c>
      <c r="D253" s="87" t="s">
        <v>1107</v>
      </c>
      <c r="E253" s="87" t="b">
        <v>0</v>
      </c>
      <c r="F253" s="87" t="b">
        <v>0</v>
      </c>
      <c r="G253" s="87" t="b">
        <v>0</v>
      </c>
    </row>
    <row r="254" spans="1:7" ht="15">
      <c r="A254" s="87" t="s">
        <v>1278</v>
      </c>
      <c r="B254" s="87">
        <v>5</v>
      </c>
      <c r="C254" s="128">
        <v>0.009601236323296963</v>
      </c>
      <c r="D254" s="87" t="s">
        <v>1107</v>
      </c>
      <c r="E254" s="87" t="b">
        <v>0</v>
      </c>
      <c r="F254" s="87" t="b">
        <v>0</v>
      </c>
      <c r="G254" s="87" t="b">
        <v>0</v>
      </c>
    </row>
    <row r="255" spans="1:7" ht="15">
      <c r="A255" s="87" t="s">
        <v>1315</v>
      </c>
      <c r="B255" s="87">
        <v>4</v>
      </c>
      <c r="C255" s="128">
        <v>0.0076809890586375705</v>
      </c>
      <c r="D255" s="87" t="s">
        <v>1107</v>
      </c>
      <c r="E255" s="87" t="b">
        <v>1</v>
      </c>
      <c r="F255" s="87" t="b">
        <v>0</v>
      </c>
      <c r="G255" s="87" t="b">
        <v>0</v>
      </c>
    </row>
    <row r="256" spans="1:7" ht="15">
      <c r="A256" s="87" t="s">
        <v>283</v>
      </c>
      <c r="B256" s="87">
        <v>4</v>
      </c>
      <c r="C256" s="128">
        <v>0.0076809890586375705</v>
      </c>
      <c r="D256" s="87" t="s">
        <v>1107</v>
      </c>
      <c r="E256" s="87" t="b">
        <v>0</v>
      </c>
      <c r="F256" s="87" t="b">
        <v>0</v>
      </c>
      <c r="G256" s="87" t="b">
        <v>0</v>
      </c>
    </row>
    <row r="257" spans="1:7" ht="15">
      <c r="A257" s="87" t="s">
        <v>1276</v>
      </c>
      <c r="B257" s="87">
        <v>4</v>
      </c>
      <c r="C257" s="128">
        <v>0.0076809890586375705</v>
      </c>
      <c r="D257" s="87" t="s">
        <v>1107</v>
      </c>
      <c r="E257" s="87" t="b">
        <v>1</v>
      </c>
      <c r="F257" s="87" t="b">
        <v>0</v>
      </c>
      <c r="G257" s="87" t="b">
        <v>0</v>
      </c>
    </row>
    <row r="258" spans="1:7" ht="15">
      <c r="A258" s="87" t="s">
        <v>1356</v>
      </c>
      <c r="B258" s="87">
        <v>3</v>
      </c>
      <c r="C258" s="128">
        <v>0.006790456656134495</v>
      </c>
      <c r="D258" s="87" t="s">
        <v>1107</v>
      </c>
      <c r="E258" s="87" t="b">
        <v>0</v>
      </c>
      <c r="F258" s="87" t="b">
        <v>0</v>
      </c>
      <c r="G258" s="87" t="b">
        <v>0</v>
      </c>
    </row>
    <row r="259" spans="1:7" ht="15">
      <c r="A259" s="87" t="s">
        <v>1357</v>
      </c>
      <c r="B259" s="87">
        <v>3</v>
      </c>
      <c r="C259" s="128">
        <v>0.006790456656134495</v>
      </c>
      <c r="D259" s="87" t="s">
        <v>1107</v>
      </c>
      <c r="E259" s="87" t="b">
        <v>0</v>
      </c>
      <c r="F259" s="87" t="b">
        <v>0</v>
      </c>
      <c r="G259" s="87" t="b">
        <v>0</v>
      </c>
    </row>
    <row r="260" spans="1:7" ht="15">
      <c r="A260" s="87" t="s">
        <v>1316</v>
      </c>
      <c r="B260" s="87">
        <v>3</v>
      </c>
      <c r="C260" s="128">
        <v>0.006790456656134495</v>
      </c>
      <c r="D260" s="87" t="s">
        <v>1107</v>
      </c>
      <c r="E260" s="87" t="b">
        <v>0</v>
      </c>
      <c r="F260" s="87" t="b">
        <v>0</v>
      </c>
      <c r="G260" s="87" t="b">
        <v>0</v>
      </c>
    </row>
    <row r="261" spans="1:7" ht="15">
      <c r="A261" s="87" t="s">
        <v>1317</v>
      </c>
      <c r="B261" s="87">
        <v>3</v>
      </c>
      <c r="C261" s="128">
        <v>0.006790456656134495</v>
      </c>
      <c r="D261" s="87" t="s">
        <v>1107</v>
      </c>
      <c r="E261" s="87" t="b">
        <v>0</v>
      </c>
      <c r="F261" s="87" t="b">
        <v>0</v>
      </c>
      <c r="G261" s="87" t="b">
        <v>0</v>
      </c>
    </row>
    <row r="262" spans="1:7" ht="15">
      <c r="A262" s="87" t="s">
        <v>1358</v>
      </c>
      <c r="B262" s="87">
        <v>3</v>
      </c>
      <c r="C262" s="128">
        <v>0.006790456656134495</v>
      </c>
      <c r="D262" s="87" t="s">
        <v>1107</v>
      </c>
      <c r="E262" s="87" t="b">
        <v>0</v>
      </c>
      <c r="F262" s="87" t="b">
        <v>0</v>
      </c>
      <c r="G262" s="87" t="b">
        <v>0</v>
      </c>
    </row>
    <row r="263" spans="1:7" ht="15">
      <c r="A263" s="87" t="s">
        <v>1359</v>
      </c>
      <c r="B263" s="87">
        <v>3</v>
      </c>
      <c r="C263" s="128">
        <v>0.006790456656134495</v>
      </c>
      <c r="D263" s="87" t="s">
        <v>1107</v>
      </c>
      <c r="E263" s="87" t="b">
        <v>1</v>
      </c>
      <c r="F263" s="87" t="b">
        <v>0</v>
      </c>
      <c r="G263" s="87" t="b">
        <v>0</v>
      </c>
    </row>
    <row r="264" spans="1:7" ht="15">
      <c r="A264" s="87" t="s">
        <v>1360</v>
      </c>
      <c r="B264" s="87">
        <v>3</v>
      </c>
      <c r="C264" s="128">
        <v>0.006790456656134495</v>
      </c>
      <c r="D264" s="87" t="s">
        <v>1107</v>
      </c>
      <c r="E264" s="87" t="b">
        <v>0</v>
      </c>
      <c r="F264" s="87" t="b">
        <v>0</v>
      </c>
      <c r="G264" s="87" t="b">
        <v>0</v>
      </c>
    </row>
    <row r="265" spans="1:7" ht="15">
      <c r="A265" s="87" t="s">
        <v>1361</v>
      </c>
      <c r="B265" s="87">
        <v>3</v>
      </c>
      <c r="C265" s="128">
        <v>0.006790456656134495</v>
      </c>
      <c r="D265" s="87" t="s">
        <v>1107</v>
      </c>
      <c r="E265" s="87" t="b">
        <v>1</v>
      </c>
      <c r="F265" s="87" t="b">
        <v>0</v>
      </c>
      <c r="G265" s="87" t="b">
        <v>0</v>
      </c>
    </row>
    <row r="266" spans="1:7" ht="15">
      <c r="A266" s="87" t="s">
        <v>1362</v>
      </c>
      <c r="B266" s="87">
        <v>3</v>
      </c>
      <c r="C266" s="128">
        <v>0.006790456656134495</v>
      </c>
      <c r="D266" s="87" t="s">
        <v>1107</v>
      </c>
      <c r="E266" s="87" t="b">
        <v>0</v>
      </c>
      <c r="F266" s="87" t="b">
        <v>0</v>
      </c>
      <c r="G266" s="87" t="b">
        <v>0</v>
      </c>
    </row>
    <row r="267" spans="1:7" ht="15">
      <c r="A267" s="87" t="s">
        <v>1363</v>
      </c>
      <c r="B267" s="87">
        <v>3</v>
      </c>
      <c r="C267" s="128">
        <v>0.006790456656134495</v>
      </c>
      <c r="D267" s="87" t="s">
        <v>1107</v>
      </c>
      <c r="E267" s="87" t="b">
        <v>0</v>
      </c>
      <c r="F267" s="87" t="b">
        <v>0</v>
      </c>
      <c r="G267" s="87" t="b">
        <v>0</v>
      </c>
    </row>
    <row r="268" spans="1:7" ht="15">
      <c r="A268" s="87" t="s">
        <v>285</v>
      </c>
      <c r="B268" s="87">
        <v>3</v>
      </c>
      <c r="C268" s="128">
        <v>0.006790456656134495</v>
      </c>
      <c r="D268" s="87" t="s">
        <v>1107</v>
      </c>
      <c r="E268" s="87" t="b">
        <v>0</v>
      </c>
      <c r="F268" s="87" t="b">
        <v>0</v>
      </c>
      <c r="G268" s="87" t="b">
        <v>0</v>
      </c>
    </row>
    <row r="269" spans="1:7" ht="15">
      <c r="A269" s="87" t="s">
        <v>1296</v>
      </c>
      <c r="B269" s="87">
        <v>3</v>
      </c>
      <c r="C269" s="128">
        <v>0.006790456656134495</v>
      </c>
      <c r="D269" s="87" t="s">
        <v>1107</v>
      </c>
      <c r="E269" s="87" t="b">
        <v>0</v>
      </c>
      <c r="F269" s="87" t="b">
        <v>0</v>
      </c>
      <c r="G269" s="87" t="b">
        <v>0</v>
      </c>
    </row>
    <row r="270" spans="1:7" ht="15">
      <c r="A270" s="87" t="s">
        <v>1364</v>
      </c>
      <c r="B270" s="87">
        <v>3</v>
      </c>
      <c r="C270" s="128">
        <v>0.006790456656134495</v>
      </c>
      <c r="D270" s="87" t="s">
        <v>1107</v>
      </c>
      <c r="E270" s="87" t="b">
        <v>0</v>
      </c>
      <c r="F270" s="87" t="b">
        <v>0</v>
      </c>
      <c r="G270" s="87" t="b">
        <v>0</v>
      </c>
    </row>
    <row r="271" spans="1:7" ht="15">
      <c r="A271" s="87" t="s">
        <v>284</v>
      </c>
      <c r="B271" s="87">
        <v>3</v>
      </c>
      <c r="C271" s="128">
        <v>0.006790456656134495</v>
      </c>
      <c r="D271" s="87" t="s">
        <v>1107</v>
      </c>
      <c r="E271" s="87" t="b">
        <v>0</v>
      </c>
      <c r="F271" s="87" t="b">
        <v>0</v>
      </c>
      <c r="G271" s="87" t="b">
        <v>0</v>
      </c>
    </row>
    <row r="272" spans="1:7" ht="15">
      <c r="A272" s="87" t="s">
        <v>1365</v>
      </c>
      <c r="B272" s="87">
        <v>3</v>
      </c>
      <c r="C272" s="128">
        <v>0.006790456656134495</v>
      </c>
      <c r="D272" s="87" t="s">
        <v>1107</v>
      </c>
      <c r="E272" s="87" t="b">
        <v>0</v>
      </c>
      <c r="F272" s="87" t="b">
        <v>0</v>
      </c>
      <c r="G272" s="87" t="b">
        <v>0</v>
      </c>
    </row>
    <row r="273" spans="1:7" ht="15">
      <c r="A273" s="87" t="s">
        <v>1366</v>
      </c>
      <c r="B273" s="87">
        <v>3</v>
      </c>
      <c r="C273" s="128">
        <v>0.006790456656134495</v>
      </c>
      <c r="D273" s="87" t="s">
        <v>1107</v>
      </c>
      <c r="E273" s="87" t="b">
        <v>0</v>
      </c>
      <c r="F273" s="87" t="b">
        <v>0</v>
      </c>
      <c r="G273" s="87" t="b">
        <v>0</v>
      </c>
    </row>
    <row r="274" spans="1:7" ht="15">
      <c r="A274" s="87" t="s">
        <v>1367</v>
      </c>
      <c r="B274" s="87">
        <v>3</v>
      </c>
      <c r="C274" s="128">
        <v>0.006790456656134495</v>
      </c>
      <c r="D274" s="87" t="s">
        <v>1107</v>
      </c>
      <c r="E274" s="87" t="b">
        <v>0</v>
      </c>
      <c r="F274" s="87" t="b">
        <v>0</v>
      </c>
      <c r="G274" s="87" t="b">
        <v>0</v>
      </c>
    </row>
    <row r="275" spans="1:7" ht="15">
      <c r="A275" s="87" t="s">
        <v>1368</v>
      </c>
      <c r="B275" s="87">
        <v>3</v>
      </c>
      <c r="C275" s="128">
        <v>0.006790456656134495</v>
      </c>
      <c r="D275" s="87" t="s">
        <v>1107</v>
      </c>
      <c r="E275" s="87" t="b">
        <v>0</v>
      </c>
      <c r="F275" s="87" t="b">
        <v>0</v>
      </c>
      <c r="G275" s="87" t="b">
        <v>0</v>
      </c>
    </row>
    <row r="276" spans="1:7" ht="15">
      <c r="A276" s="87" t="s">
        <v>1369</v>
      </c>
      <c r="B276" s="87">
        <v>3</v>
      </c>
      <c r="C276" s="128">
        <v>0.006790456656134495</v>
      </c>
      <c r="D276" s="87" t="s">
        <v>1107</v>
      </c>
      <c r="E276" s="87" t="b">
        <v>0</v>
      </c>
      <c r="F276" s="87" t="b">
        <v>0</v>
      </c>
      <c r="G276" s="87" t="b">
        <v>0</v>
      </c>
    </row>
    <row r="277" spans="1:7" ht="15">
      <c r="A277" s="87" t="s">
        <v>273</v>
      </c>
      <c r="B277" s="87">
        <v>2</v>
      </c>
      <c r="C277" s="128">
        <v>0.005494505494505495</v>
      </c>
      <c r="D277" s="87" t="s">
        <v>1107</v>
      </c>
      <c r="E277" s="87" t="b">
        <v>0</v>
      </c>
      <c r="F277" s="87" t="b">
        <v>0</v>
      </c>
      <c r="G277" s="87" t="b">
        <v>0</v>
      </c>
    </row>
    <row r="278" spans="1:7" ht="15">
      <c r="A278" s="87" t="s">
        <v>1288</v>
      </c>
      <c r="B278" s="87">
        <v>2</v>
      </c>
      <c r="C278" s="128">
        <v>0.005494505494505495</v>
      </c>
      <c r="D278" s="87" t="s">
        <v>1107</v>
      </c>
      <c r="E278" s="87" t="b">
        <v>0</v>
      </c>
      <c r="F278" s="87" t="b">
        <v>0</v>
      </c>
      <c r="G278" s="87" t="b">
        <v>0</v>
      </c>
    </row>
    <row r="279" spans="1:7" ht="15">
      <c r="A279" s="87" t="s">
        <v>1290</v>
      </c>
      <c r="B279" s="87">
        <v>2</v>
      </c>
      <c r="C279" s="128">
        <v>0.007148516459692205</v>
      </c>
      <c r="D279" s="87" t="s">
        <v>1107</v>
      </c>
      <c r="E279" s="87" t="b">
        <v>1</v>
      </c>
      <c r="F279" s="87" t="b">
        <v>0</v>
      </c>
      <c r="G279" s="87" t="b">
        <v>0</v>
      </c>
    </row>
    <row r="280" spans="1:7" ht="15">
      <c r="A280" s="87" t="s">
        <v>1314</v>
      </c>
      <c r="B280" s="87">
        <v>2</v>
      </c>
      <c r="C280" s="128">
        <v>0.005494505494505495</v>
      </c>
      <c r="D280" s="87" t="s">
        <v>1107</v>
      </c>
      <c r="E280" s="87" t="b">
        <v>0</v>
      </c>
      <c r="F280" s="87" t="b">
        <v>0</v>
      </c>
      <c r="G280" s="87" t="b">
        <v>0</v>
      </c>
    </row>
    <row r="281" spans="1:7" ht="15">
      <c r="A281" s="87" t="s">
        <v>1254</v>
      </c>
      <c r="B281" s="87">
        <v>25</v>
      </c>
      <c r="C281" s="128">
        <v>0.0036590224606111287</v>
      </c>
      <c r="D281" s="87" t="s">
        <v>1108</v>
      </c>
      <c r="E281" s="87" t="b">
        <v>0</v>
      </c>
      <c r="F281" s="87" t="b">
        <v>0</v>
      </c>
      <c r="G281" s="87" t="b">
        <v>0</v>
      </c>
    </row>
    <row r="282" spans="1:7" ht="15">
      <c r="A282" s="87" t="s">
        <v>1258</v>
      </c>
      <c r="B282" s="87">
        <v>17</v>
      </c>
      <c r="C282" s="128">
        <v>0.007751256315718308</v>
      </c>
      <c r="D282" s="87" t="s">
        <v>1108</v>
      </c>
      <c r="E282" s="87" t="b">
        <v>0</v>
      </c>
      <c r="F282" s="87" t="b">
        <v>0</v>
      </c>
      <c r="G282" s="87" t="b">
        <v>0</v>
      </c>
    </row>
    <row r="283" spans="1:7" ht="15">
      <c r="A283" s="87" t="s">
        <v>1256</v>
      </c>
      <c r="B283" s="87">
        <v>12</v>
      </c>
      <c r="C283" s="128">
        <v>0.008826765441893624</v>
      </c>
      <c r="D283" s="87" t="s">
        <v>1108</v>
      </c>
      <c r="E283" s="87" t="b">
        <v>0</v>
      </c>
      <c r="F283" s="87" t="b">
        <v>0</v>
      </c>
      <c r="G283" s="87" t="b">
        <v>0</v>
      </c>
    </row>
    <row r="284" spans="1:7" ht="15">
      <c r="A284" s="87" t="s">
        <v>1257</v>
      </c>
      <c r="B284" s="87">
        <v>12</v>
      </c>
      <c r="C284" s="128">
        <v>0.008826765441893624</v>
      </c>
      <c r="D284" s="87" t="s">
        <v>1108</v>
      </c>
      <c r="E284" s="87" t="b">
        <v>0</v>
      </c>
      <c r="F284" s="87" t="b">
        <v>0</v>
      </c>
      <c r="G284" s="87" t="b">
        <v>0</v>
      </c>
    </row>
    <row r="285" spans="1:7" ht="15">
      <c r="A285" s="87" t="s">
        <v>1255</v>
      </c>
      <c r="B285" s="87">
        <v>9</v>
      </c>
      <c r="C285" s="128">
        <v>0.008698537352168278</v>
      </c>
      <c r="D285" s="87" t="s">
        <v>1108</v>
      </c>
      <c r="E285" s="87" t="b">
        <v>0</v>
      </c>
      <c r="F285" s="87" t="b">
        <v>0</v>
      </c>
      <c r="G285" s="87" t="b">
        <v>0</v>
      </c>
    </row>
    <row r="286" spans="1:7" ht="15">
      <c r="A286" s="87" t="s">
        <v>1281</v>
      </c>
      <c r="B286" s="87">
        <v>7</v>
      </c>
      <c r="C286" s="128">
        <v>0.008177749543323178</v>
      </c>
      <c r="D286" s="87" t="s">
        <v>1108</v>
      </c>
      <c r="E286" s="87" t="b">
        <v>0</v>
      </c>
      <c r="F286" s="87" t="b">
        <v>0</v>
      </c>
      <c r="G286" s="87" t="b">
        <v>0</v>
      </c>
    </row>
    <row r="287" spans="1:7" ht="15">
      <c r="A287" s="87" t="s">
        <v>1282</v>
      </c>
      <c r="B287" s="87">
        <v>7</v>
      </c>
      <c r="C287" s="128">
        <v>0.008177749543323178</v>
      </c>
      <c r="D287" s="87" t="s">
        <v>1108</v>
      </c>
      <c r="E287" s="87" t="b">
        <v>0</v>
      </c>
      <c r="F287" s="87" t="b">
        <v>0</v>
      </c>
      <c r="G287" s="87" t="b">
        <v>0</v>
      </c>
    </row>
    <row r="288" spans="1:7" ht="15">
      <c r="A288" s="87" t="s">
        <v>1283</v>
      </c>
      <c r="B288" s="87">
        <v>7</v>
      </c>
      <c r="C288" s="128">
        <v>0.008177749543323178</v>
      </c>
      <c r="D288" s="87" t="s">
        <v>1108</v>
      </c>
      <c r="E288" s="87" t="b">
        <v>0</v>
      </c>
      <c r="F288" s="87" t="b">
        <v>0</v>
      </c>
      <c r="G288" s="87" t="b">
        <v>0</v>
      </c>
    </row>
    <row r="289" spans="1:7" ht="15">
      <c r="A289" s="87" t="s">
        <v>1284</v>
      </c>
      <c r="B289" s="87">
        <v>7</v>
      </c>
      <c r="C289" s="128">
        <v>0.008177749543323178</v>
      </c>
      <c r="D289" s="87" t="s">
        <v>1108</v>
      </c>
      <c r="E289" s="87" t="b">
        <v>0</v>
      </c>
      <c r="F289" s="87" t="b">
        <v>0</v>
      </c>
      <c r="G289" s="87" t="b">
        <v>0</v>
      </c>
    </row>
    <row r="290" spans="1:7" ht="15">
      <c r="A290" s="87" t="s">
        <v>291</v>
      </c>
      <c r="B290" s="87">
        <v>7</v>
      </c>
      <c r="C290" s="128">
        <v>0.008177749543323178</v>
      </c>
      <c r="D290" s="87" t="s">
        <v>1108</v>
      </c>
      <c r="E290" s="87" t="b">
        <v>0</v>
      </c>
      <c r="F290" s="87" t="b">
        <v>0</v>
      </c>
      <c r="G290" s="87" t="b">
        <v>0</v>
      </c>
    </row>
    <row r="291" spans="1:7" ht="15">
      <c r="A291" s="87" t="s">
        <v>1285</v>
      </c>
      <c r="B291" s="87">
        <v>7</v>
      </c>
      <c r="C291" s="128">
        <v>0.008177749543323178</v>
      </c>
      <c r="D291" s="87" t="s">
        <v>1108</v>
      </c>
      <c r="E291" s="87" t="b">
        <v>0</v>
      </c>
      <c r="F291" s="87" t="b">
        <v>0</v>
      </c>
      <c r="G291" s="87" t="b">
        <v>0</v>
      </c>
    </row>
    <row r="292" spans="1:7" ht="15">
      <c r="A292" s="87" t="s">
        <v>1286</v>
      </c>
      <c r="B292" s="87">
        <v>7</v>
      </c>
      <c r="C292" s="128">
        <v>0.008177749543323178</v>
      </c>
      <c r="D292" s="87" t="s">
        <v>1108</v>
      </c>
      <c r="E292" s="87" t="b">
        <v>0</v>
      </c>
      <c r="F292" s="87" t="b">
        <v>0</v>
      </c>
      <c r="G292" s="87" t="b">
        <v>0</v>
      </c>
    </row>
    <row r="293" spans="1:7" ht="15">
      <c r="A293" s="87" t="s">
        <v>1263</v>
      </c>
      <c r="B293" s="87">
        <v>7</v>
      </c>
      <c r="C293" s="128">
        <v>0.008177749543323178</v>
      </c>
      <c r="D293" s="87" t="s">
        <v>1108</v>
      </c>
      <c r="E293" s="87" t="b">
        <v>0</v>
      </c>
      <c r="F293" s="87" t="b">
        <v>0</v>
      </c>
      <c r="G293" s="87" t="b">
        <v>0</v>
      </c>
    </row>
    <row r="294" spans="1:7" ht="15">
      <c r="A294" s="87" t="s">
        <v>288</v>
      </c>
      <c r="B294" s="87">
        <v>7</v>
      </c>
      <c r="C294" s="128">
        <v>0.010068500467071174</v>
      </c>
      <c r="D294" s="87" t="s">
        <v>1108</v>
      </c>
      <c r="E294" s="87" t="b">
        <v>0</v>
      </c>
      <c r="F294" s="87" t="b">
        <v>0</v>
      </c>
      <c r="G294" s="87" t="b">
        <v>0</v>
      </c>
    </row>
    <row r="295" spans="1:7" ht="15">
      <c r="A295" s="87" t="s">
        <v>1287</v>
      </c>
      <c r="B295" s="87">
        <v>6</v>
      </c>
      <c r="C295" s="128">
        <v>0.007751977866942907</v>
      </c>
      <c r="D295" s="87" t="s">
        <v>1108</v>
      </c>
      <c r="E295" s="87" t="b">
        <v>0</v>
      </c>
      <c r="F295" s="87" t="b">
        <v>0</v>
      </c>
      <c r="G295" s="87" t="b">
        <v>0</v>
      </c>
    </row>
    <row r="296" spans="1:7" ht="15">
      <c r="A296" s="87" t="s">
        <v>1277</v>
      </c>
      <c r="B296" s="87">
        <v>5</v>
      </c>
      <c r="C296" s="128">
        <v>0.007191786047907983</v>
      </c>
      <c r="D296" s="87" t="s">
        <v>1108</v>
      </c>
      <c r="E296" s="87" t="b">
        <v>0</v>
      </c>
      <c r="F296" s="87" t="b">
        <v>0</v>
      </c>
      <c r="G296" s="87" t="b">
        <v>0</v>
      </c>
    </row>
    <row r="297" spans="1:7" ht="15">
      <c r="A297" s="87" t="s">
        <v>342</v>
      </c>
      <c r="B297" s="87">
        <v>5</v>
      </c>
      <c r="C297" s="128">
        <v>0.007191786047907983</v>
      </c>
      <c r="D297" s="87" t="s">
        <v>1108</v>
      </c>
      <c r="E297" s="87" t="b">
        <v>0</v>
      </c>
      <c r="F297" s="87" t="b">
        <v>0</v>
      </c>
      <c r="G297" s="87" t="b">
        <v>0</v>
      </c>
    </row>
    <row r="298" spans="1:7" ht="15">
      <c r="A298" s="87" t="s">
        <v>1293</v>
      </c>
      <c r="B298" s="87">
        <v>5</v>
      </c>
      <c r="C298" s="128">
        <v>0.007191786047907983</v>
      </c>
      <c r="D298" s="87" t="s">
        <v>1108</v>
      </c>
      <c r="E298" s="87" t="b">
        <v>0</v>
      </c>
      <c r="F298" s="87" t="b">
        <v>0</v>
      </c>
      <c r="G298" s="87" t="b">
        <v>0</v>
      </c>
    </row>
    <row r="299" spans="1:7" ht="15">
      <c r="A299" s="87" t="s">
        <v>1264</v>
      </c>
      <c r="B299" s="87">
        <v>5</v>
      </c>
      <c r="C299" s="128">
        <v>0.007191786047907983</v>
      </c>
      <c r="D299" s="87" t="s">
        <v>1108</v>
      </c>
      <c r="E299" s="87" t="b">
        <v>0</v>
      </c>
      <c r="F299" s="87" t="b">
        <v>0</v>
      </c>
      <c r="G299" s="87" t="b">
        <v>0</v>
      </c>
    </row>
    <row r="300" spans="1:7" ht="15">
      <c r="A300" s="87" t="s">
        <v>1279</v>
      </c>
      <c r="B300" s="87">
        <v>5</v>
      </c>
      <c r="C300" s="128">
        <v>0.007191786047907983</v>
      </c>
      <c r="D300" s="87" t="s">
        <v>1108</v>
      </c>
      <c r="E300" s="87" t="b">
        <v>1</v>
      </c>
      <c r="F300" s="87" t="b">
        <v>0</v>
      </c>
      <c r="G300" s="87" t="b">
        <v>0</v>
      </c>
    </row>
    <row r="301" spans="1:7" ht="15">
      <c r="A301" s="87" t="s">
        <v>1288</v>
      </c>
      <c r="B301" s="87">
        <v>5</v>
      </c>
      <c r="C301" s="128">
        <v>0.007191786047907983</v>
      </c>
      <c r="D301" s="87" t="s">
        <v>1108</v>
      </c>
      <c r="E301" s="87" t="b">
        <v>0</v>
      </c>
      <c r="F301" s="87" t="b">
        <v>0</v>
      </c>
      <c r="G301" s="87" t="b">
        <v>0</v>
      </c>
    </row>
    <row r="302" spans="1:7" ht="15">
      <c r="A302" s="87" t="s">
        <v>1276</v>
      </c>
      <c r="B302" s="87">
        <v>5</v>
      </c>
      <c r="C302" s="128">
        <v>0.007191786047907983</v>
      </c>
      <c r="D302" s="87" t="s">
        <v>1108</v>
      </c>
      <c r="E302" s="87" t="b">
        <v>1</v>
      </c>
      <c r="F302" s="87" t="b">
        <v>0</v>
      </c>
      <c r="G302" s="87" t="b">
        <v>0</v>
      </c>
    </row>
    <row r="303" spans="1:7" ht="15">
      <c r="A303" s="87" t="s">
        <v>1260</v>
      </c>
      <c r="B303" s="87">
        <v>5</v>
      </c>
      <c r="C303" s="128">
        <v>0.007191786047907983</v>
      </c>
      <c r="D303" s="87" t="s">
        <v>1108</v>
      </c>
      <c r="E303" s="87" t="b">
        <v>0</v>
      </c>
      <c r="F303" s="87" t="b">
        <v>0</v>
      </c>
      <c r="G303" s="87" t="b">
        <v>0</v>
      </c>
    </row>
    <row r="304" spans="1:7" ht="15">
      <c r="A304" s="87" t="s">
        <v>249</v>
      </c>
      <c r="B304" s="87">
        <v>5</v>
      </c>
      <c r="C304" s="128">
        <v>0.007191786047907983</v>
      </c>
      <c r="D304" s="87" t="s">
        <v>1108</v>
      </c>
      <c r="E304" s="87" t="b">
        <v>0</v>
      </c>
      <c r="F304" s="87" t="b">
        <v>0</v>
      </c>
      <c r="G304" s="87" t="b">
        <v>0</v>
      </c>
    </row>
    <row r="305" spans="1:7" ht="15">
      <c r="A305" s="87" t="s">
        <v>287</v>
      </c>
      <c r="B305" s="87">
        <v>5</v>
      </c>
      <c r="C305" s="128">
        <v>0.007191786047907983</v>
      </c>
      <c r="D305" s="87" t="s">
        <v>1108</v>
      </c>
      <c r="E305" s="87" t="b">
        <v>0</v>
      </c>
      <c r="F305" s="87" t="b">
        <v>0</v>
      </c>
      <c r="G305" s="87" t="b">
        <v>0</v>
      </c>
    </row>
    <row r="306" spans="1:7" ht="15">
      <c r="A306" s="87" t="s">
        <v>1299</v>
      </c>
      <c r="B306" s="87">
        <v>4</v>
      </c>
      <c r="C306" s="128">
        <v>0.006469953888293531</v>
      </c>
      <c r="D306" s="87" t="s">
        <v>1108</v>
      </c>
      <c r="E306" s="87" t="b">
        <v>0</v>
      </c>
      <c r="F306" s="87" t="b">
        <v>0</v>
      </c>
      <c r="G306" s="87" t="b">
        <v>0</v>
      </c>
    </row>
    <row r="307" spans="1:7" ht="15">
      <c r="A307" s="87" t="s">
        <v>1294</v>
      </c>
      <c r="B307" s="87">
        <v>4</v>
      </c>
      <c r="C307" s="128">
        <v>0.006469953888293531</v>
      </c>
      <c r="D307" s="87" t="s">
        <v>1108</v>
      </c>
      <c r="E307" s="87" t="b">
        <v>0</v>
      </c>
      <c r="F307" s="87" t="b">
        <v>0</v>
      </c>
      <c r="G307" s="87" t="b">
        <v>0</v>
      </c>
    </row>
    <row r="308" spans="1:7" ht="15">
      <c r="A308" s="87" t="s">
        <v>1278</v>
      </c>
      <c r="B308" s="87">
        <v>4</v>
      </c>
      <c r="C308" s="128">
        <v>0.008695683985624262</v>
      </c>
      <c r="D308" s="87" t="s">
        <v>1108</v>
      </c>
      <c r="E308" s="87" t="b">
        <v>0</v>
      </c>
      <c r="F308" s="87" t="b">
        <v>0</v>
      </c>
      <c r="G308" s="87" t="b">
        <v>0</v>
      </c>
    </row>
    <row r="309" spans="1:7" ht="15">
      <c r="A309" s="87" t="s">
        <v>1290</v>
      </c>
      <c r="B309" s="87">
        <v>4</v>
      </c>
      <c r="C309" s="128">
        <v>0.008695683985624262</v>
      </c>
      <c r="D309" s="87" t="s">
        <v>1108</v>
      </c>
      <c r="E309" s="87" t="b">
        <v>1</v>
      </c>
      <c r="F309" s="87" t="b">
        <v>0</v>
      </c>
      <c r="G309" s="87" t="b">
        <v>0</v>
      </c>
    </row>
    <row r="310" spans="1:7" ht="15">
      <c r="A310" s="87" t="s">
        <v>1259</v>
      </c>
      <c r="B310" s="87">
        <v>4</v>
      </c>
      <c r="C310" s="128">
        <v>0.006469953888293531</v>
      </c>
      <c r="D310" s="87" t="s">
        <v>1108</v>
      </c>
      <c r="E310" s="87" t="b">
        <v>0</v>
      </c>
      <c r="F310" s="87" t="b">
        <v>0</v>
      </c>
      <c r="G310" s="87" t="b">
        <v>0</v>
      </c>
    </row>
    <row r="311" spans="1:7" ht="15">
      <c r="A311" s="87" t="s">
        <v>1265</v>
      </c>
      <c r="B311" s="87">
        <v>4</v>
      </c>
      <c r="C311" s="128">
        <v>0.006469953888293531</v>
      </c>
      <c r="D311" s="87" t="s">
        <v>1108</v>
      </c>
      <c r="E311" s="87" t="b">
        <v>0</v>
      </c>
      <c r="F311" s="87" t="b">
        <v>0</v>
      </c>
      <c r="G311" s="87" t="b">
        <v>0</v>
      </c>
    </row>
    <row r="312" spans="1:7" ht="15">
      <c r="A312" s="87" t="s">
        <v>1261</v>
      </c>
      <c r="B312" s="87">
        <v>4</v>
      </c>
      <c r="C312" s="128">
        <v>0.006469953888293531</v>
      </c>
      <c r="D312" s="87" t="s">
        <v>1108</v>
      </c>
      <c r="E312" s="87" t="b">
        <v>0</v>
      </c>
      <c r="F312" s="87" t="b">
        <v>0</v>
      </c>
      <c r="G312" s="87" t="b">
        <v>0</v>
      </c>
    </row>
    <row r="313" spans="1:7" ht="15">
      <c r="A313" s="87" t="s">
        <v>286</v>
      </c>
      <c r="B313" s="87">
        <v>4</v>
      </c>
      <c r="C313" s="128">
        <v>0.006469953888293531</v>
      </c>
      <c r="D313" s="87" t="s">
        <v>1108</v>
      </c>
      <c r="E313" s="87" t="b">
        <v>0</v>
      </c>
      <c r="F313" s="87" t="b">
        <v>0</v>
      </c>
      <c r="G313" s="87" t="b">
        <v>0</v>
      </c>
    </row>
    <row r="314" spans="1:7" ht="15">
      <c r="A314" s="87" t="s">
        <v>1300</v>
      </c>
      <c r="B314" s="87">
        <v>4</v>
      </c>
      <c r="C314" s="128">
        <v>0.006469953888293531</v>
      </c>
      <c r="D314" s="87" t="s">
        <v>1108</v>
      </c>
      <c r="E314" s="87" t="b">
        <v>0</v>
      </c>
      <c r="F314" s="87" t="b">
        <v>0</v>
      </c>
      <c r="G314" s="87" t="b">
        <v>0</v>
      </c>
    </row>
    <row r="315" spans="1:7" ht="15">
      <c r="A315" s="87" t="s">
        <v>1298</v>
      </c>
      <c r="B315" s="87">
        <v>3</v>
      </c>
      <c r="C315" s="128">
        <v>0.005545286506469501</v>
      </c>
      <c r="D315" s="87" t="s">
        <v>1108</v>
      </c>
      <c r="E315" s="87" t="b">
        <v>0</v>
      </c>
      <c r="F315" s="87" t="b">
        <v>0</v>
      </c>
      <c r="G315" s="87" t="b">
        <v>0</v>
      </c>
    </row>
    <row r="316" spans="1:7" ht="15">
      <c r="A316" s="87" t="s">
        <v>1319</v>
      </c>
      <c r="B316" s="87">
        <v>3</v>
      </c>
      <c r="C316" s="128">
        <v>0.005545286506469501</v>
      </c>
      <c r="D316" s="87" t="s">
        <v>1108</v>
      </c>
      <c r="E316" s="87" t="b">
        <v>0</v>
      </c>
      <c r="F316" s="87" t="b">
        <v>0</v>
      </c>
      <c r="G316" s="87" t="b">
        <v>0</v>
      </c>
    </row>
    <row r="317" spans="1:7" ht="15">
      <c r="A317" s="87" t="s">
        <v>1320</v>
      </c>
      <c r="B317" s="87">
        <v>3</v>
      </c>
      <c r="C317" s="128">
        <v>0.005545286506469501</v>
      </c>
      <c r="D317" s="87" t="s">
        <v>1108</v>
      </c>
      <c r="E317" s="87" t="b">
        <v>0</v>
      </c>
      <c r="F317" s="87" t="b">
        <v>0</v>
      </c>
      <c r="G317" s="87" t="b">
        <v>0</v>
      </c>
    </row>
    <row r="318" spans="1:7" ht="15">
      <c r="A318" s="87" t="s">
        <v>1321</v>
      </c>
      <c r="B318" s="87">
        <v>3</v>
      </c>
      <c r="C318" s="128">
        <v>0.005545286506469501</v>
      </c>
      <c r="D318" s="87" t="s">
        <v>1108</v>
      </c>
      <c r="E318" s="87" t="b">
        <v>0</v>
      </c>
      <c r="F318" s="87" t="b">
        <v>0</v>
      </c>
      <c r="G318" s="87" t="b">
        <v>0</v>
      </c>
    </row>
    <row r="319" spans="1:7" ht="15">
      <c r="A319" s="87" t="s">
        <v>1322</v>
      </c>
      <c r="B319" s="87">
        <v>3</v>
      </c>
      <c r="C319" s="128">
        <v>0.005545286506469501</v>
      </c>
      <c r="D319" s="87" t="s">
        <v>1108</v>
      </c>
      <c r="E319" s="87" t="b">
        <v>0</v>
      </c>
      <c r="F319" s="87" t="b">
        <v>0</v>
      </c>
      <c r="G319" s="87" t="b">
        <v>0</v>
      </c>
    </row>
    <row r="320" spans="1:7" ht="15">
      <c r="A320" s="87" t="s">
        <v>1323</v>
      </c>
      <c r="B320" s="87">
        <v>3</v>
      </c>
      <c r="C320" s="128">
        <v>0.005545286506469501</v>
      </c>
      <c r="D320" s="87" t="s">
        <v>1108</v>
      </c>
      <c r="E320" s="87" t="b">
        <v>0</v>
      </c>
      <c r="F320" s="87" t="b">
        <v>0</v>
      </c>
      <c r="G320" s="87" t="b">
        <v>0</v>
      </c>
    </row>
    <row r="321" spans="1:7" ht="15">
      <c r="A321" s="87" t="s">
        <v>1324</v>
      </c>
      <c r="B321" s="87">
        <v>3</v>
      </c>
      <c r="C321" s="128">
        <v>0.005545286506469501</v>
      </c>
      <c r="D321" s="87" t="s">
        <v>1108</v>
      </c>
      <c r="E321" s="87" t="b">
        <v>0</v>
      </c>
      <c r="F321" s="87" t="b">
        <v>0</v>
      </c>
      <c r="G321" s="87" t="b">
        <v>0</v>
      </c>
    </row>
    <row r="322" spans="1:7" ht="15">
      <c r="A322" s="87" t="s">
        <v>1325</v>
      </c>
      <c r="B322" s="87">
        <v>3</v>
      </c>
      <c r="C322" s="128">
        <v>0.005545286506469501</v>
      </c>
      <c r="D322" s="87" t="s">
        <v>1108</v>
      </c>
      <c r="E322" s="87" t="b">
        <v>0</v>
      </c>
      <c r="F322" s="87" t="b">
        <v>0</v>
      </c>
      <c r="G322" s="87" t="b">
        <v>0</v>
      </c>
    </row>
    <row r="323" spans="1:7" ht="15">
      <c r="A323" s="87" t="s">
        <v>1326</v>
      </c>
      <c r="B323" s="87">
        <v>3</v>
      </c>
      <c r="C323" s="128">
        <v>0.005545286506469501</v>
      </c>
      <c r="D323" s="87" t="s">
        <v>1108</v>
      </c>
      <c r="E323" s="87" t="b">
        <v>0</v>
      </c>
      <c r="F323" s="87" t="b">
        <v>0</v>
      </c>
      <c r="G323" s="87" t="b">
        <v>0</v>
      </c>
    </row>
    <row r="324" spans="1:7" ht="15">
      <c r="A324" s="87" t="s">
        <v>1327</v>
      </c>
      <c r="B324" s="87">
        <v>3</v>
      </c>
      <c r="C324" s="128">
        <v>0.005545286506469501</v>
      </c>
      <c r="D324" s="87" t="s">
        <v>1108</v>
      </c>
      <c r="E324" s="87" t="b">
        <v>0</v>
      </c>
      <c r="F324" s="87" t="b">
        <v>0</v>
      </c>
      <c r="G324" s="87" t="b">
        <v>0</v>
      </c>
    </row>
    <row r="325" spans="1:7" ht="15">
      <c r="A325" s="87" t="s">
        <v>1328</v>
      </c>
      <c r="B325" s="87">
        <v>3</v>
      </c>
      <c r="C325" s="128">
        <v>0.005545286506469501</v>
      </c>
      <c r="D325" s="87" t="s">
        <v>1108</v>
      </c>
      <c r="E325" s="87" t="b">
        <v>0</v>
      </c>
      <c r="F325" s="87" t="b">
        <v>0</v>
      </c>
      <c r="G325" s="87" t="b">
        <v>0</v>
      </c>
    </row>
    <row r="326" spans="1:7" ht="15">
      <c r="A326" s="87" t="s">
        <v>1329</v>
      </c>
      <c r="B326" s="87">
        <v>3</v>
      </c>
      <c r="C326" s="128">
        <v>0.005545286506469501</v>
      </c>
      <c r="D326" s="87" t="s">
        <v>1108</v>
      </c>
      <c r="E326" s="87" t="b">
        <v>0</v>
      </c>
      <c r="F326" s="87" t="b">
        <v>0</v>
      </c>
      <c r="G326" s="87" t="b">
        <v>0</v>
      </c>
    </row>
    <row r="327" spans="1:7" ht="15">
      <c r="A327" s="87" t="s">
        <v>1330</v>
      </c>
      <c r="B327" s="87">
        <v>3</v>
      </c>
      <c r="C327" s="128">
        <v>0.005545286506469501</v>
      </c>
      <c r="D327" s="87" t="s">
        <v>1108</v>
      </c>
      <c r="E327" s="87" t="b">
        <v>0</v>
      </c>
      <c r="F327" s="87" t="b">
        <v>0</v>
      </c>
      <c r="G327" s="87" t="b">
        <v>0</v>
      </c>
    </row>
    <row r="328" spans="1:7" ht="15">
      <c r="A328" s="87" t="s">
        <v>1331</v>
      </c>
      <c r="B328" s="87">
        <v>3</v>
      </c>
      <c r="C328" s="128">
        <v>0.005545286506469501</v>
      </c>
      <c r="D328" s="87" t="s">
        <v>1108</v>
      </c>
      <c r="E328" s="87" t="b">
        <v>0</v>
      </c>
      <c r="F328" s="87" t="b">
        <v>0</v>
      </c>
      <c r="G328" s="87" t="b">
        <v>0</v>
      </c>
    </row>
    <row r="329" spans="1:7" ht="15">
      <c r="A329" s="87" t="s">
        <v>1295</v>
      </c>
      <c r="B329" s="87">
        <v>3</v>
      </c>
      <c r="C329" s="128">
        <v>0.005545286506469501</v>
      </c>
      <c r="D329" s="87" t="s">
        <v>1108</v>
      </c>
      <c r="E329" s="87" t="b">
        <v>1</v>
      </c>
      <c r="F329" s="87" t="b">
        <v>0</v>
      </c>
      <c r="G329" s="87" t="b">
        <v>0</v>
      </c>
    </row>
    <row r="330" spans="1:7" ht="15">
      <c r="A330" s="87" t="s">
        <v>1302</v>
      </c>
      <c r="B330" s="87">
        <v>3</v>
      </c>
      <c r="C330" s="128">
        <v>0.005545286506469501</v>
      </c>
      <c r="D330" s="87" t="s">
        <v>1108</v>
      </c>
      <c r="E330" s="87" t="b">
        <v>1</v>
      </c>
      <c r="F330" s="87" t="b">
        <v>0</v>
      </c>
      <c r="G330" s="87" t="b">
        <v>0</v>
      </c>
    </row>
    <row r="331" spans="1:7" ht="15">
      <c r="A331" s="87" t="s">
        <v>1303</v>
      </c>
      <c r="B331" s="87">
        <v>3</v>
      </c>
      <c r="C331" s="128">
        <v>0.005545286506469501</v>
      </c>
      <c r="D331" s="87" t="s">
        <v>1108</v>
      </c>
      <c r="E331" s="87" t="b">
        <v>0</v>
      </c>
      <c r="F331" s="87" t="b">
        <v>0</v>
      </c>
      <c r="G331" s="87" t="b">
        <v>0</v>
      </c>
    </row>
    <row r="332" spans="1:7" ht="15">
      <c r="A332" s="87" t="s">
        <v>1304</v>
      </c>
      <c r="B332" s="87">
        <v>3</v>
      </c>
      <c r="C332" s="128">
        <v>0.005545286506469501</v>
      </c>
      <c r="D332" s="87" t="s">
        <v>1108</v>
      </c>
      <c r="E332" s="87" t="b">
        <v>0</v>
      </c>
      <c r="F332" s="87" t="b">
        <v>0</v>
      </c>
      <c r="G332" s="87" t="b">
        <v>0</v>
      </c>
    </row>
    <row r="333" spans="1:7" ht="15">
      <c r="A333" s="87" t="s">
        <v>280</v>
      </c>
      <c r="B333" s="87">
        <v>3</v>
      </c>
      <c r="C333" s="128">
        <v>0.005545286506469501</v>
      </c>
      <c r="D333" s="87" t="s">
        <v>1108</v>
      </c>
      <c r="E333" s="87" t="b">
        <v>0</v>
      </c>
      <c r="F333" s="87" t="b">
        <v>0</v>
      </c>
      <c r="G333" s="87" t="b">
        <v>0</v>
      </c>
    </row>
    <row r="334" spans="1:7" ht="15">
      <c r="A334" s="87" t="s">
        <v>1305</v>
      </c>
      <c r="B334" s="87">
        <v>3</v>
      </c>
      <c r="C334" s="128">
        <v>0.005545286506469501</v>
      </c>
      <c r="D334" s="87" t="s">
        <v>1108</v>
      </c>
      <c r="E334" s="87" t="b">
        <v>0</v>
      </c>
      <c r="F334" s="87" t="b">
        <v>0</v>
      </c>
      <c r="G334" s="87" t="b">
        <v>0</v>
      </c>
    </row>
    <row r="335" spans="1:7" ht="15">
      <c r="A335" s="87" t="s">
        <v>1306</v>
      </c>
      <c r="B335" s="87">
        <v>3</v>
      </c>
      <c r="C335" s="128">
        <v>0.005545286506469501</v>
      </c>
      <c r="D335" s="87" t="s">
        <v>1108</v>
      </c>
      <c r="E335" s="87" t="b">
        <v>0</v>
      </c>
      <c r="F335" s="87" t="b">
        <v>0</v>
      </c>
      <c r="G335" s="87" t="b">
        <v>0</v>
      </c>
    </row>
    <row r="336" spans="1:7" ht="15">
      <c r="A336" s="87" t="s">
        <v>1307</v>
      </c>
      <c r="B336" s="87">
        <v>3</v>
      </c>
      <c r="C336" s="128">
        <v>0.005545286506469501</v>
      </c>
      <c r="D336" s="87" t="s">
        <v>1108</v>
      </c>
      <c r="E336" s="87" t="b">
        <v>1</v>
      </c>
      <c r="F336" s="87" t="b">
        <v>0</v>
      </c>
      <c r="G336" s="87" t="b">
        <v>0</v>
      </c>
    </row>
    <row r="337" spans="1:7" ht="15">
      <c r="A337" s="87" t="s">
        <v>1308</v>
      </c>
      <c r="B337" s="87">
        <v>3</v>
      </c>
      <c r="C337" s="128">
        <v>0.005545286506469501</v>
      </c>
      <c r="D337" s="87" t="s">
        <v>1108</v>
      </c>
      <c r="E337" s="87" t="b">
        <v>0</v>
      </c>
      <c r="F337" s="87" t="b">
        <v>0</v>
      </c>
      <c r="G337" s="87" t="b">
        <v>0</v>
      </c>
    </row>
    <row r="338" spans="1:7" ht="15">
      <c r="A338" s="87" t="s">
        <v>1309</v>
      </c>
      <c r="B338" s="87">
        <v>3</v>
      </c>
      <c r="C338" s="128">
        <v>0.005545286506469501</v>
      </c>
      <c r="D338" s="87" t="s">
        <v>1108</v>
      </c>
      <c r="E338" s="87" t="b">
        <v>0</v>
      </c>
      <c r="F338" s="87" t="b">
        <v>0</v>
      </c>
      <c r="G338" s="87" t="b">
        <v>0</v>
      </c>
    </row>
    <row r="339" spans="1:7" ht="15">
      <c r="A339" s="87" t="s">
        <v>1310</v>
      </c>
      <c r="B339" s="87">
        <v>3</v>
      </c>
      <c r="C339" s="128">
        <v>0.005545286506469501</v>
      </c>
      <c r="D339" s="87" t="s">
        <v>1108</v>
      </c>
      <c r="E339" s="87" t="b">
        <v>0</v>
      </c>
      <c r="F339" s="87" t="b">
        <v>0</v>
      </c>
      <c r="G339" s="87" t="b">
        <v>0</v>
      </c>
    </row>
    <row r="340" spans="1:7" ht="15">
      <c r="A340" s="87" t="s">
        <v>1311</v>
      </c>
      <c r="B340" s="87">
        <v>3</v>
      </c>
      <c r="C340" s="128">
        <v>0.005545286506469501</v>
      </c>
      <c r="D340" s="87" t="s">
        <v>1108</v>
      </c>
      <c r="E340" s="87" t="b">
        <v>0</v>
      </c>
      <c r="F340" s="87" t="b">
        <v>0</v>
      </c>
      <c r="G340" s="87" t="b">
        <v>0</v>
      </c>
    </row>
    <row r="341" spans="1:7" ht="15">
      <c r="A341" s="87" t="s">
        <v>1312</v>
      </c>
      <c r="B341" s="87">
        <v>3</v>
      </c>
      <c r="C341" s="128">
        <v>0.005545286506469501</v>
      </c>
      <c r="D341" s="87" t="s">
        <v>1108</v>
      </c>
      <c r="E341" s="87" t="b">
        <v>0</v>
      </c>
      <c r="F341" s="87" t="b">
        <v>0</v>
      </c>
      <c r="G341" s="87" t="b">
        <v>0</v>
      </c>
    </row>
    <row r="342" spans="1:7" ht="15">
      <c r="A342" s="87" t="s">
        <v>1289</v>
      </c>
      <c r="B342" s="87">
        <v>3</v>
      </c>
      <c r="C342" s="128">
        <v>0.005545286506469501</v>
      </c>
      <c r="D342" s="87" t="s">
        <v>1108</v>
      </c>
      <c r="E342" s="87" t="b">
        <v>0</v>
      </c>
      <c r="F342" s="87" t="b">
        <v>0</v>
      </c>
      <c r="G342" s="87" t="b">
        <v>0</v>
      </c>
    </row>
    <row r="343" spans="1:7" ht="15">
      <c r="A343" s="87" t="s">
        <v>1333</v>
      </c>
      <c r="B343" s="87">
        <v>3</v>
      </c>
      <c r="C343" s="128">
        <v>0.005545286506469501</v>
      </c>
      <c r="D343" s="87" t="s">
        <v>1108</v>
      </c>
      <c r="E343" s="87" t="b">
        <v>0</v>
      </c>
      <c r="F343" s="87" t="b">
        <v>0</v>
      </c>
      <c r="G343" s="87" t="b">
        <v>0</v>
      </c>
    </row>
    <row r="344" spans="1:7" ht="15">
      <c r="A344" s="87" t="s">
        <v>1334</v>
      </c>
      <c r="B344" s="87">
        <v>3</v>
      </c>
      <c r="C344" s="128">
        <v>0.005545286506469501</v>
      </c>
      <c r="D344" s="87" t="s">
        <v>1108</v>
      </c>
      <c r="E344" s="87" t="b">
        <v>0</v>
      </c>
      <c r="F344" s="87" t="b">
        <v>0</v>
      </c>
      <c r="G344" s="87" t="b">
        <v>0</v>
      </c>
    </row>
    <row r="345" spans="1:7" ht="15">
      <c r="A345" s="87" t="s">
        <v>1335</v>
      </c>
      <c r="B345" s="87">
        <v>3</v>
      </c>
      <c r="C345" s="128">
        <v>0.005545286506469501</v>
      </c>
      <c r="D345" s="87" t="s">
        <v>1108</v>
      </c>
      <c r="E345" s="87" t="b">
        <v>0</v>
      </c>
      <c r="F345" s="87" t="b">
        <v>0</v>
      </c>
      <c r="G345" s="87" t="b">
        <v>0</v>
      </c>
    </row>
    <row r="346" spans="1:7" ht="15">
      <c r="A346" s="87" t="s">
        <v>1336</v>
      </c>
      <c r="B346" s="87">
        <v>3</v>
      </c>
      <c r="C346" s="128">
        <v>0.005545286506469501</v>
      </c>
      <c r="D346" s="87" t="s">
        <v>1108</v>
      </c>
      <c r="E346" s="87" t="b">
        <v>0</v>
      </c>
      <c r="F346" s="87" t="b">
        <v>0</v>
      </c>
      <c r="G346" s="87" t="b">
        <v>0</v>
      </c>
    </row>
    <row r="347" spans="1:7" ht="15">
      <c r="A347" s="87" t="s">
        <v>1337</v>
      </c>
      <c r="B347" s="87">
        <v>3</v>
      </c>
      <c r="C347" s="128">
        <v>0.005545286506469501</v>
      </c>
      <c r="D347" s="87" t="s">
        <v>1108</v>
      </c>
      <c r="E347" s="87" t="b">
        <v>0</v>
      </c>
      <c r="F347" s="87" t="b">
        <v>0</v>
      </c>
      <c r="G347" s="87" t="b">
        <v>0</v>
      </c>
    </row>
    <row r="348" spans="1:7" ht="15">
      <c r="A348" s="87" t="s">
        <v>1338</v>
      </c>
      <c r="B348" s="87">
        <v>3</v>
      </c>
      <c r="C348" s="128">
        <v>0.005545286506469501</v>
      </c>
      <c r="D348" s="87" t="s">
        <v>1108</v>
      </c>
      <c r="E348" s="87" t="b">
        <v>0</v>
      </c>
      <c r="F348" s="87" t="b">
        <v>0</v>
      </c>
      <c r="G348" s="87" t="b">
        <v>0</v>
      </c>
    </row>
    <row r="349" spans="1:7" ht="15">
      <c r="A349" s="87" t="s">
        <v>1339</v>
      </c>
      <c r="B349" s="87">
        <v>3</v>
      </c>
      <c r="C349" s="128">
        <v>0.005545286506469501</v>
      </c>
      <c r="D349" s="87" t="s">
        <v>1108</v>
      </c>
      <c r="E349" s="87" t="b">
        <v>0</v>
      </c>
      <c r="F349" s="87" t="b">
        <v>0</v>
      </c>
      <c r="G349" s="87" t="b">
        <v>0</v>
      </c>
    </row>
    <row r="350" spans="1:7" ht="15">
      <c r="A350" s="87" t="s">
        <v>1340</v>
      </c>
      <c r="B350" s="87">
        <v>3</v>
      </c>
      <c r="C350" s="128">
        <v>0.005545286506469501</v>
      </c>
      <c r="D350" s="87" t="s">
        <v>1108</v>
      </c>
      <c r="E350" s="87" t="b">
        <v>0</v>
      </c>
      <c r="F350" s="87" t="b">
        <v>0</v>
      </c>
      <c r="G350" s="87" t="b">
        <v>0</v>
      </c>
    </row>
    <row r="351" spans="1:7" ht="15">
      <c r="A351" s="87" t="s">
        <v>1341</v>
      </c>
      <c r="B351" s="87">
        <v>3</v>
      </c>
      <c r="C351" s="128">
        <v>0.005545286506469501</v>
      </c>
      <c r="D351" s="87" t="s">
        <v>1108</v>
      </c>
      <c r="E351" s="87" t="b">
        <v>0</v>
      </c>
      <c r="F351" s="87" t="b">
        <v>0</v>
      </c>
      <c r="G351" s="87" t="b">
        <v>0</v>
      </c>
    </row>
    <row r="352" spans="1:7" ht="15">
      <c r="A352" s="87" t="s">
        <v>1342</v>
      </c>
      <c r="B352" s="87">
        <v>3</v>
      </c>
      <c r="C352" s="128">
        <v>0.005545286506469501</v>
      </c>
      <c r="D352" s="87" t="s">
        <v>1108</v>
      </c>
      <c r="E352" s="87" t="b">
        <v>0</v>
      </c>
      <c r="F352" s="87" t="b">
        <v>0</v>
      </c>
      <c r="G352" s="87" t="b">
        <v>0</v>
      </c>
    </row>
    <row r="353" spans="1:7" ht="15">
      <c r="A353" s="87" t="s">
        <v>289</v>
      </c>
      <c r="B353" s="87">
        <v>3</v>
      </c>
      <c r="C353" s="128">
        <v>0.005545286506469501</v>
      </c>
      <c r="D353" s="87" t="s">
        <v>1108</v>
      </c>
      <c r="E353" s="87" t="b">
        <v>0</v>
      </c>
      <c r="F353" s="87" t="b">
        <v>0</v>
      </c>
      <c r="G353" s="87" t="b">
        <v>0</v>
      </c>
    </row>
    <row r="354" spans="1:7" ht="15">
      <c r="A354" s="87" t="s">
        <v>1266</v>
      </c>
      <c r="B354" s="87">
        <v>3</v>
      </c>
      <c r="C354" s="128">
        <v>0.005545286506469501</v>
      </c>
      <c r="D354" s="87" t="s">
        <v>1108</v>
      </c>
      <c r="E354" s="87" t="b">
        <v>0</v>
      </c>
      <c r="F354" s="87" t="b">
        <v>0</v>
      </c>
      <c r="G354" s="87" t="b">
        <v>0</v>
      </c>
    </row>
    <row r="355" spans="1:7" ht="15">
      <c r="A355" s="87" t="s">
        <v>1378</v>
      </c>
      <c r="B355" s="87">
        <v>2</v>
      </c>
      <c r="C355" s="128">
        <v>0.004347841992812131</v>
      </c>
      <c r="D355" s="87" t="s">
        <v>1108</v>
      </c>
      <c r="E355" s="87" t="b">
        <v>0</v>
      </c>
      <c r="F355" s="87" t="b">
        <v>0</v>
      </c>
      <c r="G355" s="87" t="b">
        <v>0</v>
      </c>
    </row>
    <row r="356" spans="1:7" ht="15">
      <c r="A356" s="87" t="s">
        <v>1379</v>
      </c>
      <c r="B356" s="87">
        <v>2</v>
      </c>
      <c r="C356" s="128">
        <v>0.004347841992812131</v>
      </c>
      <c r="D356" s="87" t="s">
        <v>1108</v>
      </c>
      <c r="E356" s="87" t="b">
        <v>0</v>
      </c>
      <c r="F356" s="87" t="b">
        <v>0</v>
      </c>
      <c r="G356" s="87" t="b">
        <v>0</v>
      </c>
    </row>
    <row r="357" spans="1:7" ht="15">
      <c r="A357" s="87" t="s">
        <v>1380</v>
      </c>
      <c r="B357" s="87">
        <v>2</v>
      </c>
      <c r="C357" s="128">
        <v>0.004347841992812131</v>
      </c>
      <c r="D357" s="87" t="s">
        <v>1108</v>
      </c>
      <c r="E357" s="87" t="b">
        <v>0</v>
      </c>
      <c r="F357" s="87" t="b">
        <v>0</v>
      </c>
      <c r="G357" s="87" t="b">
        <v>0</v>
      </c>
    </row>
    <row r="358" spans="1:7" ht="15">
      <c r="A358" s="87" t="s">
        <v>1381</v>
      </c>
      <c r="B358" s="87">
        <v>2</v>
      </c>
      <c r="C358" s="128">
        <v>0.004347841992812131</v>
      </c>
      <c r="D358" s="87" t="s">
        <v>1108</v>
      </c>
      <c r="E358" s="87" t="b">
        <v>0</v>
      </c>
      <c r="F358" s="87" t="b">
        <v>0</v>
      </c>
      <c r="G358" s="87" t="b">
        <v>0</v>
      </c>
    </row>
    <row r="359" spans="1:7" ht="15">
      <c r="A359" s="87" t="s">
        <v>1382</v>
      </c>
      <c r="B359" s="87">
        <v>2</v>
      </c>
      <c r="C359" s="128">
        <v>0.004347841992812131</v>
      </c>
      <c r="D359" s="87" t="s">
        <v>1108</v>
      </c>
      <c r="E359" s="87" t="b">
        <v>0</v>
      </c>
      <c r="F359" s="87" t="b">
        <v>1</v>
      </c>
      <c r="G359" s="87" t="b">
        <v>0</v>
      </c>
    </row>
    <row r="360" spans="1:7" ht="15">
      <c r="A360" s="87" t="s">
        <v>1383</v>
      </c>
      <c r="B360" s="87">
        <v>2</v>
      </c>
      <c r="C360" s="128">
        <v>0.004347841992812131</v>
      </c>
      <c r="D360" s="87" t="s">
        <v>1108</v>
      </c>
      <c r="E360" s="87" t="b">
        <v>0</v>
      </c>
      <c r="F360" s="87" t="b">
        <v>0</v>
      </c>
      <c r="G360" s="87" t="b">
        <v>0</v>
      </c>
    </row>
    <row r="361" spans="1:7" ht="15">
      <c r="A361" s="87" t="s">
        <v>1384</v>
      </c>
      <c r="B361" s="87">
        <v>2</v>
      </c>
      <c r="C361" s="128">
        <v>0.004347841992812131</v>
      </c>
      <c r="D361" s="87" t="s">
        <v>1108</v>
      </c>
      <c r="E361" s="87" t="b">
        <v>1</v>
      </c>
      <c r="F361" s="87" t="b">
        <v>0</v>
      </c>
      <c r="G361" s="87" t="b">
        <v>0</v>
      </c>
    </row>
    <row r="362" spans="1:7" ht="15">
      <c r="A362" s="87" t="s">
        <v>1385</v>
      </c>
      <c r="B362" s="87">
        <v>2</v>
      </c>
      <c r="C362" s="128">
        <v>0.004347841992812131</v>
      </c>
      <c r="D362" s="87" t="s">
        <v>1108</v>
      </c>
      <c r="E362" s="87" t="b">
        <v>0</v>
      </c>
      <c r="F362" s="87" t="b">
        <v>0</v>
      </c>
      <c r="G362" s="87" t="b">
        <v>0</v>
      </c>
    </row>
    <row r="363" spans="1:7" ht="15">
      <c r="A363" s="87" t="s">
        <v>1386</v>
      </c>
      <c r="B363" s="87">
        <v>2</v>
      </c>
      <c r="C363" s="128">
        <v>0.004347841992812131</v>
      </c>
      <c r="D363" s="87" t="s">
        <v>1108</v>
      </c>
      <c r="E363" s="87" t="b">
        <v>0</v>
      </c>
      <c r="F363" s="87" t="b">
        <v>0</v>
      </c>
      <c r="G363" s="87" t="b">
        <v>0</v>
      </c>
    </row>
    <row r="364" spans="1:7" ht="15">
      <c r="A364" s="87" t="s">
        <v>1387</v>
      </c>
      <c r="B364" s="87">
        <v>2</v>
      </c>
      <c r="C364" s="128">
        <v>0.004347841992812131</v>
      </c>
      <c r="D364" s="87" t="s">
        <v>1108</v>
      </c>
      <c r="E364" s="87" t="b">
        <v>0</v>
      </c>
      <c r="F364" s="87" t="b">
        <v>0</v>
      </c>
      <c r="G364" s="87" t="b">
        <v>0</v>
      </c>
    </row>
    <row r="365" spans="1:7" ht="15">
      <c r="A365" s="87" t="s">
        <v>1388</v>
      </c>
      <c r="B365" s="87">
        <v>2</v>
      </c>
      <c r="C365" s="128">
        <v>0.004347841992812131</v>
      </c>
      <c r="D365" s="87" t="s">
        <v>1108</v>
      </c>
      <c r="E365" s="87" t="b">
        <v>0</v>
      </c>
      <c r="F365" s="87" t="b">
        <v>0</v>
      </c>
      <c r="G365" s="87" t="b">
        <v>0</v>
      </c>
    </row>
    <row r="366" spans="1:7" ht="15">
      <c r="A366" s="87" t="s">
        <v>1389</v>
      </c>
      <c r="B366" s="87">
        <v>2</v>
      </c>
      <c r="C366" s="128">
        <v>0.004347841992812131</v>
      </c>
      <c r="D366" s="87" t="s">
        <v>1108</v>
      </c>
      <c r="E366" s="87" t="b">
        <v>0</v>
      </c>
      <c r="F366" s="87" t="b">
        <v>0</v>
      </c>
      <c r="G366" s="87" t="b">
        <v>0</v>
      </c>
    </row>
    <row r="367" spans="1:7" ht="15">
      <c r="A367" s="87" t="s">
        <v>1390</v>
      </c>
      <c r="B367" s="87">
        <v>2</v>
      </c>
      <c r="C367" s="128">
        <v>0.004347841992812131</v>
      </c>
      <c r="D367" s="87" t="s">
        <v>1108</v>
      </c>
      <c r="E367" s="87" t="b">
        <v>0</v>
      </c>
      <c r="F367" s="87" t="b">
        <v>0</v>
      </c>
      <c r="G367" s="87" t="b">
        <v>0</v>
      </c>
    </row>
    <row r="368" spans="1:7" ht="15">
      <c r="A368" s="87" t="s">
        <v>1391</v>
      </c>
      <c r="B368" s="87">
        <v>2</v>
      </c>
      <c r="C368" s="128">
        <v>0.004347841992812131</v>
      </c>
      <c r="D368" s="87" t="s">
        <v>1108</v>
      </c>
      <c r="E368" s="87" t="b">
        <v>0</v>
      </c>
      <c r="F368" s="87" t="b">
        <v>0</v>
      </c>
      <c r="G368" s="87" t="b">
        <v>0</v>
      </c>
    </row>
    <row r="369" spans="1:7" ht="15">
      <c r="A369" s="87" t="s">
        <v>1392</v>
      </c>
      <c r="B369" s="87">
        <v>2</v>
      </c>
      <c r="C369" s="128">
        <v>0.004347841992812131</v>
      </c>
      <c r="D369" s="87" t="s">
        <v>1108</v>
      </c>
      <c r="E369" s="87" t="b">
        <v>0</v>
      </c>
      <c r="F369" s="87" t="b">
        <v>0</v>
      </c>
      <c r="G369" s="87" t="b">
        <v>0</v>
      </c>
    </row>
    <row r="370" spans="1:7" ht="15">
      <c r="A370" s="87" t="s">
        <v>1332</v>
      </c>
      <c r="B370" s="87">
        <v>2</v>
      </c>
      <c r="C370" s="128">
        <v>0.004347841992812131</v>
      </c>
      <c r="D370" s="87" t="s">
        <v>1108</v>
      </c>
      <c r="E370" s="87" t="b">
        <v>0</v>
      </c>
      <c r="F370" s="87" t="b">
        <v>0</v>
      </c>
      <c r="G370" s="87" t="b">
        <v>0</v>
      </c>
    </row>
    <row r="371" spans="1:7" ht="15">
      <c r="A371" s="87" t="s">
        <v>1344</v>
      </c>
      <c r="B371" s="87">
        <v>2</v>
      </c>
      <c r="C371" s="128">
        <v>0.004347841992812131</v>
      </c>
      <c r="D371" s="87" t="s">
        <v>1108</v>
      </c>
      <c r="E371" s="87" t="b">
        <v>0</v>
      </c>
      <c r="F371" s="87" t="b">
        <v>0</v>
      </c>
      <c r="G371" s="87" t="b">
        <v>0</v>
      </c>
    </row>
    <row r="372" spans="1:7" ht="15">
      <c r="A372" s="87" t="s">
        <v>1314</v>
      </c>
      <c r="B372" s="87">
        <v>2</v>
      </c>
      <c r="C372" s="128">
        <v>0.004347841992812131</v>
      </c>
      <c r="D372" s="87" t="s">
        <v>1108</v>
      </c>
      <c r="E372" s="87" t="b">
        <v>0</v>
      </c>
      <c r="F372" s="87" t="b">
        <v>0</v>
      </c>
      <c r="G372" s="87" t="b">
        <v>0</v>
      </c>
    </row>
    <row r="373" spans="1:7" ht="15">
      <c r="A373" s="87" t="s">
        <v>1345</v>
      </c>
      <c r="B373" s="87">
        <v>2</v>
      </c>
      <c r="C373" s="128">
        <v>0.004347841992812131</v>
      </c>
      <c r="D373" s="87" t="s">
        <v>1108</v>
      </c>
      <c r="E373" s="87" t="b">
        <v>0</v>
      </c>
      <c r="F373" s="87" t="b">
        <v>0</v>
      </c>
      <c r="G373" s="87" t="b">
        <v>0</v>
      </c>
    </row>
    <row r="374" spans="1:7" ht="15">
      <c r="A374" s="87" t="s">
        <v>1346</v>
      </c>
      <c r="B374" s="87">
        <v>2</v>
      </c>
      <c r="C374" s="128">
        <v>0.004347841992812131</v>
      </c>
      <c r="D374" s="87" t="s">
        <v>1108</v>
      </c>
      <c r="E374" s="87" t="b">
        <v>0</v>
      </c>
      <c r="F374" s="87" t="b">
        <v>0</v>
      </c>
      <c r="G374" s="87" t="b">
        <v>0</v>
      </c>
    </row>
    <row r="375" spans="1:7" ht="15">
      <c r="A375" s="87" t="s">
        <v>1347</v>
      </c>
      <c r="B375" s="87">
        <v>2</v>
      </c>
      <c r="C375" s="128">
        <v>0.004347841992812131</v>
      </c>
      <c r="D375" s="87" t="s">
        <v>1108</v>
      </c>
      <c r="E375" s="87" t="b">
        <v>0</v>
      </c>
      <c r="F375" s="87" t="b">
        <v>0</v>
      </c>
      <c r="G375" s="87" t="b">
        <v>0</v>
      </c>
    </row>
    <row r="376" spans="1:7" ht="15">
      <c r="A376" s="87" t="s">
        <v>1348</v>
      </c>
      <c r="B376" s="87">
        <v>2</v>
      </c>
      <c r="C376" s="128">
        <v>0.004347841992812131</v>
      </c>
      <c r="D376" s="87" t="s">
        <v>1108</v>
      </c>
      <c r="E376" s="87" t="b">
        <v>0</v>
      </c>
      <c r="F376" s="87" t="b">
        <v>0</v>
      </c>
      <c r="G376" s="87" t="b">
        <v>0</v>
      </c>
    </row>
    <row r="377" spans="1:7" ht="15">
      <c r="A377" s="87" t="s">
        <v>1349</v>
      </c>
      <c r="B377" s="87">
        <v>2</v>
      </c>
      <c r="C377" s="128">
        <v>0.004347841992812131</v>
      </c>
      <c r="D377" s="87" t="s">
        <v>1108</v>
      </c>
      <c r="E377" s="87" t="b">
        <v>0</v>
      </c>
      <c r="F377" s="87" t="b">
        <v>0</v>
      </c>
      <c r="G377" s="87" t="b">
        <v>0</v>
      </c>
    </row>
    <row r="378" spans="1:7" ht="15">
      <c r="A378" s="87" t="s">
        <v>1350</v>
      </c>
      <c r="B378" s="87">
        <v>2</v>
      </c>
      <c r="C378" s="128">
        <v>0.004347841992812131</v>
      </c>
      <c r="D378" s="87" t="s">
        <v>1108</v>
      </c>
      <c r="E378" s="87" t="b">
        <v>0</v>
      </c>
      <c r="F378" s="87" t="b">
        <v>0</v>
      </c>
      <c r="G378" s="87" t="b">
        <v>0</v>
      </c>
    </row>
    <row r="379" spans="1:7" ht="15">
      <c r="A379" s="87" t="s">
        <v>1351</v>
      </c>
      <c r="B379" s="87">
        <v>2</v>
      </c>
      <c r="C379" s="128">
        <v>0.004347841992812131</v>
      </c>
      <c r="D379" s="87" t="s">
        <v>1108</v>
      </c>
      <c r="E379" s="87" t="b">
        <v>0</v>
      </c>
      <c r="F379" s="87" t="b">
        <v>0</v>
      </c>
      <c r="G379" s="87" t="b">
        <v>0</v>
      </c>
    </row>
    <row r="380" spans="1:7" ht="15">
      <c r="A380" s="87" t="s">
        <v>1352</v>
      </c>
      <c r="B380" s="87">
        <v>2</v>
      </c>
      <c r="C380" s="128">
        <v>0.004347841992812131</v>
      </c>
      <c r="D380" s="87" t="s">
        <v>1108</v>
      </c>
      <c r="E380" s="87" t="b">
        <v>0</v>
      </c>
      <c r="F380" s="87" t="b">
        <v>0</v>
      </c>
      <c r="G380" s="87" t="b">
        <v>0</v>
      </c>
    </row>
    <row r="381" spans="1:7" ht="15">
      <c r="A381" s="87" t="s">
        <v>1353</v>
      </c>
      <c r="B381" s="87">
        <v>2</v>
      </c>
      <c r="C381" s="128">
        <v>0.004347841992812131</v>
      </c>
      <c r="D381" s="87" t="s">
        <v>1108</v>
      </c>
      <c r="E381" s="87" t="b">
        <v>0</v>
      </c>
      <c r="F381" s="87" t="b">
        <v>0</v>
      </c>
      <c r="G381" s="87" t="b">
        <v>0</v>
      </c>
    </row>
    <row r="382" spans="1:7" ht="15">
      <c r="A382" s="87" t="s">
        <v>1354</v>
      </c>
      <c r="B382" s="87">
        <v>2</v>
      </c>
      <c r="C382" s="128">
        <v>0.004347841992812131</v>
      </c>
      <c r="D382" s="87" t="s">
        <v>1108</v>
      </c>
      <c r="E382" s="87" t="b">
        <v>0</v>
      </c>
      <c r="F382" s="87" t="b">
        <v>0</v>
      </c>
      <c r="G382" s="87" t="b">
        <v>0</v>
      </c>
    </row>
    <row r="383" spans="1:7" ht="15">
      <c r="A383" s="87" t="s">
        <v>1355</v>
      </c>
      <c r="B383" s="87">
        <v>2</v>
      </c>
      <c r="C383" s="128">
        <v>0.004347841992812131</v>
      </c>
      <c r="D383" s="87" t="s">
        <v>1108</v>
      </c>
      <c r="E383" s="87" t="b">
        <v>0</v>
      </c>
      <c r="F383" s="87" t="b">
        <v>0</v>
      </c>
      <c r="G383" s="87" t="b">
        <v>0</v>
      </c>
    </row>
    <row r="384" spans="1:7" ht="15">
      <c r="A384" s="87" t="s">
        <v>1343</v>
      </c>
      <c r="B384" s="87">
        <v>2</v>
      </c>
      <c r="C384" s="128">
        <v>0.004347841992812131</v>
      </c>
      <c r="D384" s="87" t="s">
        <v>1108</v>
      </c>
      <c r="E384" s="87" t="b">
        <v>0</v>
      </c>
      <c r="F384" s="87" t="b">
        <v>0</v>
      </c>
      <c r="G384" s="87" t="b">
        <v>0</v>
      </c>
    </row>
    <row r="385" spans="1:7" ht="15">
      <c r="A385" s="87" t="s">
        <v>273</v>
      </c>
      <c r="B385" s="87">
        <v>2</v>
      </c>
      <c r="C385" s="128">
        <v>0.004347841992812131</v>
      </c>
      <c r="D385" s="87" t="s">
        <v>1108</v>
      </c>
      <c r="E385" s="87" t="b">
        <v>0</v>
      </c>
      <c r="F385" s="87" t="b">
        <v>0</v>
      </c>
      <c r="G385" s="87" t="b">
        <v>0</v>
      </c>
    </row>
    <row r="386" spans="1:7" ht="15">
      <c r="A386" s="87" t="s">
        <v>1269</v>
      </c>
      <c r="B386" s="87">
        <v>2</v>
      </c>
      <c r="C386" s="128">
        <v>0.004347841992812131</v>
      </c>
      <c r="D386" s="87" t="s">
        <v>1108</v>
      </c>
      <c r="E386" s="87" t="b">
        <v>0</v>
      </c>
      <c r="F386" s="87" t="b">
        <v>0</v>
      </c>
      <c r="G386" s="87" t="b">
        <v>0</v>
      </c>
    </row>
    <row r="387" spans="1:7" ht="15">
      <c r="A387" s="87" t="s">
        <v>1262</v>
      </c>
      <c r="B387" s="87">
        <v>2</v>
      </c>
      <c r="C387" s="128">
        <v>0.004347841992812131</v>
      </c>
      <c r="D387" s="87" t="s">
        <v>1108</v>
      </c>
      <c r="E387" s="87" t="b">
        <v>0</v>
      </c>
      <c r="F387" s="87" t="b">
        <v>0</v>
      </c>
      <c r="G387" s="87" t="b">
        <v>0</v>
      </c>
    </row>
    <row r="388" spans="1:7" ht="15">
      <c r="A388" s="87" t="s">
        <v>1270</v>
      </c>
      <c r="B388" s="87">
        <v>2</v>
      </c>
      <c r="C388" s="128">
        <v>0.004347841992812131</v>
      </c>
      <c r="D388" s="87" t="s">
        <v>1108</v>
      </c>
      <c r="E388" s="87" t="b">
        <v>0</v>
      </c>
      <c r="F388" s="87" t="b">
        <v>0</v>
      </c>
      <c r="G388" s="87" t="b">
        <v>0</v>
      </c>
    </row>
    <row r="389" spans="1:7" ht="15">
      <c r="A389" s="87" t="s">
        <v>1271</v>
      </c>
      <c r="B389" s="87">
        <v>2</v>
      </c>
      <c r="C389" s="128">
        <v>0.004347841992812131</v>
      </c>
      <c r="D389" s="87" t="s">
        <v>1108</v>
      </c>
      <c r="E389" s="87" t="b">
        <v>0</v>
      </c>
      <c r="F389" s="87" t="b">
        <v>0</v>
      </c>
      <c r="G389" s="87" t="b">
        <v>0</v>
      </c>
    </row>
    <row r="390" spans="1:7" ht="15">
      <c r="A390" s="87" t="s">
        <v>282</v>
      </c>
      <c r="B390" s="87">
        <v>2</v>
      </c>
      <c r="C390" s="128">
        <v>0.004347841992812131</v>
      </c>
      <c r="D390" s="87" t="s">
        <v>1108</v>
      </c>
      <c r="E390" s="87" t="b">
        <v>0</v>
      </c>
      <c r="F390" s="87" t="b">
        <v>0</v>
      </c>
      <c r="G390" s="87" t="b">
        <v>0</v>
      </c>
    </row>
    <row r="391" spans="1:7" ht="15">
      <c r="A391" s="87" t="s">
        <v>263</v>
      </c>
      <c r="B391" s="87">
        <v>2</v>
      </c>
      <c r="C391" s="128">
        <v>0.004347841992812131</v>
      </c>
      <c r="D391" s="87" t="s">
        <v>1108</v>
      </c>
      <c r="E391" s="87" t="b">
        <v>0</v>
      </c>
      <c r="F391" s="87" t="b">
        <v>0</v>
      </c>
      <c r="G391" s="87" t="b">
        <v>0</v>
      </c>
    </row>
    <row r="392" spans="1:7" ht="15">
      <c r="A392" s="87" t="s">
        <v>266</v>
      </c>
      <c r="B392" s="87">
        <v>2</v>
      </c>
      <c r="C392" s="128">
        <v>0.004347841992812131</v>
      </c>
      <c r="D392" s="87" t="s">
        <v>1108</v>
      </c>
      <c r="E392" s="87" t="b">
        <v>0</v>
      </c>
      <c r="F392" s="87" t="b">
        <v>0</v>
      </c>
      <c r="G392" s="87" t="b">
        <v>0</v>
      </c>
    </row>
    <row r="393" spans="1:7" ht="15">
      <c r="A393" s="87" t="s">
        <v>1426</v>
      </c>
      <c r="B393" s="87">
        <v>2</v>
      </c>
      <c r="C393" s="128">
        <v>0.004347841992812131</v>
      </c>
      <c r="D393" s="87" t="s">
        <v>1108</v>
      </c>
      <c r="E393" s="87" t="b">
        <v>0</v>
      </c>
      <c r="F393" s="87" t="b">
        <v>0</v>
      </c>
      <c r="G393" s="87" t="b">
        <v>0</v>
      </c>
    </row>
    <row r="394" spans="1:7" ht="15">
      <c r="A394" s="87" t="s">
        <v>1301</v>
      </c>
      <c r="B394" s="87">
        <v>2</v>
      </c>
      <c r="C394" s="128">
        <v>0.004347841992812131</v>
      </c>
      <c r="D394" s="87" t="s">
        <v>1108</v>
      </c>
      <c r="E394" s="87" t="b">
        <v>0</v>
      </c>
      <c r="F394" s="87" t="b">
        <v>0</v>
      </c>
      <c r="G394" s="87" t="b">
        <v>0</v>
      </c>
    </row>
    <row r="395" spans="1:7" ht="15">
      <c r="A395" s="87" t="s">
        <v>346</v>
      </c>
      <c r="B395" s="87">
        <v>2</v>
      </c>
      <c r="C395" s="128">
        <v>0.004347841992812131</v>
      </c>
      <c r="D395" s="87" t="s">
        <v>1108</v>
      </c>
      <c r="E395" s="87" t="b">
        <v>0</v>
      </c>
      <c r="F395" s="87" t="b">
        <v>0</v>
      </c>
      <c r="G395" s="87" t="b">
        <v>0</v>
      </c>
    </row>
    <row r="396" spans="1:7" ht="15">
      <c r="A396" s="87" t="s">
        <v>1427</v>
      </c>
      <c r="B396" s="87">
        <v>2</v>
      </c>
      <c r="C396" s="128">
        <v>0.004347841992812131</v>
      </c>
      <c r="D396" s="87" t="s">
        <v>1108</v>
      </c>
      <c r="E396" s="87" t="b">
        <v>0</v>
      </c>
      <c r="F396" s="87" t="b">
        <v>0</v>
      </c>
      <c r="G396" s="87" t="b">
        <v>0</v>
      </c>
    </row>
    <row r="397" spans="1:7" ht="15">
      <c r="A397" s="87" t="s">
        <v>1428</v>
      </c>
      <c r="B397" s="87">
        <v>2</v>
      </c>
      <c r="C397" s="128">
        <v>0.004347841992812131</v>
      </c>
      <c r="D397" s="87" t="s">
        <v>1108</v>
      </c>
      <c r="E397" s="87" t="b">
        <v>0</v>
      </c>
      <c r="F397" s="87" t="b">
        <v>0</v>
      </c>
      <c r="G397" s="87" t="b">
        <v>0</v>
      </c>
    </row>
    <row r="398" spans="1:7" ht="15">
      <c r="A398" s="87" t="s">
        <v>1429</v>
      </c>
      <c r="B398" s="87">
        <v>2</v>
      </c>
      <c r="C398" s="128">
        <v>0.004347841992812131</v>
      </c>
      <c r="D398" s="87" t="s">
        <v>1108</v>
      </c>
      <c r="E398" s="87" t="b">
        <v>0</v>
      </c>
      <c r="F398" s="87" t="b">
        <v>0</v>
      </c>
      <c r="G398" s="87" t="b">
        <v>0</v>
      </c>
    </row>
    <row r="399" spans="1:7" ht="15">
      <c r="A399" s="87" t="s">
        <v>1267</v>
      </c>
      <c r="B399" s="87">
        <v>2</v>
      </c>
      <c r="C399" s="128">
        <v>0.004347841992812131</v>
      </c>
      <c r="D399" s="87" t="s">
        <v>1108</v>
      </c>
      <c r="E399" s="87" t="b">
        <v>0</v>
      </c>
      <c r="F399" s="87" t="b">
        <v>0</v>
      </c>
      <c r="G399" s="87" t="b">
        <v>0</v>
      </c>
    </row>
    <row r="400" spans="1:7" ht="15">
      <c r="A400" s="87" t="s">
        <v>1415</v>
      </c>
      <c r="B400" s="87">
        <v>2</v>
      </c>
      <c r="C400" s="128">
        <v>0.004347841992812131</v>
      </c>
      <c r="D400" s="87" t="s">
        <v>1108</v>
      </c>
      <c r="E400" s="87" t="b">
        <v>1</v>
      </c>
      <c r="F400" s="87" t="b">
        <v>0</v>
      </c>
      <c r="G400" s="87" t="b">
        <v>0</v>
      </c>
    </row>
    <row r="401" spans="1:7" ht="15">
      <c r="A401" s="87" t="s">
        <v>267</v>
      </c>
      <c r="B401" s="87">
        <v>2</v>
      </c>
      <c r="C401" s="128">
        <v>0.004347841992812131</v>
      </c>
      <c r="D401" s="87" t="s">
        <v>1108</v>
      </c>
      <c r="E401" s="87" t="b">
        <v>0</v>
      </c>
      <c r="F401" s="87" t="b">
        <v>0</v>
      </c>
      <c r="G401" s="87" t="b">
        <v>0</v>
      </c>
    </row>
    <row r="402" spans="1:7" ht="15">
      <c r="A402" s="87" t="s">
        <v>1416</v>
      </c>
      <c r="B402" s="87">
        <v>2</v>
      </c>
      <c r="C402" s="128">
        <v>0.004347841992812131</v>
      </c>
      <c r="D402" s="87" t="s">
        <v>1108</v>
      </c>
      <c r="E402" s="87" t="b">
        <v>0</v>
      </c>
      <c r="F402" s="87" t="b">
        <v>0</v>
      </c>
      <c r="G402" s="87" t="b">
        <v>0</v>
      </c>
    </row>
    <row r="403" spans="1:7" ht="15">
      <c r="A403" s="87" t="s">
        <v>279</v>
      </c>
      <c r="B403" s="87">
        <v>2</v>
      </c>
      <c r="C403" s="128">
        <v>0.004347841992812131</v>
      </c>
      <c r="D403" s="87" t="s">
        <v>1108</v>
      </c>
      <c r="E403" s="87" t="b">
        <v>0</v>
      </c>
      <c r="F403" s="87" t="b">
        <v>0</v>
      </c>
      <c r="G403" s="87" t="b">
        <v>0</v>
      </c>
    </row>
    <row r="404" spans="1:7" ht="15">
      <c r="A404" s="87" t="s">
        <v>1400</v>
      </c>
      <c r="B404" s="87">
        <v>2</v>
      </c>
      <c r="C404" s="128">
        <v>0.004347841992812131</v>
      </c>
      <c r="D404" s="87" t="s">
        <v>1108</v>
      </c>
      <c r="E404" s="87" t="b">
        <v>0</v>
      </c>
      <c r="F404" s="87" t="b">
        <v>0</v>
      </c>
      <c r="G404" s="87" t="b">
        <v>0</v>
      </c>
    </row>
    <row r="405" spans="1:7" ht="15">
      <c r="A405" s="87" t="s">
        <v>1401</v>
      </c>
      <c r="B405" s="87">
        <v>2</v>
      </c>
      <c r="C405" s="128">
        <v>0.004347841992812131</v>
      </c>
      <c r="D405" s="87" t="s">
        <v>1108</v>
      </c>
      <c r="E405" s="87" t="b">
        <v>0</v>
      </c>
      <c r="F405" s="87" t="b">
        <v>0</v>
      </c>
      <c r="G405" s="87" t="b">
        <v>0</v>
      </c>
    </row>
    <row r="406" spans="1:7" ht="15">
      <c r="A406" s="87" t="s">
        <v>1402</v>
      </c>
      <c r="B406" s="87">
        <v>2</v>
      </c>
      <c r="C406" s="128">
        <v>0.004347841992812131</v>
      </c>
      <c r="D406" s="87" t="s">
        <v>1108</v>
      </c>
      <c r="E406" s="87" t="b">
        <v>0</v>
      </c>
      <c r="F406" s="87" t="b">
        <v>0</v>
      </c>
      <c r="G406" s="87" t="b">
        <v>0</v>
      </c>
    </row>
    <row r="407" spans="1:7" ht="15">
      <c r="A407" s="87" t="s">
        <v>1403</v>
      </c>
      <c r="B407" s="87">
        <v>2</v>
      </c>
      <c r="C407" s="128">
        <v>0.004347841992812131</v>
      </c>
      <c r="D407" s="87" t="s">
        <v>1108</v>
      </c>
      <c r="E407" s="87" t="b">
        <v>0</v>
      </c>
      <c r="F407" s="87" t="b">
        <v>0</v>
      </c>
      <c r="G407" s="87" t="b">
        <v>0</v>
      </c>
    </row>
    <row r="408" spans="1:7" ht="15">
      <c r="A408" s="87" t="s">
        <v>1404</v>
      </c>
      <c r="B408" s="87">
        <v>2</v>
      </c>
      <c r="C408" s="128">
        <v>0.004347841992812131</v>
      </c>
      <c r="D408" s="87" t="s">
        <v>1108</v>
      </c>
      <c r="E408" s="87" t="b">
        <v>0</v>
      </c>
      <c r="F408" s="87" t="b">
        <v>0</v>
      </c>
      <c r="G408" s="87" t="b">
        <v>0</v>
      </c>
    </row>
    <row r="409" spans="1:7" ht="15">
      <c r="A409" s="87" t="s">
        <v>1405</v>
      </c>
      <c r="B409" s="87">
        <v>2</v>
      </c>
      <c r="C409" s="128">
        <v>0.004347841992812131</v>
      </c>
      <c r="D409" s="87" t="s">
        <v>1108</v>
      </c>
      <c r="E409" s="87" t="b">
        <v>1</v>
      </c>
      <c r="F409" s="87" t="b">
        <v>0</v>
      </c>
      <c r="G409" s="87" t="b">
        <v>0</v>
      </c>
    </row>
    <row r="410" spans="1:7" ht="15">
      <c r="A410" s="87" t="s">
        <v>1406</v>
      </c>
      <c r="B410" s="87">
        <v>2</v>
      </c>
      <c r="C410" s="128">
        <v>0.004347841992812131</v>
      </c>
      <c r="D410" s="87" t="s">
        <v>1108</v>
      </c>
      <c r="E410" s="87" t="b">
        <v>0</v>
      </c>
      <c r="F410" s="87" t="b">
        <v>0</v>
      </c>
      <c r="G410" s="87" t="b">
        <v>0</v>
      </c>
    </row>
    <row r="411" spans="1:7" ht="15">
      <c r="A411" s="87" t="s">
        <v>1407</v>
      </c>
      <c r="B411" s="87">
        <v>2</v>
      </c>
      <c r="C411" s="128">
        <v>0.004347841992812131</v>
      </c>
      <c r="D411" s="87" t="s">
        <v>1108</v>
      </c>
      <c r="E411" s="87" t="b">
        <v>0</v>
      </c>
      <c r="F411" s="87" t="b">
        <v>0</v>
      </c>
      <c r="G411" s="87" t="b">
        <v>0</v>
      </c>
    </row>
    <row r="412" spans="1:7" ht="15">
      <c r="A412" s="87" t="s">
        <v>1408</v>
      </c>
      <c r="B412" s="87">
        <v>2</v>
      </c>
      <c r="C412" s="128">
        <v>0.004347841992812131</v>
      </c>
      <c r="D412" s="87" t="s">
        <v>1108</v>
      </c>
      <c r="E412" s="87" t="b">
        <v>0</v>
      </c>
      <c r="F412" s="87" t="b">
        <v>0</v>
      </c>
      <c r="G412" s="87" t="b">
        <v>0</v>
      </c>
    </row>
    <row r="413" spans="1:7" ht="15">
      <c r="A413" s="87" t="s">
        <v>1409</v>
      </c>
      <c r="B413" s="87">
        <v>2</v>
      </c>
      <c r="C413" s="128">
        <v>0.004347841992812131</v>
      </c>
      <c r="D413" s="87" t="s">
        <v>1108</v>
      </c>
      <c r="E413" s="87" t="b">
        <v>0</v>
      </c>
      <c r="F413" s="87" t="b">
        <v>1</v>
      </c>
      <c r="G413" s="87" t="b">
        <v>0</v>
      </c>
    </row>
    <row r="414" spans="1:7" ht="15">
      <c r="A414" s="87" t="s">
        <v>1410</v>
      </c>
      <c r="B414" s="87">
        <v>2</v>
      </c>
      <c r="C414" s="128">
        <v>0.004347841992812131</v>
      </c>
      <c r="D414" s="87" t="s">
        <v>1108</v>
      </c>
      <c r="E414" s="87" t="b">
        <v>1</v>
      </c>
      <c r="F414" s="87" t="b">
        <v>0</v>
      </c>
      <c r="G414" s="87" t="b">
        <v>0</v>
      </c>
    </row>
    <row r="415" spans="1:7" ht="15">
      <c r="A415" s="87" t="s">
        <v>1411</v>
      </c>
      <c r="B415" s="87">
        <v>2</v>
      </c>
      <c r="C415" s="128">
        <v>0.004347841992812131</v>
      </c>
      <c r="D415" s="87" t="s">
        <v>1108</v>
      </c>
      <c r="E415" s="87" t="b">
        <v>0</v>
      </c>
      <c r="F415" s="87" t="b">
        <v>0</v>
      </c>
      <c r="G415" s="87" t="b">
        <v>0</v>
      </c>
    </row>
    <row r="416" spans="1:7" ht="15">
      <c r="A416" s="87" t="s">
        <v>1412</v>
      </c>
      <c r="B416" s="87">
        <v>2</v>
      </c>
      <c r="C416" s="128">
        <v>0.004347841992812131</v>
      </c>
      <c r="D416" s="87" t="s">
        <v>1108</v>
      </c>
      <c r="E416" s="87" t="b">
        <v>0</v>
      </c>
      <c r="F416" s="87" t="b">
        <v>0</v>
      </c>
      <c r="G416" s="87" t="b">
        <v>0</v>
      </c>
    </row>
    <row r="417" spans="1:7" ht="15">
      <c r="A417" s="87" t="s">
        <v>1413</v>
      </c>
      <c r="B417" s="87">
        <v>2</v>
      </c>
      <c r="C417" s="128">
        <v>0.004347841992812131</v>
      </c>
      <c r="D417" s="87" t="s">
        <v>1108</v>
      </c>
      <c r="E417" s="87" t="b">
        <v>0</v>
      </c>
      <c r="F417" s="87" t="b">
        <v>0</v>
      </c>
      <c r="G417" s="87" t="b">
        <v>0</v>
      </c>
    </row>
    <row r="418" spans="1:7" ht="15">
      <c r="A418" s="87" t="s">
        <v>271</v>
      </c>
      <c r="B418" s="87">
        <v>2</v>
      </c>
      <c r="C418" s="128">
        <v>0.004347841992812131</v>
      </c>
      <c r="D418" s="87" t="s">
        <v>1108</v>
      </c>
      <c r="E418" s="87" t="b">
        <v>0</v>
      </c>
      <c r="F418" s="87" t="b">
        <v>0</v>
      </c>
      <c r="G418" s="87" t="b">
        <v>0</v>
      </c>
    </row>
    <row r="419" spans="1:7" ht="15">
      <c r="A419" s="87" t="s">
        <v>1414</v>
      </c>
      <c r="B419" s="87">
        <v>2</v>
      </c>
      <c r="C419" s="128">
        <v>0.004347841992812131</v>
      </c>
      <c r="D419" s="87" t="s">
        <v>1108</v>
      </c>
      <c r="E419" s="87" t="b">
        <v>0</v>
      </c>
      <c r="F419" s="87" t="b">
        <v>0</v>
      </c>
      <c r="G419" s="87" t="b">
        <v>0</v>
      </c>
    </row>
    <row r="420" spans="1:7" ht="15">
      <c r="A420" s="87" t="s">
        <v>1425</v>
      </c>
      <c r="B420" s="87">
        <v>2</v>
      </c>
      <c r="C420" s="128">
        <v>0.005460707041477495</v>
      </c>
      <c r="D420" s="87" t="s">
        <v>1108</v>
      </c>
      <c r="E420" s="87" t="b">
        <v>0</v>
      </c>
      <c r="F420" s="87" t="b">
        <v>0</v>
      </c>
      <c r="G420" s="87" t="b">
        <v>0</v>
      </c>
    </row>
    <row r="421" spans="1:7" ht="15">
      <c r="A421" s="87" t="s">
        <v>1421</v>
      </c>
      <c r="B421" s="87">
        <v>2</v>
      </c>
      <c r="C421" s="128">
        <v>0.004347841992812131</v>
      </c>
      <c r="D421" s="87" t="s">
        <v>1108</v>
      </c>
      <c r="E421" s="87" t="b">
        <v>0</v>
      </c>
      <c r="F421" s="87" t="b">
        <v>0</v>
      </c>
      <c r="G421" s="87" t="b">
        <v>0</v>
      </c>
    </row>
    <row r="422" spans="1:7" ht="15">
      <c r="A422" s="87" t="s">
        <v>1422</v>
      </c>
      <c r="B422" s="87">
        <v>2</v>
      </c>
      <c r="C422" s="128">
        <v>0.004347841992812131</v>
      </c>
      <c r="D422" s="87" t="s">
        <v>1108</v>
      </c>
      <c r="E422" s="87" t="b">
        <v>0</v>
      </c>
      <c r="F422" s="87" t="b">
        <v>0</v>
      </c>
      <c r="G422" s="87" t="b">
        <v>0</v>
      </c>
    </row>
    <row r="423" spans="1:7" ht="15">
      <c r="A423" s="87" t="s">
        <v>1423</v>
      </c>
      <c r="B423" s="87">
        <v>2</v>
      </c>
      <c r="C423" s="128">
        <v>0.004347841992812131</v>
      </c>
      <c r="D423" s="87" t="s">
        <v>1108</v>
      </c>
      <c r="E423" s="87" t="b">
        <v>0</v>
      </c>
      <c r="F423" s="87" t="b">
        <v>0</v>
      </c>
      <c r="G423" s="87" t="b">
        <v>0</v>
      </c>
    </row>
    <row r="424" spans="1:7" ht="15">
      <c r="A424" s="87" t="s">
        <v>1420</v>
      </c>
      <c r="B424" s="87">
        <v>2</v>
      </c>
      <c r="C424" s="128">
        <v>0.005460707041477495</v>
      </c>
      <c r="D424" s="87" t="s">
        <v>1108</v>
      </c>
      <c r="E424" s="87" t="b">
        <v>0</v>
      </c>
      <c r="F424" s="87" t="b">
        <v>0</v>
      </c>
      <c r="G424" s="87" t="b">
        <v>0</v>
      </c>
    </row>
    <row r="425" spans="1:7" ht="15">
      <c r="A425" s="87" t="s">
        <v>1259</v>
      </c>
      <c r="B425" s="87">
        <v>13</v>
      </c>
      <c r="C425" s="128">
        <v>0</v>
      </c>
      <c r="D425" s="87" t="s">
        <v>1109</v>
      </c>
      <c r="E425" s="87" t="b">
        <v>0</v>
      </c>
      <c r="F425" s="87" t="b">
        <v>0</v>
      </c>
      <c r="G425" s="87" t="b">
        <v>0</v>
      </c>
    </row>
    <row r="426" spans="1:7" ht="15">
      <c r="A426" s="87" t="s">
        <v>1255</v>
      </c>
      <c r="B426" s="87">
        <v>13</v>
      </c>
      <c r="C426" s="128">
        <v>0</v>
      </c>
      <c r="D426" s="87" t="s">
        <v>1109</v>
      </c>
      <c r="E426" s="87" t="b">
        <v>0</v>
      </c>
      <c r="F426" s="87" t="b">
        <v>0</v>
      </c>
      <c r="G426" s="87" t="b">
        <v>0</v>
      </c>
    </row>
    <row r="427" spans="1:7" ht="15">
      <c r="A427" s="87" t="s">
        <v>346</v>
      </c>
      <c r="B427" s="87">
        <v>13</v>
      </c>
      <c r="C427" s="128">
        <v>0</v>
      </c>
      <c r="D427" s="87" t="s">
        <v>1109</v>
      </c>
      <c r="E427" s="87" t="b">
        <v>0</v>
      </c>
      <c r="F427" s="87" t="b">
        <v>0</v>
      </c>
      <c r="G427" s="87" t="b">
        <v>0</v>
      </c>
    </row>
    <row r="428" spans="1:7" ht="15">
      <c r="A428" s="87" t="s">
        <v>1268</v>
      </c>
      <c r="B428" s="87">
        <v>11</v>
      </c>
      <c r="C428" s="128">
        <v>0.0030694513024412664</v>
      </c>
      <c r="D428" s="87" t="s">
        <v>1109</v>
      </c>
      <c r="E428" s="87" t="b">
        <v>0</v>
      </c>
      <c r="F428" s="87" t="b">
        <v>0</v>
      </c>
      <c r="G428" s="87" t="b">
        <v>0</v>
      </c>
    </row>
    <row r="429" spans="1:7" ht="15">
      <c r="A429" s="87" t="s">
        <v>250</v>
      </c>
      <c r="B429" s="87">
        <v>11</v>
      </c>
      <c r="C429" s="128">
        <v>0.0030694513024412664</v>
      </c>
      <c r="D429" s="87" t="s">
        <v>1109</v>
      </c>
      <c r="E429" s="87" t="b">
        <v>0</v>
      </c>
      <c r="F429" s="87" t="b">
        <v>0</v>
      </c>
      <c r="G429" s="87" t="b">
        <v>0</v>
      </c>
    </row>
    <row r="430" spans="1:7" ht="15">
      <c r="A430" s="87" t="s">
        <v>1273</v>
      </c>
      <c r="B430" s="87">
        <v>11</v>
      </c>
      <c r="C430" s="128">
        <v>0.0030694513024412664</v>
      </c>
      <c r="D430" s="87" t="s">
        <v>1109</v>
      </c>
      <c r="E430" s="87" t="b">
        <v>0</v>
      </c>
      <c r="F430" s="87" t="b">
        <v>0</v>
      </c>
      <c r="G430" s="87" t="b">
        <v>0</v>
      </c>
    </row>
    <row r="431" spans="1:7" ht="15">
      <c r="A431" s="87" t="s">
        <v>1274</v>
      </c>
      <c r="B431" s="87">
        <v>11</v>
      </c>
      <c r="C431" s="128">
        <v>0.0030694513024412664</v>
      </c>
      <c r="D431" s="87" t="s">
        <v>1109</v>
      </c>
      <c r="E431" s="87" t="b">
        <v>0</v>
      </c>
      <c r="F431" s="87" t="b">
        <v>0</v>
      </c>
      <c r="G431" s="87" t="b">
        <v>0</v>
      </c>
    </row>
    <row r="432" spans="1:7" ht="15">
      <c r="A432" s="87" t="s">
        <v>1261</v>
      </c>
      <c r="B432" s="87">
        <v>11</v>
      </c>
      <c r="C432" s="128">
        <v>0.0030694513024412664</v>
      </c>
      <c r="D432" s="87" t="s">
        <v>1109</v>
      </c>
      <c r="E432" s="87" t="b">
        <v>0</v>
      </c>
      <c r="F432" s="87" t="b">
        <v>0</v>
      </c>
      <c r="G432" s="87" t="b">
        <v>0</v>
      </c>
    </row>
    <row r="433" spans="1:7" ht="15">
      <c r="A433" s="87" t="s">
        <v>1256</v>
      </c>
      <c r="B433" s="87">
        <v>11</v>
      </c>
      <c r="C433" s="128">
        <v>0.0030694513024412664</v>
      </c>
      <c r="D433" s="87" t="s">
        <v>1109</v>
      </c>
      <c r="E433" s="87" t="b">
        <v>0</v>
      </c>
      <c r="F433" s="87" t="b">
        <v>0</v>
      </c>
      <c r="G433" s="87" t="b">
        <v>0</v>
      </c>
    </row>
    <row r="434" spans="1:7" ht="15">
      <c r="A434" s="87" t="s">
        <v>1257</v>
      </c>
      <c r="B434" s="87">
        <v>11</v>
      </c>
      <c r="C434" s="128">
        <v>0.0030694513024412664</v>
      </c>
      <c r="D434" s="87" t="s">
        <v>1109</v>
      </c>
      <c r="E434" s="87" t="b">
        <v>0</v>
      </c>
      <c r="F434" s="87" t="b">
        <v>0</v>
      </c>
      <c r="G434" s="87" t="b">
        <v>0</v>
      </c>
    </row>
    <row r="435" spans="1:7" ht="15">
      <c r="A435" s="87" t="s">
        <v>251</v>
      </c>
      <c r="B435" s="87">
        <v>11</v>
      </c>
      <c r="C435" s="128">
        <v>0.0030694513024412664</v>
      </c>
      <c r="D435" s="87" t="s">
        <v>1109</v>
      </c>
      <c r="E435" s="87" t="b">
        <v>0</v>
      </c>
      <c r="F435" s="87" t="b">
        <v>0</v>
      </c>
      <c r="G435" s="87" t="b">
        <v>0</v>
      </c>
    </row>
    <row r="436" spans="1:7" ht="15">
      <c r="A436" s="87" t="s">
        <v>253</v>
      </c>
      <c r="B436" s="87">
        <v>11</v>
      </c>
      <c r="C436" s="128">
        <v>0.0030694513024412664</v>
      </c>
      <c r="D436" s="87" t="s">
        <v>1109</v>
      </c>
      <c r="E436" s="87" t="b">
        <v>0</v>
      </c>
      <c r="F436" s="87" t="b">
        <v>0</v>
      </c>
      <c r="G436" s="87" t="b">
        <v>0</v>
      </c>
    </row>
    <row r="437" spans="1:7" ht="15">
      <c r="A437" s="87" t="s">
        <v>252</v>
      </c>
      <c r="B437" s="87">
        <v>11</v>
      </c>
      <c r="C437" s="128">
        <v>0.0030694513024412664</v>
      </c>
      <c r="D437" s="87" t="s">
        <v>1109</v>
      </c>
      <c r="E437" s="87" t="b">
        <v>0</v>
      </c>
      <c r="F437" s="87" t="b">
        <v>0</v>
      </c>
      <c r="G437" s="87" t="b">
        <v>0</v>
      </c>
    </row>
    <row r="438" spans="1:7" ht="15">
      <c r="A438" s="87" t="s">
        <v>277</v>
      </c>
      <c r="B438" s="87">
        <v>11</v>
      </c>
      <c r="C438" s="128">
        <v>0.0030694513024412664</v>
      </c>
      <c r="D438" s="87" t="s">
        <v>1109</v>
      </c>
      <c r="E438" s="87" t="b">
        <v>0</v>
      </c>
      <c r="F438" s="87" t="b">
        <v>0</v>
      </c>
      <c r="G438" s="87" t="b">
        <v>0</v>
      </c>
    </row>
    <row r="439" spans="1:7" ht="15">
      <c r="A439" s="87" t="s">
        <v>249</v>
      </c>
      <c r="B439" s="87">
        <v>11</v>
      </c>
      <c r="C439" s="128">
        <v>0.0030694513024412664</v>
      </c>
      <c r="D439" s="87" t="s">
        <v>1109</v>
      </c>
      <c r="E439" s="87" t="b">
        <v>0</v>
      </c>
      <c r="F439" s="87" t="b">
        <v>0</v>
      </c>
      <c r="G439" s="87" t="b">
        <v>0</v>
      </c>
    </row>
    <row r="440" spans="1:7" ht="15">
      <c r="A440" s="87" t="s">
        <v>1267</v>
      </c>
      <c r="B440" s="87">
        <v>11</v>
      </c>
      <c r="C440" s="128">
        <v>0.0030694513024412664</v>
      </c>
      <c r="D440" s="87" t="s">
        <v>1109</v>
      </c>
      <c r="E440" s="87" t="b">
        <v>0</v>
      </c>
      <c r="F440" s="87" t="b">
        <v>0</v>
      </c>
      <c r="G440" s="87" t="b">
        <v>0</v>
      </c>
    </row>
    <row r="441" spans="1:7" ht="15">
      <c r="A441" s="87" t="s">
        <v>1272</v>
      </c>
      <c r="B441" s="87">
        <v>11</v>
      </c>
      <c r="C441" s="128">
        <v>0.0030694513024412664</v>
      </c>
      <c r="D441" s="87" t="s">
        <v>1109</v>
      </c>
      <c r="E441" s="87" t="b">
        <v>0</v>
      </c>
      <c r="F441" s="87" t="b">
        <v>0</v>
      </c>
      <c r="G441" s="87" t="b">
        <v>0</v>
      </c>
    </row>
    <row r="442" spans="1:7" ht="15">
      <c r="A442" s="87" t="s">
        <v>1275</v>
      </c>
      <c r="B442" s="87">
        <v>11</v>
      </c>
      <c r="C442" s="128">
        <v>0.0030694513024412664</v>
      </c>
      <c r="D442" s="87" t="s">
        <v>1109</v>
      </c>
      <c r="E442" s="87" t="b">
        <v>0</v>
      </c>
      <c r="F442" s="87" t="b">
        <v>0</v>
      </c>
      <c r="G442" s="87" t="b">
        <v>0</v>
      </c>
    </row>
    <row r="443" spans="1:7" ht="15">
      <c r="A443" s="87" t="s">
        <v>1262</v>
      </c>
      <c r="B443" s="87">
        <v>11</v>
      </c>
      <c r="C443" s="128">
        <v>0.0030694513024412664</v>
      </c>
      <c r="D443" s="87" t="s">
        <v>1109</v>
      </c>
      <c r="E443" s="87" t="b">
        <v>0</v>
      </c>
      <c r="F443" s="87" t="b">
        <v>0</v>
      </c>
      <c r="G443" s="87" t="b">
        <v>0</v>
      </c>
    </row>
    <row r="444" spans="1:7" ht="15">
      <c r="A444" s="87" t="s">
        <v>1260</v>
      </c>
      <c r="B444" s="87">
        <v>11</v>
      </c>
      <c r="C444" s="128">
        <v>0.0030694513024412664</v>
      </c>
      <c r="D444" s="87" t="s">
        <v>1109</v>
      </c>
      <c r="E444" s="87" t="b">
        <v>0</v>
      </c>
      <c r="F444" s="87" t="b">
        <v>0</v>
      </c>
      <c r="G444" s="87" t="b">
        <v>0</v>
      </c>
    </row>
    <row r="445" spans="1:7" ht="15">
      <c r="A445" s="87" t="s">
        <v>1440</v>
      </c>
      <c r="B445" s="87">
        <v>2</v>
      </c>
      <c r="C445" s="128">
        <v>0.006253179666483505</v>
      </c>
      <c r="D445" s="87" t="s">
        <v>1109</v>
      </c>
      <c r="E445" s="87" t="b">
        <v>0</v>
      </c>
      <c r="F445" s="87" t="b">
        <v>0</v>
      </c>
      <c r="G445" s="87" t="b">
        <v>0</v>
      </c>
    </row>
    <row r="446" spans="1:7" ht="15">
      <c r="A446" s="87" t="s">
        <v>1441</v>
      </c>
      <c r="B446" s="87">
        <v>2</v>
      </c>
      <c r="C446" s="128">
        <v>0.006253179666483505</v>
      </c>
      <c r="D446" s="87" t="s">
        <v>1109</v>
      </c>
      <c r="E446" s="87" t="b">
        <v>0</v>
      </c>
      <c r="F446" s="87" t="b">
        <v>0</v>
      </c>
      <c r="G446" s="87" t="b">
        <v>0</v>
      </c>
    </row>
    <row r="447" spans="1:7" ht="15">
      <c r="A447" s="87" t="s">
        <v>1442</v>
      </c>
      <c r="B447" s="87">
        <v>2</v>
      </c>
      <c r="C447" s="128">
        <v>0.006253179666483505</v>
      </c>
      <c r="D447" s="87" t="s">
        <v>1109</v>
      </c>
      <c r="E447" s="87" t="b">
        <v>0</v>
      </c>
      <c r="F447" s="87" t="b">
        <v>0</v>
      </c>
      <c r="G447" s="87" t="b">
        <v>0</v>
      </c>
    </row>
    <row r="448" spans="1:7" ht="15">
      <c r="A448" s="87" t="s">
        <v>279</v>
      </c>
      <c r="B448" s="87">
        <v>2</v>
      </c>
      <c r="C448" s="128">
        <v>0.006253179666483505</v>
      </c>
      <c r="D448" s="87" t="s">
        <v>1109</v>
      </c>
      <c r="E448" s="87" t="b">
        <v>0</v>
      </c>
      <c r="F448" s="87" t="b">
        <v>0</v>
      </c>
      <c r="G448" s="87" t="b">
        <v>0</v>
      </c>
    </row>
    <row r="449" spans="1:7" ht="15">
      <c r="A449" s="87" t="s">
        <v>1258</v>
      </c>
      <c r="B449" s="87">
        <v>2</v>
      </c>
      <c r="C449" s="128">
        <v>0.006253179666483505</v>
      </c>
      <c r="D449" s="87" t="s">
        <v>1109</v>
      </c>
      <c r="E449" s="87" t="b">
        <v>0</v>
      </c>
      <c r="F449" s="87" t="b">
        <v>0</v>
      </c>
      <c r="G449" s="87" t="b">
        <v>0</v>
      </c>
    </row>
    <row r="450" spans="1:7" ht="15">
      <c r="A450" s="87" t="s">
        <v>1443</v>
      </c>
      <c r="B450" s="87">
        <v>2</v>
      </c>
      <c r="C450" s="128">
        <v>0.006253179666483505</v>
      </c>
      <c r="D450" s="87" t="s">
        <v>1109</v>
      </c>
      <c r="E450" s="87" t="b">
        <v>0</v>
      </c>
      <c r="F450" s="87" t="b">
        <v>0</v>
      </c>
      <c r="G450" s="87" t="b">
        <v>0</v>
      </c>
    </row>
    <row r="451" spans="1:7" ht="15">
      <c r="A451" s="87" t="s">
        <v>1313</v>
      </c>
      <c r="B451" s="87">
        <v>2</v>
      </c>
      <c r="C451" s="128">
        <v>0.006253179666483505</v>
      </c>
      <c r="D451" s="87" t="s">
        <v>1109</v>
      </c>
      <c r="E451" s="87" t="b">
        <v>0</v>
      </c>
      <c r="F451" s="87" t="b">
        <v>1</v>
      </c>
      <c r="G451" s="87" t="b">
        <v>0</v>
      </c>
    </row>
    <row r="452" spans="1:7" ht="15">
      <c r="A452" s="87" t="s">
        <v>1444</v>
      </c>
      <c r="B452" s="87">
        <v>2</v>
      </c>
      <c r="C452" s="128">
        <v>0.006253179666483505</v>
      </c>
      <c r="D452" s="87" t="s">
        <v>1109</v>
      </c>
      <c r="E452" s="87" t="b">
        <v>0</v>
      </c>
      <c r="F452" s="87" t="b">
        <v>0</v>
      </c>
      <c r="G452" s="87" t="b">
        <v>0</v>
      </c>
    </row>
    <row r="453" spans="1:7" ht="15">
      <c r="A453" s="87" t="s">
        <v>1445</v>
      </c>
      <c r="B453" s="87">
        <v>2</v>
      </c>
      <c r="C453" s="128">
        <v>0.006253179666483505</v>
      </c>
      <c r="D453" s="87" t="s">
        <v>1109</v>
      </c>
      <c r="E453" s="87" t="b">
        <v>0</v>
      </c>
      <c r="F453" s="87" t="b">
        <v>0</v>
      </c>
      <c r="G453" s="87" t="b">
        <v>0</v>
      </c>
    </row>
    <row r="454" spans="1:7" ht="15">
      <c r="A454" s="87" t="s">
        <v>1446</v>
      </c>
      <c r="B454" s="87">
        <v>2</v>
      </c>
      <c r="C454" s="128">
        <v>0.006253179666483505</v>
      </c>
      <c r="D454" s="87" t="s">
        <v>1109</v>
      </c>
      <c r="E454" s="87" t="b">
        <v>0</v>
      </c>
      <c r="F454" s="87" t="b">
        <v>0</v>
      </c>
      <c r="G454" s="87" t="b">
        <v>0</v>
      </c>
    </row>
    <row r="455" spans="1:7" ht="15">
      <c r="A455" s="87" t="s">
        <v>1447</v>
      </c>
      <c r="B455" s="87">
        <v>2</v>
      </c>
      <c r="C455" s="128">
        <v>0.006253179666483505</v>
      </c>
      <c r="D455" s="87" t="s">
        <v>1109</v>
      </c>
      <c r="E455" s="87" t="b">
        <v>0</v>
      </c>
      <c r="F455" s="87" t="b">
        <v>0</v>
      </c>
      <c r="G455" s="87" t="b">
        <v>0</v>
      </c>
    </row>
    <row r="456" spans="1:7" ht="15">
      <c r="A456" s="87" t="s">
        <v>628</v>
      </c>
      <c r="B456" s="87">
        <v>2</v>
      </c>
      <c r="C456" s="128">
        <v>0.006253179666483505</v>
      </c>
      <c r="D456" s="87" t="s">
        <v>1109</v>
      </c>
      <c r="E456" s="87" t="b">
        <v>0</v>
      </c>
      <c r="F456" s="87" t="b">
        <v>0</v>
      </c>
      <c r="G456" s="87" t="b">
        <v>0</v>
      </c>
    </row>
    <row r="457" spans="1:7" ht="15">
      <c r="A457" s="87" t="s">
        <v>1448</v>
      </c>
      <c r="B457" s="87">
        <v>2</v>
      </c>
      <c r="C457" s="128">
        <v>0.006253179666483505</v>
      </c>
      <c r="D457" s="87" t="s">
        <v>1109</v>
      </c>
      <c r="E457" s="87" t="b">
        <v>0</v>
      </c>
      <c r="F457" s="87" t="b">
        <v>0</v>
      </c>
      <c r="G457" s="87" t="b">
        <v>0</v>
      </c>
    </row>
    <row r="458" spans="1:7" ht="15">
      <c r="A458" s="87" t="s">
        <v>1449</v>
      </c>
      <c r="B458" s="87">
        <v>2</v>
      </c>
      <c r="C458" s="128">
        <v>0.006253179666483505</v>
      </c>
      <c r="D458" s="87" t="s">
        <v>1109</v>
      </c>
      <c r="E458" s="87" t="b">
        <v>0</v>
      </c>
      <c r="F458" s="87" t="b">
        <v>0</v>
      </c>
      <c r="G458" s="87" t="b">
        <v>0</v>
      </c>
    </row>
    <row r="459" spans="1:7" ht="15">
      <c r="A459" s="87" t="s">
        <v>1450</v>
      </c>
      <c r="B459" s="87">
        <v>2</v>
      </c>
      <c r="C459" s="128">
        <v>0.006253179666483505</v>
      </c>
      <c r="D459" s="87" t="s">
        <v>1109</v>
      </c>
      <c r="E459" s="87" t="b">
        <v>0</v>
      </c>
      <c r="F459" s="87" t="b">
        <v>0</v>
      </c>
      <c r="G459" s="87" t="b">
        <v>0</v>
      </c>
    </row>
    <row r="460" spans="1:7" ht="15">
      <c r="A460" s="87" t="s">
        <v>1451</v>
      </c>
      <c r="B460" s="87">
        <v>2</v>
      </c>
      <c r="C460" s="128">
        <v>0.006253179666483505</v>
      </c>
      <c r="D460" s="87" t="s">
        <v>1109</v>
      </c>
      <c r="E460" s="87" t="b">
        <v>0</v>
      </c>
      <c r="F460" s="87" t="b">
        <v>0</v>
      </c>
      <c r="G460" s="87" t="b">
        <v>0</v>
      </c>
    </row>
    <row r="461" spans="1:7" ht="15">
      <c r="A461" s="87" t="s">
        <v>1452</v>
      </c>
      <c r="B461" s="87">
        <v>2</v>
      </c>
      <c r="C461" s="128">
        <v>0.006253179666483505</v>
      </c>
      <c r="D461" s="87" t="s">
        <v>1109</v>
      </c>
      <c r="E461" s="87" t="b">
        <v>0</v>
      </c>
      <c r="F461" s="87" t="b">
        <v>0</v>
      </c>
      <c r="G461" s="87" t="b">
        <v>0</v>
      </c>
    </row>
    <row r="462" spans="1:7" ht="15">
      <c r="A462" s="87" t="s">
        <v>1280</v>
      </c>
      <c r="B462" s="87">
        <v>6</v>
      </c>
      <c r="C462" s="128">
        <v>0</v>
      </c>
      <c r="D462" s="87" t="s">
        <v>1110</v>
      </c>
      <c r="E462" s="87" t="b">
        <v>0</v>
      </c>
      <c r="F462" s="87" t="b">
        <v>0</v>
      </c>
      <c r="G462" s="87" t="b">
        <v>0</v>
      </c>
    </row>
    <row r="463" spans="1:7" ht="15">
      <c r="A463" s="87" t="s">
        <v>1292</v>
      </c>
      <c r="B463" s="87">
        <v>5</v>
      </c>
      <c r="C463" s="128">
        <v>0.005634303081863745</v>
      </c>
      <c r="D463" s="87" t="s">
        <v>1110</v>
      </c>
      <c r="E463" s="87" t="b">
        <v>0</v>
      </c>
      <c r="F463" s="87" t="b">
        <v>0</v>
      </c>
      <c r="G463" s="87" t="b">
        <v>0</v>
      </c>
    </row>
    <row r="464" spans="1:7" ht="15">
      <c r="A464" s="87" t="s">
        <v>1297</v>
      </c>
      <c r="B464" s="87">
        <v>4</v>
      </c>
      <c r="C464" s="128">
        <v>0.010318546493784019</v>
      </c>
      <c r="D464" s="87" t="s">
        <v>1110</v>
      </c>
      <c r="E464" s="87" t="b">
        <v>0</v>
      </c>
      <c r="F464" s="87" t="b">
        <v>0</v>
      </c>
      <c r="G464" s="87" t="b">
        <v>0</v>
      </c>
    </row>
    <row r="465" spans="1:7" ht="15">
      <c r="A465" s="87" t="s">
        <v>1259</v>
      </c>
      <c r="B465" s="87">
        <v>3</v>
      </c>
      <c r="C465" s="128">
        <v>0.007738909870338014</v>
      </c>
      <c r="D465" s="87" t="s">
        <v>1110</v>
      </c>
      <c r="E465" s="87" t="b">
        <v>0</v>
      </c>
      <c r="F465" s="87" t="b">
        <v>0</v>
      </c>
      <c r="G465" s="87" t="b">
        <v>0</v>
      </c>
    </row>
    <row r="466" spans="1:7" ht="15">
      <c r="A466" s="87" t="s">
        <v>1277</v>
      </c>
      <c r="B466" s="87">
        <v>3</v>
      </c>
      <c r="C466" s="128">
        <v>0.007738909870338014</v>
      </c>
      <c r="D466" s="87" t="s">
        <v>1110</v>
      </c>
      <c r="E466" s="87" t="b">
        <v>0</v>
      </c>
      <c r="F466" s="87" t="b">
        <v>0</v>
      </c>
      <c r="G466" s="87" t="b">
        <v>0</v>
      </c>
    </row>
    <row r="467" spans="1:7" ht="15">
      <c r="A467" s="87" t="s">
        <v>1258</v>
      </c>
      <c r="B467" s="87">
        <v>2</v>
      </c>
      <c r="C467" s="128">
        <v>0.009254418806326456</v>
      </c>
      <c r="D467" s="87" t="s">
        <v>1110</v>
      </c>
      <c r="E467" s="87" t="b">
        <v>0</v>
      </c>
      <c r="F467" s="87" t="b">
        <v>0</v>
      </c>
      <c r="G467" s="87" t="b">
        <v>0</v>
      </c>
    </row>
    <row r="468" spans="1:7" ht="15">
      <c r="A468" s="87" t="s">
        <v>1370</v>
      </c>
      <c r="B468" s="87">
        <v>2</v>
      </c>
      <c r="C468" s="128">
        <v>0.009254418806326456</v>
      </c>
      <c r="D468" s="87" t="s">
        <v>1110</v>
      </c>
      <c r="E468" s="87" t="b">
        <v>0</v>
      </c>
      <c r="F468" s="87" t="b">
        <v>0</v>
      </c>
      <c r="G468" s="87" t="b">
        <v>0</v>
      </c>
    </row>
    <row r="469" spans="1:7" ht="15">
      <c r="A469" s="87" t="s">
        <v>1371</v>
      </c>
      <c r="B469" s="87">
        <v>2</v>
      </c>
      <c r="C469" s="128">
        <v>0.009254418806326456</v>
      </c>
      <c r="D469" s="87" t="s">
        <v>1110</v>
      </c>
      <c r="E469" s="87" t="b">
        <v>0</v>
      </c>
      <c r="F469" s="87" t="b">
        <v>0</v>
      </c>
      <c r="G469" s="87" t="b">
        <v>0</v>
      </c>
    </row>
    <row r="470" spans="1:7" ht="15">
      <c r="A470" s="87" t="s">
        <v>1372</v>
      </c>
      <c r="B470" s="87">
        <v>2</v>
      </c>
      <c r="C470" s="128">
        <v>0.009254418806326456</v>
      </c>
      <c r="D470" s="87" t="s">
        <v>1110</v>
      </c>
      <c r="E470" s="87" t="b">
        <v>0</v>
      </c>
      <c r="F470" s="87" t="b">
        <v>0</v>
      </c>
      <c r="G470" s="87" t="b">
        <v>0</v>
      </c>
    </row>
    <row r="471" spans="1:7" ht="15">
      <c r="A471" s="87" t="s">
        <v>1291</v>
      </c>
      <c r="B471" s="87">
        <v>2</v>
      </c>
      <c r="C471" s="128">
        <v>0.009254418806326456</v>
      </c>
      <c r="D471" s="87" t="s">
        <v>1110</v>
      </c>
      <c r="E471" s="87" t="b">
        <v>0</v>
      </c>
      <c r="F471" s="87" t="b">
        <v>0</v>
      </c>
      <c r="G471" s="87" t="b">
        <v>0</v>
      </c>
    </row>
    <row r="472" spans="1:7" ht="15">
      <c r="A472" s="87" t="s">
        <v>1373</v>
      </c>
      <c r="B472" s="87">
        <v>2</v>
      </c>
      <c r="C472" s="128">
        <v>0.009254418806326456</v>
      </c>
      <c r="D472" s="87" t="s">
        <v>1110</v>
      </c>
      <c r="E472" s="87" t="b">
        <v>0</v>
      </c>
      <c r="F472" s="87" t="b">
        <v>0</v>
      </c>
      <c r="G472" s="87" t="b">
        <v>0</v>
      </c>
    </row>
    <row r="473" spans="1:7" ht="15">
      <c r="A473" s="87" t="s">
        <v>1374</v>
      </c>
      <c r="B473" s="87">
        <v>2</v>
      </c>
      <c r="C473" s="128">
        <v>0.009254418806326456</v>
      </c>
      <c r="D473" s="87" t="s">
        <v>1110</v>
      </c>
      <c r="E473" s="87" t="b">
        <v>0</v>
      </c>
      <c r="F473" s="87" t="b">
        <v>0</v>
      </c>
      <c r="G473" s="87" t="b">
        <v>0</v>
      </c>
    </row>
    <row r="474" spans="1:7" ht="15">
      <c r="A474" s="87" t="s">
        <v>1377</v>
      </c>
      <c r="B474" s="87">
        <v>2</v>
      </c>
      <c r="C474" s="128">
        <v>0.009254418806326456</v>
      </c>
      <c r="D474" s="87" t="s">
        <v>1110</v>
      </c>
      <c r="E474" s="87" t="b">
        <v>0</v>
      </c>
      <c r="F474" s="87" t="b">
        <v>0</v>
      </c>
      <c r="G474" s="87" t="b">
        <v>0</v>
      </c>
    </row>
    <row r="475" spans="1:7" ht="15">
      <c r="A475" s="87" t="s">
        <v>1256</v>
      </c>
      <c r="B475" s="87">
        <v>2</v>
      </c>
      <c r="C475" s="128">
        <v>0.009254418806326456</v>
      </c>
      <c r="D475" s="87" t="s">
        <v>1110</v>
      </c>
      <c r="E475" s="87" t="b">
        <v>0</v>
      </c>
      <c r="F475" s="87" t="b">
        <v>0</v>
      </c>
      <c r="G475" s="87" t="b">
        <v>0</v>
      </c>
    </row>
    <row r="476" spans="1:7" ht="15">
      <c r="A476" s="87" t="s">
        <v>1257</v>
      </c>
      <c r="B476" s="87">
        <v>2</v>
      </c>
      <c r="C476" s="128">
        <v>0.009254418806326456</v>
      </c>
      <c r="D476" s="87" t="s">
        <v>1110</v>
      </c>
      <c r="E476" s="87" t="b">
        <v>0</v>
      </c>
      <c r="F476" s="87" t="b">
        <v>0</v>
      </c>
      <c r="G476" s="87" t="b">
        <v>0</v>
      </c>
    </row>
    <row r="477" spans="1:7" ht="15">
      <c r="A477" s="87" t="s">
        <v>1439</v>
      </c>
      <c r="B477" s="87">
        <v>2</v>
      </c>
      <c r="C477" s="128">
        <v>0.009254418806326456</v>
      </c>
      <c r="D477" s="87" t="s">
        <v>1110</v>
      </c>
      <c r="E477" s="87" t="b">
        <v>0</v>
      </c>
      <c r="F477" s="87" t="b">
        <v>0</v>
      </c>
      <c r="G477" s="87" t="b">
        <v>0</v>
      </c>
    </row>
    <row r="478" spans="1:7" ht="15">
      <c r="A478" s="87" t="s">
        <v>1289</v>
      </c>
      <c r="B478" s="87">
        <v>2</v>
      </c>
      <c r="C478" s="128">
        <v>0.009254418806326456</v>
      </c>
      <c r="D478" s="87" t="s">
        <v>1110</v>
      </c>
      <c r="E478" s="87" t="b">
        <v>0</v>
      </c>
      <c r="F478" s="87" t="b">
        <v>0</v>
      </c>
      <c r="G478" s="87" t="b">
        <v>0</v>
      </c>
    </row>
    <row r="479" spans="1:7" ht="15">
      <c r="A479" s="87" t="s">
        <v>1255</v>
      </c>
      <c r="B479" s="87">
        <v>2</v>
      </c>
      <c r="C479" s="128">
        <v>0.009254418806326456</v>
      </c>
      <c r="D479" s="87" t="s">
        <v>1110</v>
      </c>
      <c r="E479" s="87" t="b">
        <v>0</v>
      </c>
      <c r="F479" s="87" t="b">
        <v>0</v>
      </c>
      <c r="G479" s="87" t="b">
        <v>0</v>
      </c>
    </row>
    <row r="480" spans="1:7" ht="15">
      <c r="A480" s="87" t="s">
        <v>1279</v>
      </c>
      <c r="B480" s="87">
        <v>2</v>
      </c>
      <c r="C480" s="128">
        <v>0</v>
      </c>
      <c r="D480" s="87" t="s">
        <v>1111</v>
      </c>
      <c r="E480" s="87" t="b">
        <v>1</v>
      </c>
      <c r="F480" s="87" t="b">
        <v>0</v>
      </c>
      <c r="G480" s="87" t="b">
        <v>0</v>
      </c>
    </row>
    <row r="481" spans="1:7" ht="15">
      <c r="A481" s="87" t="s">
        <v>1453</v>
      </c>
      <c r="B481" s="87">
        <v>2</v>
      </c>
      <c r="C481" s="128">
        <v>0</v>
      </c>
      <c r="D481" s="87" t="s">
        <v>1111</v>
      </c>
      <c r="E481" s="87" t="b">
        <v>0</v>
      </c>
      <c r="F481" s="87" t="b">
        <v>0</v>
      </c>
      <c r="G481" s="87" t="b">
        <v>0</v>
      </c>
    </row>
    <row r="482" spans="1:7" ht="15">
      <c r="A482" s="87" t="s">
        <v>1296</v>
      </c>
      <c r="B482" s="87">
        <v>2</v>
      </c>
      <c r="C482" s="128">
        <v>0</v>
      </c>
      <c r="D482" s="87" t="s">
        <v>1111</v>
      </c>
      <c r="E482" s="87" t="b">
        <v>0</v>
      </c>
      <c r="F482" s="87" t="b">
        <v>0</v>
      </c>
      <c r="G482" s="87" t="b">
        <v>0</v>
      </c>
    </row>
    <row r="483" spans="1:7" ht="15">
      <c r="A483" s="87" t="s">
        <v>1454</v>
      </c>
      <c r="B483" s="87">
        <v>2</v>
      </c>
      <c r="C483" s="128">
        <v>0</v>
      </c>
      <c r="D483" s="87" t="s">
        <v>1111</v>
      </c>
      <c r="E483" s="87" t="b">
        <v>0</v>
      </c>
      <c r="F483" s="87" t="b">
        <v>0</v>
      </c>
      <c r="G483" s="87" t="b">
        <v>0</v>
      </c>
    </row>
    <row r="484" spans="1:7" ht="15">
      <c r="A484" s="87" t="s">
        <v>278</v>
      </c>
      <c r="B484" s="87">
        <v>2</v>
      </c>
      <c r="C484" s="128">
        <v>0</v>
      </c>
      <c r="D484" s="87" t="s">
        <v>1111</v>
      </c>
      <c r="E484" s="87" t="b">
        <v>0</v>
      </c>
      <c r="F484" s="87" t="b">
        <v>0</v>
      </c>
      <c r="G484" s="87" t="b">
        <v>0</v>
      </c>
    </row>
    <row r="485" spans="1:7" ht="15">
      <c r="A485" s="87" t="s">
        <v>1291</v>
      </c>
      <c r="B485" s="87">
        <v>2</v>
      </c>
      <c r="C485" s="128">
        <v>0</v>
      </c>
      <c r="D485" s="87" t="s">
        <v>1111</v>
      </c>
      <c r="E485" s="87" t="b">
        <v>0</v>
      </c>
      <c r="F485" s="87" t="b">
        <v>0</v>
      </c>
      <c r="G485" s="87" t="b">
        <v>0</v>
      </c>
    </row>
    <row r="486" spans="1:7" ht="15">
      <c r="A486" s="87" t="s">
        <v>1255</v>
      </c>
      <c r="B486" s="87">
        <v>2</v>
      </c>
      <c r="C486" s="128">
        <v>0</v>
      </c>
      <c r="D486" s="87" t="s">
        <v>1113</v>
      </c>
      <c r="E486" s="87" t="b">
        <v>0</v>
      </c>
      <c r="F486" s="87" t="b">
        <v>0</v>
      </c>
      <c r="G486" s="87"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1461</v>
      </c>
      <c r="B1" s="13" t="s">
        <v>1462</v>
      </c>
      <c r="C1" s="13" t="s">
        <v>1455</v>
      </c>
      <c r="D1" s="13" t="s">
        <v>1456</v>
      </c>
      <c r="E1" s="13" t="s">
        <v>1463</v>
      </c>
      <c r="F1" s="13" t="s">
        <v>144</v>
      </c>
      <c r="G1" s="13" t="s">
        <v>1464</v>
      </c>
      <c r="H1" s="13" t="s">
        <v>1465</v>
      </c>
      <c r="I1" s="13" t="s">
        <v>1466</v>
      </c>
      <c r="J1" s="13" t="s">
        <v>1467</v>
      </c>
      <c r="K1" s="13" t="s">
        <v>1468</v>
      </c>
      <c r="L1" s="13" t="s">
        <v>1469</v>
      </c>
    </row>
    <row r="2" spans="1:12" ht="15">
      <c r="A2" s="87" t="s">
        <v>1256</v>
      </c>
      <c r="B2" s="87" t="s">
        <v>1257</v>
      </c>
      <c r="C2" s="87">
        <v>34</v>
      </c>
      <c r="D2" s="128">
        <v>0.008595051744939065</v>
      </c>
      <c r="E2" s="128">
        <v>1.5286334065717688</v>
      </c>
      <c r="F2" s="87" t="s">
        <v>1457</v>
      </c>
      <c r="G2" s="87" t="b">
        <v>0</v>
      </c>
      <c r="H2" s="87" t="b">
        <v>0</v>
      </c>
      <c r="I2" s="87" t="b">
        <v>0</v>
      </c>
      <c r="J2" s="87" t="b">
        <v>0</v>
      </c>
      <c r="K2" s="87" t="b">
        <v>0</v>
      </c>
      <c r="L2" s="87" t="b">
        <v>0</v>
      </c>
    </row>
    <row r="3" spans="1:12" ht="15">
      <c r="A3" s="87" t="s">
        <v>1261</v>
      </c>
      <c r="B3" s="87" t="s">
        <v>1256</v>
      </c>
      <c r="C3" s="87">
        <v>26</v>
      </c>
      <c r="D3" s="128">
        <v>0.00892268259113399</v>
      </c>
      <c r="E3" s="128">
        <v>1.5412225338797894</v>
      </c>
      <c r="F3" s="87" t="s">
        <v>1457</v>
      </c>
      <c r="G3" s="87" t="b">
        <v>0</v>
      </c>
      <c r="H3" s="87" t="b">
        <v>0</v>
      </c>
      <c r="I3" s="87" t="b">
        <v>0</v>
      </c>
      <c r="J3" s="87" t="b">
        <v>0</v>
      </c>
      <c r="K3" s="87" t="b">
        <v>0</v>
      </c>
      <c r="L3" s="87" t="b">
        <v>0</v>
      </c>
    </row>
    <row r="4" spans="1:12" ht="15">
      <c r="A4" s="87" t="s">
        <v>1262</v>
      </c>
      <c r="B4" s="87" t="s">
        <v>1260</v>
      </c>
      <c r="C4" s="87">
        <v>23</v>
      </c>
      <c r="D4" s="128">
        <v>0.008843217369677688</v>
      </c>
      <c r="E4" s="128">
        <v>1.6354434083770646</v>
      </c>
      <c r="F4" s="87" t="s">
        <v>1457</v>
      </c>
      <c r="G4" s="87" t="b">
        <v>0</v>
      </c>
      <c r="H4" s="87" t="b">
        <v>0</v>
      </c>
      <c r="I4" s="87" t="b">
        <v>0</v>
      </c>
      <c r="J4" s="87" t="b">
        <v>0</v>
      </c>
      <c r="K4" s="87" t="b">
        <v>0</v>
      </c>
      <c r="L4" s="87" t="b">
        <v>0</v>
      </c>
    </row>
    <row r="5" spans="1:12" ht="15">
      <c r="A5" s="87" t="s">
        <v>1259</v>
      </c>
      <c r="B5" s="87" t="s">
        <v>1255</v>
      </c>
      <c r="C5" s="87">
        <v>16</v>
      </c>
      <c r="D5" s="128">
        <v>0.00810814602048526</v>
      </c>
      <c r="E5" s="128">
        <v>1.2440875820993322</v>
      </c>
      <c r="F5" s="87" t="s">
        <v>1457</v>
      </c>
      <c r="G5" s="87" t="b">
        <v>0</v>
      </c>
      <c r="H5" s="87" t="b">
        <v>0</v>
      </c>
      <c r="I5" s="87" t="b">
        <v>0</v>
      </c>
      <c r="J5" s="87" t="b">
        <v>0</v>
      </c>
      <c r="K5" s="87" t="b">
        <v>0</v>
      </c>
      <c r="L5" s="87" t="b">
        <v>0</v>
      </c>
    </row>
    <row r="6" spans="1:12" ht="15">
      <c r="A6" s="87" t="s">
        <v>1265</v>
      </c>
      <c r="B6" s="87" t="s">
        <v>1261</v>
      </c>
      <c r="C6" s="87">
        <v>15</v>
      </c>
      <c r="D6" s="128">
        <v>0.007927555128497911</v>
      </c>
      <c r="E6" s="128">
        <v>1.670317230259247</v>
      </c>
      <c r="F6" s="87" t="s">
        <v>1457</v>
      </c>
      <c r="G6" s="87" t="b">
        <v>0</v>
      </c>
      <c r="H6" s="87" t="b">
        <v>0</v>
      </c>
      <c r="I6" s="87" t="b">
        <v>0</v>
      </c>
      <c r="J6" s="87" t="b">
        <v>0</v>
      </c>
      <c r="K6" s="87" t="b">
        <v>0</v>
      </c>
      <c r="L6" s="87" t="b">
        <v>0</v>
      </c>
    </row>
    <row r="7" spans="1:12" ht="15">
      <c r="A7" s="87" t="s">
        <v>1257</v>
      </c>
      <c r="B7" s="87" t="s">
        <v>346</v>
      </c>
      <c r="C7" s="87">
        <v>13</v>
      </c>
      <c r="D7" s="128">
        <v>0.007497330390704121</v>
      </c>
      <c r="E7" s="128">
        <v>1.4636350308387218</v>
      </c>
      <c r="F7" s="87" t="s">
        <v>1457</v>
      </c>
      <c r="G7" s="87" t="b">
        <v>0</v>
      </c>
      <c r="H7" s="87" t="b">
        <v>0</v>
      </c>
      <c r="I7" s="87" t="b">
        <v>0</v>
      </c>
      <c r="J7" s="87" t="b">
        <v>0</v>
      </c>
      <c r="K7" s="87" t="b">
        <v>0</v>
      </c>
      <c r="L7" s="87" t="b">
        <v>0</v>
      </c>
    </row>
    <row r="8" spans="1:12" ht="15">
      <c r="A8" s="87" t="s">
        <v>1269</v>
      </c>
      <c r="B8" s="87" t="s">
        <v>1264</v>
      </c>
      <c r="C8" s="87">
        <v>12</v>
      </c>
      <c r="D8" s="128">
        <v>0.007244231966333377</v>
      </c>
      <c r="E8" s="128">
        <v>1.9091993191743837</v>
      </c>
      <c r="F8" s="87" t="s">
        <v>1457</v>
      </c>
      <c r="G8" s="87" t="b">
        <v>0</v>
      </c>
      <c r="H8" s="87" t="b">
        <v>0</v>
      </c>
      <c r="I8" s="87" t="b">
        <v>0</v>
      </c>
      <c r="J8" s="87" t="b">
        <v>0</v>
      </c>
      <c r="K8" s="87" t="b">
        <v>0</v>
      </c>
      <c r="L8" s="87" t="b">
        <v>0</v>
      </c>
    </row>
    <row r="9" spans="1:12" ht="15">
      <c r="A9" s="87" t="s">
        <v>1264</v>
      </c>
      <c r="B9" s="87" t="s">
        <v>1259</v>
      </c>
      <c r="C9" s="87">
        <v>12</v>
      </c>
      <c r="D9" s="128">
        <v>0.007244231966333377</v>
      </c>
      <c r="E9" s="128">
        <v>1.5112593105023462</v>
      </c>
      <c r="F9" s="87" t="s">
        <v>1457</v>
      </c>
      <c r="G9" s="87" t="b">
        <v>0</v>
      </c>
      <c r="H9" s="87" t="b">
        <v>0</v>
      </c>
      <c r="I9" s="87" t="b">
        <v>0</v>
      </c>
      <c r="J9" s="87" t="b">
        <v>0</v>
      </c>
      <c r="K9" s="87" t="b">
        <v>0</v>
      </c>
      <c r="L9" s="87" t="b">
        <v>0</v>
      </c>
    </row>
    <row r="10" spans="1:12" ht="15">
      <c r="A10" s="87" t="s">
        <v>1259</v>
      </c>
      <c r="B10" s="87" t="s">
        <v>1258</v>
      </c>
      <c r="C10" s="87">
        <v>12</v>
      </c>
      <c r="D10" s="128">
        <v>0.007244231966333377</v>
      </c>
      <c r="E10" s="128">
        <v>1.2894105608859898</v>
      </c>
      <c r="F10" s="87" t="s">
        <v>1457</v>
      </c>
      <c r="G10" s="87" t="b">
        <v>0</v>
      </c>
      <c r="H10" s="87" t="b">
        <v>0</v>
      </c>
      <c r="I10" s="87" t="b">
        <v>0</v>
      </c>
      <c r="J10" s="87" t="b">
        <v>0</v>
      </c>
      <c r="K10" s="87" t="b">
        <v>0</v>
      </c>
      <c r="L10" s="87" t="b">
        <v>0</v>
      </c>
    </row>
    <row r="11" spans="1:12" ht="15">
      <c r="A11" s="87" t="s">
        <v>1258</v>
      </c>
      <c r="B11" s="87" t="s">
        <v>1255</v>
      </c>
      <c r="C11" s="87">
        <v>12</v>
      </c>
      <c r="D11" s="128">
        <v>0.007244231966333377</v>
      </c>
      <c r="E11" s="128">
        <v>1.1649063360517076</v>
      </c>
      <c r="F11" s="87" t="s">
        <v>1457</v>
      </c>
      <c r="G11" s="87" t="b">
        <v>0</v>
      </c>
      <c r="H11" s="87" t="b">
        <v>0</v>
      </c>
      <c r="I11" s="87" t="b">
        <v>0</v>
      </c>
      <c r="J11" s="87" t="b">
        <v>0</v>
      </c>
      <c r="K11" s="87" t="b">
        <v>0</v>
      </c>
      <c r="L11" s="87" t="b">
        <v>0</v>
      </c>
    </row>
    <row r="12" spans="1:12" ht="15">
      <c r="A12" s="87" t="s">
        <v>1255</v>
      </c>
      <c r="B12" s="87" t="s">
        <v>1265</v>
      </c>
      <c r="C12" s="87">
        <v>12</v>
      </c>
      <c r="D12" s="128">
        <v>0.007244231966333377</v>
      </c>
      <c r="E12" s="128">
        <v>1.444312520871733</v>
      </c>
      <c r="F12" s="87" t="s">
        <v>1457</v>
      </c>
      <c r="G12" s="87" t="b">
        <v>0</v>
      </c>
      <c r="H12" s="87" t="b">
        <v>0</v>
      </c>
      <c r="I12" s="87" t="b">
        <v>0</v>
      </c>
      <c r="J12" s="87" t="b">
        <v>0</v>
      </c>
      <c r="K12" s="87" t="b">
        <v>0</v>
      </c>
      <c r="L12" s="87" t="b">
        <v>0</v>
      </c>
    </row>
    <row r="13" spans="1:12" ht="15">
      <c r="A13" s="87" t="s">
        <v>1257</v>
      </c>
      <c r="B13" s="87" t="s">
        <v>1254</v>
      </c>
      <c r="C13" s="87">
        <v>12</v>
      </c>
      <c r="D13" s="128">
        <v>0.007244231966333377</v>
      </c>
      <c r="E13" s="128">
        <v>0.9895402307492472</v>
      </c>
      <c r="F13" s="87" t="s">
        <v>1457</v>
      </c>
      <c r="G13" s="87" t="b">
        <v>0</v>
      </c>
      <c r="H13" s="87" t="b">
        <v>0</v>
      </c>
      <c r="I13" s="87" t="b">
        <v>0</v>
      </c>
      <c r="J13" s="87" t="b">
        <v>0</v>
      </c>
      <c r="K13" s="87" t="b">
        <v>0</v>
      </c>
      <c r="L13" s="87" t="b">
        <v>0</v>
      </c>
    </row>
    <row r="14" spans="1:12" ht="15">
      <c r="A14" s="87" t="s">
        <v>1254</v>
      </c>
      <c r="B14" s="87" t="s">
        <v>1266</v>
      </c>
      <c r="C14" s="87">
        <v>12</v>
      </c>
      <c r="D14" s="128">
        <v>0.007244231966333377</v>
      </c>
      <c r="E14" s="128">
        <v>1.4377446152511175</v>
      </c>
      <c r="F14" s="87" t="s">
        <v>1457</v>
      </c>
      <c r="G14" s="87" t="b">
        <v>0</v>
      </c>
      <c r="H14" s="87" t="b">
        <v>0</v>
      </c>
      <c r="I14" s="87" t="b">
        <v>0</v>
      </c>
      <c r="J14" s="87" t="b">
        <v>0</v>
      </c>
      <c r="K14" s="87" t="b">
        <v>0</v>
      </c>
      <c r="L14" s="87" t="b">
        <v>0</v>
      </c>
    </row>
    <row r="15" spans="1:12" ht="15">
      <c r="A15" s="87" t="s">
        <v>1266</v>
      </c>
      <c r="B15" s="87" t="s">
        <v>1262</v>
      </c>
      <c r="C15" s="87">
        <v>12</v>
      </c>
      <c r="D15" s="128">
        <v>0.007244231966333377</v>
      </c>
      <c r="E15" s="128">
        <v>1.670317230259247</v>
      </c>
      <c r="F15" s="87" t="s">
        <v>1457</v>
      </c>
      <c r="G15" s="87" t="b">
        <v>0</v>
      </c>
      <c r="H15" s="87" t="b">
        <v>0</v>
      </c>
      <c r="I15" s="87" t="b">
        <v>0</v>
      </c>
      <c r="J15" s="87" t="b">
        <v>0</v>
      </c>
      <c r="K15" s="87" t="b">
        <v>0</v>
      </c>
      <c r="L15" s="87" t="b">
        <v>0</v>
      </c>
    </row>
    <row r="16" spans="1:12" ht="15">
      <c r="A16" s="87" t="s">
        <v>1260</v>
      </c>
      <c r="B16" s="87" t="s">
        <v>1270</v>
      </c>
      <c r="C16" s="87">
        <v>12</v>
      </c>
      <c r="D16" s="128">
        <v>0.007244231966333377</v>
      </c>
      <c r="E16" s="128">
        <v>1.8811705955741402</v>
      </c>
      <c r="F16" s="87" t="s">
        <v>1457</v>
      </c>
      <c r="G16" s="87" t="b">
        <v>0</v>
      </c>
      <c r="H16" s="87" t="b">
        <v>0</v>
      </c>
      <c r="I16" s="87" t="b">
        <v>0</v>
      </c>
      <c r="J16" s="87" t="b">
        <v>0</v>
      </c>
      <c r="K16" s="87" t="b">
        <v>0</v>
      </c>
      <c r="L16" s="87" t="b">
        <v>0</v>
      </c>
    </row>
    <row r="17" spans="1:12" ht="15">
      <c r="A17" s="87" t="s">
        <v>1270</v>
      </c>
      <c r="B17" s="87" t="s">
        <v>1263</v>
      </c>
      <c r="C17" s="87">
        <v>12</v>
      </c>
      <c r="D17" s="128">
        <v>0.007244231966333377</v>
      </c>
      <c r="E17" s="128">
        <v>1.830018073126759</v>
      </c>
      <c r="F17" s="87" t="s">
        <v>1457</v>
      </c>
      <c r="G17" s="87" t="b">
        <v>0</v>
      </c>
      <c r="H17" s="87" t="b">
        <v>0</v>
      </c>
      <c r="I17" s="87" t="b">
        <v>0</v>
      </c>
      <c r="J17" s="87" t="b">
        <v>0</v>
      </c>
      <c r="K17" s="87" t="b">
        <v>0</v>
      </c>
      <c r="L17" s="87" t="b">
        <v>0</v>
      </c>
    </row>
    <row r="18" spans="1:12" ht="15">
      <c r="A18" s="87" t="s">
        <v>1263</v>
      </c>
      <c r="B18" s="87" t="s">
        <v>1271</v>
      </c>
      <c r="C18" s="87">
        <v>12</v>
      </c>
      <c r="D18" s="128">
        <v>0.007244231966333377</v>
      </c>
      <c r="E18" s="128">
        <v>1.830018073126759</v>
      </c>
      <c r="F18" s="87" t="s">
        <v>1457</v>
      </c>
      <c r="G18" s="87" t="b">
        <v>0</v>
      </c>
      <c r="H18" s="87" t="b">
        <v>0</v>
      </c>
      <c r="I18" s="87" t="b">
        <v>0</v>
      </c>
      <c r="J18" s="87" t="b">
        <v>0</v>
      </c>
      <c r="K18" s="87" t="b">
        <v>0</v>
      </c>
      <c r="L18" s="87" t="b">
        <v>0</v>
      </c>
    </row>
    <row r="19" spans="1:12" ht="15">
      <c r="A19" s="87" t="s">
        <v>1271</v>
      </c>
      <c r="B19" s="87" t="s">
        <v>282</v>
      </c>
      <c r="C19" s="87">
        <v>12</v>
      </c>
      <c r="D19" s="128">
        <v>0.007244231966333377</v>
      </c>
      <c r="E19" s="128">
        <v>1.9091993191743837</v>
      </c>
      <c r="F19" s="87" t="s">
        <v>1457</v>
      </c>
      <c r="G19" s="87" t="b">
        <v>0</v>
      </c>
      <c r="H19" s="87" t="b">
        <v>0</v>
      </c>
      <c r="I19" s="87" t="b">
        <v>0</v>
      </c>
      <c r="J19" s="87" t="b">
        <v>0</v>
      </c>
      <c r="K19" s="87" t="b">
        <v>0</v>
      </c>
      <c r="L19" s="87" t="b">
        <v>0</v>
      </c>
    </row>
    <row r="20" spans="1:12" ht="15">
      <c r="A20" s="87" t="s">
        <v>282</v>
      </c>
      <c r="B20" s="87" t="s">
        <v>263</v>
      </c>
      <c r="C20" s="87">
        <v>12</v>
      </c>
      <c r="D20" s="128">
        <v>0.007244231966333377</v>
      </c>
      <c r="E20" s="128">
        <v>2.00610933218244</v>
      </c>
      <c r="F20" s="87" t="s">
        <v>1457</v>
      </c>
      <c r="G20" s="87" t="b">
        <v>0</v>
      </c>
      <c r="H20" s="87" t="b">
        <v>0</v>
      </c>
      <c r="I20" s="87" t="b">
        <v>0</v>
      </c>
      <c r="J20" s="87" t="b">
        <v>0</v>
      </c>
      <c r="K20" s="87" t="b">
        <v>0</v>
      </c>
      <c r="L20" s="87" t="b">
        <v>0</v>
      </c>
    </row>
    <row r="21" spans="1:12" ht="15">
      <c r="A21" s="87" t="s">
        <v>263</v>
      </c>
      <c r="B21" s="87" t="s">
        <v>266</v>
      </c>
      <c r="C21" s="87">
        <v>12</v>
      </c>
      <c r="D21" s="128">
        <v>0.007244231966333377</v>
      </c>
      <c r="E21" s="128">
        <v>1.8811705955741402</v>
      </c>
      <c r="F21" s="87" t="s">
        <v>1457</v>
      </c>
      <c r="G21" s="87" t="b">
        <v>0</v>
      </c>
      <c r="H21" s="87" t="b">
        <v>0</v>
      </c>
      <c r="I21" s="87" t="b">
        <v>0</v>
      </c>
      <c r="J21" s="87" t="b">
        <v>0</v>
      </c>
      <c r="K21" s="87" t="b">
        <v>0</v>
      </c>
      <c r="L21" s="87" t="b">
        <v>0</v>
      </c>
    </row>
    <row r="22" spans="1:12" ht="15">
      <c r="A22" s="87" t="s">
        <v>1268</v>
      </c>
      <c r="B22" s="87" t="s">
        <v>250</v>
      </c>
      <c r="C22" s="87">
        <v>11</v>
      </c>
      <c r="D22" s="128">
        <v>0.006963023990693156</v>
      </c>
      <c r="E22" s="128">
        <v>1.9683207712930404</v>
      </c>
      <c r="F22" s="87" t="s">
        <v>1457</v>
      </c>
      <c r="G22" s="87" t="b">
        <v>0</v>
      </c>
      <c r="H22" s="87" t="b">
        <v>0</v>
      </c>
      <c r="I22" s="87" t="b">
        <v>0</v>
      </c>
      <c r="J22" s="87" t="b">
        <v>0</v>
      </c>
      <c r="K22" s="87" t="b">
        <v>0</v>
      </c>
      <c r="L22" s="87" t="b">
        <v>0</v>
      </c>
    </row>
    <row r="23" spans="1:12" ht="15">
      <c r="A23" s="87" t="s">
        <v>250</v>
      </c>
      <c r="B23" s="87" t="s">
        <v>1273</v>
      </c>
      <c r="C23" s="87">
        <v>11</v>
      </c>
      <c r="D23" s="128">
        <v>0.006963023990693156</v>
      </c>
      <c r="E23" s="128">
        <v>1.9683207712930404</v>
      </c>
      <c r="F23" s="87" t="s">
        <v>1457</v>
      </c>
      <c r="G23" s="87" t="b">
        <v>0</v>
      </c>
      <c r="H23" s="87" t="b">
        <v>0</v>
      </c>
      <c r="I23" s="87" t="b">
        <v>0</v>
      </c>
      <c r="J23" s="87" t="b">
        <v>0</v>
      </c>
      <c r="K23" s="87" t="b">
        <v>0</v>
      </c>
      <c r="L23" s="87" t="b">
        <v>0</v>
      </c>
    </row>
    <row r="24" spans="1:12" ht="15">
      <c r="A24" s="87" t="s">
        <v>1273</v>
      </c>
      <c r="B24" s="87" t="s">
        <v>1274</v>
      </c>
      <c r="C24" s="87">
        <v>11</v>
      </c>
      <c r="D24" s="128">
        <v>0.006963023990693156</v>
      </c>
      <c r="E24" s="128">
        <v>2.00610933218244</v>
      </c>
      <c r="F24" s="87" t="s">
        <v>1457</v>
      </c>
      <c r="G24" s="87" t="b">
        <v>0</v>
      </c>
      <c r="H24" s="87" t="b">
        <v>0</v>
      </c>
      <c r="I24" s="87" t="b">
        <v>0</v>
      </c>
      <c r="J24" s="87" t="b">
        <v>0</v>
      </c>
      <c r="K24" s="87" t="b">
        <v>0</v>
      </c>
      <c r="L24" s="87" t="b">
        <v>0</v>
      </c>
    </row>
    <row r="25" spans="1:12" ht="15">
      <c r="A25" s="87" t="s">
        <v>1274</v>
      </c>
      <c r="B25" s="87" t="s">
        <v>1259</v>
      </c>
      <c r="C25" s="87">
        <v>11</v>
      </c>
      <c r="D25" s="128">
        <v>0.006963023990693156</v>
      </c>
      <c r="E25" s="128">
        <v>1.6081693235104026</v>
      </c>
      <c r="F25" s="87" t="s">
        <v>1457</v>
      </c>
      <c r="G25" s="87" t="b">
        <v>0</v>
      </c>
      <c r="H25" s="87" t="b">
        <v>0</v>
      </c>
      <c r="I25" s="87" t="b">
        <v>0</v>
      </c>
      <c r="J25" s="87" t="b">
        <v>0</v>
      </c>
      <c r="K25" s="87" t="b">
        <v>0</v>
      </c>
      <c r="L25" s="87" t="b">
        <v>0</v>
      </c>
    </row>
    <row r="26" spans="1:12" ht="15">
      <c r="A26" s="87" t="s">
        <v>1255</v>
      </c>
      <c r="B26" s="87" t="s">
        <v>1261</v>
      </c>
      <c r="C26" s="87">
        <v>11</v>
      </c>
      <c r="D26" s="128">
        <v>0.006963023990693156</v>
      </c>
      <c r="E26" s="128">
        <v>1.1676418710671963</v>
      </c>
      <c r="F26" s="87" t="s">
        <v>1457</v>
      </c>
      <c r="G26" s="87" t="b">
        <v>0</v>
      </c>
      <c r="H26" s="87" t="b">
        <v>0</v>
      </c>
      <c r="I26" s="87" t="b">
        <v>0</v>
      </c>
      <c r="J26" s="87" t="b">
        <v>0</v>
      </c>
      <c r="K26" s="87" t="b">
        <v>0</v>
      </c>
      <c r="L26" s="87" t="b">
        <v>0</v>
      </c>
    </row>
    <row r="27" spans="1:12" ht="15">
      <c r="A27" s="87" t="s">
        <v>346</v>
      </c>
      <c r="B27" s="87" t="s">
        <v>251</v>
      </c>
      <c r="C27" s="87">
        <v>11</v>
      </c>
      <c r="D27" s="128">
        <v>0.006963023990693156</v>
      </c>
      <c r="E27" s="128">
        <v>1.8811705955741402</v>
      </c>
      <c r="F27" s="87" t="s">
        <v>1457</v>
      </c>
      <c r="G27" s="87" t="b">
        <v>0</v>
      </c>
      <c r="H27" s="87" t="b">
        <v>0</v>
      </c>
      <c r="I27" s="87" t="b">
        <v>0</v>
      </c>
      <c r="J27" s="87" t="b">
        <v>0</v>
      </c>
      <c r="K27" s="87" t="b">
        <v>0</v>
      </c>
      <c r="L27" s="87" t="b">
        <v>0</v>
      </c>
    </row>
    <row r="28" spans="1:12" ht="15">
      <c r="A28" s="87" t="s">
        <v>251</v>
      </c>
      <c r="B28" s="87" t="s">
        <v>253</v>
      </c>
      <c r="C28" s="87">
        <v>11</v>
      </c>
      <c r="D28" s="128">
        <v>0.006963023990693156</v>
      </c>
      <c r="E28" s="128">
        <v>2.04389789307184</v>
      </c>
      <c r="F28" s="87" t="s">
        <v>1457</v>
      </c>
      <c r="G28" s="87" t="b">
        <v>0</v>
      </c>
      <c r="H28" s="87" t="b">
        <v>0</v>
      </c>
      <c r="I28" s="87" t="b">
        <v>0</v>
      </c>
      <c r="J28" s="87" t="b">
        <v>0</v>
      </c>
      <c r="K28" s="87" t="b">
        <v>0</v>
      </c>
      <c r="L28" s="87" t="b">
        <v>0</v>
      </c>
    </row>
    <row r="29" spans="1:12" ht="15">
      <c r="A29" s="87" t="s">
        <v>253</v>
      </c>
      <c r="B29" s="87" t="s">
        <v>252</v>
      </c>
      <c r="C29" s="87">
        <v>11</v>
      </c>
      <c r="D29" s="128">
        <v>0.006963023990693156</v>
      </c>
      <c r="E29" s="128">
        <v>2.04389789307184</v>
      </c>
      <c r="F29" s="87" t="s">
        <v>1457</v>
      </c>
      <c r="G29" s="87" t="b">
        <v>0</v>
      </c>
      <c r="H29" s="87" t="b">
        <v>0</v>
      </c>
      <c r="I29" s="87" t="b">
        <v>0</v>
      </c>
      <c r="J29" s="87" t="b">
        <v>0</v>
      </c>
      <c r="K29" s="87" t="b">
        <v>0</v>
      </c>
      <c r="L29" s="87" t="b">
        <v>0</v>
      </c>
    </row>
    <row r="30" spans="1:12" ht="15">
      <c r="A30" s="87" t="s">
        <v>252</v>
      </c>
      <c r="B30" s="87" t="s">
        <v>277</v>
      </c>
      <c r="C30" s="87">
        <v>11</v>
      </c>
      <c r="D30" s="128">
        <v>0.006963023990693156</v>
      </c>
      <c r="E30" s="128">
        <v>2.04389789307184</v>
      </c>
      <c r="F30" s="87" t="s">
        <v>1457</v>
      </c>
      <c r="G30" s="87" t="b">
        <v>0</v>
      </c>
      <c r="H30" s="87" t="b">
        <v>0</v>
      </c>
      <c r="I30" s="87" t="b">
        <v>0</v>
      </c>
      <c r="J30" s="87" t="b">
        <v>0</v>
      </c>
      <c r="K30" s="87" t="b">
        <v>0</v>
      </c>
      <c r="L30" s="87" t="b">
        <v>0</v>
      </c>
    </row>
    <row r="31" spans="1:12" ht="15">
      <c r="A31" s="87" t="s">
        <v>277</v>
      </c>
      <c r="B31" s="87" t="s">
        <v>249</v>
      </c>
      <c r="C31" s="87">
        <v>11</v>
      </c>
      <c r="D31" s="128">
        <v>0.006963023990693156</v>
      </c>
      <c r="E31" s="128">
        <v>2.00610933218244</v>
      </c>
      <c r="F31" s="87" t="s">
        <v>1457</v>
      </c>
      <c r="G31" s="87" t="b">
        <v>0</v>
      </c>
      <c r="H31" s="87" t="b">
        <v>0</v>
      </c>
      <c r="I31" s="87" t="b">
        <v>0</v>
      </c>
      <c r="J31" s="87" t="b">
        <v>0</v>
      </c>
      <c r="K31" s="87" t="b">
        <v>0</v>
      </c>
      <c r="L31" s="87" t="b">
        <v>0</v>
      </c>
    </row>
    <row r="32" spans="1:12" ht="15">
      <c r="A32" s="87" t="s">
        <v>249</v>
      </c>
      <c r="B32" s="87" t="s">
        <v>1267</v>
      </c>
      <c r="C32" s="87">
        <v>11</v>
      </c>
      <c r="D32" s="128">
        <v>0.006963023990693156</v>
      </c>
      <c r="E32" s="128">
        <v>1.8086199284255284</v>
      </c>
      <c r="F32" s="87" t="s">
        <v>1457</v>
      </c>
      <c r="G32" s="87" t="b">
        <v>0</v>
      </c>
      <c r="H32" s="87" t="b">
        <v>0</v>
      </c>
      <c r="I32" s="87" t="b">
        <v>0</v>
      </c>
      <c r="J32" s="87" t="b">
        <v>0</v>
      </c>
      <c r="K32" s="87" t="b">
        <v>0</v>
      </c>
      <c r="L32" s="87" t="b">
        <v>0</v>
      </c>
    </row>
    <row r="33" spans="1:12" ht="15">
      <c r="A33" s="87" t="s">
        <v>1267</v>
      </c>
      <c r="B33" s="87" t="s">
        <v>1272</v>
      </c>
      <c r="C33" s="87">
        <v>11</v>
      </c>
      <c r="D33" s="128">
        <v>0.006963023990693156</v>
      </c>
      <c r="E33" s="128">
        <v>2.00610933218244</v>
      </c>
      <c r="F33" s="87" t="s">
        <v>1457</v>
      </c>
      <c r="G33" s="87" t="b">
        <v>0</v>
      </c>
      <c r="H33" s="87" t="b">
        <v>0</v>
      </c>
      <c r="I33" s="87" t="b">
        <v>0</v>
      </c>
      <c r="J33" s="87" t="b">
        <v>0</v>
      </c>
      <c r="K33" s="87" t="b">
        <v>0</v>
      </c>
      <c r="L33" s="87" t="b">
        <v>0</v>
      </c>
    </row>
    <row r="34" spans="1:12" ht="15">
      <c r="A34" s="87" t="s">
        <v>1272</v>
      </c>
      <c r="B34" s="87" t="s">
        <v>1275</v>
      </c>
      <c r="C34" s="87">
        <v>11</v>
      </c>
      <c r="D34" s="128">
        <v>0.006963023990693156</v>
      </c>
      <c r="E34" s="128">
        <v>2.00610933218244</v>
      </c>
      <c r="F34" s="87" t="s">
        <v>1457</v>
      </c>
      <c r="G34" s="87" t="b">
        <v>0</v>
      </c>
      <c r="H34" s="87" t="b">
        <v>0</v>
      </c>
      <c r="I34" s="87" t="b">
        <v>0</v>
      </c>
      <c r="J34" s="87" t="b">
        <v>0</v>
      </c>
      <c r="K34" s="87" t="b">
        <v>0</v>
      </c>
      <c r="L34" s="87" t="b">
        <v>0</v>
      </c>
    </row>
    <row r="35" spans="1:12" ht="15">
      <c r="A35" s="87" t="s">
        <v>1275</v>
      </c>
      <c r="B35" s="87" t="s">
        <v>1262</v>
      </c>
      <c r="C35" s="87">
        <v>11</v>
      </c>
      <c r="D35" s="128">
        <v>0.006963023990693156</v>
      </c>
      <c r="E35" s="128">
        <v>1.7050793365184589</v>
      </c>
      <c r="F35" s="87" t="s">
        <v>1457</v>
      </c>
      <c r="G35" s="87" t="b">
        <v>0</v>
      </c>
      <c r="H35" s="87" t="b">
        <v>0</v>
      </c>
      <c r="I35" s="87" t="b">
        <v>0</v>
      </c>
      <c r="J35" s="87" t="b">
        <v>0</v>
      </c>
      <c r="K35" s="87" t="b">
        <v>0</v>
      </c>
      <c r="L35" s="87" t="b">
        <v>0</v>
      </c>
    </row>
    <row r="36" spans="1:12" ht="15">
      <c r="A36" s="87" t="s">
        <v>1282</v>
      </c>
      <c r="B36" s="87" t="s">
        <v>1283</v>
      </c>
      <c r="C36" s="87">
        <v>7</v>
      </c>
      <c r="D36" s="128">
        <v>0.0054970063575788064</v>
      </c>
      <c r="E36" s="128">
        <v>2.240192538215808</v>
      </c>
      <c r="F36" s="87" t="s">
        <v>1457</v>
      </c>
      <c r="G36" s="87" t="b">
        <v>0</v>
      </c>
      <c r="H36" s="87" t="b">
        <v>0</v>
      </c>
      <c r="I36" s="87" t="b">
        <v>0</v>
      </c>
      <c r="J36" s="87" t="b">
        <v>0</v>
      </c>
      <c r="K36" s="87" t="b">
        <v>0</v>
      </c>
      <c r="L36" s="87" t="b">
        <v>0</v>
      </c>
    </row>
    <row r="37" spans="1:12" ht="15">
      <c r="A37" s="87" t="s">
        <v>1283</v>
      </c>
      <c r="B37" s="87" t="s">
        <v>1284</v>
      </c>
      <c r="C37" s="87">
        <v>7</v>
      </c>
      <c r="D37" s="128">
        <v>0.0054970063575788064</v>
      </c>
      <c r="E37" s="128">
        <v>2.240192538215808</v>
      </c>
      <c r="F37" s="87" t="s">
        <v>1457</v>
      </c>
      <c r="G37" s="87" t="b">
        <v>0</v>
      </c>
      <c r="H37" s="87" t="b">
        <v>0</v>
      </c>
      <c r="I37" s="87" t="b">
        <v>0</v>
      </c>
      <c r="J37" s="87" t="b">
        <v>0</v>
      </c>
      <c r="K37" s="87" t="b">
        <v>0</v>
      </c>
      <c r="L37" s="87" t="b">
        <v>0</v>
      </c>
    </row>
    <row r="38" spans="1:12" ht="15">
      <c r="A38" s="87" t="s">
        <v>1285</v>
      </c>
      <c r="B38" s="87" t="s">
        <v>1256</v>
      </c>
      <c r="C38" s="87">
        <v>7</v>
      </c>
      <c r="D38" s="128">
        <v>0.0054970063575788064</v>
      </c>
      <c r="E38" s="128">
        <v>1.5412225338797894</v>
      </c>
      <c r="F38" s="87" t="s">
        <v>1457</v>
      </c>
      <c r="G38" s="87" t="b">
        <v>0</v>
      </c>
      <c r="H38" s="87" t="b">
        <v>0</v>
      </c>
      <c r="I38" s="87" t="b">
        <v>0</v>
      </c>
      <c r="J38" s="87" t="b">
        <v>0</v>
      </c>
      <c r="K38" s="87" t="b">
        <v>0</v>
      </c>
      <c r="L38" s="87" t="b">
        <v>0</v>
      </c>
    </row>
    <row r="39" spans="1:12" ht="15">
      <c r="A39" s="87" t="s">
        <v>1257</v>
      </c>
      <c r="B39" s="87" t="s">
        <v>1286</v>
      </c>
      <c r="C39" s="87">
        <v>7</v>
      </c>
      <c r="D39" s="128">
        <v>0.0054970063575788064</v>
      </c>
      <c r="E39" s="128">
        <v>1.55381166118781</v>
      </c>
      <c r="F39" s="87" t="s">
        <v>1457</v>
      </c>
      <c r="G39" s="87" t="b">
        <v>0</v>
      </c>
      <c r="H39" s="87" t="b">
        <v>0</v>
      </c>
      <c r="I39" s="87" t="b">
        <v>0</v>
      </c>
      <c r="J39" s="87" t="b">
        <v>0</v>
      </c>
      <c r="K39" s="87" t="b">
        <v>0</v>
      </c>
      <c r="L39" s="87" t="b">
        <v>0</v>
      </c>
    </row>
    <row r="40" spans="1:12" ht="15">
      <c r="A40" s="87" t="s">
        <v>1258</v>
      </c>
      <c r="B40" s="87" t="s">
        <v>1254</v>
      </c>
      <c r="C40" s="87">
        <v>6</v>
      </c>
      <c r="D40" s="128">
        <v>0.005023341719383824</v>
      </c>
      <c r="E40" s="128">
        <v>0.7886253879685339</v>
      </c>
      <c r="F40" s="87" t="s">
        <v>1457</v>
      </c>
      <c r="G40" s="87" t="b">
        <v>0</v>
      </c>
      <c r="H40" s="87" t="b">
        <v>0</v>
      </c>
      <c r="I40" s="87" t="b">
        <v>0</v>
      </c>
      <c r="J40" s="87" t="b">
        <v>0</v>
      </c>
      <c r="K40" s="87" t="b">
        <v>0</v>
      </c>
      <c r="L40" s="87" t="b">
        <v>0</v>
      </c>
    </row>
    <row r="41" spans="1:12" ht="15">
      <c r="A41" s="87" t="s">
        <v>1278</v>
      </c>
      <c r="B41" s="87" t="s">
        <v>1290</v>
      </c>
      <c r="C41" s="87">
        <v>6</v>
      </c>
      <c r="D41" s="128">
        <v>0.006424567455600959</v>
      </c>
      <c r="E41" s="128">
        <v>2.13104806879074</v>
      </c>
      <c r="F41" s="87" t="s">
        <v>1457</v>
      </c>
      <c r="G41" s="87" t="b">
        <v>0</v>
      </c>
      <c r="H41" s="87" t="b">
        <v>0</v>
      </c>
      <c r="I41" s="87" t="b">
        <v>0</v>
      </c>
      <c r="J41" s="87" t="b">
        <v>1</v>
      </c>
      <c r="K41" s="87" t="b">
        <v>0</v>
      </c>
      <c r="L41" s="87" t="b">
        <v>0</v>
      </c>
    </row>
    <row r="42" spans="1:12" ht="15">
      <c r="A42" s="87" t="s">
        <v>1281</v>
      </c>
      <c r="B42" s="87" t="s">
        <v>342</v>
      </c>
      <c r="C42" s="87">
        <v>5</v>
      </c>
      <c r="D42" s="128">
        <v>0.004493260248623932</v>
      </c>
      <c r="E42" s="128">
        <v>2.2401925382158083</v>
      </c>
      <c r="F42" s="87" t="s">
        <v>1457</v>
      </c>
      <c r="G42" s="87" t="b">
        <v>0</v>
      </c>
      <c r="H42" s="87" t="b">
        <v>0</v>
      </c>
      <c r="I42" s="87" t="b">
        <v>0</v>
      </c>
      <c r="J42" s="87" t="b">
        <v>0</v>
      </c>
      <c r="K42" s="87" t="b">
        <v>0</v>
      </c>
      <c r="L42" s="87" t="b">
        <v>0</v>
      </c>
    </row>
    <row r="43" spans="1:12" ht="15">
      <c r="A43" s="87" t="s">
        <v>342</v>
      </c>
      <c r="B43" s="87" t="s">
        <v>1282</v>
      </c>
      <c r="C43" s="87">
        <v>5</v>
      </c>
      <c r="D43" s="128">
        <v>0.004493260248623932</v>
      </c>
      <c r="E43" s="128">
        <v>2.2401925382158083</v>
      </c>
      <c r="F43" s="87" t="s">
        <v>1457</v>
      </c>
      <c r="G43" s="87" t="b">
        <v>0</v>
      </c>
      <c r="H43" s="87" t="b">
        <v>0</v>
      </c>
      <c r="I43" s="87" t="b">
        <v>0</v>
      </c>
      <c r="J43" s="87" t="b">
        <v>0</v>
      </c>
      <c r="K43" s="87" t="b">
        <v>0</v>
      </c>
      <c r="L43" s="87" t="b">
        <v>0</v>
      </c>
    </row>
    <row r="44" spans="1:12" ht="15">
      <c r="A44" s="87" t="s">
        <v>1293</v>
      </c>
      <c r="B44" s="87" t="s">
        <v>1285</v>
      </c>
      <c r="C44" s="87">
        <v>5</v>
      </c>
      <c r="D44" s="128">
        <v>0.004493260248623932</v>
      </c>
      <c r="E44" s="128">
        <v>2.2401925382158083</v>
      </c>
      <c r="F44" s="87" t="s">
        <v>1457</v>
      </c>
      <c r="G44" s="87" t="b">
        <v>0</v>
      </c>
      <c r="H44" s="87" t="b">
        <v>0</v>
      </c>
      <c r="I44" s="87" t="b">
        <v>0</v>
      </c>
      <c r="J44" s="87" t="b">
        <v>0</v>
      </c>
      <c r="K44" s="87" t="b">
        <v>0</v>
      </c>
      <c r="L44" s="87" t="b">
        <v>0</v>
      </c>
    </row>
    <row r="45" spans="1:12" ht="15">
      <c r="A45" s="87" t="s">
        <v>1254</v>
      </c>
      <c r="B45" s="87" t="s">
        <v>1258</v>
      </c>
      <c r="C45" s="87">
        <v>5</v>
      </c>
      <c r="D45" s="128">
        <v>0.004493260248623932</v>
      </c>
      <c r="E45" s="128">
        <v>0.7735367171743107</v>
      </c>
      <c r="F45" s="87" t="s">
        <v>1457</v>
      </c>
      <c r="G45" s="87" t="b">
        <v>0</v>
      </c>
      <c r="H45" s="87" t="b">
        <v>0</v>
      </c>
      <c r="I45" s="87" t="b">
        <v>0</v>
      </c>
      <c r="J45" s="87" t="b">
        <v>0</v>
      </c>
      <c r="K45" s="87" t="b">
        <v>0</v>
      </c>
      <c r="L45" s="87" t="b">
        <v>0</v>
      </c>
    </row>
    <row r="46" spans="1:12" ht="15">
      <c r="A46" s="87" t="s">
        <v>249</v>
      </c>
      <c r="B46" s="87" t="s">
        <v>288</v>
      </c>
      <c r="C46" s="87">
        <v>5</v>
      </c>
      <c r="D46" s="128">
        <v>0.004493260248623932</v>
      </c>
      <c r="E46" s="128">
        <v>1.7350425598959023</v>
      </c>
      <c r="F46" s="87" t="s">
        <v>1457</v>
      </c>
      <c r="G46" s="87" t="b">
        <v>0</v>
      </c>
      <c r="H46" s="87" t="b">
        <v>0</v>
      </c>
      <c r="I46" s="87" t="b">
        <v>0</v>
      </c>
      <c r="J46" s="87" t="b">
        <v>0</v>
      </c>
      <c r="K46" s="87" t="b">
        <v>0</v>
      </c>
      <c r="L46" s="87" t="b">
        <v>0</v>
      </c>
    </row>
    <row r="47" spans="1:12" ht="15">
      <c r="A47" s="87" t="s">
        <v>288</v>
      </c>
      <c r="B47" s="87" t="s">
        <v>287</v>
      </c>
      <c r="C47" s="87">
        <v>5</v>
      </c>
      <c r="D47" s="128">
        <v>0.004493260248623932</v>
      </c>
      <c r="E47" s="128">
        <v>2.2401925382158083</v>
      </c>
      <c r="F47" s="87" t="s">
        <v>1457</v>
      </c>
      <c r="G47" s="87" t="b">
        <v>0</v>
      </c>
      <c r="H47" s="87" t="b">
        <v>0</v>
      </c>
      <c r="I47" s="87" t="b">
        <v>0</v>
      </c>
      <c r="J47" s="87" t="b">
        <v>0</v>
      </c>
      <c r="K47" s="87" t="b">
        <v>0</v>
      </c>
      <c r="L47" s="87" t="b">
        <v>0</v>
      </c>
    </row>
    <row r="48" spans="1:12" ht="15">
      <c r="A48" s="87" t="s">
        <v>1299</v>
      </c>
      <c r="B48" s="87" t="s">
        <v>1281</v>
      </c>
      <c r="C48" s="87">
        <v>4</v>
      </c>
      <c r="D48" s="128">
        <v>0.0038953374867441615</v>
      </c>
      <c r="E48" s="128">
        <v>2.2401925382158083</v>
      </c>
      <c r="F48" s="87" t="s">
        <v>1457</v>
      </c>
      <c r="G48" s="87" t="b">
        <v>0</v>
      </c>
      <c r="H48" s="87" t="b">
        <v>0</v>
      </c>
      <c r="I48" s="87" t="b">
        <v>0</v>
      </c>
      <c r="J48" s="87" t="b">
        <v>0</v>
      </c>
      <c r="K48" s="87" t="b">
        <v>0</v>
      </c>
      <c r="L48" s="87" t="b">
        <v>0</v>
      </c>
    </row>
    <row r="49" spans="1:12" ht="15">
      <c r="A49" s="87" t="s">
        <v>1284</v>
      </c>
      <c r="B49" s="87" t="s">
        <v>291</v>
      </c>
      <c r="C49" s="87">
        <v>4</v>
      </c>
      <c r="D49" s="128">
        <v>0.0038953374867441615</v>
      </c>
      <c r="E49" s="128">
        <v>1.9971544895295137</v>
      </c>
      <c r="F49" s="87" t="s">
        <v>1457</v>
      </c>
      <c r="G49" s="87" t="b">
        <v>0</v>
      </c>
      <c r="H49" s="87" t="b">
        <v>0</v>
      </c>
      <c r="I49" s="87" t="b">
        <v>0</v>
      </c>
      <c r="J49" s="87" t="b">
        <v>0</v>
      </c>
      <c r="K49" s="87" t="b">
        <v>0</v>
      </c>
      <c r="L49" s="87" t="b">
        <v>0</v>
      </c>
    </row>
    <row r="50" spans="1:12" ht="15">
      <c r="A50" s="87" t="s">
        <v>1254</v>
      </c>
      <c r="B50" s="87" t="s">
        <v>273</v>
      </c>
      <c r="C50" s="87">
        <v>4</v>
      </c>
      <c r="D50" s="128">
        <v>0.0038953374867441615</v>
      </c>
      <c r="E50" s="128">
        <v>1.4725067215103296</v>
      </c>
      <c r="F50" s="87" t="s">
        <v>1457</v>
      </c>
      <c r="G50" s="87" t="b">
        <v>0</v>
      </c>
      <c r="H50" s="87" t="b">
        <v>0</v>
      </c>
      <c r="I50" s="87" t="b">
        <v>0</v>
      </c>
      <c r="J50" s="87" t="b">
        <v>0</v>
      </c>
      <c r="K50" s="87" t="b">
        <v>0</v>
      </c>
      <c r="L50" s="87" t="b">
        <v>0</v>
      </c>
    </row>
    <row r="51" spans="1:12" ht="15">
      <c r="A51" s="87" t="s">
        <v>287</v>
      </c>
      <c r="B51" s="87" t="s">
        <v>286</v>
      </c>
      <c r="C51" s="87">
        <v>4</v>
      </c>
      <c r="D51" s="128">
        <v>0.0038953374867441615</v>
      </c>
      <c r="E51" s="128">
        <v>2.386320573894046</v>
      </c>
      <c r="F51" s="87" t="s">
        <v>1457</v>
      </c>
      <c r="G51" s="87" t="b">
        <v>0</v>
      </c>
      <c r="H51" s="87" t="b">
        <v>0</v>
      </c>
      <c r="I51" s="87" t="b">
        <v>0</v>
      </c>
      <c r="J51" s="87" t="b">
        <v>0</v>
      </c>
      <c r="K51" s="87" t="b">
        <v>0</v>
      </c>
      <c r="L51" s="87" t="b">
        <v>0</v>
      </c>
    </row>
    <row r="52" spans="1:12" ht="15">
      <c r="A52" s="87" t="s">
        <v>1279</v>
      </c>
      <c r="B52" s="87" t="s">
        <v>1302</v>
      </c>
      <c r="C52" s="87">
        <v>4</v>
      </c>
      <c r="D52" s="128">
        <v>0.0038953374867441615</v>
      </c>
      <c r="E52" s="128">
        <v>2.1822005912381215</v>
      </c>
      <c r="F52" s="87" t="s">
        <v>1457</v>
      </c>
      <c r="G52" s="87" t="b">
        <v>1</v>
      </c>
      <c r="H52" s="87" t="b">
        <v>0</v>
      </c>
      <c r="I52" s="87" t="b">
        <v>0</v>
      </c>
      <c r="J52" s="87" t="b">
        <v>1</v>
      </c>
      <c r="K52" s="87" t="b">
        <v>0</v>
      </c>
      <c r="L52" s="87" t="b">
        <v>0</v>
      </c>
    </row>
    <row r="53" spans="1:12" ht="15">
      <c r="A53" s="87" t="s">
        <v>1302</v>
      </c>
      <c r="B53" s="87" t="s">
        <v>1303</v>
      </c>
      <c r="C53" s="87">
        <v>4</v>
      </c>
      <c r="D53" s="128">
        <v>0.0038953374867441615</v>
      </c>
      <c r="E53" s="128">
        <v>2.4832305869021027</v>
      </c>
      <c r="F53" s="87" t="s">
        <v>1457</v>
      </c>
      <c r="G53" s="87" t="b">
        <v>1</v>
      </c>
      <c r="H53" s="87" t="b">
        <v>0</v>
      </c>
      <c r="I53" s="87" t="b">
        <v>0</v>
      </c>
      <c r="J53" s="87" t="b">
        <v>0</v>
      </c>
      <c r="K53" s="87" t="b">
        <v>0</v>
      </c>
      <c r="L53" s="87" t="b">
        <v>0</v>
      </c>
    </row>
    <row r="54" spans="1:12" ht="15">
      <c r="A54" s="87" t="s">
        <v>1303</v>
      </c>
      <c r="B54" s="87" t="s">
        <v>1255</v>
      </c>
      <c r="C54" s="87">
        <v>4</v>
      </c>
      <c r="D54" s="128">
        <v>0.0038953374867441615</v>
      </c>
      <c r="E54" s="128">
        <v>1.51708885416307</v>
      </c>
      <c r="F54" s="87" t="s">
        <v>1457</v>
      </c>
      <c r="G54" s="87" t="b">
        <v>0</v>
      </c>
      <c r="H54" s="87" t="b">
        <v>0</v>
      </c>
      <c r="I54" s="87" t="b">
        <v>0</v>
      </c>
      <c r="J54" s="87" t="b">
        <v>0</v>
      </c>
      <c r="K54" s="87" t="b">
        <v>0</v>
      </c>
      <c r="L54" s="87" t="b">
        <v>0</v>
      </c>
    </row>
    <row r="55" spans="1:12" ht="15">
      <c r="A55" s="87" t="s">
        <v>1255</v>
      </c>
      <c r="B55" s="87" t="s">
        <v>1304</v>
      </c>
      <c r="C55" s="87">
        <v>4</v>
      </c>
      <c r="D55" s="128">
        <v>0.0038953374867441615</v>
      </c>
      <c r="E55" s="128">
        <v>1.5412225338797894</v>
      </c>
      <c r="F55" s="87" t="s">
        <v>1457</v>
      </c>
      <c r="G55" s="87" t="b">
        <v>0</v>
      </c>
      <c r="H55" s="87" t="b">
        <v>0</v>
      </c>
      <c r="I55" s="87" t="b">
        <v>0</v>
      </c>
      <c r="J55" s="87" t="b">
        <v>0</v>
      </c>
      <c r="K55" s="87" t="b">
        <v>0</v>
      </c>
      <c r="L55" s="87" t="b">
        <v>0</v>
      </c>
    </row>
    <row r="56" spans="1:12" ht="15">
      <c r="A56" s="87" t="s">
        <v>1304</v>
      </c>
      <c r="B56" s="87" t="s">
        <v>1288</v>
      </c>
      <c r="C56" s="87">
        <v>4</v>
      </c>
      <c r="D56" s="128">
        <v>0.0038953374867441615</v>
      </c>
      <c r="E56" s="128">
        <v>2.2401925382158083</v>
      </c>
      <c r="F56" s="87" t="s">
        <v>1457</v>
      </c>
      <c r="G56" s="87" t="b">
        <v>0</v>
      </c>
      <c r="H56" s="87" t="b">
        <v>0</v>
      </c>
      <c r="I56" s="87" t="b">
        <v>0</v>
      </c>
      <c r="J56" s="87" t="b">
        <v>0</v>
      </c>
      <c r="K56" s="87" t="b">
        <v>0</v>
      </c>
      <c r="L56" s="87" t="b">
        <v>0</v>
      </c>
    </row>
    <row r="57" spans="1:12" ht="15">
      <c r="A57" s="87" t="s">
        <v>1288</v>
      </c>
      <c r="B57" s="87" t="s">
        <v>280</v>
      </c>
      <c r="C57" s="87">
        <v>4</v>
      </c>
      <c r="D57" s="128">
        <v>0.0038953374867441615</v>
      </c>
      <c r="E57" s="128">
        <v>2.064101279160127</v>
      </c>
      <c r="F57" s="87" t="s">
        <v>1457</v>
      </c>
      <c r="G57" s="87" t="b">
        <v>0</v>
      </c>
      <c r="H57" s="87" t="b">
        <v>0</v>
      </c>
      <c r="I57" s="87" t="b">
        <v>0</v>
      </c>
      <c r="J57" s="87" t="b">
        <v>0</v>
      </c>
      <c r="K57" s="87" t="b">
        <v>0</v>
      </c>
      <c r="L57" s="87" t="b">
        <v>0</v>
      </c>
    </row>
    <row r="58" spans="1:12" ht="15">
      <c r="A58" s="87" t="s">
        <v>280</v>
      </c>
      <c r="B58" s="87" t="s">
        <v>1305</v>
      </c>
      <c r="C58" s="87">
        <v>4</v>
      </c>
      <c r="D58" s="128">
        <v>0.0038953374867441615</v>
      </c>
      <c r="E58" s="128">
        <v>2.3071393278464214</v>
      </c>
      <c r="F58" s="87" t="s">
        <v>1457</v>
      </c>
      <c r="G58" s="87" t="b">
        <v>0</v>
      </c>
      <c r="H58" s="87" t="b">
        <v>0</v>
      </c>
      <c r="I58" s="87" t="b">
        <v>0</v>
      </c>
      <c r="J58" s="87" t="b">
        <v>0</v>
      </c>
      <c r="K58" s="87" t="b">
        <v>0</v>
      </c>
      <c r="L58" s="87" t="b">
        <v>0</v>
      </c>
    </row>
    <row r="59" spans="1:12" ht="15">
      <c r="A59" s="87" t="s">
        <v>1305</v>
      </c>
      <c r="B59" s="87" t="s">
        <v>1306</v>
      </c>
      <c r="C59" s="87">
        <v>4</v>
      </c>
      <c r="D59" s="128">
        <v>0.0038953374867441615</v>
      </c>
      <c r="E59" s="128">
        <v>2.4832305869021027</v>
      </c>
      <c r="F59" s="87" t="s">
        <v>1457</v>
      </c>
      <c r="G59" s="87" t="b">
        <v>0</v>
      </c>
      <c r="H59" s="87" t="b">
        <v>0</v>
      </c>
      <c r="I59" s="87" t="b">
        <v>0</v>
      </c>
      <c r="J59" s="87" t="b">
        <v>0</v>
      </c>
      <c r="K59" s="87" t="b">
        <v>0</v>
      </c>
      <c r="L59" s="87" t="b">
        <v>0</v>
      </c>
    </row>
    <row r="60" spans="1:12" ht="15">
      <c r="A60" s="87" t="s">
        <v>1306</v>
      </c>
      <c r="B60" s="87" t="s">
        <v>1307</v>
      </c>
      <c r="C60" s="87">
        <v>4</v>
      </c>
      <c r="D60" s="128">
        <v>0.0038953374867441615</v>
      </c>
      <c r="E60" s="128">
        <v>2.4832305869021027</v>
      </c>
      <c r="F60" s="87" t="s">
        <v>1457</v>
      </c>
      <c r="G60" s="87" t="b">
        <v>0</v>
      </c>
      <c r="H60" s="87" t="b">
        <v>0</v>
      </c>
      <c r="I60" s="87" t="b">
        <v>0</v>
      </c>
      <c r="J60" s="87" t="b">
        <v>1</v>
      </c>
      <c r="K60" s="87" t="b">
        <v>0</v>
      </c>
      <c r="L60" s="87" t="b">
        <v>0</v>
      </c>
    </row>
    <row r="61" spans="1:12" ht="15">
      <c r="A61" s="87" t="s">
        <v>1307</v>
      </c>
      <c r="B61" s="87" t="s">
        <v>1276</v>
      </c>
      <c r="C61" s="87">
        <v>4</v>
      </c>
      <c r="D61" s="128">
        <v>0.0038953374867441615</v>
      </c>
      <c r="E61" s="128">
        <v>2.3071393278464214</v>
      </c>
      <c r="F61" s="87" t="s">
        <v>1457</v>
      </c>
      <c r="G61" s="87" t="b">
        <v>1</v>
      </c>
      <c r="H61" s="87" t="b">
        <v>0</v>
      </c>
      <c r="I61" s="87" t="b">
        <v>0</v>
      </c>
      <c r="J61" s="87" t="b">
        <v>1</v>
      </c>
      <c r="K61" s="87" t="b">
        <v>0</v>
      </c>
      <c r="L61" s="87" t="b">
        <v>0</v>
      </c>
    </row>
    <row r="62" spans="1:12" ht="15">
      <c r="A62" s="87" t="s">
        <v>1276</v>
      </c>
      <c r="B62" s="87" t="s">
        <v>1308</v>
      </c>
      <c r="C62" s="87">
        <v>4</v>
      </c>
      <c r="D62" s="128">
        <v>0.0038953374867441615</v>
      </c>
      <c r="E62" s="128">
        <v>2.085290578230065</v>
      </c>
      <c r="F62" s="87" t="s">
        <v>1457</v>
      </c>
      <c r="G62" s="87" t="b">
        <v>1</v>
      </c>
      <c r="H62" s="87" t="b">
        <v>0</v>
      </c>
      <c r="I62" s="87" t="b">
        <v>0</v>
      </c>
      <c r="J62" s="87" t="b">
        <v>0</v>
      </c>
      <c r="K62" s="87" t="b">
        <v>0</v>
      </c>
      <c r="L62" s="87" t="b">
        <v>0</v>
      </c>
    </row>
    <row r="63" spans="1:12" ht="15">
      <c r="A63" s="87" t="s">
        <v>1308</v>
      </c>
      <c r="B63" s="87" t="s">
        <v>1309</v>
      </c>
      <c r="C63" s="87">
        <v>4</v>
      </c>
      <c r="D63" s="128">
        <v>0.0038953374867441615</v>
      </c>
      <c r="E63" s="128">
        <v>2.4832305869021027</v>
      </c>
      <c r="F63" s="87" t="s">
        <v>1457</v>
      </c>
      <c r="G63" s="87" t="b">
        <v>0</v>
      </c>
      <c r="H63" s="87" t="b">
        <v>0</v>
      </c>
      <c r="I63" s="87" t="b">
        <v>0</v>
      </c>
      <c r="J63" s="87" t="b">
        <v>0</v>
      </c>
      <c r="K63" s="87" t="b">
        <v>0</v>
      </c>
      <c r="L63" s="87" t="b">
        <v>0</v>
      </c>
    </row>
    <row r="64" spans="1:12" ht="15">
      <c r="A64" s="87" t="s">
        <v>1309</v>
      </c>
      <c r="B64" s="87" t="s">
        <v>1260</v>
      </c>
      <c r="C64" s="87">
        <v>4</v>
      </c>
      <c r="D64" s="128">
        <v>0.0038953374867441615</v>
      </c>
      <c r="E64" s="128">
        <v>1.6539268140710777</v>
      </c>
      <c r="F64" s="87" t="s">
        <v>1457</v>
      </c>
      <c r="G64" s="87" t="b">
        <v>0</v>
      </c>
      <c r="H64" s="87" t="b">
        <v>0</v>
      </c>
      <c r="I64" s="87" t="b">
        <v>0</v>
      </c>
      <c r="J64" s="87" t="b">
        <v>0</v>
      </c>
      <c r="K64" s="87" t="b">
        <v>0</v>
      </c>
      <c r="L64" s="87" t="b">
        <v>0</v>
      </c>
    </row>
    <row r="65" spans="1:12" ht="15">
      <c r="A65" s="87" t="s">
        <v>1260</v>
      </c>
      <c r="B65" s="87" t="s">
        <v>1310</v>
      </c>
      <c r="C65" s="87">
        <v>4</v>
      </c>
      <c r="D65" s="128">
        <v>0.0038953374867441615</v>
      </c>
      <c r="E65" s="128">
        <v>1.8811705955741402</v>
      </c>
      <c r="F65" s="87" t="s">
        <v>1457</v>
      </c>
      <c r="G65" s="87" t="b">
        <v>0</v>
      </c>
      <c r="H65" s="87" t="b">
        <v>0</v>
      </c>
      <c r="I65" s="87" t="b">
        <v>0</v>
      </c>
      <c r="J65" s="87" t="b">
        <v>0</v>
      </c>
      <c r="K65" s="87" t="b">
        <v>0</v>
      </c>
      <c r="L65" s="87" t="b">
        <v>0</v>
      </c>
    </row>
    <row r="66" spans="1:12" ht="15">
      <c r="A66" s="87" t="s">
        <v>1310</v>
      </c>
      <c r="B66" s="87" t="s">
        <v>1263</v>
      </c>
      <c r="C66" s="87">
        <v>4</v>
      </c>
      <c r="D66" s="128">
        <v>0.0038953374867441615</v>
      </c>
      <c r="E66" s="128">
        <v>1.830018073126759</v>
      </c>
      <c r="F66" s="87" t="s">
        <v>1457</v>
      </c>
      <c r="G66" s="87" t="b">
        <v>0</v>
      </c>
      <c r="H66" s="87" t="b">
        <v>0</v>
      </c>
      <c r="I66" s="87" t="b">
        <v>0</v>
      </c>
      <c r="J66" s="87" t="b">
        <v>0</v>
      </c>
      <c r="K66" s="87" t="b">
        <v>0</v>
      </c>
      <c r="L66" s="87" t="b">
        <v>0</v>
      </c>
    </row>
    <row r="67" spans="1:12" ht="15">
      <c r="A67" s="87" t="s">
        <v>1263</v>
      </c>
      <c r="B67" s="87" t="s">
        <v>1311</v>
      </c>
      <c r="C67" s="87">
        <v>4</v>
      </c>
      <c r="D67" s="128">
        <v>0.0038953374867441615</v>
      </c>
      <c r="E67" s="128">
        <v>1.830018073126759</v>
      </c>
      <c r="F67" s="87" t="s">
        <v>1457</v>
      </c>
      <c r="G67" s="87" t="b">
        <v>0</v>
      </c>
      <c r="H67" s="87" t="b">
        <v>0</v>
      </c>
      <c r="I67" s="87" t="b">
        <v>0</v>
      </c>
      <c r="J67" s="87" t="b">
        <v>0</v>
      </c>
      <c r="K67" s="87" t="b">
        <v>0</v>
      </c>
      <c r="L67" s="87" t="b">
        <v>0</v>
      </c>
    </row>
    <row r="68" spans="1:12" ht="15">
      <c r="A68" s="87" t="s">
        <v>1311</v>
      </c>
      <c r="B68" s="87" t="s">
        <v>1312</v>
      </c>
      <c r="C68" s="87">
        <v>4</v>
      </c>
      <c r="D68" s="128">
        <v>0.0038953374867441615</v>
      </c>
      <c r="E68" s="128">
        <v>2.4832305869021027</v>
      </c>
      <c r="F68" s="87" t="s">
        <v>1457</v>
      </c>
      <c r="G68" s="87" t="b">
        <v>0</v>
      </c>
      <c r="H68" s="87" t="b">
        <v>0</v>
      </c>
      <c r="I68" s="87" t="b">
        <v>0</v>
      </c>
      <c r="J68" s="87" t="b">
        <v>0</v>
      </c>
      <c r="K68" s="87" t="b">
        <v>0</v>
      </c>
      <c r="L68" s="87" t="b">
        <v>0</v>
      </c>
    </row>
    <row r="69" spans="1:12" ht="15">
      <c r="A69" s="87" t="s">
        <v>1312</v>
      </c>
      <c r="B69" s="87" t="s">
        <v>1289</v>
      </c>
      <c r="C69" s="87">
        <v>4</v>
      </c>
      <c r="D69" s="128">
        <v>0.0038953374867441615</v>
      </c>
      <c r="E69" s="128">
        <v>2.3071393278464214</v>
      </c>
      <c r="F69" s="87" t="s">
        <v>1457</v>
      </c>
      <c r="G69" s="87" t="b">
        <v>0</v>
      </c>
      <c r="H69" s="87" t="b">
        <v>0</v>
      </c>
      <c r="I69" s="87" t="b">
        <v>0</v>
      </c>
      <c r="J69" s="87" t="b">
        <v>0</v>
      </c>
      <c r="K69" s="87" t="b">
        <v>0</v>
      </c>
      <c r="L69" s="87" t="b">
        <v>0</v>
      </c>
    </row>
    <row r="70" spans="1:12" ht="15">
      <c r="A70" s="87" t="s">
        <v>1289</v>
      </c>
      <c r="B70" s="87" t="s">
        <v>1254</v>
      </c>
      <c r="C70" s="87">
        <v>4</v>
      </c>
      <c r="D70" s="128">
        <v>0.0038953374867441615</v>
      </c>
      <c r="E70" s="128">
        <v>1.3449278887358211</v>
      </c>
      <c r="F70" s="87" t="s">
        <v>1457</v>
      </c>
      <c r="G70" s="87" t="b">
        <v>0</v>
      </c>
      <c r="H70" s="87" t="b">
        <v>0</v>
      </c>
      <c r="I70" s="87" t="b">
        <v>0</v>
      </c>
      <c r="J70" s="87" t="b">
        <v>0</v>
      </c>
      <c r="K70" s="87" t="b">
        <v>0</v>
      </c>
      <c r="L70" s="87" t="b">
        <v>0</v>
      </c>
    </row>
    <row r="71" spans="1:12" ht="15">
      <c r="A71" s="87" t="s">
        <v>1254</v>
      </c>
      <c r="B71" s="87" t="s">
        <v>1319</v>
      </c>
      <c r="C71" s="87">
        <v>3</v>
      </c>
      <c r="D71" s="128">
        <v>0.0032122837278004794</v>
      </c>
      <c r="E71" s="128">
        <v>1.4725067215103296</v>
      </c>
      <c r="F71" s="87" t="s">
        <v>1457</v>
      </c>
      <c r="G71" s="87" t="b">
        <v>0</v>
      </c>
      <c r="H71" s="87" t="b">
        <v>0</v>
      </c>
      <c r="I71" s="87" t="b">
        <v>0</v>
      </c>
      <c r="J71" s="87" t="b">
        <v>0</v>
      </c>
      <c r="K71" s="87" t="b">
        <v>0</v>
      </c>
      <c r="L71" s="87" t="b">
        <v>0</v>
      </c>
    </row>
    <row r="72" spans="1:12" ht="15">
      <c r="A72" s="87" t="s">
        <v>1319</v>
      </c>
      <c r="B72" s="87" t="s">
        <v>1320</v>
      </c>
      <c r="C72" s="87">
        <v>3</v>
      </c>
      <c r="D72" s="128">
        <v>0.0032122837278004794</v>
      </c>
      <c r="E72" s="128">
        <v>2.6081693235104026</v>
      </c>
      <c r="F72" s="87" t="s">
        <v>1457</v>
      </c>
      <c r="G72" s="87" t="b">
        <v>0</v>
      </c>
      <c r="H72" s="87" t="b">
        <v>0</v>
      </c>
      <c r="I72" s="87" t="b">
        <v>0</v>
      </c>
      <c r="J72" s="87" t="b">
        <v>0</v>
      </c>
      <c r="K72" s="87" t="b">
        <v>0</v>
      </c>
      <c r="L72" s="87" t="b">
        <v>0</v>
      </c>
    </row>
    <row r="73" spans="1:12" ht="15">
      <c r="A73" s="87" t="s">
        <v>1320</v>
      </c>
      <c r="B73" s="87" t="s">
        <v>1321</v>
      </c>
      <c r="C73" s="87">
        <v>3</v>
      </c>
      <c r="D73" s="128">
        <v>0.0032122837278004794</v>
      </c>
      <c r="E73" s="128">
        <v>2.6081693235104026</v>
      </c>
      <c r="F73" s="87" t="s">
        <v>1457</v>
      </c>
      <c r="G73" s="87" t="b">
        <v>0</v>
      </c>
      <c r="H73" s="87" t="b">
        <v>0</v>
      </c>
      <c r="I73" s="87" t="b">
        <v>0</v>
      </c>
      <c r="J73" s="87" t="b">
        <v>0</v>
      </c>
      <c r="K73" s="87" t="b">
        <v>0</v>
      </c>
      <c r="L73" s="87" t="b">
        <v>0</v>
      </c>
    </row>
    <row r="74" spans="1:12" ht="15">
      <c r="A74" s="87" t="s">
        <v>1321</v>
      </c>
      <c r="B74" s="87" t="s">
        <v>1322</v>
      </c>
      <c r="C74" s="87">
        <v>3</v>
      </c>
      <c r="D74" s="128">
        <v>0.0032122837278004794</v>
      </c>
      <c r="E74" s="128">
        <v>2.6081693235104026</v>
      </c>
      <c r="F74" s="87" t="s">
        <v>1457</v>
      </c>
      <c r="G74" s="87" t="b">
        <v>0</v>
      </c>
      <c r="H74" s="87" t="b">
        <v>0</v>
      </c>
      <c r="I74" s="87" t="b">
        <v>0</v>
      </c>
      <c r="J74" s="87" t="b">
        <v>0</v>
      </c>
      <c r="K74" s="87" t="b">
        <v>0</v>
      </c>
      <c r="L74" s="87" t="b">
        <v>0</v>
      </c>
    </row>
    <row r="75" spans="1:12" ht="15">
      <c r="A75" s="87" t="s">
        <v>1322</v>
      </c>
      <c r="B75" s="87" t="s">
        <v>1323</v>
      </c>
      <c r="C75" s="87">
        <v>3</v>
      </c>
      <c r="D75" s="128">
        <v>0.0032122837278004794</v>
      </c>
      <c r="E75" s="128">
        <v>2.6081693235104026</v>
      </c>
      <c r="F75" s="87" t="s">
        <v>1457</v>
      </c>
      <c r="G75" s="87" t="b">
        <v>0</v>
      </c>
      <c r="H75" s="87" t="b">
        <v>0</v>
      </c>
      <c r="I75" s="87" t="b">
        <v>0</v>
      </c>
      <c r="J75" s="87" t="b">
        <v>0</v>
      </c>
      <c r="K75" s="87" t="b">
        <v>0</v>
      </c>
      <c r="L75" s="87" t="b">
        <v>0</v>
      </c>
    </row>
    <row r="76" spans="1:12" ht="15">
      <c r="A76" s="87" t="s">
        <v>1323</v>
      </c>
      <c r="B76" s="87" t="s">
        <v>1294</v>
      </c>
      <c r="C76" s="87">
        <v>3</v>
      </c>
      <c r="D76" s="128">
        <v>0.0032122837278004794</v>
      </c>
      <c r="E76" s="128">
        <v>2.386320573894046</v>
      </c>
      <c r="F76" s="87" t="s">
        <v>1457</v>
      </c>
      <c r="G76" s="87" t="b">
        <v>0</v>
      </c>
      <c r="H76" s="87" t="b">
        <v>0</v>
      </c>
      <c r="I76" s="87" t="b">
        <v>0</v>
      </c>
      <c r="J76" s="87" t="b">
        <v>0</v>
      </c>
      <c r="K76" s="87" t="b">
        <v>0</v>
      </c>
      <c r="L76" s="87" t="b">
        <v>0</v>
      </c>
    </row>
    <row r="77" spans="1:12" ht="15">
      <c r="A77" s="87" t="s">
        <v>1294</v>
      </c>
      <c r="B77" s="87" t="s">
        <v>1324</v>
      </c>
      <c r="C77" s="87">
        <v>3</v>
      </c>
      <c r="D77" s="128">
        <v>0.0032122837278004794</v>
      </c>
      <c r="E77" s="128">
        <v>2.386320573894046</v>
      </c>
      <c r="F77" s="87" t="s">
        <v>1457</v>
      </c>
      <c r="G77" s="87" t="b">
        <v>0</v>
      </c>
      <c r="H77" s="87" t="b">
        <v>0</v>
      </c>
      <c r="I77" s="87" t="b">
        <v>0</v>
      </c>
      <c r="J77" s="87" t="b">
        <v>0</v>
      </c>
      <c r="K77" s="87" t="b">
        <v>0</v>
      </c>
      <c r="L77" s="87" t="b">
        <v>0</v>
      </c>
    </row>
    <row r="78" spans="1:12" ht="15">
      <c r="A78" s="87" t="s">
        <v>1324</v>
      </c>
      <c r="B78" s="87" t="s">
        <v>1325</v>
      </c>
      <c r="C78" s="87">
        <v>3</v>
      </c>
      <c r="D78" s="128">
        <v>0.0032122837278004794</v>
      </c>
      <c r="E78" s="128">
        <v>2.6081693235104026</v>
      </c>
      <c r="F78" s="87" t="s">
        <v>1457</v>
      </c>
      <c r="G78" s="87" t="b">
        <v>0</v>
      </c>
      <c r="H78" s="87" t="b">
        <v>0</v>
      </c>
      <c r="I78" s="87" t="b">
        <v>0</v>
      </c>
      <c r="J78" s="87" t="b">
        <v>0</v>
      </c>
      <c r="K78" s="87" t="b">
        <v>0</v>
      </c>
      <c r="L78" s="87" t="b">
        <v>0</v>
      </c>
    </row>
    <row r="79" spans="1:12" ht="15">
      <c r="A79" s="87" t="s">
        <v>1325</v>
      </c>
      <c r="B79" s="87" t="s">
        <v>1326</v>
      </c>
      <c r="C79" s="87">
        <v>3</v>
      </c>
      <c r="D79" s="128">
        <v>0.0032122837278004794</v>
      </c>
      <c r="E79" s="128">
        <v>2.6081693235104026</v>
      </c>
      <c r="F79" s="87" t="s">
        <v>1457</v>
      </c>
      <c r="G79" s="87" t="b">
        <v>0</v>
      </c>
      <c r="H79" s="87" t="b">
        <v>0</v>
      </c>
      <c r="I79" s="87" t="b">
        <v>0</v>
      </c>
      <c r="J79" s="87" t="b">
        <v>0</v>
      </c>
      <c r="K79" s="87" t="b">
        <v>0</v>
      </c>
      <c r="L79" s="87" t="b">
        <v>0</v>
      </c>
    </row>
    <row r="80" spans="1:12" ht="15">
      <c r="A80" s="87" t="s">
        <v>1326</v>
      </c>
      <c r="B80" s="87" t="s">
        <v>1327</v>
      </c>
      <c r="C80" s="87">
        <v>3</v>
      </c>
      <c r="D80" s="128">
        <v>0.0032122837278004794</v>
      </c>
      <c r="E80" s="128">
        <v>2.6081693235104026</v>
      </c>
      <c r="F80" s="87" t="s">
        <v>1457</v>
      </c>
      <c r="G80" s="87" t="b">
        <v>0</v>
      </c>
      <c r="H80" s="87" t="b">
        <v>0</v>
      </c>
      <c r="I80" s="87" t="b">
        <v>0</v>
      </c>
      <c r="J80" s="87" t="b">
        <v>0</v>
      </c>
      <c r="K80" s="87" t="b">
        <v>0</v>
      </c>
      <c r="L80" s="87" t="b">
        <v>0</v>
      </c>
    </row>
    <row r="81" spans="1:12" ht="15">
      <c r="A81" s="87" t="s">
        <v>1327</v>
      </c>
      <c r="B81" s="87" t="s">
        <v>1264</v>
      </c>
      <c r="C81" s="87">
        <v>3</v>
      </c>
      <c r="D81" s="128">
        <v>0.0032122837278004794</v>
      </c>
      <c r="E81" s="128">
        <v>1.9091993191743837</v>
      </c>
      <c r="F81" s="87" t="s">
        <v>1457</v>
      </c>
      <c r="G81" s="87" t="b">
        <v>0</v>
      </c>
      <c r="H81" s="87" t="b">
        <v>0</v>
      </c>
      <c r="I81" s="87" t="b">
        <v>0</v>
      </c>
      <c r="J81" s="87" t="b">
        <v>0</v>
      </c>
      <c r="K81" s="87" t="b">
        <v>0</v>
      </c>
      <c r="L81" s="87" t="b">
        <v>0</v>
      </c>
    </row>
    <row r="82" spans="1:12" ht="15">
      <c r="A82" s="87" t="s">
        <v>1264</v>
      </c>
      <c r="B82" s="87" t="s">
        <v>1328</v>
      </c>
      <c r="C82" s="87">
        <v>3</v>
      </c>
      <c r="D82" s="128">
        <v>0.0032122837278004794</v>
      </c>
      <c r="E82" s="128">
        <v>1.9091993191743837</v>
      </c>
      <c r="F82" s="87" t="s">
        <v>1457</v>
      </c>
      <c r="G82" s="87" t="b">
        <v>0</v>
      </c>
      <c r="H82" s="87" t="b">
        <v>0</v>
      </c>
      <c r="I82" s="87" t="b">
        <v>0</v>
      </c>
      <c r="J82" s="87" t="b">
        <v>0</v>
      </c>
      <c r="K82" s="87" t="b">
        <v>0</v>
      </c>
      <c r="L82" s="87" t="b">
        <v>0</v>
      </c>
    </row>
    <row r="83" spans="1:12" ht="15">
      <c r="A83" s="87" t="s">
        <v>1328</v>
      </c>
      <c r="B83" s="87" t="s">
        <v>1329</v>
      </c>
      <c r="C83" s="87">
        <v>3</v>
      </c>
      <c r="D83" s="128">
        <v>0.0032122837278004794</v>
      </c>
      <c r="E83" s="128">
        <v>2.6081693235104026</v>
      </c>
      <c r="F83" s="87" t="s">
        <v>1457</v>
      </c>
      <c r="G83" s="87" t="b">
        <v>0</v>
      </c>
      <c r="H83" s="87" t="b">
        <v>0</v>
      </c>
      <c r="I83" s="87" t="b">
        <v>0</v>
      </c>
      <c r="J83" s="87" t="b">
        <v>0</v>
      </c>
      <c r="K83" s="87" t="b">
        <v>0</v>
      </c>
      <c r="L83" s="87" t="b">
        <v>0</v>
      </c>
    </row>
    <row r="84" spans="1:12" ht="15">
      <c r="A84" s="87" t="s">
        <v>1329</v>
      </c>
      <c r="B84" s="87" t="s">
        <v>1281</v>
      </c>
      <c r="C84" s="87">
        <v>3</v>
      </c>
      <c r="D84" s="128">
        <v>0.0032122837278004794</v>
      </c>
      <c r="E84" s="128">
        <v>2.2401925382158083</v>
      </c>
      <c r="F84" s="87" t="s">
        <v>1457</v>
      </c>
      <c r="G84" s="87" t="b">
        <v>0</v>
      </c>
      <c r="H84" s="87" t="b">
        <v>0</v>
      </c>
      <c r="I84" s="87" t="b">
        <v>0</v>
      </c>
      <c r="J84" s="87" t="b">
        <v>0</v>
      </c>
      <c r="K84" s="87" t="b">
        <v>0</v>
      </c>
      <c r="L84" s="87" t="b">
        <v>0</v>
      </c>
    </row>
    <row r="85" spans="1:12" ht="15">
      <c r="A85" s="87" t="s">
        <v>1284</v>
      </c>
      <c r="B85" s="87" t="s">
        <v>1330</v>
      </c>
      <c r="C85" s="87">
        <v>3</v>
      </c>
      <c r="D85" s="128">
        <v>0.0032122837278004794</v>
      </c>
      <c r="E85" s="128">
        <v>2.2401925382158083</v>
      </c>
      <c r="F85" s="87" t="s">
        <v>1457</v>
      </c>
      <c r="G85" s="87" t="b">
        <v>0</v>
      </c>
      <c r="H85" s="87" t="b">
        <v>0</v>
      </c>
      <c r="I85" s="87" t="b">
        <v>0</v>
      </c>
      <c r="J85" s="87" t="b">
        <v>0</v>
      </c>
      <c r="K85" s="87" t="b">
        <v>0</v>
      </c>
      <c r="L85" s="87" t="b">
        <v>0</v>
      </c>
    </row>
    <row r="86" spans="1:12" ht="15">
      <c r="A86" s="87" t="s">
        <v>1330</v>
      </c>
      <c r="B86" s="87" t="s">
        <v>1331</v>
      </c>
      <c r="C86" s="87">
        <v>3</v>
      </c>
      <c r="D86" s="128">
        <v>0.0032122837278004794</v>
      </c>
      <c r="E86" s="128">
        <v>2.6081693235104026</v>
      </c>
      <c r="F86" s="87" t="s">
        <v>1457</v>
      </c>
      <c r="G86" s="87" t="b">
        <v>0</v>
      </c>
      <c r="H86" s="87" t="b">
        <v>0</v>
      </c>
      <c r="I86" s="87" t="b">
        <v>0</v>
      </c>
      <c r="J86" s="87" t="b">
        <v>0</v>
      </c>
      <c r="K86" s="87" t="b">
        <v>0</v>
      </c>
      <c r="L86" s="87" t="b">
        <v>0</v>
      </c>
    </row>
    <row r="87" spans="1:12" ht="15">
      <c r="A87" s="87" t="s">
        <v>1331</v>
      </c>
      <c r="B87" s="87" t="s">
        <v>1293</v>
      </c>
      <c r="C87" s="87">
        <v>3</v>
      </c>
      <c r="D87" s="128">
        <v>0.0032122837278004794</v>
      </c>
      <c r="E87" s="128">
        <v>2.386320573894046</v>
      </c>
      <c r="F87" s="87" t="s">
        <v>1457</v>
      </c>
      <c r="G87" s="87" t="b">
        <v>0</v>
      </c>
      <c r="H87" s="87" t="b">
        <v>0</v>
      </c>
      <c r="I87" s="87" t="b">
        <v>0</v>
      </c>
      <c r="J87" s="87" t="b">
        <v>0</v>
      </c>
      <c r="K87" s="87" t="b">
        <v>0</v>
      </c>
      <c r="L87" s="87" t="b">
        <v>0</v>
      </c>
    </row>
    <row r="88" spans="1:12" ht="15">
      <c r="A88" s="87" t="s">
        <v>1286</v>
      </c>
      <c r="B88" s="87" t="s">
        <v>291</v>
      </c>
      <c r="C88" s="87">
        <v>3</v>
      </c>
      <c r="D88" s="128">
        <v>0.0032122837278004794</v>
      </c>
      <c r="E88" s="128">
        <v>2.2401925382158083</v>
      </c>
      <c r="F88" s="87" t="s">
        <v>1457</v>
      </c>
      <c r="G88" s="87" t="b">
        <v>0</v>
      </c>
      <c r="H88" s="87" t="b">
        <v>0</v>
      </c>
      <c r="I88" s="87" t="b">
        <v>0</v>
      </c>
      <c r="J88" s="87" t="b">
        <v>0</v>
      </c>
      <c r="K88" s="87" t="b">
        <v>0</v>
      </c>
      <c r="L88" s="87" t="b">
        <v>0</v>
      </c>
    </row>
    <row r="89" spans="1:12" ht="15">
      <c r="A89" s="87" t="s">
        <v>1333</v>
      </c>
      <c r="B89" s="87" t="s">
        <v>1334</v>
      </c>
      <c r="C89" s="87">
        <v>3</v>
      </c>
      <c r="D89" s="128">
        <v>0.0032122837278004794</v>
      </c>
      <c r="E89" s="128">
        <v>2.6081693235104026</v>
      </c>
      <c r="F89" s="87" t="s">
        <v>1457</v>
      </c>
      <c r="G89" s="87" t="b">
        <v>0</v>
      </c>
      <c r="H89" s="87" t="b">
        <v>0</v>
      </c>
      <c r="I89" s="87" t="b">
        <v>0</v>
      </c>
      <c r="J89" s="87" t="b">
        <v>0</v>
      </c>
      <c r="K89" s="87" t="b">
        <v>0</v>
      </c>
      <c r="L89" s="87" t="b">
        <v>0</v>
      </c>
    </row>
    <row r="90" spans="1:12" ht="15">
      <c r="A90" s="87" t="s">
        <v>1334</v>
      </c>
      <c r="B90" s="87" t="s">
        <v>1335</v>
      </c>
      <c r="C90" s="87">
        <v>3</v>
      </c>
      <c r="D90" s="128">
        <v>0.0032122837278004794</v>
      </c>
      <c r="E90" s="128">
        <v>2.6081693235104026</v>
      </c>
      <c r="F90" s="87" t="s">
        <v>1457</v>
      </c>
      <c r="G90" s="87" t="b">
        <v>0</v>
      </c>
      <c r="H90" s="87" t="b">
        <v>0</v>
      </c>
      <c r="I90" s="87" t="b">
        <v>0</v>
      </c>
      <c r="J90" s="87" t="b">
        <v>0</v>
      </c>
      <c r="K90" s="87" t="b">
        <v>0</v>
      </c>
      <c r="L90" s="87" t="b">
        <v>0</v>
      </c>
    </row>
    <row r="91" spans="1:12" ht="15">
      <c r="A91" s="87" t="s">
        <v>1335</v>
      </c>
      <c r="B91" s="87" t="s">
        <v>1336</v>
      </c>
      <c r="C91" s="87">
        <v>3</v>
      </c>
      <c r="D91" s="128">
        <v>0.0032122837278004794</v>
      </c>
      <c r="E91" s="128">
        <v>2.6081693235104026</v>
      </c>
      <c r="F91" s="87" t="s">
        <v>1457</v>
      </c>
      <c r="G91" s="87" t="b">
        <v>0</v>
      </c>
      <c r="H91" s="87" t="b">
        <v>0</v>
      </c>
      <c r="I91" s="87" t="b">
        <v>0</v>
      </c>
      <c r="J91" s="87" t="b">
        <v>0</v>
      </c>
      <c r="K91" s="87" t="b">
        <v>0</v>
      </c>
      <c r="L91" s="87" t="b">
        <v>0</v>
      </c>
    </row>
    <row r="92" spans="1:12" ht="15">
      <c r="A92" s="87" t="s">
        <v>1336</v>
      </c>
      <c r="B92" s="87" t="s">
        <v>1337</v>
      </c>
      <c r="C92" s="87">
        <v>3</v>
      </c>
      <c r="D92" s="128">
        <v>0.0032122837278004794</v>
      </c>
      <c r="E92" s="128">
        <v>2.6081693235104026</v>
      </c>
      <c r="F92" s="87" t="s">
        <v>1457</v>
      </c>
      <c r="G92" s="87" t="b">
        <v>0</v>
      </c>
      <c r="H92" s="87" t="b">
        <v>0</v>
      </c>
      <c r="I92" s="87" t="b">
        <v>0</v>
      </c>
      <c r="J92" s="87" t="b">
        <v>0</v>
      </c>
      <c r="K92" s="87" t="b">
        <v>0</v>
      </c>
      <c r="L92" s="87" t="b">
        <v>0</v>
      </c>
    </row>
    <row r="93" spans="1:12" ht="15">
      <c r="A93" s="87" t="s">
        <v>1337</v>
      </c>
      <c r="B93" s="87" t="s">
        <v>1338</v>
      </c>
      <c r="C93" s="87">
        <v>3</v>
      </c>
      <c r="D93" s="128">
        <v>0.0032122837278004794</v>
      </c>
      <c r="E93" s="128">
        <v>2.6081693235104026</v>
      </c>
      <c r="F93" s="87" t="s">
        <v>1457</v>
      </c>
      <c r="G93" s="87" t="b">
        <v>0</v>
      </c>
      <c r="H93" s="87" t="b">
        <v>0</v>
      </c>
      <c r="I93" s="87" t="b">
        <v>0</v>
      </c>
      <c r="J93" s="87" t="b">
        <v>0</v>
      </c>
      <c r="K93" s="87" t="b">
        <v>0</v>
      </c>
      <c r="L93" s="87" t="b">
        <v>0</v>
      </c>
    </row>
    <row r="94" spans="1:12" ht="15">
      <c r="A94" s="87" t="s">
        <v>1338</v>
      </c>
      <c r="B94" s="87" t="s">
        <v>1339</v>
      </c>
      <c r="C94" s="87">
        <v>3</v>
      </c>
      <c r="D94" s="128">
        <v>0.0032122837278004794</v>
      </c>
      <c r="E94" s="128">
        <v>2.6081693235104026</v>
      </c>
      <c r="F94" s="87" t="s">
        <v>1457</v>
      </c>
      <c r="G94" s="87" t="b">
        <v>0</v>
      </c>
      <c r="H94" s="87" t="b">
        <v>0</v>
      </c>
      <c r="I94" s="87" t="b">
        <v>0</v>
      </c>
      <c r="J94" s="87" t="b">
        <v>0</v>
      </c>
      <c r="K94" s="87" t="b">
        <v>0</v>
      </c>
      <c r="L94" s="87" t="b">
        <v>0</v>
      </c>
    </row>
    <row r="95" spans="1:12" ht="15">
      <c r="A95" s="87" t="s">
        <v>1339</v>
      </c>
      <c r="B95" s="87" t="s">
        <v>1340</v>
      </c>
      <c r="C95" s="87">
        <v>3</v>
      </c>
      <c r="D95" s="128">
        <v>0.0032122837278004794</v>
      </c>
      <c r="E95" s="128">
        <v>2.6081693235104026</v>
      </c>
      <c r="F95" s="87" t="s">
        <v>1457</v>
      </c>
      <c r="G95" s="87" t="b">
        <v>0</v>
      </c>
      <c r="H95" s="87" t="b">
        <v>0</v>
      </c>
      <c r="I95" s="87" t="b">
        <v>0</v>
      </c>
      <c r="J95" s="87" t="b">
        <v>0</v>
      </c>
      <c r="K95" s="87" t="b">
        <v>0</v>
      </c>
      <c r="L95" s="87" t="b">
        <v>0</v>
      </c>
    </row>
    <row r="96" spans="1:12" ht="15">
      <c r="A96" s="87" t="s">
        <v>1340</v>
      </c>
      <c r="B96" s="87" t="s">
        <v>1341</v>
      </c>
      <c r="C96" s="87">
        <v>3</v>
      </c>
      <c r="D96" s="128">
        <v>0.0032122837278004794</v>
      </c>
      <c r="E96" s="128">
        <v>2.6081693235104026</v>
      </c>
      <c r="F96" s="87" t="s">
        <v>1457</v>
      </c>
      <c r="G96" s="87" t="b">
        <v>0</v>
      </c>
      <c r="H96" s="87" t="b">
        <v>0</v>
      </c>
      <c r="I96" s="87" t="b">
        <v>0</v>
      </c>
      <c r="J96" s="87" t="b">
        <v>0</v>
      </c>
      <c r="K96" s="87" t="b">
        <v>0</v>
      </c>
      <c r="L96" s="87" t="b">
        <v>0</v>
      </c>
    </row>
    <row r="97" spans="1:12" ht="15">
      <c r="A97" s="87" t="s">
        <v>1341</v>
      </c>
      <c r="B97" s="87" t="s">
        <v>1287</v>
      </c>
      <c r="C97" s="87">
        <v>3</v>
      </c>
      <c r="D97" s="128">
        <v>0.0032122837278004794</v>
      </c>
      <c r="E97" s="128">
        <v>2.2401925382158083</v>
      </c>
      <c r="F97" s="87" t="s">
        <v>1457</v>
      </c>
      <c r="G97" s="87" t="b">
        <v>0</v>
      </c>
      <c r="H97" s="87" t="b">
        <v>0</v>
      </c>
      <c r="I97" s="87" t="b">
        <v>0</v>
      </c>
      <c r="J97" s="87" t="b">
        <v>0</v>
      </c>
      <c r="K97" s="87" t="b">
        <v>0</v>
      </c>
      <c r="L97" s="87" t="b">
        <v>0</v>
      </c>
    </row>
    <row r="98" spans="1:12" ht="15">
      <c r="A98" s="87" t="s">
        <v>1287</v>
      </c>
      <c r="B98" s="87" t="s">
        <v>1342</v>
      </c>
      <c r="C98" s="87">
        <v>3</v>
      </c>
      <c r="D98" s="128">
        <v>0.0032122837278004794</v>
      </c>
      <c r="E98" s="128">
        <v>2.2401925382158083</v>
      </c>
      <c r="F98" s="87" t="s">
        <v>1457</v>
      </c>
      <c r="G98" s="87" t="b">
        <v>0</v>
      </c>
      <c r="H98" s="87" t="b">
        <v>0</v>
      </c>
      <c r="I98" s="87" t="b">
        <v>0</v>
      </c>
      <c r="J98" s="87" t="b">
        <v>0</v>
      </c>
      <c r="K98" s="87" t="b">
        <v>0</v>
      </c>
      <c r="L98" s="87" t="b">
        <v>0</v>
      </c>
    </row>
    <row r="99" spans="1:12" ht="15">
      <c r="A99" s="87" t="s">
        <v>1342</v>
      </c>
      <c r="B99" s="87" t="s">
        <v>289</v>
      </c>
      <c r="C99" s="87">
        <v>3</v>
      </c>
      <c r="D99" s="128">
        <v>0.0032122837278004794</v>
      </c>
      <c r="E99" s="128">
        <v>2.6081693235104026</v>
      </c>
      <c r="F99" s="87" t="s">
        <v>1457</v>
      </c>
      <c r="G99" s="87" t="b">
        <v>0</v>
      </c>
      <c r="H99" s="87" t="b">
        <v>0</v>
      </c>
      <c r="I99" s="87" t="b">
        <v>0</v>
      </c>
      <c r="J99" s="87" t="b">
        <v>0</v>
      </c>
      <c r="K99" s="87" t="b">
        <v>0</v>
      </c>
      <c r="L99" s="87" t="b">
        <v>0</v>
      </c>
    </row>
    <row r="100" spans="1:12" ht="15">
      <c r="A100" s="87" t="s">
        <v>289</v>
      </c>
      <c r="B100" s="87" t="s">
        <v>1254</v>
      </c>
      <c r="C100" s="87">
        <v>3</v>
      </c>
      <c r="D100" s="128">
        <v>0.0032122837278004794</v>
      </c>
      <c r="E100" s="128">
        <v>1.4418379017438776</v>
      </c>
      <c r="F100" s="87" t="s">
        <v>1457</v>
      </c>
      <c r="G100" s="87" t="b">
        <v>0</v>
      </c>
      <c r="H100" s="87" t="b">
        <v>0</v>
      </c>
      <c r="I100" s="87" t="b">
        <v>0</v>
      </c>
      <c r="J100" s="87" t="b">
        <v>0</v>
      </c>
      <c r="K100" s="87" t="b">
        <v>0</v>
      </c>
      <c r="L100" s="87" t="b">
        <v>0</v>
      </c>
    </row>
    <row r="101" spans="1:12" ht="15">
      <c r="A101" s="87" t="s">
        <v>1344</v>
      </c>
      <c r="B101" s="87" t="s">
        <v>1254</v>
      </c>
      <c r="C101" s="87">
        <v>3</v>
      </c>
      <c r="D101" s="128">
        <v>0.0032122837278004794</v>
      </c>
      <c r="E101" s="128">
        <v>1.4418379017438776</v>
      </c>
      <c r="F101" s="87" t="s">
        <v>1457</v>
      </c>
      <c r="G101" s="87" t="b">
        <v>0</v>
      </c>
      <c r="H101" s="87" t="b">
        <v>0</v>
      </c>
      <c r="I101" s="87" t="b">
        <v>0</v>
      </c>
      <c r="J101" s="87" t="b">
        <v>0</v>
      </c>
      <c r="K101" s="87" t="b">
        <v>0</v>
      </c>
      <c r="L101" s="87" t="b">
        <v>0</v>
      </c>
    </row>
    <row r="102" spans="1:12" ht="15">
      <c r="A102" s="87" t="s">
        <v>1254</v>
      </c>
      <c r="B102" s="87" t="s">
        <v>1278</v>
      </c>
      <c r="C102" s="87">
        <v>3</v>
      </c>
      <c r="D102" s="128">
        <v>0.0032122837278004794</v>
      </c>
      <c r="E102" s="128">
        <v>0.995385466790667</v>
      </c>
      <c r="F102" s="87" t="s">
        <v>1457</v>
      </c>
      <c r="G102" s="87" t="b">
        <v>0</v>
      </c>
      <c r="H102" s="87" t="b">
        <v>0</v>
      </c>
      <c r="I102" s="87" t="b">
        <v>0</v>
      </c>
      <c r="J102" s="87" t="b">
        <v>0</v>
      </c>
      <c r="K102" s="87" t="b">
        <v>0</v>
      </c>
      <c r="L102" s="87" t="b">
        <v>0</v>
      </c>
    </row>
    <row r="103" spans="1:12" ht="15">
      <c r="A103" s="87" t="s">
        <v>1290</v>
      </c>
      <c r="B103" s="87" t="s">
        <v>1288</v>
      </c>
      <c r="C103" s="87">
        <v>3</v>
      </c>
      <c r="D103" s="128">
        <v>0.0032122837278004794</v>
      </c>
      <c r="E103" s="128">
        <v>1.939162542551827</v>
      </c>
      <c r="F103" s="87" t="s">
        <v>1457</v>
      </c>
      <c r="G103" s="87" t="b">
        <v>1</v>
      </c>
      <c r="H103" s="87" t="b">
        <v>0</v>
      </c>
      <c r="I103" s="87" t="b">
        <v>0</v>
      </c>
      <c r="J103" s="87" t="b">
        <v>0</v>
      </c>
      <c r="K103" s="87" t="b">
        <v>0</v>
      </c>
      <c r="L103" s="87" t="b">
        <v>0</v>
      </c>
    </row>
    <row r="104" spans="1:12" ht="15">
      <c r="A104" s="87" t="s">
        <v>1288</v>
      </c>
      <c r="B104" s="87" t="s">
        <v>1314</v>
      </c>
      <c r="C104" s="87">
        <v>3</v>
      </c>
      <c r="D104" s="128">
        <v>0.0032122837278004794</v>
      </c>
      <c r="E104" s="128">
        <v>2.115253801607508</v>
      </c>
      <c r="F104" s="87" t="s">
        <v>1457</v>
      </c>
      <c r="G104" s="87" t="b">
        <v>0</v>
      </c>
      <c r="H104" s="87" t="b">
        <v>0</v>
      </c>
      <c r="I104" s="87" t="b">
        <v>0</v>
      </c>
      <c r="J104" s="87" t="b">
        <v>0</v>
      </c>
      <c r="K104" s="87" t="b">
        <v>0</v>
      </c>
      <c r="L104" s="87" t="b">
        <v>0</v>
      </c>
    </row>
    <row r="105" spans="1:12" ht="15">
      <c r="A105" s="87" t="s">
        <v>1314</v>
      </c>
      <c r="B105" s="87" t="s">
        <v>1345</v>
      </c>
      <c r="C105" s="87">
        <v>3</v>
      </c>
      <c r="D105" s="128">
        <v>0.0032122837278004794</v>
      </c>
      <c r="E105" s="128">
        <v>2.4832305869021027</v>
      </c>
      <c r="F105" s="87" t="s">
        <v>1457</v>
      </c>
      <c r="G105" s="87" t="b">
        <v>0</v>
      </c>
      <c r="H105" s="87" t="b">
        <v>0</v>
      </c>
      <c r="I105" s="87" t="b">
        <v>0</v>
      </c>
      <c r="J105" s="87" t="b">
        <v>0</v>
      </c>
      <c r="K105" s="87" t="b">
        <v>0</v>
      </c>
      <c r="L105" s="87" t="b">
        <v>0</v>
      </c>
    </row>
    <row r="106" spans="1:12" ht="15">
      <c r="A106" s="87" t="s">
        <v>1345</v>
      </c>
      <c r="B106" s="87" t="s">
        <v>1346</v>
      </c>
      <c r="C106" s="87">
        <v>3</v>
      </c>
      <c r="D106" s="128">
        <v>0.0032122837278004794</v>
      </c>
      <c r="E106" s="128">
        <v>2.6081693235104026</v>
      </c>
      <c r="F106" s="87" t="s">
        <v>1457</v>
      </c>
      <c r="G106" s="87" t="b">
        <v>0</v>
      </c>
      <c r="H106" s="87" t="b">
        <v>0</v>
      </c>
      <c r="I106" s="87" t="b">
        <v>0</v>
      </c>
      <c r="J106" s="87" t="b">
        <v>0</v>
      </c>
      <c r="K106" s="87" t="b">
        <v>0</v>
      </c>
      <c r="L106" s="87" t="b">
        <v>0</v>
      </c>
    </row>
    <row r="107" spans="1:12" ht="15">
      <c r="A107" s="87" t="s">
        <v>1346</v>
      </c>
      <c r="B107" s="87" t="s">
        <v>1347</v>
      </c>
      <c r="C107" s="87">
        <v>3</v>
      </c>
      <c r="D107" s="128">
        <v>0.0032122837278004794</v>
      </c>
      <c r="E107" s="128">
        <v>2.6081693235104026</v>
      </c>
      <c r="F107" s="87" t="s">
        <v>1457</v>
      </c>
      <c r="G107" s="87" t="b">
        <v>0</v>
      </c>
      <c r="H107" s="87" t="b">
        <v>0</v>
      </c>
      <c r="I107" s="87" t="b">
        <v>0</v>
      </c>
      <c r="J107" s="87" t="b">
        <v>0</v>
      </c>
      <c r="K107" s="87" t="b">
        <v>0</v>
      </c>
      <c r="L107" s="87" t="b">
        <v>0</v>
      </c>
    </row>
    <row r="108" spans="1:12" ht="15">
      <c r="A108" s="87" t="s">
        <v>1347</v>
      </c>
      <c r="B108" s="87" t="s">
        <v>1278</v>
      </c>
      <c r="C108" s="87">
        <v>3</v>
      </c>
      <c r="D108" s="128">
        <v>0.0032122837278004794</v>
      </c>
      <c r="E108" s="128">
        <v>2.13104806879074</v>
      </c>
      <c r="F108" s="87" t="s">
        <v>1457</v>
      </c>
      <c r="G108" s="87" t="b">
        <v>0</v>
      </c>
      <c r="H108" s="87" t="b">
        <v>0</v>
      </c>
      <c r="I108" s="87" t="b">
        <v>0</v>
      </c>
      <c r="J108" s="87" t="b">
        <v>0</v>
      </c>
      <c r="K108" s="87" t="b">
        <v>0</v>
      </c>
      <c r="L108" s="87" t="b">
        <v>0</v>
      </c>
    </row>
    <row r="109" spans="1:12" ht="15">
      <c r="A109" s="87" t="s">
        <v>1290</v>
      </c>
      <c r="B109" s="87" t="s">
        <v>1348</v>
      </c>
      <c r="C109" s="87">
        <v>3</v>
      </c>
      <c r="D109" s="128">
        <v>0.0032122837278004794</v>
      </c>
      <c r="E109" s="128">
        <v>2.3071393278464214</v>
      </c>
      <c r="F109" s="87" t="s">
        <v>1457</v>
      </c>
      <c r="G109" s="87" t="b">
        <v>1</v>
      </c>
      <c r="H109" s="87" t="b">
        <v>0</v>
      </c>
      <c r="I109" s="87" t="b">
        <v>0</v>
      </c>
      <c r="J109" s="87" t="b">
        <v>0</v>
      </c>
      <c r="K109" s="87" t="b">
        <v>0</v>
      </c>
      <c r="L109" s="87" t="b">
        <v>0</v>
      </c>
    </row>
    <row r="110" spans="1:12" ht="15">
      <c r="A110" s="87" t="s">
        <v>1348</v>
      </c>
      <c r="B110" s="87" t="s">
        <v>1295</v>
      </c>
      <c r="C110" s="87">
        <v>3</v>
      </c>
      <c r="D110" s="128">
        <v>0.0032122837278004794</v>
      </c>
      <c r="E110" s="128">
        <v>2.386320573894046</v>
      </c>
      <c r="F110" s="87" t="s">
        <v>1457</v>
      </c>
      <c r="G110" s="87" t="b">
        <v>0</v>
      </c>
      <c r="H110" s="87" t="b">
        <v>0</v>
      </c>
      <c r="I110" s="87" t="b">
        <v>0</v>
      </c>
      <c r="J110" s="87" t="b">
        <v>1</v>
      </c>
      <c r="K110" s="87" t="b">
        <v>0</v>
      </c>
      <c r="L110" s="87" t="b">
        <v>0</v>
      </c>
    </row>
    <row r="111" spans="1:12" ht="15">
      <c r="A111" s="87" t="s">
        <v>1295</v>
      </c>
      <c r="B111" s="87" t="s">
        <v>1349</v>
      </c>
      <c r="C111" s="87">
        <v>3</v>
      </c>
      <c r="D111" s="128">
        <v>0.0032122837278004794</v>
      </c>
      <c r="E111" s="128">
        <v>2.386320573894046</v>
      </c>
      <c r="F111" s="87" t="s">
        <v>1457</v>
      </c>
      <c r="G111" s="87" t="b">
        <v>1</v>
      </c>
      <c r="H111" s="87" t="b">
        <v>0</v>
      </c>
      <c r="I111" s="87" t="b">
        <v>0</v>
      </c>
      <c r="J111" s="87" t="b">
        <v>0</v>
      </c>
      <c r="K111" s="87" t="b">
        <v>0</v>
      </c>
      <c r="L111" s="87" t="b">
        <v>0</v>
      </c>
    </row>
    <row r="112" spans="1:12" ht="15">
      <c r="A112" s="87" t="s">
        <v>1349</v>
      </c>
      <c r="B112" s="87" t="s">
        <v>1350</v>
      </c>
      <c r="C112" s="87">
        <v>3</v>
      </c>
      <c r="D112" s="128">
        <v>0.0032122837278004794</v>
      </c>
      <c r="E112" s="128">
        <v>2.6081693235104026</v>
      </c>
      <c r="F112" s="87" t="s">
        <v>1457</v>
      </c>
      <c r="G112" s="87" t="b">
        <v>0</v>
      </c>
      <c r="H112" s="87" t="b">
        <v>0</v>
      </c>
      <c r="I112" s="87" t="b">
        <v>0</v>
      </c>
      <c r="J112" s="87" t="b">
        <v>0</v>
      </c>
      <c r="K112" s="87" t="b">
        <v>0</v>
      </c>
      <c r="L112" s="87" t="b">
        <v>0</v>
      </c>
    </row>
    <row r="113" spans="1:12" ht="15">
      <c r="A113" s="87" t="s">
        <v>1350</v>
      </c>
      <c r="B113" s="87" t="s">
        <v>1351</v>
      </c>
      <c r="C113" s="87">
        <v>3</v>
      </c>
      <c r="D113" s="128">
        <v>0.0032122837278004794</v>
      </c>
      <c r="E113" s="128">
        <v>2.6081693235104026</v>
      </c>
      <c r="F113" s="87" t="s">
        <v>1457</v>
      </c>
      <c r="G113" s="87" t="b">
        <v>0</v>
      </c>
      <c r="H113" s="87" t="b">
        <v>0</v>
      </c>
      <c r="I113" s="87" t="b">
        <v>0</v>
      </c>
      <c r="J113" s="87" t="b">
        <v>0</v>
      </c>
      <c r="K113" s="87" t="b">
        <v>0</v>
      </c>
      <c r="L113" s="87" t="b">
        <v>0</v>
      </c>
    </row>
    <row r="114" spans="1:12" ht="15">
      <c r="A114" s="87" t="s">
        <v>1351</v>
      </c>
      <c r="B114" s="87" t="s">
        <v>1352</v>
      </c>
      <c r="C114" s="87">
        <v>3</v>
      </c>
      <c r="D114" s="128">
        <v>0.0032122837278004794</v>
      </c>
      <c r="E114" s="128">
        <v>2.6081693235104026</v>
      </c>
      <c r="F114" s="87" t="s">
        <v>1457</v>
      </c>
      <c r="G114" s="87" t="b">
        <v>0</v>
      </c>
      <c r="H114" s="87" t="b">
        <v>0</v>
      </c>
      <c r="I114" s="87" t="b">
        <v>0</v>
      </c>
      <c r="J114" s="87" t="b">
        <v>0</v>
      </c>
      <c r="K114" s="87" t="b">
        <v>0</v>
      </c>
      <c r="L114" s="87" t="b">
        <v>0</v>
      </c>
    </row>
    <row r="115" spans="1:12" ht="15">
      <c r="A115" s="87" t="s">
        <v>1352</v>
      </c>
      <c r="B115" s="87" t="s">
        <v>1353</v>
      </c>
      <c r="C115" s="87">
        <v>3</v>
      </c>
      <c r="D115" s="128">
        <v>0.0032122837278004794</v>
      </c>
      <c r="E115" s="128">
        <v>2.6081693235104026</v>
      </c>
      <c r="F115" s="87" t="s">
        <v>1457</v>
      </c>
      <c r="G115" s="87" t="b">
        <v>0</v>
      </c>
      <c r="H115" s="87" t="b">
        <v>0</v>
      </c>
      <c r="I115" s="87" t="b">
        <v>0</v>
      </c>
      <c r="J115" s="87" t="b">
        <v>0</v>
      </c>
      <c r="K115" s="87" t="b">
        <v>0</v>
      </c>
      <c r="L115" s="87" t="b">
        <v>0</v>
      </c>
    </row>
    <row r="116" spans="1:12" ht="15">
      <c r="A116" s="87" t="s">
        <v>1353</v>
      </c>
      <c r="B116" s="87" t="s">
        <v>1354</v>
      </c>
      <c r="C116" s="87">
        <v>3</v>
      </c>
      <c r="D116" s="128">
        <v>0.0032122837278004794</v>
      </c>
      <c r="E116" s="128">
        <v>2.6081693235104026</v>
      </c>
      <c r="F116" s="87" t="s">
        <v>1457</v>
      </c>
      <c r="G116" s="87" t="b">
        <v>0</v>
      </c>
      <c r="H116" s="87" t="b">
        <v>0</v>
      </c>
      <c r="I116" s="87" t="b">
        <v>0</v>
      </c>
      <c r="J116" s="87" t="b">
        <v>0</v>
      </c>
      <c r="K116" s="87" t="b">
        <v>0</v>
      </c>
      <c r="L116" s="87" t="b">
        <v>0</v>
      </c>
    </row>
    <row r="117" spans="1:12" ht="15">
      <c r="A117" s="87" t="s">
        <v>1354</v>
      </c>
      <c r="B117" s="87" t="s">
        <v>1355</v>
      </c>
      <c r="C117" s="87">
        <v>3</v>
      </c>
      <c r="D117" s="128">
        <v>0.0032122837278004794</v>
      </c>
      <c r="E117" s="128">
        <v>2.6081693235104026</v>
      </c>
      <c r="F117" s="87" t="s">
        <v>1457</v>
      </c>
      <c r="G117" s="87" t="b">
        <v>0</v>
      </c>
      <c r="H117" s="87" t="b">
        <v>0</v>
      </c>
      <c r="I117" s="87" t="b">
        <v>0</v>
      </c>
      <c r="J117" s="87" t="b">
        <v>0</v>
      </c>
      <c r="K117" s="87" t="b">
        <v>0</v>
      </c>
      <c r="L117" s="87" t="b">
        <v>0</v>
      </c>
    </row>
    <row r="118" spans="1:12" ht="15">
      <c r="A118" s="87" t="s">
        <v>1356</v>
      </c>
      <c r="B118" s="87" t="s">
        <v>1315</v>
      </c>
      <c r="C118" s="87">
        <v>3</v>
      </c>
      <c r="D118" s="128">
        <v>0.0032122837278004794</v>
      </c>
      <c r="E118" s="128">
        <v>2.4832305869021027</v>
      </c>
      <c r="F118" s="87" t="s">
        <v>1457</v>
      </c>
      <c r="G118" s="87" t="b">
        <v>0</v>
      </c>
      <c r="H118" s="87" t="b">
        <v>0</v>
      </c>
      <c r="I118" s="87" t="b">
        <v>0</v>
      </c>
      <c r="J118" s="87" t="b">
        <v>1</v>
      </c>
      <c r="K118" s="87" t="b">
        <v>0</v>
      </c>
      <c r="L118" s="87" t="b">
        <v>0</v>
      </c>
    </row>
    <row r="119" spans="1:12" ht="15">
      <c r="A119" s="87" t="s">
        <v>1315</v>
      </c>
      <c r="B119" s="87" t="s">
        <v>1254</v>
      </c>
      <c r="C119" s="87">
        <v>3</v>
      </c>
      <c r="D119" s="128">
        <v>0.0032122837278004794</v>
      </c>
      <c r="E119" s="128">
        <v>1.3168991651355777</v>
      </c>
      <c r="F119" s="87" t="s">
        <v>1457</v>
      </c>
      <c r="G119" s="87" t="b">
        <v>1</v>
      </c>
      <c r="H119" s="87" t="b">
        <v>0</v>
      </c>
      <c r="I119" s="87" t="b">
        <v>0</v>
      </c>
      <c r="J119" s="87" t="b">
        <v>0</v>
      </c>
      <c r="K119" s="87" t="b">
        <v>0</v>
      </c>
      <c r="L119" s="87" t="b">
        <v>0</v>
      </c>
    </row>
    <row r="120" spans="1:12" ht="15">
      <c r="A120" s="87" t="s">
        <v>1254</v>
      </c>
      <c r="B120" s="87" t="s">
        <v>1357</v>
      </c>
      <c r="C120" s="87">
        <v>3</v>
      </c>
      <c r="D120" s="128">
        <v>0.0032122837278004794</v>
      </c>
      <c r="E120" s="128">
        <v>1.4725067215103296</v>
      </c>
      <c r="F120" s="87" t="s">
        <v>1457</v>
      </c>
      <c r="G120" s="87" t="b">
        <v>0</v>
      </c>
      <c r="H120" s="87" t="b">
        <v>0</v>
      </c>
      <c r="I120" s="87" t="b">
        <v>0</v>
      </c>
      <c r="J120" s="87" t="b">
        <v>0</v>
      </c>
      <c r="K120" s="87" t="b">
        <v>0</v>
      </c>
      <c r="L120" s="87" t="b">
        <v>0</v>
      </c>
    </row>
    <row r="121" spans="1:12" ht="15">
      <c r="A121" s="87" t="s">
        <v>1357</v>
      </c>
      <c r="B121" s="87" t="s">
        <v>1316</v>
      </c>
      <c r="C121" s="87">
        <v>3</v>
      </c>
      <c r="D121" s="128">
        <v>0.0032122837278004794</v>
      </c>
      <c r="E121" s="128">
        <v>2.6081693235104026</v>
      </c>
      <c r="F121" s="87" t="s">
        <v>1457</v>
      </c>
      <c r="G121" s="87" t="b">
        <v>0</v>
      </c>
      <c r="H121" s="87" t="b">
        <v>0</v>
      </c>
      <c r="I121" s="87" t="b">
        <v>0</v>
      </c>
      <c r="J121" s="87" t="b">
        <v>0</v>
      </c>
      <c r="K121" s="87" t="b">
        <v>0</v>
      </c>
      <c r="L121" s="87" t="b">
        <v>0</v>
      </c>
    </row>
    <row r="122" spans="1:12" ht="15">
      <c r="A122" s="87" t="s">
        <v>1316</v>
      </c>
      <c r="B122" s="87" t="s">
        <v>1317</v>
      </c>
      <c r="C122" s="87">
        <v>3</v>
      </c>
      <c r="D122" s="128">
        <v>0.0032122837278004794</v>
      </c>
      <c r="E122" s="128">
        <v>2.358291850293803</v>
      </c>
      <c r="F122" s="87" t="s">
        <v>1457</v>
      </c>
      <c r="G122" s="87" t="b">
        <v>0</v>
      </c>
      <c r="H122" s="87" t="b">
        <v>0</v>
      </c>
      <c r="I122" s="87" t="b">
        <v>0</v>
      </c>
      <c r="J122" s="87" t="b">
        <v>0</v>
      </c>
      <c r="K122" s="87" t="b">
        <v>0</v>
      </c>
      <c r="L122" s="87" t="b">
        <v>0</v>
      </c>
    </row>
    <row r="123" spans="1:12" ht="15">
      <c r="A123" s="87" t="s">
        <v>1317</v>
      </c>
      <c r="B123" s="87" t="s">
        <v>1358</v>
      </c>
      <c r="C123" s="87">
        <v>3</v>
      </c>
      <c r="D123" s="128">
        <v>0.0032122837278004794</v>
      </c>
      <c r="E123" s="128">
        <v>2.4832305869021027</v>
      </c>
      <c r="F123" s="87" t="s">
        <v>1457</v>
      </c>
      <c r="G123" s="87" t="b">
        <v>0</v>
      </c>
      <c r="H123" s="87" t="b">
        <v>0</v>
      </c>
      <c r="I123" s="87" t="b">
        <v>0</v>
      </c>
      <c r="J123" s="87" t="b">
        <v>0</v>
      </c>
      <c r="K123" s="87" t="b">
        <v>0</v>
      </c>
      <c r="L123" s="87" t="b">
        <v>0</v>
      </c>
    </row>
    <row r="124" spans="1:12" ht="15">
      <c r="A124" s="87" t="s">
        <v>1358</v>
      </c>
      <c r="B124" s="87" t="s">
        <v>1359</v>
      </c>
      <c r="C124" s="87">
        <v>3</v>
      </c>
      <c r="D124" s="128">
        <v>0.0032122837278004794</v>
      </c>
      <c r="E124" s="128">
        <v>2.6081693235104026</v>
      </c>
      <c r="F124" s="87" t="s">
        <v>1457</v>
      </c>
      <c r="G124" s="87" t="b">
        <v>0</v>
      </c>
      <c r="H124" s="87" t="b">
        <v>0</v>
      </c>
      <c r="I124" s="87" t="b">
        <v>0</v>
      </c>
      <c r="J124" s="87" t="b">
        <v>1</v>
      </c>
      <c r="K124" s="87" t="b">
        <v>0</v>
      </c>
      <c r="L124" s="87" t="b">
        <v>0</v>
      </c>
    </row>
    <row r="125" spans="1:12" ht="15">
      <c r="A125" s="87" t="s">
        <v>1359</v>
      </c>
      <c r="B125" s="87" t="s">
        <v>1278</v>
      </c>
      <c r="C125" s="87">
        <v>3</v>
      </c>
      <c r="D125" s="128">
        <v>0.0032122837278004794</v>
      </c>
      <c r="E125" s="128">
        <v>2.13104806879074</v>
      </c>
      <c r="F125" s="87" t="s">
        <v>1457</v>
      </c>
      <c r="G125" s="87" t="b">
        <v>1</v>
      </c>
      <c r="H125" s="87" t="b">
        <v>0</v>
      </c>
      <c r="I125" s="87" t="b">
        <v>0</v>
      </c>
      <c r="J125" s="87" t="b">
        <v>0</v>
      </c>
      <c r="K125" s="87" t="b">
        <v>0</v>
      </c>
      <c r="L125" s="87" t="b">
        <v>0</v>
      </c>
    </row>
    <row r="126" spans="1:12" ht="15">
      <c r="A126" s="87" t="s">
        <v>1278</v>
      </c>
      <c r="B126" s="87" t="s">
        <v>1360</v>
      </c>
      <c r="C126" s="87">
        <v>3</v>
      </c>
      <c r="D126" s="128">
        <v>0.0032122837278004794</v>
      </c>
      <c r="E126" s="128">
        <v>2.13104806879074</v>
      </c>
      <c r="F126" s="87" t="s">
        <v>1457</v>
      </c>
      <c r="G126" s="87" t="b">
        <v>0</v>
      </c>
      <c r="H126" s="87" t="b">
        <v>0</v>
      </c>
      <c r="I126" s="87" t="b">
        <v>0</v>
      </c>
      <c r="J126" s="87" t="b">
        <v>0</v>
      </c>
      <c r="K126" s="87" t="b">
        <v>0</v>
      </c>
      <c r="L126" s="87" t="b">
        <v>0</v>
      </c>
    </row>
    <row r="127" spans="1:12" ht="15">
      <c r="A127" s="87" t="s">
        <v>1360</v>
      </c>
      <c r="B127" s="87" t="s">
        <v>1361</v>
      </c>
      <c r="C127" s="87">
        <v>3</v>
      </c>
      <c r="D127" s="128">
        <v>0.0032122837278004794</v>
      </c>
      <c r="E127" s="128">
        <v>2.6081693235104026</v>
      </c>
      <c r="F127" s="87" t="s">
        <v>1457</v>
      </c>
      <c r="G127" s="87" t="b">
        <v>0</v>
      </c>
      <c r="H127" s="87" t="b">
        <v>0</v>
      </c>
      <c r="I127" s="87" t="b">
        <v>0</v>
      </c>
      <c r="J127" s="87" t="b">
        <v>1</v>
      </c>
      <c r="K127" s="87" t="b">
        <v>0</v>
      </c>
      <c r="L127" s="87" t="b">
        <v>0</v>
      </c>
    </row>
    <row r="128" spans="1:12" ht="15">
      <c r="A128" s="87" t="s">
        <v>1361</v>
      </c>
      <c r="B128" s="87" t="s">
        <v>1362</v>
      </c>
      <c r="C128" s="87">
        <v>3</v>
      </c>
      <c r="D128" s="128">
        <v>0.0032122837278004794</v>
      </c>
      <c r="E128" s="128">
        <v>2.6081693235104026</v>
      </c>
      <c r="F128" s="87" t="s">
        <v>1457</v>
      </c>
      <c r="G128" s="87" t="b">
        <v>1</v>
      </c>
      <c r="H128" s="87" t="b">
        <v>0</v>
      </c>
      <c r="I128" s="87" t="b">
        <v>0</v>
      </c>
      <c r="J128" s="87" t="b">
        <v>0</v>
      </c>
      <c r="K128" s="87" t="b">
        <v>0</v>
      </c>
      <c r="L128" s="87" t="b">
        <v>0</v>
      </c>
    </row>
    <row r="129" spans="1:12" ht="15">
      <c r="A129" s="87" t="s">
        <v>1362</v>
      </c>
      <c r="B129" s="87" t="s">
        <v>1363</v>
      </c>
      <c r="C129" s="87">
        <v>3</v>
      </c>
      <c r="D129" s="128">
        <v>0.0032122837278004794</v>
      </c>
      <c r="E129" s="128">
        <v>2.6081693235104026</v>
      </c>
      <c r="F129" s="87" t="s">
        <v>1457</v>
      </c>
      <c r="G129" s="87" t="b">
        <v>0</v>
      </c>
      <c r="H129" s="87" t="b">
        <v>0</v>
      </c>
      <c r="I129" s="87" t="b">
        <v>0</v>
      </c>
      <c r="J129" s="87" t="b">
        <v>0</v>
      </c>
      <c r="K129" s="87" t="b">
        <v>0</v>
      </c>
      <c r="L129" s="87" t="b">
        <v>0</v>
      </c>
    </row>
    <row r="130" spans="1:12" ht="15">
      <c r="A130" s="87" t="s">
        <v>1363</v>
      </c>
      <c r="B130" s="87" t="s">
        <v>285</v>
      </c>
      <c r="C130" s="87">
        <v>3</v>
      </c>
      <c r="D130" s="128">
        <v>0.0032122837278004794</v>
      </c>
      <c r="E130" s="128">
        <v>2.6081693235104026</v>
      </c>
      <c r="F130" s="87" t="s">
        <v>1457</v>
      </c>
      <c r="G130" s="87" t="b">
        <v>0</v>
      </c>
      <c r="H130" s="87" t="b">
        <v>0</v>
      </c>
      <c r="I130" s="87" t="b">
        <v>0</v>
      </c>
      <c r="J130" s="87" t="b">
        <v>0</v>
      </c>
      <c r="K130" s="87" t="b">
        <v>0</v>
      </c>
      <c r="L130" s="87" t="b">
        <v>0</v>
      </c>
    </row>
    <row r="131" spans="1:12" ht="15">
      <c r="A131" s="87" t="s">
        <v>285</v>
      </c>
      <c r="B131" s="87" t="s">
        <v>1296</v>
      </c>
      <c r="C131" s="87">
        <v>3</v>
      </c>
      <c r="D131" s="128">
        <v>0.0032122837278004794</v>
      </c>
      <c r="E131" s="128">
        <v>2.386320573894046</v>
      </c>
      <c r="F131" s="87" t="s">
        <v>1457</v>
      </c>
      <c r="G131" s="87" t="b">
        <v>0</v>
      </c>
      <c r="H131" s="87" t="b">
        <v>0</v>
      </c>
      <c r="I131" s="87" t="b">
        <v>0</v>
      </c>
      <c r="J131" s="87" t="b">
        <v>0</v>
      </c>
      <c r="K131" s="87" t="b">
        <v>0</v>
      </c>
      <c r="L131" s="87" t="b">
        <v>0</v>
      </c>
    </row>
    <row r="132" spans="1:12" ht="15">
      <c r="A132" s="87" t="s">
        <v>1296</v>
      </c>
      <c r="B132" s="87" t="s">
        <v>1364</v>
      </c>
      <c r="C132" s="87">
        <v>3</v>
      </c>
      <c r="D132" s="128">
        <v>0.0032122837278004794</v>
      </c>
      <c r="E132" s="128">
        <v>2.386320573894046</v>
      </c>
      <c r="F132" s="87" t="s">
        <v>1457</v>
      </c>
      <c r="G132" s="87" t="b">
        <v>0</v>
      </c>
      <c r="H132" s="87" t="b">
        <v>0</v>
      </c>
      <c r="I132" s="87" t="b">
        <v>0</v>
      </c>
      <c r="J132" s="87" t="b">
        <v>0</v>
      </c>
      <c r="K132" s="87" t="b">
        <v>0</v>
      </c>
      <c r="L132" s="87" t="b">
        <v>0</v>
      </c>
    </row>
    <row r="133" spans="1:12" ht="15">
      <c r="A133" s="87" t="s">
        <v>1364</v>
      </c>
      <c r="B133" s="87" t="s">
        <v>284</v>
      </c>
      <c r="C133" s="87">
        <v>3</v>
      </c>
      <c r="D133" s="128">
        <v>0.0032122837278004794</v>
      </c>
      <c r="E133" s="128">
        <v>2.6081693235104026</v>
      </c>
      <c r="F133" s="87" t="s">
        <v>1457</v>
      </c>
      <c r="G133" s="87" t="b">
        <v>0</v>
      </c>
      <c r="H133" s="87" t="b">
        <v>0</v>
      </c>
      <c r="I133" s="87" t="b">
        <v>0</v>
      </c>
      <c r="J133" s="87" t="b">
        <v>0</v>
      </c>
      <c r="K133" s="87" t="b">
        <v>0</v>
      </c>
      <c r="L133" s="87" t="b">
        <v>0</v>
      </c>
    </row>
    <row r="134" spans="1:12" ht="15">
      <c r="A134" s="87" t="s">
        <v>284</v>
      </c>
      <c r="B134" s="87" t="s">
        <v>283</v>
      </c>
      <c r="C134" s="87">
        <v>3</v>
      </c>
      <c r="D134" s="128">
        <v>0.0032122837278004794</v>
      </c>
      <c r="E134" s="128">
        <v>2.386320573894046</v>
      </c>
      <c r="F134" s="87" t="s">
        <v>1457</v>
      </c>
      <c r="G134" s="87" t="b">
        <v>0</v>
      </c>
      <c r="H134" s="87" t="b">
        <v>0</v>
      </c>
      <c r="I134" s="87" t="b">
        <v>0</v>
      </c>
      <c r="J134" s="87" t="b">
        <v>0</v>
      </c>
      <c r="K134" s="87" t="b">
        <v>0</v>
      </c>
      <c r="L134" s="87" t="b">
        <v>0</v>
      </c>
    </row>
    <row r="135" spans="1:12" ht="15">
      <c r="A135" s="87" t="s">
        <v>283</v>
      </c>
      <c r="B135" s="87" t="s">
        <v>1365</v>
      </c>
      <c r="C135" s="87">
        <v>3</v>
      </c>
      <c r="D135" s="128">
        <v>0.0032122837278004794</v>
      </c>
      <c r="E135" s="128">
        <v>2.386320573894046</v>
      </c>
      <c r="F135" s="87" t="s">
        <v>1457</v>
      </c>
      <c r="G135" s="87" t="b">
        <v>0</v>
      </c>
      <c r="H135" s="87" t="b">
        <v>0</v>
      </c>
      <c r="I135" s="87" t="b">
        <v>0</v>
      </c>
      <c r="J135" s="87" t="b">
        <v>0</v>
      </c>
      <c r="K135" s="87" t="b">
        <v>0</v>
      </c>
      <c r="L135" s="87" t="b">
        <v>0</v>
      </c>
    </row>
    <row r="136" spans="1:12" ht="15">
      <c r="A136" s="87" t="s">
        <v>1365</v>
      </c>
      <c r="B136" s="87" t="s">
        <v>1366</v>
      </c>
      <c r="C136" s="87">
        <v>3</v>
      </c>
      <c r="D136" s="128">
        <v>0.0032122837278004794</v>
      </c>
      <c r="E136" s="128">
        <v>2.6081693235104026</v>
      </c>
      <c r="F136" s="87" t="s">
        <v>1457</v>
      </c>
      <c r="G136" s="87" t="b">
        <v>0</v>
      </c>
      <c r="H136" s="87" t="b">
        <v>0</v>
      </c>
      <c r="I136" s="87" t="b">
        <v>0</v>
      </c>
      <c r="J136" s="87" t="b">
        <v>0</v>
      </c>
      <c r="K136" s="87" t="b">
        <v>0</v>
      </c>
      <c r="L136" s="87" t="b">
        <v>0</v>
      </c>
    </row>
    <row r="137" spans="1:12" ht="15">
      <c r="A137" s="87" t="s">
        <v>1366</v>
      </c>
      <c r="B137" s="87" t="s">
        <v>1367</v>
      </c>
      <c r="C137" s="87">
        <v>3</v>
      </c>
      <c r="D137" s="128">
        <v>0.0032122837278004794</v>
      </c>
      <c r="E137" s="128">
        <v>2.6081693235104026</v>
      </c>
      <c r="F137" s="87" t="s">
        <v>1457</v>
      </c>
      <c r="G137" s="87" t="b">
        <v>0</v>
      </c>
      <c r="H137" s="87" t="b">
        <v>0</v>
      </c>
      <c r="I137" s="87" t="b">
        <v>0</v>
      </c>
      <c r="J137" s="87" t="b">
        <v>0</v>
      </c>
      <c r="K137" s="87" t="b">
        <v>0</v>
      </c>
      <c r="L137" s="87" t="b">
        <v>0</v>
      </c>
    </row>
    <row r="138" spans="1:12" ht="15">
      <c r="A138" s="87" t="s">
        <v>1367</v>
      </c>
      <c r="B138" s="87" t="s">
        <v>1368</v>
      </c>
      <c r="C138" s="87">
        <v>3</v>
      </c>
      <c r="D138" s="128">
        <v>0.0032122837278004794</v>
      </c>
      <c r="E138" s="128">
        <v>2.6081693235104026</v>
      </c>
      <c r="F138" s="87" t="s">
        <v>1457</v>
      </c>
      <c r="G138" s="87" t="b">
        <v>0</v>
      </c>
      <c r="H138" s="87" t="b">
        <v>0</v>
      </c>
      <c r="I138" s="87" t="b">
        <v>0</v>
      </c>
      <c r="J138" s="87" t="b">
        <v>0</v>
      </c>
      <c r="K138" s="87" t="b">
        <v>0</v>
      </c>
      <c r="L138" s="87" t="b">
        <v>0</v>
      </c>
    </row>
    <row r="139" spans="1:12" ht="15">
      <c r="A139" s="87" t="s">
        <v>1368</v>
      </c>
      <c r="B139" s="87" t="s">
        <v>1369</v>
      </c>
      <c r="C139" s="87">
        <v>3</v>
      </c>
      <c r="D139" s="128">
        <v>0.0032122837278004794</v>
      </c>
      <c r="E139" s="128">
        <v>2.6081693235104026</v>
      </c>
      <c r="F139" s="87" t="s">
        <v>1457</v>
      </c>
      <c r="G139" s="87" t="b">
        <v>0</v>
      </c>
      <c r="H139" s="87" t="b">
        <v>0</v>
      </c>
      <c r="I139" s="87" t="b">
        <v>0</v>
      </c>
      <c r="J139" s="87" t="b">
        <v>0</v>
      </c>
      <c r="K139" s="87" t="b">
        <v>0</v>
      </c>
      <c r="L139" s="87" t="b">
        <v>0</v>
      </c>
    </row>
    <row r="140" spans="1:12" ht="15">
      <c r="A140" s="87" t="s">
        <v>1369</v>
      </c>
      <c r="B140" s="87" t="s">
        <v>266</v>
      </c>
      <c r="C140" s="87">
        <v>3</v>
      </c>
      <c r="D140" s="128">
        <v>0.0032122837278004794</v>
      </c>
      <c r="E140" s="128">
        <v>1.8811705955741402</v>
      </c>
      <c r="F140" s="87" t="s">
        <v>1457</v>
      </c>
      <c r="G140" s="87" t="b">
        <v>0</v>
      </c>
      <c r="H140" s="87" t="b">
        <v>0</v>
      </c>
      <c r="I140" s="87" t="b">
        <v>0</v>
      </c>
      <c r="J140" s="87" t="b">
        <v>0</v>
      </c>
      <c r="K140" s="87" t="b">
        <v>0</v>
      </c>
      <c r="L140" s="87" t="b">
        <v>0</v>
      </c>
    </row>
    <row r="141" spans="1:12" ht="15">
      <c r="A141" s="87" t="s">
        <v>266</v>
      </c>
      <c r="B141" s="87" t="s">
        <v>282</v>
      </c>
      <c r="C141" s="87">
        <v>3</v>
      </c>
      <c r="D141" s="128">
        <v>0.0032122837278004794</v>
      </c>
      <c r="E141" s="128">
        <v>1.7842605825660838</v>
      </c>
      <c r="F141" s="87" t="s">
        <v>1457</v>
      </c>
      <c r="G141" s="87" t="b">
        <v>0</v>
      </c>
      <c r="H141" s="87" t="b">
        <v>0</v>
      </c>
      <c r="I141" s="87" t="b">
        <v>0</v>
      </c>
      <c r="J141" s="87" t="b">
        <v>0</v>
      </c>
      <c r="K141" s="87" t="b">
        <v>0</v>
      </c>
      <c r="L141" s="87" t="b">
        <v>0</v>
      </c>
    </row>
    <row r="142" spans="1:12" ht="15">
      <c r="A142" s="87" t="s">
        <v>1259</v>
      </c>
      <c r="B142" s="87" t="s">
        <v>1370</v>
      </c>
      <c r="C142" s="87">
        <v>2</v>
      </c>
      <c r="D142" s="128">
        <v>0.0024147439887777923</v>
      </c>
      <c r="E142" s="128">
        <v>1.6081693235104026</v>
      </c>
      <c r="F142" s="87" t="s">
        <v>1457</v>
      </c>
      <c r="G142" s="87" t="b">
        <v>0</v>
      </c>
      <c r="H142" s="87" t="b">
        <v>0</v>
      </c>
      <c r="I142" s="87" t="b">
        <v>0</v>
      </c>
      <c r="J142" s="87" t="b">
        <v>0</v>
      </c>
      <c r="K142" s="87" t="b">
        <v>0</v>
      </c>
      <c r="L142" s="87" t="b">
        <v>0</v>
      </c>
    </row>
    <row r="143" spans="1:12" ht="15">
      <c r="A143" s="87" t="s">
        <v>1280</v>
      </c>
      <c r="B143" s="87" t="s">
        <v>1371</v>
      </c>
      <c r="C143" s="87">
        <v>2</v>
      </c>
      <c r="D143" s="128">
        <v>0.0024147439887777923</v>
      </c>
      <c r="E143" s="128">
        <v>2.2401925382158083</v>
      </c>
      <c r="F143" s="87" t="s">
        <v>1457</v>
      </c>
      <c r="G143" s="87" t="b">
        <v>0</v>
      </c>
      <c r="H143" s="87" t="b">
        <v>0</v>
      </c>
      <c r="I143" s="87" t="b">
        <v>0</v>
      </c>
      <c r="J143" s="87" t="b">
        <v>0</v>
      </c>
      <c r="K143" s="87" t="b">
        <v>0</v>
      </c>
      <c r="L143" s="87" t="b">
        <v>0</v>
      </c>
    </row>
    <row r="144" spans="1:12" ht="15">
      <c r="A144" s="87" t="s">
        <v>1373</v>
      </c>
      <c r="B144" s="87" t="s">
        <v>1280</v>
      </c>
      <c r="C144" s="87">
        <v>2</v>
      </c>
      <c r="D144" s="128">
        <v>0.0024147439887777923</v>
      </c>
      <c r="E144" s="128">
        <v>2.2401925382158083</v>
      </c>
      <c r="F144" s="87" t="s">
        <v>1457</v>
      </c>
      <c r="G144" s="87" t="b">
        <v>0</v>
      </c>
      <c r="H144" s="87" t="b">
        <v>0</v>
      </c>
      <c r="I144" s="87" t="b">
        <v>0</v>
      </c>
      <c r="J144" s="87" t="b">
        <v>0</v>
      </c>
      <c r="K144" s="87" t="b">
        <v>0</v>
      </c>
      <c r="L144" s="87" t="b">
        <v>0</v>
      </c>
    </row>
    <row r="145" spans="1:12" ht="15">
      <c r="A145" s="87" t="s">
        <v>1280</v>
      </c>
      <c r="B145" s="87" t="s">
        <v>1374</v>
      </c>
      <c r="C145" s="87">
        <v>2</v>
      </c>
      <c r="D145" s="128">
        <v>0.0024147439887777923</v>
      </c>
      <c r="E145" s="128">
        <v>2.2401925382158083</v>
      </c>
      <c r="F145" s="87" t="s">
        <v>1457</v>
      </c>
      <c r="G145" s="87" t="b">
        <v>0</v>
      </c>
      <c r="H145" s="87" t="b">
        <v>0</v>
      </c>
      <c r="I145" s="87" t="b">
        <v>0</v>
      </c>
      <c r="J145" s="87" t="b">
        <v>0</v>
      </c>
      <c r="K145" s="87" t="b">
        <v>0</v>
      </c>
      <c r="L145" s="87" t="b">
        <v>0</v>
      </c>
    </row>
    <row r="146" spans="1:12" ht="15">
      <c r="A146" s="87" t="s">
        <v>1254</v>
      </c>
      <c r="B146" s="87" t="s">
        <v>1378</v>
      </c>
      <c r="C146" s="87">
        <v>2</v>
      </c>
      <c r="D146" s="128">
        <v>0.0024147439887777923</v>
      </c>
      <c r="E146" s="128">
        <v>1.4725067215103296</v>
      </c>
      <c r="F146" s="87" t="s">
        <v>1457</v>
      </c>
      <c r="G146" s="87" t="b">
        <v>0</v>
      </c>
      <c r="H146" s="87" t="b">
        <v>0</v>
      </c>
      <c r="I146" s="87" t="b">
        <v>0</v>
      </c>
      <c r="J146" s="87" t="b">
        <v>0</v>
      </c>
      <c r="K146" s="87" t="b">
        <v>0</v>
      </c>
      <c r="L146" s="87" t="b">
        <v>0</v>
      </c>
    </row>
    <row r="147" spans="1:12" ht="15">
      <c r="A147" s="87" t="s">
        <v>1378</v>
      </c>
      <c r="B147" s="87" t="s">
        <v>1379</v>
      </c>
      <c r="C147" s="87">
        <v>2</v>
      </c>
      <c r="D147" s="128">
        <v>0.0024147439887777923</v>
      </c>
      <c r="E147" s="128">
        <v>2.784260582566084</v>
      </c>
      <c r="F147" s="87" t="s">
        <v>1457</v>
      </c>
      <c r="G147" s="87" t="b">
        <v>0</v>
      </c>
      <c r="H147" s="87" t="b">
        <v>0</v>
      </c>
      <c r="I147" s="87" t="b">
        <v>0</v>
      </c>
      <c r="J147" s="87" t="b">
        <v>0</v>
      </c>
      <c r="K147" s="87" t="b">
        <v>0</v>
      </c>
      <c r="L147" s="87" t="b">
        <v>0</v>
      </c>
    </row>
    <row r="148" spans="1:12" ht="15">
      <c r="A148" s="87" t="s">
        <v>1379</v>
      </c>
      <c r="B148" s="87" t="s">
        <v>1380</v>
      </c>
      <c r="C148" s="87">
        <v>2</v>
      </c>
      <c r="D148" s="128">
        <v>0.0024147439887777923</v>
      </c>
      <c r="E148" s="128">
        <v>2.784260582566084</v>
      </c>
      <c r="F148" s="87" t="s">
        <v>1457</v>
      </c>
      <c r="G148" s="87" t="b">
        <v>0</v>
      </c>
      <c r="H148" s="87" t="b">
        <v>0</v>
      </c>
      <c r="I148" s="87" t="b">
        <v>0</v>
      </c>
      <c r="J148" s="87" t="b">
        <v>0</v>
      </c>
      <c r="K148" s="87" t="b">
        <v>0</v>
      </c>
      <c r="L148" s="87" t="b">
        <v>0</v>
      </c>
    </row>
    <row r="149" spans="1:12" ht="15">
      <c r="A149" s="87" t="s">
        <v>1380</v>
      </c>
      <c r="B149" s="87" t="s">
        <v>1381</v>
      </c>
      <c r="C149" s="87">
        <v>2</v>
      </c>
      <c r="D149" s="128">
        <v>0.0024147439887777923</v>
      </c>
      <c r="E149" s="128">
        <v>2.784260582566084</v>
      </c>
      <c r="F149" s="87" t="s">
        <v>1457</v>
      </c>
      <c r="G149" s="87" t="b">
        <v>0</v>
      </c>
      <c r="H149" s="87" t="b">
        <v>0</v>
      </c>
      <c r="I149" s="87" t="b">
        <v>0</v>
      </c>
      <c r="J149" s="87" t="b">
        <v>0</v>
      </c>
      <c r="K149" s="87" t="b">
        <v>0</v>
      </c>
      <c r="L149" s="87" t="b">
        <v>0</v>
      </c>
    </row>
    <row r="150" spans="1:12" ht="15">
      <c r="A150" s="87" t="s">
        <v>1381</v>
      </c>
      <c r="B150" s="87" t="s">
        <v>1382</v>
      </c>
      <c r="C150" s="87">
        <v>2</v>
      </c>
      <c r="D150" s="128">
        <v>0.0024147439887777923</v>
      </c>
      <c r="E150" s="128">
        <v>2.784260582566084</v>
      </c>
      <c r="F150" s="87" t="s">
        <v>1457</v>
      </c>
      <c r="G150" s="87" t="b">
        <v>0</v>
      </c>
      <c r="H150" s="87" t="b">
        <v>0</v>
      </c>
      <c r="I150" s="87" t="b">
        <v>0</v>
      </c>
      <c r="J150" s="87" t="b">
        <v>0</v>
      </c>
      <c r="K150" s="87" t="b">
        <v>1</v>
      </c>
      <c r="L150" s="87" t="b">
        <v>0</v>
      </c>
    </row>
    <row r="151" spans="1:12" ht="15">
      <c r="A151" s="87" t="s">
        <v>1382</v>
      </c>
      <c r="B151" s="87" t="s">
        <v>1298</v>
      </c>
      <c r="C151" s="87">
        <v>2</v>
      </c>
      <c r="D151" s="128">
        <v>0.0024147439887777923</v>
      </c>
      <c r="E151" s="128">
        <v>2.4832305869021027</v>
      </c>
      <c r="F151" s="87" t="s">
        <v>1457</v>
      </c>
      <c r="G151" s="87" t="b">
        <v>0</v>
      </c>
      <c r="H151" s="87" t="b">
        <v>1</v>
      </c>
      <c r="I151" s="87" t="b">
        <v>0</v>
      </c>
      <c r="J151" s="87" t="b">
        <v>0</v>
      </c>
      <c r="K151" s="87" t="b">
        <v>0</v>
      </c>
      <c r="L151" s="87" t="b">
        <v>0</v>
      </c>
    </row>
    <row r="152" spans="1:12" ht="15">
      <c r="A152" s="87" t="s">
        <v>1298</v>
      </c>
      <c r="B152" s="87" t="s">
        <v>1383</v>
      </c>
      <c r="C152" s="87">
        <v>2</v>
      </c>
      <c r="D152" s="128">
        <v>0.0024147439887777923</v>
      </c>
      <c r="E152" s="128">
        <v>2.4832305869021027</v>
      </c>
      <c r="F152" s="87" t="s">
        <v>1457</v>
      </c>
      <c r="G152" s="87" t="b">
        <v>0</v>
      </c>
      <c r="H152" s="87" t="b">
        <v>0</v>
      </c>
      <c r="I152" s="87" t="b">
        <v>0</v>
      </c>
      <c r="J152" s="87" t="b">
        <v>0</v>
      </c>
      <c r="K152" s="87" t="b">
        <v>0</v>
      </c>
      <c r="L152" s="87" t="b">
        <v>0</v>
      </c>
    </row>
    <row r="153" spans="1:12" ht="15">
      <c r="A153" s="87" t="s">
        <v>1383</v>
      </c>
      <c r="B153" s="87" t="s">
        <v>1384</v>
      </c>
      <c r="C153" s="87">
        <v>2</v>
      </c>
      <c r="D153" s="128">
        <v>0.0024147439887777923</v>
      </c>
      <c r="E153" s="128">
        <v>2.784260582566084</v>
      </c>
      <c r="F153" s="87" t="s">
        <v>1457</v>
      </c>
      <c r="G153" s="87" t="b">
        <v>0</v>
      </c>
      <c r="H153" s="87" t="b">
        <v>0</v>
      </c>
      <c r="I153" s="87" t="b">
        <v>0</v>
      </c>
      <c r="J153" s="87" t="b">
        <v>1</v>
      </c>
      <c r="K153" s="87" t="b">
        <v>0</v>
      </c>
      <c r="L153" s="87" t="b">
        <v>0</v>
      </c>
    </row>
    <row r="154" spans="1:12" ht="15">
      <c r="A154" s="87" t="s">
        <v>1384</v>
      </c>
      <c r="B154" s="87" t="s">
        <v>1277</v>
      </c>
      <c r="C154" s="87">
        <v>2</v>
      </c>
      <c r="D154" s="128">
        <v>0.0024147439887777923</v>
      </c>
      <c r="E154" s="128">
        <v>2.13104806879074</v>
      </c>
      <c r="F154" s="87" t="s">
        <v>1457</v>
      </c>
      <c r="G154" s="87" t="b">
        <v>1</v>
      </c>
      <c r="H154" s="87" t="b">
        <v>0</v>
      </c>
      <c r="I154" s="87" t="b">
        <v>0</v>
      </c>
      <c r="J154" s="87" t="b">
        <v>0</v>
      </c>
      <c r="K154" s="87" t="b">
        <v>0</v>
      </c>
      <c r="L154" s="87" t="b">
        <v>0</v>
      </c>
    </row>
    <row r="155" spans="1:12" ht="15">
      <c r="A155" s="87" t="s">
        <v>1277</v>
      </c>
      <c r="B155" s="87" t="s">
        <v>1385</v>
      </c>
      <c r="C155" s="87">
        <v>2</v>
      </c>
      <c r="D155" s="128">
        <v>0.0024147439887777923</v>
      </c>
      <c r="E155" s="128">
        <v>2.13104806879074</v>
      </c>
      <c r="F155" s="87" t="s">
        <v>1457</v>
      </c>
      <c r="G155" s="87" t="b">
        <v>0</v>
      </c>
      <c r="H155" s="87" t="b">
        <v>0</v>
      </c>
      <c r="I155" s="87" t="b">
        <v>0</v>
      </c>
      <c r="J155" s="87" t="b">
        <v>0</v>
      </c>
      <c r="K155" s="87" t="b">
        <v>0</v>
      </c>
      <c r="L155" s="87" t="b">
        <v>0</v>
      </c>
    </row>
    <row r="156" spans="1:12" ht="15">
      <c r="A156" s="87" t="s">
        <v>1385</v>
      </c>
      <c r="B156" s="87" t="s">
        <v>1386</v>
      </c>
      <c r="C156" s="87">
        <v>2</v>
      </c>
      <c r="D156" s="128">
        <v>0.0024147439887777923</v>
      </c>
      <c r="E156" s="128">
        <v>2.784260582566084</v>
      </c>
      <c r="F156" s="87" t="s">
        <v>1457</v>
      </c>
      <c r="G156" s="87" t="b">
        <v>0</v>
      </c>
      <c r="H156" s="87" t="b">
        <v>0</v>
      </c>
      <c r="I156" s="87" t="b">
        <v>0</v>
      </c>
      <c r="J156" s="87" t="b">
        <v>0</v>
      </c>
      <c r="K156" s="87" t="b">
        <v>0</v>
      </c>
      <c r="L156" s="87" t="b">
        <v>0</v>
      </c>
    </row>
    <row r="157" spans="1:12" ht="15">
      <c r="A157" s="87" t="s">
        <v>1386</v>
      </c>
      <c r="B157" s="87" t="s">
        <v>1299</v>
      </c>
      <c r="C157" s="87">
        <v>2</v>
      </c>
      <c r="D157" s="128">
        <v>0.0024147439887777923</v>
      </c>
      <c r="E157" s="128">
        <v>2.4832305869021027</v>
      </c>
      <c r="F157" s="87" t="s">
        <v>1457</v>
      </c>
      <c r="G157" s="87" t="b">
        <v>0</v>
      </c>
      <c r="H157" s="87" t="b">
        <v>0</v>
      </c>
      <c r="I157" s="87" t="b">
        <v>0</v>
      </c>
      <c r="J157" s="87" t="b">
        <v>0</v>
      </c>
      <c r="K157" s="87" t="b">
        <v>0</v>
      </c>
      <c r="L157" s="87" t="b">
        <v>0</v>
      </c>
    </row>
    <row r="158" spans="1:12" ht="15">
      <c r="A158" s="87" t="s">
        <v>1281</v>
      </c>
      <c r="B158" s="87" t="s">
        <v>1258</v>
      </c>
      <c r="C158" s="87">
        <v>2</v>
      </c>
      <c r="D158" s="128">
        <v>0.0024147439887777923</v>
      </c>
      <c r="E158" s="128">
        <v>1.1432825252077516</v>
      </c>
      <c r="F158" s="87" t="s">
        <v>1457</v>
      </c>
      <c r="G158" s="87" t="b">
        <v>0</v>
      </c>
      <c r="H158" s="87" t="b">
        <v>0</v>
      </c>
      <c r="I158" s="87" t="b">
        <v>0</v>
      </c>
      <c r="J158" s="87" t="b">
        <v>0</v>
      </c>
      <c r="K158" s="87" t="b">
        <v>0</v>
      </c>
      <c r="L158" s="87" t="b">
        <v>0</v>
      </c>
    </row>
    <row r="159" spans="1:12" ht="15">
      <c r="A159" s="87" t="s">
        <v>1258</v>
      </c>
      <c r="B159" s="87" t="s">
        <v>1282</v>
      </c>
      <c r="C159" s="87">
        <v>2</v>
      </c>
      <c r="D159" s="128">
        <v>0.0024147439887777923</v>
      </c>
      <c r="E159" s="128">
        <v>1.109858769720802</v>
      </c>
      <c r="F159" s="87" t="s">
        <v>1457</v>
      </c>
      <c r="G159" s="87" t="b">
        <v>0</v>
      </c>
      <c r="H159" s="87" t="b">
        <v>0</v>
      </c>
      <c r="I159" s="87" t="b">
        <v>0</v>
      </c>
      <c r="J159" s="87" t="b">
        <v>0</v>
      </c>
      <c r="K159" s="87" t="b">
        <v>0</v>
      </c>
      <c r="L159" s="87" t="b">
        <v>0</v>
      </c>
    </row>
    <row r="160" spans="1:12" ht="15">
      <c r="A160" s="87" t="s">
        <v>291</v>
      </c>
      <c r="B160" s="87" t="s">
        <v>1285</v>
      </c>
      <c r="C160" s="87">
        <v>2</v>
      </c>
      <c r="D160" s="128">
        <v>0.0024147439887777923</v>
      </c>
      <c r="E160" s="128">
        <v>1.939162542551827</v>
      </c>
      <c r="F160" s="87" t="s">
        <v>1457</v>
      </c>
      <c r="G160" s="87" t="b">
        <v>0</v>
      </c>
      <c r="H160" s="87" t="b">
        <v>0</v>
      </c>
      <c r="I160" s="87" t="b">
        <v>0</v>
      </c>
      <c r="J160" s="87" t="b">
        <v>0</v>
      </c>
      <c r="K160" s="87" t="b">
        <v>0</v>
      </c>
      <c r="L160" s="87" t="b">
        <v>0</v>
      </c>
    </row>
    <row r="161" spans="1:12" ht="15">
      <c r="A161" s="87" t="s">
        <v>1254</v>
      </c>
      <c r="B161" s="87" t="s">
        <v>1387</v>
      </c>
      <c r="C161" s="87">
        <v>2</v>
      </c>
      <c r="D161" s="128">
        <v>0.0024147439887777923</v>
      </c>
      <c r="E161" s="128">
        <v>1.4725067215103296</v>
      </c>
      <c r="F161" s="87" t="s">
        <v>1457</v>
      </c>
      <c r="G161" s="87" t="b">
        <v>0</v>
      </c>
      <c r="H161" s="87" t="b">
        <v>0</v>
      </c>
      <c r="I161" s="87" t="b">
        <v>0</v>
      </c>
      <c r="J161" s="87" t="b">
        <v>0</v>
      </c>
      <c r="K161" s="87" t="b">
        <v>0</v>
      </c>
      <c r="L161" s="87" t="b">
        <v>0</v>
      </c>
    </row>
    <row r="162" spans="1:12" ht="15">
      <c r="A162" s="87" t="s">
        <v>1387</v>
      </c>
      <c r="B162" s="87" t="s">
        <v>1388</v>
      </c>
      <c r="C162" s="87">
        <v>2</v>
      </c>
      <c r="D162" s="128">
        <v>0.0024147439887777923</v>
      </c>
      <c r="E162" s="128">
        <v>2.784260582566084</v>
      </c>
      <c r="F162" s="87" t="s">
        <v>1457</v>
      </c>
      <c r="G162" s="87" t="b">
        <v>0</v>
      </c>
      <c r="H162" s="87" t="b">
        <v>0</v>
      </c>
      <c r="I162" s="87" t="b">
        <v>0</v>
      </c>
      <c r="J162" s="87" t="b">
        <v>0</v>
      </c>
      <c r="K162" s="87" t="b">
        <v>0</v>
      </c>
      <c r="L162" s="87" t="b">
        <v>0</v>
      </c>
    </row>
    <row r="163" spans="1:12" ht="15">
      <c r="A163" s="87" t="s">
        <v>1388</v>
      </c>
      <c r="B163" s="87" t="s">
        <v>1389</v>
      </c>
      <c r="C163" s="87">
        <v>2</v>
      </c>
      <c r="D163" s="128">
        <v>0.0024147439887777923</v>
      </c>
      <c r="E163" s="128">
        <v>2.784260582566084</v>
      </c>
      <c r="F163" s="87" t="s">
        <v>1457</v>
      </c>
      <c r="G163" s="87" t="b">
        <v>0</v>
      </c>
      <c r="H163" s="87" t="b">
        <v>0</v>
      </c>
      <c r="I163" s="87" t="b">
        <v>0</v>
      </c>
      <c r="J163" s="87" t="b">
        <v>0</v>
      </c>
      <c r="K163" s="87" t="b">
        <v>0</v>
      </c>
      <c r="L163" s="87" t="b">
        <v>0</v>
      </c>
    </row>
    <row r="164" spans="1:12" ht="15">
      <c r="A164" s="87" t="s">
        <v>1389</v>
      </c>
      <c r="B164" s="87" t="s">
        <v>1390</v>
      </c>
      <c r="C164" s="87">
        <v>2</v>
      </c>
      <c r="D164" s="128">
        <v>0.0024147439887777923</v>
      </c>
      <c r="E164" s="128">
        <v>2.784260582566084</v>
      </c>
      <c r="F164" s="87" t="s">
        <v>1457</v>
      </c>
      <c r="G164" s="87" t="b">
        <v>0</v>
      </c>
      <c r="H164" s="87" t="b">
        <v>0</v>
      </c>
      <c r="I164" s="87" t="b">
        <v>0</v>
      </c>
      <c r="J164" s="87" t="b">
        <v>0</v>
      </c>
      <c r="K164" s="87" t="b">
        <v>0</v>
      </c>
      <c r="L164" s="87" t="b">
        <v>0</v>
      </c>
    </row>
    <row r="165" spans="1:12" ht="15">
      <c r="A165" s="87" t="s">
        <v>1390</v>
      </c>
      <c r="B165" s="87" t="s">
        <v>1391</v>
      </c>
      <c r="C165" s="87">
        <v>2</v>
      </c>
      <c r="D165" s="128">
        <v>0.0024147439887777923</v>
      </c>
      <c r="E165" s="128">
        <v>2.784260582566084</v>
      </c>
      <c r="F165" s="87" t="s">
        <v>1457</v>
      </c>
      <c r="G165" s="87" t="b">
        <v>0</v>
      </c>
      <c r="H165" s="87" t="b">
        <v>0</v>
      </c>
      <c r="I165" s="87" t="b">
        <v>0</v>
      </c>
      <c r="J165" s="87" t="b">
        <v>0</v>
      </c>
      <c r="K165" s="87" t="b">
        <v>0</v>
      </c>
      <c r="L165" s="87" t="b">
        <v>0</v>
      </c>
    </row>
    <row r="166" spans="1:12" ht="15">
      <c r="A166" s="87" t="s">
        <v>1391</v>
      </c>
      <c r="B166" s="87" t="s">
        <v>1392</v>
      </c>
      <c r="C166" s="87">
        <v>2</v>
      </c>
      <c r="D166" s="128">
        <v>0.0024147439887777923</v>
      </c>
      <c r="E166" s="128">
        <v>2.784260582566084</v>
      </c>
      <c r="F166" s="87" t="s">
        <v>1457</v>
      </c>
      <c r="G166" s="87" t="b">
        <v>0</v>
      </c>
      <c r="H166" s="87" t="b">
        <v>0</v>
      </c>
      <c r="I166" s="87" t="b">
        <v>0</v>
      </c>
      <c r="J166" s="87" t="b">
        <v>0</v>
      </c>
      <c r="K166" s="87" t="b">
        <v>0</v>
      </c>
      <c r="L166" s="87" t="b">
        <v>0</v>
      </c>
    </row>
    <row r="167" spans="1:12" ht="15">
      <c r="A167" s="87" t="s">
        <v>1392</v>
      </c>
      <c r="B167" s="87" t="s">
        <v>1299</v>
      </c>
      <c r="C167" s="87">
        <v>2</v>
      </c>
      <c r="D167" s="128">
        <v>0.0024147439887777923</v>
      </c>
      <c r="E167" s="128">
        <v>2.4832305869021027</v>
      </c>
      <c r="F167" s="87" t="s">
        <v>1457</v>
      </c>
      <c r="G167" s="87" t="b">
        <v>0</v>
      </c>
      <c r="H167" s="87" t="b">
        <v>0</v>
      </c>
      <c r="I167" s="87" t="b">
        <v>0</v>
      </c>
      <c r="J167" s="87" t="b">
        <v>0</v>
      </c>
      <c r="K167" s="87" t="b">
        <v>0</v>
      </c>
      <c r="L167" s="87" t="b">
        <v>0</v>
      </c>
    </row>
    <row r="168" spans="1:12" ht="15">
      <c r="A168" s="87" t="s">
        <v>291</v>
      </c>
      <c r="B168" s="87" t="s">
        <v>1293</v>
      </c>
      <c r="C168" s="87">
        <v>2</v>
      </c>
      <c r="D168" s="128">
        <v>0.0024147439887777923</v>
      </c>
      <c r="E168" s="128">
        <v>2.085290578230065</v>
      </c>
      <c r="F168" s="87" t="s">
        <v>1457</v>
      </c>
      <c r="G168" s="87" t="b">
        <v>0</v>
      </c>
      <c r="H168" s="87" t="b">
        <v>0</v>
      </c>
      <c r="I168" s="87" t="b">
        <v>0</v>
      </c>
      <c r="J168" s="87" t="b">
        <v>0</v>
      </c>
      <c r="K168" s="87" t="b">
        <v>0</v>
      </c>
      <c r="L168" s="87" t="b">
        <v>0</v>
      </c>
    </row>
    <row r="169" spans="1:12" ht="15">
      <c r="A169" s="87" t="s">
        <v>1393</v>
      </c>
      <c r="B169" s="87" t="s">
        <v>1394</v>
      </c>
      <c r="C169" s="87">
        <v>2</v>
      </c>
      <c r="D169" s="128">
        <v>0.0024147439887777923</v>
      </c>
      <c r="E169" s="128">
        <v>2.784260582566084</v>
      </c>
      <c r="F169" s="87" t="s">
        <v>1457</v>
      </c>
      <c r="G169" s="87" t="b">
        <v>0</v>
      </c>
      <c r="H169" s="87" t="b">
        <v>0</v>
      </c>
      <c r="I169" s="87" t="b">
        <v>0</v>
      </c>
      <c r="J169" s="87" t="b">
        <v>0</v>
      </c>
      <c r="K169" s="87" t="b">
        <v>0</v>
      </c>
      <c r="L169" s="87" t="b">
        <v>0</v>
      </c>
    </row>
    <row r="170" spans="1:12" ht="15">
      <c r="A170" s="87" t="s">
        <v>1394</v>
      </c>
      <c r="B170" s="87" t="s">
        <v>1395</v>
      </c>
      <c r="C170" s="87">
        <v>2</v>
      </c>
      <c r="D170" s="128">
        <v>0.0024147439887777923</v>
      </c>
      <c r="E170" s="128">
        <v>2.784260582566084</v>
      </c>
      <c r="F170" s="87" t="s">
        <v>1457</v>
      </c>
      <c r="G170" s="87" t="b">
        <v>0</v>
      </c>
      <c r="H170" s="87" t="b">
        <v>0</v>
      </c>
      <c r="I170" s="87" t="b">
        <v>0</v>
      </c>
      <c r="J170" s="87" t="b">
        <v>0</v>
      </c>
      <c r="K170" s="87" t="b">
        <v>0</v>
      </c>
      <c r="L170" s="87" t="b">
        <v>0</v>
      </c>
    </row>
    <row r="171" spans="1:12" ht="15">
      <c r="A171" s="87" t="s">
        <v>1395</v>
      </c>
      <c r="B171" s="87" t="s">
        <v>1396</v>
      </c>
      <c r="C171" s="87">
        <v>2</v>
      </c>
      <c r="D171" s="128">
        <v>0.0024147439887777923</v>
      </c>
      <c r="E171" s="128">
        <v>2.784260582566084</v>
      </c>
      <c r="F171" s="87" t="s">
        <v>1457</v>
      </c>
      <c r="G171" s="87" t="b">
        <v>0</v>
      </c>
      <c r="H171" s="87" t="b">
        <v>0</v>
      </c>
      <c r="I171" s="87" t="b">
        <v>0</v>
      </c>
      <c r="J171" s="87" t="b">
        <v>0</v>
      </c>
      <c r="K171" s="87" t="b">
        <v>0</v>
      </c>
      <c r="L171" s="87" t="b">
        <v>0</v>
      </c>
    </row>
    <row r="172" spans="1:12" ht="15">
      <c r="A172" s="87" t="s">
        <v>1396</v>
      </c>
      <c r="B172" s="87" t="s">
        <v>1397</v>
      </c>
      <c r="C172" s="87">
        <v>2</v>
      </c>
      <c r="D172" s="128">
        <v>0.0024147439887777923</v>
      </c>
      <c r="E172" s="128">
        <v>2.784260582566084</v>
      </c>
      <c r="F172" s="87" t="s">
        <v>1457</v>
      </c>
      <c r="G172" s="87" t="b">
        <v>0</v>
      </c>
      <c r="H172" s="87" t="b">
        <v>0</v>
      </c>
      <c r="I172" s="87" t="b">
        <v>0</v>
      </c>
      <c r="J172" s="87" t="b">
        <v>0</v>
      </c>
      <c r="K172" s="87" t="b">
        <v>0</v>
      </c>
      <c r="L172" s="87" t="b">
        <v>0</v>
      </c>
    </row>
    <row r="173" spans="1:12" ht="15">
      <c r="A173" s="87" t="s">
        <v>1397</v>
      </c>
      <c r="B173" s="87" t="s">
        <v>1398</v>
      </c>
      <c r="C173" s="87">
        <v>2</v>
      </c>
      <c r="D173" s="128">
        <v>0.0024147439887777923</v>
      </c>
      <c r="E173" s="128">
        <v>2.784260582566084</v>
      </c>
      <c r="F173" s="87" t="s">
        <v>1457</v>
      </c>
      <c r="G173" s="87" t="b">
        <v>0</v>
      </c>
      <c r="H173" s="87" t="b">
        <v>0</v>
      </c>
      <c r="I173" s="87" t="b">
        <v>0</v>
      </c>
      <c r="J173" s="87" t="b">
        <v>0</v>
      </c>
      <c r="K173" s="87" t="b">
        <v>0</v>
      </c>
      <c r="L173" s="87" t="b">
        <v>0</v>
      </c>
    </row>
    <row r="174" spans="1:12" ht="15">
      <c r="A174" s="87" t="s">
        <v>1398</v>
      </c>
      <c r="B174" s="87" t="s">
        <v>1399</v>
      </c>
      <c r="C174" s="87">
        <v>2</v>
      </c>
      <c r="D174" s="128">
        <v>0.0024147439887777923</v>
      </c>
      <c r="E174" s="128">
        <v>2.784260582566084</v>
      </c>
      <c r="F174" s="87" t="s">
        <v>1457</v>
      </c>
      <c r="G174" s="87" t="b">
        <v>0</v>
      </c>
      <c r="H174" s="87" t="b">
        <v>0</v>
      </c>
      <c r="I174" s="87" t="b">
        <v>0</v>
      </c>
      <c r="J174" s="87" t="b">
        <v>0</v>
      </c>
      <c r="K174" s="87" t="b">
        <v>0</v>
      </c>
      <c r="L174" s="87" t="b">
        <v>0</v>
      </c>
    </row>
    <row r="175" spans="1:12" ht="15">
      <c r="A175" s="87" t="s">
        <v>1399</v>
      </c>
      <c r="B175" s="87" t="s">
        <v>290</v>
      </c>
      <c r="C175" s="87">
        <v>2</v>
      </c>
      <c r="D175" s="128">
        <v>0.0024147439887777923</v>
      </c>
      <c r="E175" s="128">
        <v>2.784260582566084</v>
      </c>
      <c r="F175" s="87" t="s">
        <v>1457</v>
      </c>
      <c r="G175" s="87" t="b">
        <v>0</v>
      </c>
      <c r="H175" s="87" t="b">
        <v>0</v>
      </c>
      <c r="I175" s="87" t="b">
        <v>0</v>
      </c>
      <c r="J175" s="87" t="b">
        <v>0</v>
      </c>
      <c r="K175" s="87" t="b">
        <v>0</v>
      </c>
      <c r="L175" s="87" t="b">
        <v>0</v>
      </c>
    </row>
    <row r="176" spans="1:12" ht="15">
      <c r="A176" s="87" t="s">
        <v>290</v>
      </c>
      <c r="B176" s="87" t="s">
        <v>1254</v>
      </c>
      <c r="C176" s="87">
        <v>2</v>
      </c>
      <c r="D176" s="128">
        <v>0.0024147439887777923</v>
      </c>
      <c r="E176" s="128">
        <v>1.4418379017438776</v>
      </c>
      <c r="F176" s="87" t="s">
        <v>1457</v>
      </c>
      <c r="G176" s="87" t="b">
        <v>0</v>
      </c>
      <c r="H176" s="87" t="b">
        <v>0</v>
      </c>
      <c r="I176" s="87" t="b">
        <v>0</v>
      </c>
      <c r="J176" s="87" t="b">
        <v>0</v>
      </c>
      <c r="K176" s="87" t="b">
        <v>0</v>
      </c>
      <c r="L176" s="87" t="b">
        <v>0</v>
      </c>
    </row>
    <row r="177" spans="1:12" ht="15">
      <c r="A177" s="87" t="s">
        <v>1400</v>
      </c>
      <c r="B177" s="87" t="s">
        <v>1401</v>
      </c>
      <c r="C177" s="87">
        <v>2</v>
      </c>
      <c r="D177" s="128">
        <v>0.0024147439887777923</v>
      </c>
      <c r="E177" s="128">
        <v>2.784260582566084</v>
      </c>
      <c r="F177" s="87" t="s">
        <v>1457</v>
      </c>
      <c r="G177" s="87" t="b">
        <v>0</v>
      </c>
      <c r="H177" s="87" t="b">
        <v>0</v>
      </c>
      <c r="I177" s="87" t="b">
        <v>0</v>
      </c>
      <c r="J177" s="87" t="b">
        <v>0</v>
      </c>
      <c r="K177" s="87" t="b">
        <v>0</v>
      </c>
      <c r="L177" s="87" t="b">
        <v>0</v>
      </c>
    </row>
    <row r="178" spans="1:12" ht="15">
      <c r="A178" s="87" t="s">
        <v>1401</v>
      </c>
      <c r="B178" s="87" t="s">
        <v>1402</v>
      </c>
      <c r="C178" s="87">
        <v>2</v>
      </c>
      <c r="D178" s="128">
        <v>0.0024147439887777923</v>
      </c>
      <c r="E178" s="128">
        <v>2.784260582566084</v>
      </c>
      <c r="F178" s="87" t="s">
        <v>1457</v>
      </c>
      <c r="G178" s="87" t="b">
        <v>0</v>
      </c>
      <c r="H178" s="87" t="b">
        <v>0</v>
      </c>
      <c r="I178" s="87" t="b">
        <v>0</v>
      </c>
      <c r="J178" s="87" t="b">
        <v>0</v>
      </c>
      <c r="K178" s="87" t="b">
        <v>0</v>
      </c>
      <c r="L178" s="87" t="b">
        <v>0</v>
      </c>
    </row>
    <row r="179" spans="1:12" ht="15">
      <c r="A179" s="87" t="s">
        <v>1402</v>
      </c>
      <c r="B179" s="87" t="s">
        <v>1403</v>
      </c>
      <c r="C179" s="87">
        <v>2</v>
      </c>
      <c r="D179" s="128">
        <v>0.0024147439887777923</v>
      </c>
      <c r="E179" s="128">
        <v>2.784260582566084</v>
      </c>
      <c r="F179" s="87" t="s">
        <v>1457</v>
      </c>
      <c r="G179" s="87" t="b">
        <v>0</v>
      </c>
      <c r="H179" s="87" t="b">
        <v>0</v>
      </c>
      <c r="I179" s="87" t="b">
        <v>0</v>
      </c>
      <c r="J179" s="87" t="b">
        <v>0</v>
      </c>
      <c r="K179" s="87" t="b">
        <v>0</v>
      </c>
      <c r="L179" s="87" t="b">
        <v>0</v>
      </c>
    </row>
    <row r="180" spans="1:12" ht="15">
      <c r="A180" s="87" t="s">
        <v>1403</v>
      </c>
      <c r="B180" s="87" t="s">
        <v>1404</v>
      </c>
      <c r="C180" s="87">
        <v>2</v>
      </c>
      <c r="D180" s="128">
        <v>0.0024147439887777923</v>
      </c>
      <c r="E180" s="128">
        <v>2.784260582566084</v>
      </c>
      <c r="F180" s="87" t="s">
        <v>1457</v>
      </c>
      <c r="G180" s="87" t="b">
        <v>0</v>
      </c>
      <c r="H180" s="87" t="b">
        <v>0</v>
      </c>
      <c r="I180" s="87" t="b">
        <v>0</v>
      </c>
      <c r="J180" s="87" t="b">
        <v>0</v>
      </c>
      <c r="K180" s="87" t="b">
        <v>0</v>
      </c>
      <c r="L180" s="87" t="b">
        <v>0</v>
      </c>
    </row>
    <row r="181" spans="1:12" ht="15">
      <c r="A181" s="87" t="s">
        <v>1404</v>
      </c>
      <c r="B181" s="87" t="s">
        <v>1405</v>
      </c>
      <c r="C181" s="87">
        <v>2</v>
      </c>
      <c r="D181" s="128">
        <v>0.0024147439887777923</v>
      </c>
      <c r="E181" s="128">
        <v>2.784260582566084</v>
      </c>
      <c r="F181" s="87" t="s">
        <v>1457</v>
      </c>
      <c r="G181" s="87" t="b">
        <v>0</v>
      </c>
      <c r="H181" s="87" t="b">
        <v>0</v>
      </c>
      <c r="I181" s="87" t="b">
        <v>0</v>
      </c>
      <c r="J181" s="87" t="b">
        <v>1</v>
      </c>
      <c r="K181" s="87" t="b">
        <v>0</v>
      </c>
      <c r="L181" s="87" t="b">
        <v>0</v>
      </c>
    </row>
    <row r="182" spans="1:12" ht="15">
      <c r="A182" s="87" t="s">
        <v>1405</v>
      </c>
      <c r="B182" s="87" t="s">
        <v>1277</v>
      </c>
      <c r="C182" s="87">
        <v>2</v>
      </c>
      <c r="D182" s="128">
        <v>0.0024147439887777923</v>
      </c>
      <c r="E182" s="128">
        <v>2.13104806879074</v>
      </c>
      <c r="F182" s="87" t="s">
        <v>1457</v>
      </c>
      <c r="G182" s="87" t="b">
        <v>1</v>
      </c>
      <c r="H182" s="87" t="b">
        <v>0</v>
      </c>
      <c r="I182" s="87" t="b">
        <v>0</v>
      </c>
      <c r="J182" s="87" t="b">
        <v>0</v>
      </c>
      <c r="K182" s="87" t="b">
        <v>0</v>
      </c>
      <c r="L182" s="87" t="b">
        <v>0</v>
      </c>
    </row>
    <row r="183" spans="1:12" ht="15">
      <c r="A183" s="87" t="s">
        <v>1277</v>
      </c>
      <c r="B183" s="87" t="s">
        <v>1406</v>
      </c>
      <c r="C183" s="87">
        <v>2</v>
      </c>
      <c r="D183" s="128">
        <v>0.0024147439887777923</v>
      </c>
      <c r="E183" s="128">
        <v>2.13104806879074</v>
      </c>
      <c r="F183" s="87" t="s">
        <v>1457</v>
      </c>
      <c r="G183" s="87" t="b">
        <v>0</v>
      </c>
      <c r="H183" s="87" t="b">
        <v>0</v>
      </c>
      <c r="I183" s="87" t="b">
        <v>0</v>
      </c>
      <c r="J183" s="87" t="b">
        <v>0</v>
      </c>
      <c r="K183" s="87" t="b">
        <v>0</v>
      </c>
      <c r="L183" s="87" t="b">
        <v>0</v>
      </c>
    </row>
    <row r="184" spans="1:12" ht="15">
      <c r="A184" s="87" t="s">
        <v>1406</v>
      </c>
      <c r="B184" s="87" t="s">
        <v>1300</v>
      </c>
      <c r="C184" s="87">
        <v>2</v>
      </c>
      <c r="D184" s="128">
        <v>0.0024147439887777923</v>
      </c>
      <c r="E184" s="128">
        <v>2.4832305869021027</v>
      </c>
      <c r="F184" s="87" t="s">
        <v>1457</v>
      </c>
      <c r="G184" s="87" t="b">
        <v>0</v>
      </c>
      <c r="H184" s="87" t="b">
        <v>0</v>
      </c>
      <c r="I184" s="87" t="b">
        <v>0</v>
      </c>
      <c r="J184" s="87" t="b">
        <v>0</v>
      </c>
      <c r="K184" s="87" t="b">
        <v>0</v>
      </c>
      <c r="L184" s="87" t="b">
        <v>0</v>
      </c>
    </row>
    <row r="185" spans="1:12" ht="15">
      <c r="A185" s="87" t="s">
        <v>1300</v>
      </c>
      <c r="B185" s="87" t="s">
        <v>1407</v>
      </c>
      <c r="C185" s="87">
        <v>2</v>
      </c>
      <c r="D185" s="128">
        <v>0.0024147439887777923</v>
      </c>
      <c r="E185" s="128">
        <v>2.4832305869021027</v>
      </c>
      <c r="F185" s="87" t="s">
        <v>1457</v>
      </c>
      <c r="G185" s="87" t="b">
        <v>0</v>
      </c>
      <c r="H185" s="87" t="b">
        <v>0</v>
      </c>
      <c r="I185" s="87" t="b">
        <v>0</v>
      </c>
      <c r="J185" s="87" t="b">
        <v>0</v>
      </c>
      <c r="K185" s="87" t="b">
        <v>0</v>
      </c>
      <c r="L185" s="87" t="b">
        <v>0</v>
      </c>
    </row>
    <row r="186" spans="1:12" ht="15">
      <c r="A186" s="87" t="s">
        <v>1407</v>
      </c>
      <c r="B186" s="87" t="s">
        <v>1408</v>
      </c>
      <c r="C186" s="87">
        <v>2</v>
      </c>
      <c r="D186" s="128">
        <v>0.0024147439887777923</v>
      </c>
      <c r="E186" s="128">
        <v>2.784260582566084</v>
      </c>
      <c r="F186" s="87" t="s">
        <v>1457</v>
      </c>
      <c r="G186" s="87" t="b">
        <v>0</v>
      </c>
      <c r="H186" s="87" t="b">
        <v>0</v>
      </c>
      <c r="I186" s="87" t="b">
        <v>0</v>
      </c>
      <c r="J186" s="87" t="b">
        <v>0</v>
      </c>
      <c r="K186" s="87" t="b">
        <v>0</v>
      </c>
      <c r="L186" s="87" t="b">
        <v>0</v>
      </c>
    </row>
    <row r="187" spans="1:12" ht="15">
      <c r="A187" s="87" t="s">
        <v>1408</v>
      </c>
      <c r="B187" s="87" t="s">
        <v>1409</v>
      </c>
      <c r="C187" s="87">
        <v>2</v>
      </c>
      <c r="D187" s="128">
        <v>0.0024147439887777923</v>
      </c>
      <c r="E187" s="128">
        <v>2.784260582566084</v>
      </c>
      <c r="F187" s="87" t="s">
        <v>1457</v>
      </c>
      <c r="G187" s="87" t="b">
        <v>0</v>
      </c>
      <c r="H187" s="87" t="b">
        <v>0</v>
      </c>
      <c r="I187" s="87" t="b">
        <v>0</v>
      </c>
      <c r="J187" s="87" t="b">
        <v>0</v>
      </c>
      <c r="K187" s="87" t="b">
        <v>1</v>
      </c>
      <c r="L187" s="87" t="b">
        <v>0</v>
      </c>
    </row>
    <row r="188" spans="1:12" ht="15">
      <c r="A188" s="87" t="s">
        <v>1409</v>
      </c>
      <c r="B188" s="87" t="s">
        <v>1410</v>
      </c>
      <c r="C188" s="87">
        <v>2</v>
      </c>
      <c r="D188" s="128">
        <v>0.0024147439887777923</v>
      </c>
      <c r="E188" s="128">
        <v>2.784260582566084</v>
      </c>
      <c r="F188" s="87" t="s">
        <v>1457</v>
      </c>
      <c r="G188" s="87" t="b">
        <v>0</v>
      </c>
      <c r="H188" s="87" t="b">
        <v>1</v>
      </c>
      <c r="I188" s="87" t="b">
        <v>0</v>
      </c>
      <c r="J188" s="87" t="b">
        <v>1</v>
      </c>
      <c r="K188" s="87" t="b">
        <v>0</v>
      </c>
      <c r="L188" s="87" t="b">
        <v>0</v>
      </c>
    </row>
    <row r="189" spans="1:12" ht="15">
      <c r="A189" s="87" t="s">
        <v>1410</v>
      </c>
      <c r="B189" s="87" t="s">
        <v>1411</v>
      </c>
      <c r="C189" s="87">
        <v>2</v>
      </c>
      <c r="D189" s="128">
        <v>0.0024147439887777923</v>
      </c>
      <c r="E189" s="128">
        <v>2.784260582566084</v>
      </c>
      <c r="F189" s="87" t="s">
        <v>1457</v>
      </c>
      <c r="G189" s="87" t="b">
        <v>1</v>
      </c>
      <c r="H189" s="87" t="b">
        <v>0</v>
      </c>
      <c r="I189" s="87" t="b">
        <v>0</v>
      </c>
      <c r="J189" s="87" t="b">
        <v>0</v>
      </c>
      <c r="K189" s="87" t="b">
        <v>0</v>
      </c>
      <c r="L189" s="87" t="b">
        <v>0</v>
      </c>
    </row>
    <row r="190" spans="1:12" ht="15">
      <c r="A190" s="87" t="s">
        <v>1411</v>
      </c>
      <c r="B190" s="87" t="s">
        <v>1412</v>
      </c>
      <c r="C190" s="87">
        <v>2</v>
      </c>
      <c r="D190" s="128">
        <v>0.0024147439887777923</v>
      </c>
      <c r="E190" s="128">
        <v>2.784260582566084</v>
      </c>
      <c r="F190" s="87" t="s">
        <v>1457</v>
      </c>
      <c r="G190" s="87" t="b">
        <v>0</v>
      </c>
      <c r="H190" s="87" t="b">
        <v>0</v>
      </c>
      <c r="I190" s="87" t="b">
        <v>0</v>
      </c>
      <c r="J190" s="87" t="b">
        <v>0</v>
      </c>
      <c r="K190" s="87" t="b">
        <v>0</v>
      </c>
      <c r="L190" s="87" t="b">
        <v>0</v>
      </c>
    </row>
    <row r="191" spans="1:12" ht="15">
      <c r="A191" s="87" t="s">
        <v>1412</v>
      </c>
      <c r="B191" s="87" t="s">
        <v>1413</v>
      </c>
      <c r="C191" s="87">
        <v>2</v>
      </c>
      <c r="D191" s="128">
        <v>0.0024147439887777923</v>
      </c>
      <c r="E191" s="128">
        <v>2.784260582566084</v>
      </c>
      <c r="F191" s="87" t="s">
        <v>1457</v>
      </c>
      <c r="G191" s="87" t="b">
        <v>0</v>
      </c>
      <c r="H191" s="87" t="b">
        <v>0</v>
      </c>
      <c r="I191" s="87" t="b">
        <v>0</v>
      </c>
      <c r="J191" s="87" t="b">
        <v>0</v>
      </c>
      <c r="K191" s="87" t="b">
        <v>0</v>
      </c>
      <c r="L191" s="87" t="b">
        <v>0</v>
      </c>
    </row>
    <row r="192" spans="1:12" ht="15">
      <c r="A192" s="87" t="s">
        <v>1413</v>
      </c>
      <c r="B192" s="87" t="s">
        <v>271</v>
      </c>
      <c r="C192" s="87">
        <v>2</v>
      </c>
      <c r="D192" s="128">
        <v>0.0024147439887777923</v>
      </c>
      <c r="E192" s="128">
        <v>2.784260582566084</v>
      </c>
      <c r="F192" s="87" t="s">
        <v>1457</v>
      </c>
      <c r="G192" s="87" t="b">
        <v>0</v>
      </c>
      <c r="H192" s="87" t="b">
        <v>0</v>
      </c>
      <c r="I192" s="87" t="b">
        <v>0</v>
      </c>
      <c r="J192" s="87" t="b">
        <v>0</v>
      </c>
      <c r="K192" s="87" t="b">
        <v>0</v>
      </c>
      <c r="L192" s="87" t="b">
        <v>0</v>
      </c>
    </row>
    <row r="193" spans="1:12" ht="15">
      <c r="A193" s="87" t="s">
        <v>271</v>
      </c>
      <c r="B193" s="87" t="s">
        <v>1254</v>
      </c>
      <c r="C193" s="87">
        <v>2</v>
      </c>
      <c r="D193" s="128">
        <v>0.0024147439887777923</v>
      </c>
      <c r="E193" s="128">
        <v>1.4418379017438776</v>
      </c>
      <c r="F193" s="87" t="s">
        <v>1457</v>
      </c>
      <c r="G193" s="87" t="b">
        <v>0</v>
      </c>
      <c r="H193" s="87" t="b">
        <v>0</v>
      </c>
      <c r="I193" s="87" t="b">
        <v>0</v>
      </c>
      <c r="J193" s="87" t="b">
        <v>0</v>
      </c>
      <c r="K193" s="87" t="b">
        <v>0</v>
      </c>
      <c r="L193" s="87" t="b">
        <v>0</v>
      </c>
    </row>
    <row r="194" spans="1:12" ht="15">
      <c r="A194" s="87" t="s">
        <v>1254</v>
      </c>
      <c r="B194" s="87" t="s">
        <v>1414</v>
      </c>
      <c r="C194" s="87">
        <v>2</v>
      </c>
      <c r="D194" s="128">
        <v>0.0024147439887777923</v>
      </c>
      <c r="E194" s="128">
        <v>1.4725067215103296</v>
      </c>
      <c r="F194" s="87" t="s">
        <v>1457</v>
      </c>
      <c r="G194" s="87" t="b">
        <v>0</v>
      </c>
      <c r="H194" s="87" t="b">
        <v>0</v>
      </c>
      <c r="I194" s="87" t="b">
        <v>0</v>
      </c>
      <c r="J194" s="87" t="b">
        <v>0</v>
      </c>
      <c r="K194" s="87" t="b">
        <v>0</v>
      </c>
      <c r="L194" s="87" t="b">
        <v>0</v>
      </c>
    </row>
    <row r="195" spans="1:12" ht="15">
      <c r="A195" s="87" t="s">
        <v>1415</v>
      </c>
      <c r="B195" s="87" t="s">
        <v>1300</v>
      </c>
      <c r="C195" s="87">
        <v>2</v>
      </c>
      <c r="D195" s="128">
        <v>0.0024147439887777923</v>
      </c>
      <c r="E195" s="128">
        <v>2.4832305869021027</v>
      </c>
      <c r="F195" s="87" t="s">
        <v>1457</v>
      </c>
      <c r="G195" s="87" t="b">
        <v>1</v>
      </c>
      <c r="H195" s="87" t="b">
        <v>0</v>
      </c>
      <c r="I195" s="87" t="b">
        <v>0</v>
      </c>
      <c r="J195" s="87" t="b">
        <v>0</v>
      </c>
      <c r="K195" s="87" t="b">
        <v>0</v>
      </c>
      <c r="L195" s="87" t="b">
        <v>0</v>
      </c>
    </row>
    <row r="196" spans="1:12" ht="15">
      <c r="A196" s="87" t="s">
        <v>1300</v>
      </c>
      <c r="B196" s="87" t="s">
        <v>267</v>
      </c>
      <c r="C196" s="87">
        <v>2</v>
      </c>
      <c r="D196" s="128">
        <v>0.0024147439887777923</v>
      </c>
      <c r="E196" s="128">
        <v>2.4832305869021027</v>
      </c>
      <c r="F196" s="87" t="s">
        <v>1457</v>
      </c>
      <c r="G196" s="87" t="b">
        <v>0</v>
      </c>
      <c r="H196" s="87" t="b">
        <v>0</v>
      </c>
      <c r="I196" s="87" t="b">
        <v>0</v>
      </c>
      <c r="J196" s="87" t="b">
        <v>0</v>
      </c>
      <c r="K196" s="87" t="b">
        <v>0</v>
      </c>
      <c r="L196" s="87" t="b">
        <v>0</v>
      </c>
    </row>
    <row r="197" spans="1:12" ht="15">
      <c r="A197" s="87" t="s">
        <v>267</v>
      </c>
      <c r="B197" s="87" t="s">
        <v>1279</v>
      </c>
      <c r="C197" s="87">
        <v>2</v>
      </c>
      <c r="D197" s="128">
        <v>0.0024147439887777923</v>
      </c>
      <c r="E197" s="128">
        <v>2.784260582566084</v>
      </c>
      <c r="F197" s="87" t="s">
        <v>1457</v>
      </c>
      <c r="G197" s="87" t="b">
        <v>0</v>
      </c>
      <c r="H197" s="87" t="b">
        <v>0</v>
      </c>
      <c r="I197" s="87" t="b">
        <v>0</v>
      </c>
      <c r="J197" s="87" t="b">
        <v>1</v>
      </c>
      <c r="K197" s="87" t="b">
        <v>0</v>
      </c>
      <c r="L197" s="87" t="b">
        <v>0</v>
      </c>
    </row>
    <row r="198" spans="1:12" ht="15">
      <c r="A198" s="87" t="s">
        <v>1279</v>
      </c>
      <c r="B198" s="87" t="s">
        <v>1416</v>
      </c>
      <c r="C198" s="87">
        <v>2</v>
      </c>
      <c r="D198" s="128">
        <v>0.0024147439887777923</v>
      </c>
      <c r="E198" s="128">
        <v>2.1822005912381215</v>
      </c>
      <c r="F198" s="87" t="s">
        <v>1457</v>
      </c>
      <c r="G198" s="87" t="b">
        <v>1</v>
      </c>
      <c r="H198" s="87" t="b">
        <v>0</v>
      </c>
      <c r="I198" s="87" t="b">
        <v>0</v>
      </c>
      <c r="J198" s="87" t="b">
        <v>0</v>
      </c>
      <c r="K198" s="87" t="b">
        <v>0</v>
      </c>
      <c r="L198" s="87" t="b">
        <v>0</v>
      </c>
    </row>
    <row r="199" spans="1:12" ht="15">
      <c r="A199" s="87" t="s">
        <v>1416</v>
      </c>
      <c r="B199" s="87" t="s">
        <v>1254</v>
      </c>
      <c r="C199" s="87">
        <v>2</v>
      </c>
      <c r="D199" s="128">
        <v>0.0024147439887777923</v>
      </c>
      <c r="E199" s="128">
        <v>1.4418379017438776</v>
      </c>
      <c r="F199" s="87" t="s">
        <v>1457</v>
      </c>
      <c r="G199" s="87" t="b">
        <v>0</v>
      </c>
      <c r="H199" s="87" t="b">
        <v>0</v>
      </c>
      <c r="I199" s="87" t="b">
        <v>0</v>
      </c>
      <c r="J199" s="87" t="b">
        <v>0</v>
      </c>
      <c r="K199" s="87" t="b">
        <v>0</v>
      </c>
      <c r="L199" s="87" t="b">
        <v>0</v>
      </c>
    </row>
    <row r="200" spans="1:12" ht="15">
      <c r="A200" s="87" t="s">
        <v>1254</v>
      </c>
      <c r="B200" s="87" t="s">
        <v>279</v>
      </c>
      <c r="C200" s="87">
        <v>2</v>
      </c>
      <c r="D200" s="128">
        <v>0.0024147439887777923</v>
      </c>
      <c r="E200" s="128">
        <v>1.1714767258463483</v>
      </c>
      <c r="F200" s="87" t="s">
        <v>1457</v>
      </c>
      <c r="G200" s="87" t="b">
        <v>0</v>
      </c>
      <c r="H200" s="87" t="b">
        <v>0</v>
      </c>
      <c r="I200" s="87" t="b">
        <v>0</v>
      </c>
      <c r="J200" s="87" t="b">
        <v>0</v>
      </c>
      <c r="K200" s="87" t="b">
        <v>0</v>
      </c>
      <c r="L200" s="87" t="b">
        <v>0</v>
      </c>
    </row>
    <row r="201" spans="1:12" ht="15">
      <c r="A201" s="87" t="s">
        <v>279</v>
      </c>
      <c r="B201" s="87" t="s">
        <v>1259</v>
      </c>
      <c r="C201" s="87">
        <v>2</v>
      </c>
      <c r="D201" s="128">
        <v>0.0024147439887777923</v>
      </c>
      <c r="E201" s="128">
        <v>1.3071393278464214</v>
      </c>
      <c r="F201" s="87" t="s">
        <v>1457</v>
      </c>
      <c r="G201" s="87" t="b">
        <v>0</v>
      </c>
      <c r="H201" s="87" t="b">
        <v>0</v>
      </c>
      <c r="I201" s="87" t="b">
        <v>0</v>
      </c>
      <c r="J201" s="87" t="b">
        <v>0</v>
      </c>
      <c r="K201" s="87" t="b">
        <v>0</v>
      </c>
      <c r="L201" s="87" t="b">
        <v>0</v>
      </c>
    </row>
    <row r="202" spans="1:12" ht="15">
      <c r="A202" s="87" t="s">
        <v>1276</v>
      </c>
      <c r="B202" s="87" t="s">
        <v>1417</v>
      </c>
      <c r="C202" s="87">
        <v>2</v>
      </c>
      <c r="D202" s="128">
        <v>0.0024147439887777923</v>
      </c>
      <c r="E202" s="128">
        <v>2.085290578230065</v>
      </c>
      <c r="F202" s="87" t="s">
        <v>1457</v>
      </c>
      <c r="G202" s="87" t="b">
        <v>1</v>
      </c>
      <c r="H202" s="87" t="b">
        <v>0</v>
      </c>
      <c r="I202" s="87" t="b">
        <v>0</v>
      </c>
      <c r="J202" s="87" t="b">
        <v>0</v>
      </c>
      <c r="K202" s="87" t="b">
        <v>0</v>
      </c>
      <c r="L202" s="87" t="b">
        <v>0</v>
      </c>
    </row>
    <row r="203" spans="1:12" ht="15">
      <c r="A203" s="87" t="s">
        <v>1417</v>
      </c>
      <c r="B203" s="87" t="s">
        <v>1418</v>
      </c>
      <c r="C203" s="87">
        <v>2</v>
      </c>
      <c r="D203" s="128">
        <v>0.0024147439887777923</v>
      </c>
      <c r="E203" s="128">
        <v>2.784260582566084</v>
      </c>
      <c r="F203" s="87" t="s">
        <v>1457</v>
      </c>
      <c r="G203" s="87" t="b">
        <v>0</v>
      </c>
      <c r="H203" s="87" t="b">
        <v>0</v>
      </c>
      <c r="I203" s="87" t="b">
        <v>0</v>
      </c>
      <c r="J203" s="87" t="b">
        <v>0</v>
      </c>
      <c r="K203" s="87" t="b">
        <v>0</v>
      </c>
      <c r="L203" s="87" t="b">
        <v>0</v>
      </c>
    </row>
    <row r="204" spans="1:12" ht="15">
      <c r="A204" s="87" t="s">
        <v>1418</v>
      </c>
      <c r="B204" s="87" t="s">
        <v>1294</v>
      </c>
      <c r="C204" s="87">
        <v>2</v>
      </c>
      <c r="D204" s="128">
        <v>0.0024147439887777923</v>
      </c>
      <c r="E204" s="128">
        <v>2.386320573894046</v>
      </c>
      <c r="F204" s="87" t="s">
        <v>1457</v>
      </c>
      <c r="G204" s="87" t="b">
        <v>0</v>
      </c>
      <c r="H204" s="87" t="b">
        <v>0</v>
      </c>
      <c r="I204" s="87" t="b">
        <v>0</v>
      </c>
      <c r="J204" s="87" t="b">
        <v>0</v>
      </c>
      <c r="K204" s="87" t="b">
        <v>0</v>
      </c>
      <c r="L204" s="87" t="b">
        <v>0</v>
      </c>
    </row>
    <row r="205" spans="1:12" ht="15">
      <c r="A205" s="87" t="s">
        <v>1294</v>
      </c>
      <c r="B205" s="87" t="s">
        <v>283</v>
      </c>
      <c r="C205" s="87">
        <v>2</v>
      </c>
      <c r="D205" s="128">
        <v>0.0024147439887777923</v>
      </c>
      <c r="E205" s="128">
        <v>1.9883805652220086</v>
      </c>
      <c r="F205" s="87" t="s">
        <v>1457</v>
      </c>
      <c r="G205" s="87" t="b">
        <v>0</v>
      </c>
      <c r="H205" s="87" t="b">
        <v>0</v>
      </c>
      <c r="I205" s="87" t="b">
        <v>0</v>
      </c>
      <c r="J205" s="87" t="b">
        <v>0</v>
      </c>
      <c r="K205" s="87" t="b">
        <v>0</v>
      </c>
      <c r="L205" s="87" t="b">
        <v>0</v>
      </c>
    </row>
    <row r="206" spans="1:12" ht="15">
      <c r="A206" s="87" t="s">
        <v>283</v>
      </c>
      <c r="B206" s="87" t="s">
        <v>1277</v>
      </c>
      <c r="C206" s="87">
        <v>2</v>
      </c>
      <c r="D206" s="128">
        <v>0.0024147439887777923</v>
      </c>
      <c r="E206" s="128">
        <v>1.7331080601187026</v>
      </c>
      <c r="F206" s="87" t="s">
        <v>1457</v>
      </c>
      <c r="G206" s="87" t="b">
        <v>0</v>
      </c>
      <c r="H206" s="87" t="b">
        <v>0</v>
      </c>
      <c r="I206" s="87" t="b">
        <v>0</v>
      </c>
      <c r="J206" s="87" t="b">
        <v>0</v>
      </c>
      <c r="K206" s="87" t="b">
        <v>0</v>
      </c>
      <c r="L206" s="87" t="b">
        <v>0</v>
      </c>
    </row>
    <row r="207" spans="1:12" ht="15">
      <c r="A207" s="87" t="s">
        <v>1277</v>
      </c>
      <c r="B207" s="87" t="s">
        <v>278</v>
      </c>
      <c r="C207" s="87">
        <v>2</v>
      </c>
      <c r="D207" s="128">
        <v>0.0024147439887777923</v>
      </c>
      <c r="E207" s="128">
        <v>1.830018073126759</v>
      </c>
      <c r="F207" s="87" t="s">
        <v>1457</v>
      </c>
      <c r="G207" s="87" t="b">
        <v>0</v>
      </c>
      <c r="H207" s="87" t="b">
        <v>0</v>
      </c>
      <c r="I207" s="87" t="b">
        <v>0</v>
      </c>
      <c r="J207" s="87" t="b">
        <v>0</v>
      </c>
      <c r="K207" s="87" t="b">
        <v>0</v>
      </c>
      <c r="L207" s="87" t="b">
        <v>0</v>
      </c>
    </row>
    <row r="208" spans="1:12" ht="15">
      <c r="A208" s="87" t="s">
        <v>278</v>
      </c>
      <c r="B208" s="87" t="s">
        <v>1419</v>
      </c>
      <c r="C208" s="87">
        <v>2</v>
      </c>
      <c r="D208" s="128">
        <v>0.0024147439887777923</v>
      </c>
      <c r="E208" s="128">
        <v>2.4832305869021027</v>
      </c>
      <c r="F208" s="87" t="s">
        <v>1457</v>
      </c>
      <c r="G208" s="87" t="b">
        <v>0</v>
      </c>
      <c r="H208" s="87" t="b">
        <v>0</v>
      </c>
      <c r="I208" s="87" t="b">
        <v>0</v>
      </c>
      <c r="J208" s="87" t="b">
        <v>1</v>
      </c>
      <c r="K208" s="87" t="b">
        <v>0</v>
      </c>
      <c r="L208" s="87" t="b">
        <v>0</v>
      </c>
    </row>
    <row r="209" spans="1:12" ht="15">
      <c r="A209" s="87" t="s">
        <v>1419</v>
      </c>
      <c r="B209" s="87" t="s">
        <v>1298</v>
      </c>
      <c r="C209" s="87">
        <v>2</v>
      </c>
      <c r="D209" s="128">
        <v>0.0024147439887777923</v>
      </c>
      <c r="E209" s="128">
        <v>2.4832305869021027</v>
      </c>
      <c r="F209" s="87" t="s">
        <v>1457</v>
      </c>
      <c r="G209" s="87" t="b">
        <v>1</v>
      </c>
      <c r="H209" s="87" t="b">
        <v>0</v>
      </c>
      <c r="I209" s="87" t="b">
        <v>0</v>
      </c>
      <c r="J209" s="87" t="b">
        <v>0</v>
      </c>
      <c r="K209" s="87" t="b">
        <v>0</v>
      </c>
      <c r="L209" s="87" t="b">
        <v>0</v>
      </c>
    </row>
    <row r="210" spans="1:12" ht="15">
      <c r="A210" s="87" t="s">
        <v>1298</v>
      </c>
      <c r="B210" s="87" t="s">
        <v>1254</v>
      </c>
      <c r="C210" s="87">
        <v>2</v>
      </c>
      <c r="D210" s="128">
        <v>0.0024147439887777923</v>
      </c>
      <c r="E210" s="128">
        <v>1.1408079060798963</v>
      </c>
      <c r="F210" s="87" t="s">
        <v>1457</v>
      </c>
      <c r="G210" s="87" t="b">
        <v>0</v>
      </c>
      <c r="H210" s="87" t="b">
        <v>0</v>
      </c>
      <c r="I210" s="87" t="b">
        <v>0</v>
      </c>
      <c r="J210" s="87" t="b">
        <v>0</v>
      </c>
      <c r="K210" s="87" t="b">
        <v>0</v>
      </c>
      <c r="L210" s="87" t="b">
        <v>0</v>
      </c>
    </row>
    <row r="211" spans="1:12" ht="15">
      <c r="A211" s="87" t="s">
        <v>1422</v>
      </c>
      <c r="B211" s="87" t="s">
        <v>1423</v>
      </c>
      <c r="C211" s="87">
        <v>2</v>
      </c>
      <c r="D211" s="128">
        <v>0.0024147439887777923</v>
      </c>
      <c r="E211" s="128">
        <v>2.784260582566084</v>
      </c>
      <c r="F211" s="87" t="s">
        <v>1457</v>
      </c>
      <c r="G211" s="87" t="b">
        <v>0</v>
      </c>
      <c r="H211" s="87" t="b">
        <v>0</v>
      </c>
      <c r="I211" s="87" t="b">
        <v>0</v>
      </c>
      <c r="J211" s="87" t="b">
        <v>0</v>
      </c>
      <c r="K211" s="87" t="b">
        <v>0</v>
      </c>
      <c r="L211" s="87" t="b">
        <v>0</v>
      </c>
    </row>
    <row r="212" spans="1:12" ht="15">
      <c r="A212" s="87" t="s">
        <v>286</v>
      </c>
      <c r="B212" s="87" t="s">
        <v>1426</v>
      </c>
      <c r="C212" s="87">
        <v>2</v>
      </c>
      <c r="D212" s="128">
        <v>0.0024147439887777923</v>
      </c>
      <c r="E212" s="128">
        <v>2.4832305869021027</v>
      </c>
      <c r="F212" s="87" t="s">
        <v>1457</v>
      </c>
      <c r="G212" s="87" t="b">
        <v>0</v>
      </c>
      <c r="H212" s="87" t="b">
        <v>0</v>
      </c>
      <c r="I212" s="87" t="b">
        <v>0</v>
      </c>
      <c r="J212" s="87" t="b">
        <v>0</v>
      </c>
      <c r="K212" s="87" t="b">
        <v>0</v>
      </c>
      <c r="L212" s="87" t="b">
        <v>0</v>
      </c>
    </row>
    <row r="213" spans="1:12" ht="15">
      <c r="A213" s="87" t="s">
        <v>1426</v>
      </c>
      <c r="B213" s="87" t="s">
        <v>1263</v>
      </c>
      <c r="C213" s="87">
        <v>2</v>
      </c>
      <c r="D213" s="128">
        <v>0.0024147439887777923</v>
      </c>
      <c r="E213" s="128">
        <v>1.830018073126759</v>
      </c>
      <c r="F213" s="87" t="s">
        <v>1457</v>
      </c>
      <c r="G213" s="87" t="b">
        <v>0</v>
      </c>
      <c r="H213" s="87" t="b">
        <v>0</v>
      </c>
      <c r="I213" s="87" t="b">
        <v>0</v>
      </c>
      <c r="J213" s="87" t="b">
        <v>0</v>
      </c>
      <c r="K213" s="87" t="b">
        <v>0</v>
      </c>
      <c r="L213" s="87" t="b">
        <v>0</v>
      </c>
    </row>
    <row r="214" spans="1:12" ht="15">
      <c r="A214" s="87" t="s">
        <v>1263</v>
      </c>
      <c r="B214" s="87" t="s">
        <v>1287</v>
      </c>
      <c r="C214" s="87">
        <v>2</v>
      </c>
      <c r="D214" s="128">
        <v>0.0024147439887777923</v>
      </c>
      <c r="E214" s="128">
        <v>1.2859500287764833</v>
      </c>
      <c r="F214" s="87" t="s">
        <v>1457</v>
      </c>
      <c r="G214" s="87" t="b">
        <v>0</v>
      </c>
      <c r="H214" s="87" t="b">
        <v>0</v>
      </c>
      <c r="I214" s="87" t="b">
        <v>0</v>
      </c>
      <c r="J214" s="87" t="b">
        <v>0</v>
      </c>
      <c r="K214" s="87" t="b">
        <v>0</v>
      </c>
      <c r="L214" s="87" t="b">
        <v>0</v>
      </c>
    </row>
    <row r="215" spans="1:12" ht="15">
      <c r="A215" s="87" t="s">
        <v>1287</v>
      </c>
      <c r="B215" s="87" t="s">
        <v>1301</v>
      </c>
      <c r="C215" s="87">
        <v>2</v>
      </c>
      <c r="D215" s="128">
        <v>0.0024147439887777923</v>
      </c>
      <c r="E215" s="128">
        <v>2.064101279160127</v>
      </c>
      <c r="F215" s="87" t="s">
        <v>1457</v>
      </c>
      <c r="G215" s="87" t="b">
        <v>0</v>
      </c>
      <c r="H215" s="87" t="b">
        <v>0</v>
      </c>
      <c r="I215" s="87" t="b">
        <v>0</v>
      </c>
      <c r="J215" s="87" t="b">
        <v>0</v>
      </c>
      <c r="K215" s="87" t="b">
        <v>0</v>
      </c>
      <c r="L215" s="87" t="b">
        <v>0</v>
      </c>
    </row>
    <row r="216" spans="1:12" ht="15">
      <c r="A216" s="87" t="s">
        <v>1301</v>
      </c>
      <c r="B216" s="87" t="s">
        <v>1265</v>
      </c>
      <c r="C216" s="87">
        <v>2</v>
      </c>
      <c r="D216" s="128">
        <v>0.0024147439887777923</v>
      </c>
      <c r="E216" s="128">
        <v>1.6081693235104026</v>
      </c>
      <c r="F216" s="87" t="s">
        <v>1457</v>
      </c>
      <c r="G216" s="87" t="b">
        <v>0</v>
      </c>
      <c r="H216" s="87" t="b">
        <v>0</v>
      </c>
      <c r="I216" s="87" t="b">
        <v>0</v>
      </c>
      <c r="J216" s="87" t="b">
        <v>0</v>
      </c>
      <c r="K216" s="87" t="b">
        <v>0</v>
      </c>
      <c r="L216" s="87" t="b">
        <v>0</v>
      </c>
    </row>
    <row r="217" spans="1:12" ht="15">
      <c r="A217" s="87" t="s">
        <v>346</v>
      </c>
      <c r="B217" s="87" t="s">
        <v>1255</v>
      </c>
      <c r="C217" s="87">
        <v>2</v>
      </c>
      <c r="D217" s="128">
        <v>0.0024147439887777923</v>
      </c>
      <c r="E217" s="128">
        <v>0.6139988671711264</v>
      </c>
      <c r="F217" s="87" t="s">
        <v>1457</v>
      </c>
      <c r="G217" s="87" t="b">
        <v>0</v>
      </c>
      <c r="H217" s="87" t="b">
        <v>0</v>
      </c>
      <c r="I217" s="87" t="b">
        <v>0</v>
      </c>
      <c r="J217" s="87" t="b">
        <v>0</v>
      </c>
      <c r="K217" s="87" t="b">
        <v>0</v>
      </c>
      <c r="L217" s="87" t="b">
        <v>0</v>
      </c>
    </row>
    <row r="218" spans="1:12" ht="15">
      <c r="A218" s="87" t="s">
        <v>1255</v>
      </c>
      <c r="B218" s="87" t="s">
        <v>1427</v>
      </c>
      <c r="C218" s="87">
        <v>2</v>
      </c>
      <c r="D218" s="128">
        <v>0.0024147439887777923</v>
      </c>
      <c r="E218" s="128">
        <v>1.5412225338797894</v>
      </c>
      <c r="F218" s="87" t="s">
        <v>1457</v>
      </c>
      <c r="G218" s="87" t="b">
        <v>0</v>
      </c>
      <c r="H218" s="87" t="b">
        <v>0</v>
      </c>
      <c r="I218" s="87" t="b">
        <v>0</v>
      </c>
      <c r="J218" s="87" t="b">
        <v>0</v>
      </c>
      <c r="K218" s="87" t="b">
        <v>0</v>
      </c>
      <c r="L218" s="87" t="b">
        <v>0</v>
      </c>
    </row>
    <row r="219" spans="1:12" ht="15">
      <c r="A219" s="87" t="s">
        <v>1427</v>
      </c>
      <c r="B219" s="87" t="s">
        <v>1258</v>
      </c>
      <c r="C219" s="87">
        <v>2</v>
      </c>
      <c r="D219" s="128">
        <v>0.0024147439887777923</v>
      </c>
      <c r="E219" s="128">
        <v>1.6873505695580273</v>
      </c>
      <c r="F219" s="87" t="s">
        <v>1457</v>
      </c>
      <c r="G219" s="87" t="b">
        <v>0</v>
      </c>
      <c r="H219" s="87" t="b">
        <v>0</v>
      </c>
      <c r="I219" s="87" t="b">
        <v>0</v>
      </c>
      <c r="J219" s="87" t="b">
        <v>0</v>
      </c>
      <c r="K219" s="87" t="b">
        <v>0</v>
      </c>
      <c r="L219" s="87" t="b">
        <v>0</v>
      </c>
    </row>
    <row r="220" spans="1:12" ht="15">
      <c r="A220" s="87" t="s">
        <v>1258</v>
      </c>
      <c r="B220" s="87" t="s">
        <v>1428</v>
      </c>
      <c r="C220" s="87">
        <v>2</v>
      </c>
      <c r="D220" s="128">
        <v>0.0024147439887777923</v>
      </c>
      <c r="E220" s="128">
        <v>1.6539268140710777</v>
      </c>
      <c r="F220" s="87" t="s">
        <v>1457</v>
      </c>
      <c r="G220" s="87" t="b">
        <v>0</v>
      </c>
      <c r="H220" s="87" t="b">
        <v>0</v>
      </c>
      <c r="I220" s="87" t="b">
        <v>0</v>
      </c>
      <c r="J220" s="87" t="b">
        <v>0</v>
      </c>
      <c r="K220" s="87" t="b">
        <v>0</v>
      </c>
      <c r="L220" s="87" t="b">
        <v>0</v>
      </c>
    </row>
    <row r="221" spans="1:12" ht="15">
      <c r="A221" s="87" t="s">
        <v>1428</v>
      </c>
      <c r="B221" s="87" t="s">
        <v>1429</v>
      </c>
      <c r="C221" s="87">
        <v>2</v>
      </c>
      <c r="D221" s="128">
        <v>0.0024147439887777923</v>
      </c>
      <c r="E221" s="128">
        <v>2.784260582566084</v>
      </c>
      <c r="F221" s="87" t="s">
        <v>1457</v>
      </c>
      <c r="G221" s="87" t="b">
        <v>0</v>
      </c>
      <c r="H221" s="87" t="b">
        <v>0</v>
      </c>
      <c r="I221" s="87" t="b">
        <v>0</v>
      </c>
      <c r="J221" s="87" t="b">
        <v>0</v>
      </c>
      <c r="K221" s="87" t="b">
        <v>0</v>
      </c>
      <c r="L221" s="87" t="b">
        <v>0</v>
      </c>
    </row>
    <row r="222" spans="1:12" ht="15">
      <c r="A222" s="87" t="s">
        <v>1429</v>
      </c>
      <c r="B222" s="87" t="s">
        <v>288</v>
      </c>
      <c r="C222" s="87">
        <v>2</v>
      </c>
      <c r="D222" s="128">
        <v>0.0024147439887777923</v>
      </c>
      <c r="E222" s="128">
        <v>2.2401925382158083</v>
      </c>
      <c r="F222" s="87" t="s">
        <v>1457</v>
      </c>
      <c r="G222" s="87" t="b">
        <v>0</v>
      </c>
      <c r="H222" s="87" t="b">
        <v>0</v>
      </c>
      <c r="I222" s="87" t="b">
        <v>0</v>
      </c>
      <c r="J222" s="87" t="b">
        <v>0</v>
      </c>
      <c r="K222" s="87" t="b">
        <v>0</v>
      </c>
      <c r="L222" s="87" t="b">
        <v>0</v>
      </c>
    </row>
    <row r="223" spans="1:12" ht="15">
      <c r="A223" s="87" t="s">
        <v>288</v>
      </c>
      <c r="B223" s="87" t="s">
        <v>1267</v>
      </c>
      <c r="C223" s="87">
        <v>2</v>
      </c>
      <c r="D223" s="128">
        <v>0.0024147439887777923</v>
      </c>
      <c r="E223" s="128">
        <v>1.4272791815729526</v>
      </c>
      <c r="F223" s="87" t="s">
        <v>1457</v>
      </c>
      <c r="G223" s="87" t="b">
        <v>0</v>
      </c>
      <c r="H223" s="87" t="b">
        <v>0</v>
      </c>
      <c r="I223" s="87" t="b">
        <v>0</v>
      </c>
      <c r="J223" s="87" t="b">
        <v>0</v>
      </c>
      <c r="K223" s="87" t="b">
        <v>0</v>
      </c>
      <c r="L223" s="87" t="b">
        <v>0</v>
      </c>
    </row>
    <row r="224" spans="1:12" ht="15">
      <c r="A224" s="87" t="s">
        <v>1276</v>
      </c>
      <c r="B224" s="87" t="s">
        <v>1430</v>
      </c>
      <c r="C224" s="87">
        <v>2</v>
      </c>
      <c r="D224" s="128">
        <v>0.0024147439887777923</v>
      </c>
      <c r="E224" s="128">
        <v>2.085290578230065</v>
      </c>
      <c r="F224" s="87" t="s">
        <v>1457</v>
      </c>
      <c r="G224" s="87" t="b">
        <v>1</v>
      </c>
      <c r="H224" s="87" t="b">
        <v>0</v>
      </c>
      <c r="I224" s="87" t="b">
        <v>0</v>
      </c>
      <c r="J224" s="87" t="b">
        <v>0</v>
      </c>
      <c r="K224" s="87" t="b">
        <v>0</v>
      </c>
      <c r="L224" s="87" t="b">
        <v>0</v>
      </c>
    </row>
    <row r="225" spans="1:12" ht="15">
      <c r="A225" s="87" t="s">
        <v>1430</v>
      </c>
      <c r="B225" s="87" t="s">
        <v>1431</v>
      </c>
      <c r="C225" s="87">
        <v>2</v>
      </c>
      <c r="D225" s="128">
        <v>0.0024147439887777923</v>
      </c>
      <c r="E225" s="128">
        <v>2.784260582566084</v>
      </c>
      <c r="F225" s="87" t="s">
        <v>1457</v>
      </c>
      <c r="G225" s="87" t="b">
        <v>0</v>
      </c>
      <c r="H225" s="87" t="b">
        <v>0</v>
      </c>
      <c r="I225" s="87" t="b">
        <v>0</v>
      </c>
      <c r="J225" s="87" t="b">
        <v>0</v>
      </c>
      <c r="K225" s="87" t="b">
        <v>0</v>
      </c>
      <c r="L225" s="87" t="b">
        <v>0</v>
      </c>
    </row>
    <row r="226" spans="1:12" ht="15">
      <c r="A226" s="87" t="s">
        <v>1431</v>
      </c>
      <c r="B226" s="87" t="s">
        <v>1432</v>
      </c>
      <c r="C226" s="87">
        <v>2</v>
      </c>
      <c r="D226" s="128">
        <v>0.0024147439887777923</v>
      </c>
      <c r="E226" s="128">
        <v>2.784260582566084</v>
      </c>
      <c r="F226" s="87" t="s">
        <v>1457</v>
      </c>
      <c r="G226" s="87" t="b">
        <v>0</v>
      </c>
      <c r="H226" s="87" t="b">
        <v>0</v>
      </c>
      <c r="I226" s="87" t="b">
        <v>0</v>
      </c>
      <c r="J226" s="87" t="b">
        <v>0</v>
      </c>
      <c r="K226" s="87" t="b">
        <v>0</v>
      </c>
      <c r="L226" s="87" t="b">
        <v>0</v>
      </c>
    </row>
    <row r="227" spans="1:12" ht="15">
      <c r="A227" s="87" t="s">
        <v>1432</v>
      </c>
      <c r="B227" s="87" t="s">
        <v>1433</v>
      </c>
      <c r="C227" s="87">
        <v>2</v>
      </c>
      <c r="D227" s="128">
        <v>0.0024147439887777923</v>
      </c>
      <c r="E227" s="128">
        <v>2.784260582566084</v>
      </c>
      <c r="F227" s="87" t="s">
        <v>1457</v>
      </c>
      <c r="G227" s="87" t="b">
        <v>0</v>
      </c>
      <c r="H227" s="87" t="b">
        <v>0</v>
      </c>
      <c r="I227" s="87" t="b">
        <v>0</v>
      </c>
      <c r="J227" s="87" t="b">
        <v>0</v>
      </c>
      <c r="K227" s="87" t="b">
        <v>0</v>
      </c>
      <c r="L227" s="87" t="b">
        <v>0</v>
      </c>
    </row>
    <row r="228" spans="1:12" ht="15">
      <c r="A228" s="87" t="s">
        <v>1433</v>
      </c>
      <c r="B228" s="87" t="s">
        <v>1313</v>
      </c>
      <c r="C228" s="87">
        <v>2</v>
      </c>
      <c r="D228" s="128">
        <v>0.0024147439887777923</v>
      </c>
      <c r="E228" s="128">
        <v>2.4832305869021027</v>
      </c>
      <c r="F228" s="87" t="s">
        <v>1457</v>
      </c>
      <c r="G228" s="87" t="b">
        <v>0</v>
      </c>
      <c r="H228" s="87" t="b">
        <v>0</v>
      </c>
      <c r="I228" s="87" t="b">
        <v>0</v>
      </c>
      <c r="J228" s="87" t="b">
        <v>0</v>
      </c>
      <c r="K228" s="87" t="b">
        <v>1</v>
      </c>
      <c r="L228" s="87" t="b">
        <v>0</v>
      </c>
    </row>
    <row r="229" spans="1:12" ht="15">
      <c r="A229" s="87" t="s">
        <v>1313</v>
      </c>
      <c r="B229" s="87" t="s">
        <v>1434</v>
      </c>
      <c r="C229" s="87">
        <v>2</v>
      </c>
      <c r="D229" s="128">
        <v>0.0024147439887777923</v>
      </c>
      <c r="E229" s="128">
        <v>2.4832305869021027</v>
      </c>
      <c r="F229" s="87" t="s">
        <v>1457</v>
      </c>
      <c r="G229" s="87" t="b">
        <v>0</v>
      </c>
      <c r="H229" s="87" t="b">
        <v>1</v>
      </c>
      <c r="I229" s="87" t="b">
        <v>0</v>
      </c>
      <c r="J229" s="87" t="b">
        <v>0</v>
      </c>
      <c r="K229" s="87" t="b">
        <v>0</v>
      </c>
      <c r="L229" s="87" t="b">
        <v>0</v>
      </c>
    </row>
    <row r="230" spans="1:12" ht="15">
      <c r="A230" s="87" t="s">
        <v>1434</v>
      </c>
      <c r="B230" s="87" t="s">
        <v>1343</v>
      </c>
      <c r="C230" s="87">
        <v>2</v>
      </c>
      <c r="D230" s="128">
        <v>0.0024147439887777923</v>
      </c>
      <c r="E230" s="128">
        <v>2.6081693235104026</v>
      </c>
      <c r="F230" s="87" t="s">
        <v>1457</v>
      </c>
      <c r="G230" s="87" t="b">
        <v>0</v>
      </c>
      <c r="H230" s="87" t="b">
        <v>0</v>
      </c>
      <c r="I230" s="87" t="b">
        <v>0</v>
      </c>
      <c r="J230" s="87" t="b">
        <v>0</v>
      </c>
      <c r="K230" s="87" t="b">
        <v>0</v>
      </c>
      <c r="L230" s="87" t="b">
        <v>0</v>
      </c>
    </row>
    <row r="231" spans="1:12" ht="15">
      <c r="A231" s="87" t="s">
        <v>1343</v>
      </c>
      <c r="B231" s="87" t="s">
        <v>1435</v>
      </c>
      <c r="C231" s="87">
        <v>2</v>
      </c>
      <c r="D231" s="128">
        <v>0.0024147439887777923</v>
      </c>
      <c r="E231" s="128">
        <v>2.6081693235104026</v>
      </c>
      <c r="F231" s="87" t="s">
        <v>1457</v>
      </c>
      <c r="G231" s="87" t="b">
        <v>0</v>
      </c>
      <c r="H231" s="87" t="b">
        <v>0</v>
      </c>
      <c r="I231" s="87" t="b">
        <v>0</v>
      </c>
      <c r="J231" s="87" t="b">
        <v>0</v>
      </c>
      <c r="K231" s="87" t="b">
        <v>0</v>
      </c>
      <c r="L231" s="87" t="b">
        <v>0</v>
      </c>
    </row>
    <row r="232" spans="1:12" ht="15">
      <c r="A232" s="87" t="s">
        <v>1435</v>
      </c>
      <c r="B232" s="87" t="s">
        <v>1436</v>
      </c>
      <c r="C232" s="87">
        <v>2</v>
      </c>
      <c r="D232" s="128">
        <v>0.0024147439887777923</v>
      </c>
      <c r="E232" s="128">
        <v>2.784260582566084</v>
      </c>
      <c r="F232" s="87" t="s">
        <v>1457</v>
      </c>
      <c r="G232" s="87" t="b">
        <v>0</v>
      </c>
      <c r="H232" s="87" t="b">
        <v>0</v>
      </c>
      <c r="I232" s="87" t="b">
        <v>0</v>
      </c>
      <c r="J232" s="87" t="b">
        <v>0</v>
      </c>
      <c r="K232" s="87" t="b">
        <v>0</v>
      </c>
      <c r="L232" s="87" t="b">
        <v>0</v>
      </c>
    </row>
    <row r="233" spans="1:12" ht="15">
      <c r="A233" s="87" t="s">
        <v>1436</v>
      </c>
      <c r="B233" s="87" t="s">
        <v>1437</v>
      </c>
      <c r="C233" s="87">
        <v>2</v>
      </c>
      <c r="D233" s="128">
        <v>0.0024147439887777923</v>
      </c>
      <c r="E233" s="128">
        <v>2.784260582566084</v>
      </c>
      <c r="F233" s="87" t="s">
        <v>1457</v>
      </c>
      <c r="G233" s="87" t="b">
        <v>0</v>
      </c>
      <c r="H233" s="87" t="b">
        <v>0</v>
      </c>
      <c r="I233" s="87" t="b">
        <v>0</v>
      </c>
      <c r="J233" s="87" t="b">
        <v>0</v>
      </c>
      <c r="K233" s="87" t="b">
        <v>0</v>
      </c>
      <c r="L233" s="87" t="b">
        <v>0</v>
      </c>
    </row>
    <row r="234" spans="1:12" ht="15">
      <c r="A234" s="87" t="s">
        <v>1437</v>
      </c>
      <c r="B234" s="87" t="s">
        <v>1438</v>
      </c>
      <c r="C234" s="87">
        <v>2</v>
      </c>
      <c r="D234" s="128">
        <v>0.0024147439887777923</v>
      </c>
      <c r="E234" s="128">
        <v>2.784260582566084</v>
      </c>
      <c r="F234" s="87" t="s">
        <v>1457</v>
      </c>
      <c r="G234" s="87" t="b">
        <v>0</v>
      </c>
      <c r="H234" s="87" t="b">
        <v>0</v>
      </c>
      <c r="I234" s="87" t="b">
        <v>0</v>
      </c>
      <c r="J234" s="87" t="b">
        <v>0</v>
      </c>
      <c r="K234" s="87" t="b">
        <v>0</v>
      </c>
      <c r="L234" s="87" t="b">
        <v>0</v>
      </c>
    </row>
    <row r="235" spans="1:12" ht="15">
      <c r="A235" s="87" t="s">
        <v>1438</v>
      </c>
      <c r="B235" s="87" t="s">
        <v>1254</v>
      </c>
      <c r="C235" s="87">
        <v>2</v>
      </c>
      <c r="D235" s="128">
        <v>0.0024147439887777923</v>
      </c>
      <c r="E235" s="128">
        <v>1.4418379017438776</v>
      </c>
      <c r="F235" s="87" t="s">
        <v>1457</v>
      </c>
      <c r="G235" s="87" t="b">
        <v>0</v>
      </c>
      <c r="H235" s="87" t="b">
        <v>0</v>
      </c>
      <c r="I235" s="87" t="b">
        <v>0</v>
      </c>
      <c r="J235" s="87" t="b">
        <v>0</v>
      </c>
      <c r="K235" s="87" t="b">
        <v>0</v>
      </c>
      <c r="L235" s="87" t="b">
        <v>0</v>
      </c>
    </row>
    <row r="236" spans="1:12" ht="15">
      <c r="A236" s="87" t="s">
        <v>1301</v>
      </c>
      <c r="B236" s="87" t="s">
        <v>1318</v>
      </c>
      <c r="C236" s="87">
        <v>2</v>
      </c>
      <c r="D236" s="128">
        <v>0.0024147439887777923</v>
      </c>
      <c r="E236" s="128">
        <v>2.3071393278464214</v>
      </c>
      <c r="F236" s="87" t="s">
        <v>1457</v>
      </c>
      <c r="G236" s="87" t="b">
        <v>0</v>
      </c>
      <c r="H236" s="87" t="b">
        <v>0</v>
      </c>
      <c r="I236" s="87" t="b">
        <v>0</v>
      </c>
      <c r="J236" s="87" t="b">
        <v>0</v>
      </c>
      <c r="K236" s="87" t="b">
        <v>0</v>
      </c>
      <c r="L236" s="87" t="b">
        <v>0</v>
      </c>
    </row>
    <row r="237" spans="1:12" ht="15">
      <c r="A237" s="87" t="s">
        <v>1255</v>
      </c>
      <c r="B237" s="87" t="s">
        <v>1277</v>
      </c>
      <c r="C237" s="87">
        <v>2</v>
      </c>
      <c r="D237" s="128">
        <v>0.0024147439887777923</v>
      </c>
      <c r="E237" s="128">
        <v>0.8880100201044456</v>
      </c>
      <c r="F237" s="87" t="s">
        <v>1457</v>
      </c>
      <c r="G237" s="87" t="b">
        <v>0</v>
      </c>
      <c r="H237" s="87" t="b">
        <v>0</v>
      </c>
      <c r="I237" s="87" t="b">
        <v>0</v>
      </c>
      <c r="J237" s="87" t="b">
        <v>0</v>
      </c>
      <c r="K237" s="87" t="b">
        <v>0</v>
      </c>
      <c r="L237" s="87" t="b">
        <v>0</v>
      </c>
    </row>
    <row r="238" spans="1:12" ht="15">
      <c r="A238" s="87" t="s">
        <v>1440</v>
      </c>
      <c r="B238" s="87" t="s">
        <v>1441</v>
      </c>
      <c r="C238" s="87">
        <v>2</v>
      </c>
      <c r="D238" s="128">
        <v>0.0024147439887777923</v>
      </c>
      <c r="E238" s="128">
        <v>2.784260582566084</v>
      </c>
      <c r="F238" s="87" t="s">
        <v>1457</v>
      </c>
      <c r="G238" s="87" t="b">
        <v>0</v>
      </c>
      <c r="H238" s="87" t="b">
        <v>0</v>
      </c>
      <c r="I238" s="87" t="b">
        <v>0</v>
      </c>
      <c r="J238" s="87" t="b">
        <v>0</v>
      </c>
      <c r="K238" s="87" t="b">
        <v>0</v>
      </c>
      <c r="L238" s="87" t="b">
        <v>0</v>
      </c>
    </row>
    <row r="239" spans="1:12" ht="15">
      <c r="A239" s="87" t="s">
        <v>1441</v>
      </c>
      <c r="B239" s="87" t="s">
        <v>1442</v>
      </c>
      <c r="C239" s="87">
        <v>2</v>
      </c>
      <c r="D239" s="128">
        <v>0.0024147439887777923</v>
      </c>
      <c r="E239" s="128">
        <v>2.784260582566084</v>
      </c>
      <c r="F239" s="87" t="s">
        <v>1457</v>
      </c>
      <c r="G239" s="87" t="b">
        <v>0</v>
      </c>
      <c r="H239" s="87" t="b">
        <v>0</v>
      </c>
      <c r="I239" s="87" t="b">
        <v>0</v>
      </c>
      <c r="J239" s="87" t="b">
        <v>0</v>
      </c>
      <c r="K239" s="87" t="b">
        <v>0</v>
      </c>
      <c r="L239" s="87" t="b">
        <v>0</v>
      </c>
    </row>
    <row r="240" spans="1:12" ht="15">
      <c r="A240" s="87" t="s">
        <v>1442</v>
      </c>
      <c r="B240" s="87" t="s">
        <v>279</v>
      </c>
      <c r="C240" s="87">
        <v>2</v>
      </c>
      <c r="D240" s="128">
        <v>0.0024147439887777923</v>
      </c>
      <c r="E240" s="128">
        <v>2.4832305869021027</v>
      </c>
      <c r="F240" s="87" t="s">
        <v>1457</v>
      </c>
      <c r="G240" s="87" t="b">
        <v>0</v>
      </c>
      <c r="H240" s="87" t="b">
        <v>0</v>
      </c>
      <c r="I240" s="87" t="b">
        <v>0</v>
      </c>
      <c r="J240" s="87" t="b">
        <v>0</v>
      </c>
      <c r="K240" s="87" t="b">
        <v>0</v>
      </c>
      <c r="L240" s="87" t="b">
        <v>0</v>
      </c>
    </row>
    <row r="241" spans="1:12" ht="15">
      <c r="A241" s="87" t="s">
        <v>279</v>
      </c>
      <c r="B241" s="87" t="s">
        <v>1258</v>
      </c>
      <c r="C241" s="87">
        <v>2</v>
      </c>
      <c r="D241" s="128">
        <v>0.0024147439887777923</v>
      </c>
      <c r="E241" s="128">
        <v>1.386320573894046</v>
      </c>
      <c r="F241" s="87" t="s">
        <v>1457</v>
      </c>
      <c r="G241" s="87" t="b">
        <v>0</v>
      </c>
      <c r="H241" s="87" t="b">
        <v>0</v>
      </c>
      <c r="I241" s="87" t="b">
        <v>0</v>
      </c>
      <c r="J241" s="87" t="b">
        <v>0</v>
      </c>
      <c r="K241" s="87" t="b">
        <v>0</v>
      </c>
      <c r="L241" s="87" t="b">
        <v>0</v>
      </c>
    </row>
    <row r="242" spans="1:12" ht="15">
      <c r="A242" s="87" t="s">
        <v>1258</v>
      </c>
      <c r="B242" s="87" t="s">
        <v>346</v>
      </c>
      <c r="C242" s="87">
        <v>2</v>
      </c>
      <c r="D242" s="128">
        <v>0.0024147439887777923</v>
      </c>
      <c r="E242" s="128">
        <v>0.7508368270791341</v>
      </c>
      <c r="F242" s="87" t="s">
        <v>1457</v>
      </c>
      <c r="G242" s="87" t="b">
        <v>0</v>
      </c>
      <c r="H242" s="87" t="b">
        <v>0</v>
      </c>
      <c r="I242" s="87" t="b">
        <v>0</v>
      </c>
      <c r="J242" s="87" t="b">
        <v>0</v>
      </c>
      <c r="K242" s="87" t="b">
        <v>0</v>
      </c>
      <c r="L242" s="87" t="b">
        <v>0</v>
      </c>
    </row>
    <row r="243" spans="1:12" ht="15">
      <c r="A243" s="87" t="s">
        <v>346</v>
      </c>
      <c r="B243" s="87" t="s">
        <v>1259</v>
      </c>
      <c r="C243" s="87">
        <v>2</v>
      </c>
      <c r="D243" s="128">
        <v>0.0024147439887777923</v>
      </c>
      <c r="E243" s="128">
        <v>0.705079336518459</v>
      </c>
      <c r="F243" s="87" t="s">
        <v>1457</v>
      </c>
      <c r="G243" s="87" t="b">
        <v>0</v>
      </c>
      <c r="H243" s="87" t="b">
        <v>0</v>
      </c>
      <c r="I243" s="87" t="b">
        <v>0</v>
      </c>
      <c r="J243" s="87" t="b">
        <v>0</v>
      </c>
      <c r="K243" s="87" t="b">
        <v>0</v>
      </c>
      <c r="L243" s="87" t="b">
        <v>0</v>
      </c>
    </row>
    <row r="244" spans="1:12" ht="15">
      <c r="A244" s="87" t="s">
        <v>1255</v>
      </c>
      <c r="B244" s="87" t="s">
        <v>1443</v>
      </c>
      <c r="C244" s="87">
        <v>2</v>
      </c>
      <c r="D244" s="128">
        <v>0.0024147439887777923</v>
      </c>
      <c r="E244" s="128">
        <v>1.5412225338797894</v>
      </c>
      <c r="F244" s="87" t="s">
        <v>1457</v>
      </c>
      <c r="G244" s="87" t="b">
        <v>0</v>
      </c>
      <c r="H244" s="87" t="b">
        <v>0</v>
      </c>
      <c r="I244" s="87" t="b">
        <v>0</v>
      </c>
      <c r="J244" s="87" t="b">
        <v>0</v>
      </c>
      <c r="K244" s="87" t="b">
        <v>0</v>
      </c>
      <c r="L244" s="87" t="b">
        <v>0</v>
      </c>
    </row>
    <row r="245" spans="1:12" ht="15">
      <c r="A245" s="87" t="s">
        <v>1443</v>
      </c>
      <c r="B245" s="87" t="s">
        <v>1313</v>
      </c>
      <c r="C245" s="87">
        <v>2</v>
      </c>
      <c r="D245" s="128">
        <v>0.0024147439887777923</v>
      </c>
      <c r="E245" s="128">
        <v>2.4832305869021027</v>
      </c>
      <c r="F245" s="87" t="s">
        <v>1457</v>
      </c>
      <c r="G245" s="87" t="b">
        <v>0</v>
      </c>
      <c r="H245" s="87" t="b">
        <v>0</v>
      </c>
      <c r="I245" s="87" t="b">
        <v>0</v>
      </c>
      <c r="J245" s="87" t="b">
        <v>0</v>
      </c>
      <c r="K245" s="87" t="b">
        <v>1</v>
      </c>
      <c r="L245" s="87" t="b">
        <v>0</v>
      </c>
    </row>
    <row r="246" spans="1:12" ht="15">
      <c r="A246" s="87" t="s">
        <v>1313</v>
      </c>
      <c r="B246" s="87" t="s">
        <v>1444</v>
      </c>
      <c r="C246" s="87">
        <v>2</v>
      </c>
      <c r="D246" s="128">
        <v>0.0024147439887777923</v>
      </c>
      <c r="E246" s="128">
        <v>2.4832305869021027</v>
      </c>
      <c r="F246" s="87" t="s">
        <v>1457</v>
      </c>
      <c r="G246" s="87" t="b">
        <v>0</v>
      </c>
      <c r="H246" s="87" t="b">
        <v>1</v>
      </c>
      <c r="I246" s="87" t="b">
        <v>0</v>
      </c>
      <c r="J246" s="87" t="b">
        <v>0</v>
      </c>
      <c r="K246" s="87" t="b">
        <v>0</v>
      </c>
      <c r="L246" s="87" t="b">
        <v>0</v>
      </c>
    </row>
    <row r="247" spans="1:12" ht="15">
      <c r="A247" s="87" t="s">
        <v>1444</v>
      </c>
      <c r="B247" s="87" t="s">
        <v>1445</v>
      </c>
      <c r="C247" s="87">
        <v>2</v>
      </c>
      <c r="D247" s="128">
        <v>0.0024147439887777923</v>
      </c>
      <c r="E247" s="128">
        <v>2.784260582566084</v>
      </c>
      <c r="F247" s="87" t="s">
        <v>1457</v>
      </c>
      <c r="G247" s="87" t="b">
        <v>0</v>
      </c>
      <c r="H247" s="87" t="b">
        <v>0</v>
      </c>
      <c r="I247" s="87" t="b">
        <v>0</v>
      </c>
      <c r="J247" s="87" t="b">
        <v>0</v>
      </c>
      <c r="K247" s="87" t="b">
        <v>0</v>
      </c>
      <c r="L247" s="87" t="b">
        <v>0</v>
      </c>
    </row>
    <row r="248" spans="1:12" ht="15">
      <c r="A248" s="87" t="s">
        <v>1445</v>
      </c>
      <c r="B248" s="87" t="s">
        <v>1446</v>
      </c>
      <c r="C248" s="87">
        <v>2</v>
      </c>
      <c r="D248" s="128">
        <v>0.0024147439887777923</v>
      </c>
      <c r="E248" s="128">
        <v>2.784260582566084</v>
      </c>
      <c r="F248" s="87" t="s">
        <v>1457</v>
      </c>
      <c r="G248" s="87" t="b">
        <v>0</v>
      </c>
      <c r="H248" s="87" t="b">
        <v>0</v>
      </c>
      <c r="I248" s="87" t="b">
        <v>0</v>
      </c>
      <c r="J248" s="87" t="b">
        <v>0</v>
      </c>
      <c r="K248" s="87" t="b">
        <v>0</v>
      </c>
      <c r="L248" s="87" t="b">
        <v>0</v>
      </c>
    </row>
    <row r="249" spans="1:12" ht="15">
      <c r="A249" s="87" t="s">
        <v>1446</v>
      </c>
      <c r="B249" s="87" t="s">
        <v>1447</v>
      </c>
      <c r="C249" s="87">
        <v>2</v>
      </c>
      <c r="D249" s="128">
        <v>0.0024147439887777923</v>
      </c>
      <c r="E249" s="128">
        <v>2.784260582566084</v>
      </c>
      <c r="F249" s="87" t="s">
        <v>1457</v>
      </c>
      <c r="G249" s="87" t="b">
        <v>0</v>
      </c>
      <c r="H249" s="87" t="b">
        <v>0</v>
      </c>
      <c r="I249" s="87" t="b">
        <v>0</v>
      </c>
      <c r="J249" s="87" t="b">
        <v>0</v>
      </c>
      <c r="K249" s="87" t="b">
        <v>0</v>
      </c>
      <c r="L249" s="87" t="b">
        <v>0</v>
      </c>
    </row>
    <row r="250" spans="1:12" ht="15">
      <c r="A250" s="87" t="s">
        <v>1447</v>
      </c>
      <c r="B250" s="87" t="s">
        <v>628</v>
      </c>
      <c r="C250" s="87">
        <v>2</v>
      </c>
      <c r="D250" s="128">
        <v>0.0024147439887777923</v>
      </c>
      <c r="E250" s="128">
        <v>2.784260582566084</v>
      </c>
      <c r="F250" s="87" t="s">
        <v>1457</v>
      </c>
      <c r="G250" s="87" t="b">
        <v>0</v>
      </c>
      <c r="H250" s="87" t="b">
        <v>0</v>
      </c>
      <c r="I250" s="87" t="b">
        <v>0</v>
      </c>
      <c r="J250" s="87" t="b">
        <v>0</v>
      </c>
      <c r="K250" s="87" t="b">
        <v>0</v>
      </c>
      <c r="L250" s="87" t="b">
        <v>0</v>
      </c>
    </row>
    <row r="251" spans="1:12" ht="15">
      <c r="A251" s="87" t="s">
        <v>628</v>
      </c>
      <c r="B251" s="87" t="s">
        <v>1448</v>
      </c>
      <c r="C251" s="87">
        <v>2</v>
      </c>
      <c r="D251" s="128">
        <v>0.0024147439887777923</v>
      </c>
      <c r="E251" s="128">
        <v>2.784260582566084</v>
      </c>
      <c r="F251" s="87" t="s">
        <v>1457</v>
      </c>
      <c r="G251" s="87" t="b">
        <v>0</v>
      </c>
      <c r="H251" s="87" t="b">
        <v>0</v>
      </c>
      <c r="I251" s="87" t="b">
        <v>0</v>
      </c>
      <c r="J251" s="87" t="b">
        <v>0</v>
      </c>
      <c r="K251" s="87" t="b">
        <v>0</v>
      </c>
      <c r="L251" s="87" t="b">
        <v>0</v>
      </c>
    </row>
    <row r="252" spans="1:12" ht="15">
      <c r="A252" s="87" t="s">
        <v>1448</v>
      </c>
      <c r="B252" s="87" t="s">
        <v>1449</v>
      </c>
      <c r="C252" s="87">
        <v>2</v>
      </c>
      <c r="D252" s="128">
        <v>0.0024147439887777923</v>
      </c>
      <c r="E252" s="128">
        <v>2.784260582566084</v>
      </c>
      <c r="F252" s="87" t="s">
        <v>1457</v>
      </c>
      <c r="G252" s="87" t="b">
        <v>0</v>
      </c>
      <c r="H252" s="87" t="b">
        <v>0</v>
      </c>
      <c r="I252" s="87" t="b">
        <v>0</v>
      </c>
      <c r="J252" s="87" t="b">
        <v>0</v>
      </c>
      <c r="K252" s="87" t="b">
        <v>0</v>
      </c>
      <c r="L252" s="87" t="b">
        <v>0</v>
      </c>
    </row>
    <row r="253" spans="1:12" ht="15">
      <c r="A253" s="87" t="s">
        <v>1449</v>
      </c>
      <c r="B253" s="87" t="s">
        <v>1450</v>
      </c>
      <c r="C253" s="87">
        <v>2</v>
      </c>
      <c r="D253" s="128">
        <v>0.0024147439887777923</v>
      </c>
      <c r="E253" s="128">
        <v>2.784260582566084</v>
      </c>
      <c r="F253" s="87" t="s">
        <v>1457</v>
      </c>
      <c r="G253" s="87" t="b">
        <v>0</v>
      </c>
      <c r="H253" s="87" t="b">
        <v>0</v>
      </c>
      <c r="I253" s="87" t="b">
        <v>0</v>
      </c>
      <c r="J253" s="87" t="b">
        <v>0</v>
      </c>
      <c r="K253" s="87" t="b">
        <v>0</v>
      </c>
      <c r="L253" s="87" t="b">
        <v>0</v>
      </c>
    </row>
    <row r="254" spans="1:12" ht="15">
      <c r="A254" s="87" t="s">
        <v>1450</v>
      </c>
      <c r="B254" s="87" t="s">
        <v>1451</v>
      </c>
      <c r="C254" s="87">
        <v>2</v>
      </c>
      <c r="D254" s="128">
        <v>0.0024147439887777923</v>
      </c>
      <c r="E254" s="128">
        <v>2.784260582566084</v>
      </c>
      <c r="F254" s="87" t="s">
        <v>1457</v>
      </c>
      <c r="G254" s="87" t="b">
        <v>0</v>
      </c>
      <c r="H254" s="87" t="b">
        <v>0</v>
      </c>
      <c r="I254" s="87" t="b">
        <v>0</v>
      </c>
      <c r="J254" s="87" t="b">
        <v>0</v>
      </c>
      <c r="K254" s="87" t="b">
        <v>0</v>
      </c>
      <c r="L254" s="87" t="b">
        <v>0</v>
      </c>
    </row>
    <row r="255" spans="1:12" ht="15">
      <c r="A255" s="87" t="s">
        <v>1451</v>
      </c>
      <c r="B255" s="87" t="s">
        <v>1452</v>
      </c>
      <c r="C255" s="87">
        <v>2</v>
      </c>
      <c r="D255" s="128">
        <v>0.0024147439887777923</v>
      </c>
      <c r="E255" s="128">
        <v>2.784260582566084</v>
      </c>
      <c r="F255" s="87" t="s">
        <v>1457</v>
      </c>
      <c r="G255" s="87" t="b">
        <v>0</v>
      </c>
      <c r="H255" s="87" t="b">
        <v>0</v>
      </c>
      <c r="I255" s="87" t="b">
        <v>0</v>
      </c>
      <c r="J255" s="87" t="b">
        <v>0</v>
      </c>
      <c r="K255" s="87" t="b">
        <v>0</v>
      </c>
      <c r="L255" s="87" t="b">
        <v>0</v>
      </c>
    </row>
    <row r="256" spans="1:12" ht="15">
      <c r="A256" s="87" t="s">
        <v>1279</v>
      </c>
      <c r="B256" s="87" t="s">
        <v>1453</v>
      </c>
      <c r="C256" s="87">
        <v>2</v>
      </c>
      <c r="D256" s="128">
        <v>0.0024147439887777923</v>
      </c>
      <c r="E256" s="128">
        <v>2.1822005912381215</v>
      </c>
      <c r="F256" s="87" t="s">
        <v>1457</v>
      </c>
      <c r="G256" s="87" t="b">
        <v>1</v>
      </c>
      <c r="H256" s="87" t="b">
        <v>0</v>
      </c>
      <c r="I256" s="87" t="b">
        <v>0</v>
      </c>
      <c r="J256" s="87" t="b">
        <v>0</v>
      </c>
      <c r="K256" s="87" t="b">
        <v>0</v>
      </c>
      <c r="L256" s="87" t="b">
        <v>0</v>
      </c>
    </row>
    <row r="257" spans="1:12" ht="15">
      <c r="A257" s="87" t="s">
        <v>1453</v>
      </c>
      <c r="B257" s="87" t="s">
        <v>1296</v>
      </c>
      <c r="C257" s="87">
        <v>2</v>
      </c>
      <c r="D257" s="128">
        <v>0.0024147439887777923</v>
      </c>
      <c r="E257" s="128">
        <v>2.386320573894046</v>
      </c>
      <c r="F257" s="87" t="s">
        <v>1457</v>
      </c>
      <c r="G257" s="87" t="b">
        <v>0</v>
      </c>
      <c r="H257" s="87" t="b">
        <v>0</v>
      </c>
      <c r="I257" s="87" t="b">
        <v>0</v>
      </c>
      <c r="J257" s="87" t="b">
        <v>0</v>
      </c>
      <c r="K257" s="87" t="b">
        <v>0</v>
      </c>
      <c r="L257" s="87" t="b">
        <v>0</v>
      </c>
    </row>
    <row r="258" spans="1:12" ht="15">
      <c r="A258" s="87" t="s">
        <v>1296</v>
      </c>
      <c r="B258" s="87" t="s">
        <v>1454</v>
      </c>
      <c r="C258" s="87">
        <v>2</v>
      </c>
      <c r="D258" s="128">
        <v>0.0024147439887777923</v>
      </c>
      <c r="E258" s="128">
        <v>2.386320573894046</v>
      </c>
      <c r="F258" s="87" t="s">
        <v>1457</v>
      </c>
      <c r="G258" s="87" t="b">
        <v>0</v>
      </c>
      <c r="H258" s="87" t="b">
        <v>0</v>
      </c>
      <c r="I258" s="87" t="b">
        <v>0</v>
      </c>
      <c r="J258" s="87" t="b">
        <v>0</v>
      </c>
      <c r="K258" s="87" t="b">
        <v>0</v>
      </c>
      <c r="L258" s="87" t="b">
        <v>0</v>
      </c>
    </row>
    <row r="259" spans="1:12" ht="15">
      <c r="A259" s="87" t="s">
        <v>1454</v>
      </c>
      <c r="B259" s="87" t="s">
        <v>278</v>
      </c>
      <c r="C259" s="87">
        <v>2</v>
      </c>
      <c r="D259" s="128">
        <v>0.0024147439887777923</v>
      </c>
      <c r="E259" s="128">
        <v>2.4832305869021027</v>
      </c>
      <c r="F259" s="87" t="s">
        <v>1457</v>
      </c>
      <c r="G259" s="87" t="b">
        <v>0</v>
      </c>
      <c r="H259" s="87" t="b">
        <v>0</v>
      </c>
      <c r="I259" s="87" t="b">
        <v>0</v>
      </c>
      <c r="J259" s="87" t="b">
        <v>0</v>
      </c>
      <c r="K259" s="87" t="b">
        <v>0</v>
      </c>
      <c r="L259" s="87" t="b">
        <v>0</v>
      </c>
    </row>
    <row r="260" spans="1:12" ht="15">
      <c r="A260" s="87" t="s">
        <v>278</v>
      </c>
      <c r="B260" s="87" t="s">
        <v>1291</v>
      </c>
      <c r="C260" s="87">
        <v>2</v>
      </c>
      <c r="D260" s="128">
        <v>0.0024147439887777923</v>
      </c>
      <c r="E260" s="128">
        <v>2.085290578230065</v>
      </c>
      <c r="F260" s="87" t="s">
        <v>1457</v>
      </c>
      <c r="G260" s="87" t="b">
        <v>0</v>
      </c>
      <c r="H260" s="87" t="b">
        <v>0</v>
      </c>
      <c r="I260" s="87" t="b">
        <v>0</v>
      </c>
      <c r="J260" s="87" t="b">
        <v>0</v>
      </c>
      <c r="K260" s="87" t="b">
        <v>0</v>
      </c>
      <c r="L260" s="87" t="b">
        <v>0</v>
      </c>
    </row>
    <row r="261" spans="1:12" ht="15">
      <c r="A261" s="87" t="s">
        <v>1269</v>
      </c>
      <c r="B261" s="87" t="s">
        <v>1264</v>
      </c>
      <c r="C261" s="87">
        <v>10</v>
      </c>
      <c r="D261" s="128">
        <v>0.00827005482593355</v>
      </c>
      <c r="E261" s="128">
        <v>1.5365584425715302</v>
      </c>
      <c r="F261" s="87" t="s">
        <v>1107</v>
      </c>
      <c r="G261" s="87" t="b">
        <v>0</v>
      </c>
      <c r="H261" s="87" t="b">
        <v>0</v>
      </c>
      <c r="I261" s="87" t="b">
        <v>0</v>
      </c>
      <c r="J261" s="87" t="b">
        <v>0</v>
      </c>
      <c r="K261" s="87" t="b">
        <v>0</v>
      </c>
      <c r="L261" s="87" t="b">
        <v>0</v>
      </c>
    </row>
    <row r="262" spans="1:12" ht="15">
      <c r="A262" s="87" t="s">
        <v>1264</v>
      </c>
      <c r="B262" s="87" t="s">
        <v>1259</v>
      </c>
      <c r="C262" s="87">
        <v>10</v>
      </c>
      <c r="D262" s="128">
        <v>0.00827005482593355</v>
      </c>
      <c r="E262" s="128">
        <v>1.5365584425715302</v>
      </c>
      <c r="F262" s="87" t="s">
        <v>1107</v>
      </c>
      <c r="G262" s="87" t="b">
        <v>0</v>
      </c>
      <c r="H262" s="87" t="b">
        <v>0</v>
      </c>
      <c r="I262" s="87" t="b">
        <v>0</v>
      </c>
      <c r="J262" s="87" t="b">
        <v>0</v>
      </c>
      <c r="K262" s="87" t="b">
        <v>0</v>
      </c>
      <c r="L262" s="87" t="b">
        <v>0</v>
      </c>
    </row>
    <row r="263" spans="1:12" ht="15">
      <c r="A263" s="87" t="s">
        <v>1259</v>
      </c>
      <c r="B263" s="87" t="s">
        <v>1258</v>
      </c>
      <c r="C263" s="87">
        <v>10</v>
      </c>
      <c r="D263" s="128">
        <v>0.00827005482593355</v>
      </c>
      <c r="E263" s="128">
        <v>1.495165757413305</v>
      </c>
      <c r="F263" s="87" t="s">
        <v>1107</v>
      </c>
      <c r="G263" s="87" t="b">
        <v>0</v>
      </c>
      <c r="H263" s="87" t="b">
        <v>0</v>
      </c>
      <c r="I263" s="87" t="b">
        <v>0</v>
      </c>
      <c r="J263" s="87" t="b">
        <v>0</v>
      </c>
      <c r="K263" s="87" t="b">
        <v>0</v>
      </c>
      <c r="L263" s="87" t="b">
        <v>0</v>
      </c>
    </row>
    <row r="264" spans="1:12" ht="15">
      <c r="A264" s="87" t="s">
        <v>1258</v>
      </c>
      <c r="B264" s="87" t="s">
        <v>1255</v>
      </c>
      <c r="C264" s="87">
        <v>10</v>
      </c>
      <c r="D264" s="128">
        <v>0.00827005482593355</v>
      </c>
      <c r="E264" s="128">
        <v>1.495165757413305</v>
      </c>
      <c r="F264" s="87" t="s">
        <v>1107</v>
      </c>
      <c r="G264" s="87" t="b">
        <v>0</v>
      </c>
      <c r="H264" s="87" t="b">
        <v>0</v>
      </c>
      <c r="I264" s="87" t="b">
        <v>0</v>
      </c>
      <c r="J264" s="87" t="b">
        <v>0</v>
      </c>
      <c r="K264" s="87" t="b">
        <v>0</v>
      </c>
      <c r="L264" s="87" t="b">
        <v>0</v>
      </c>
    </row>
    <row r="265" spans="1:12" ht="15">
      <c r="A265" s="87" t="s">
        <v>1255</v>
      </c>
      <c r="B265" s="87" t="s">
        <v>1265</v>
      </c>
      <c r="C265" s="87">
        <v>10</v>
      </c>
      <c r="D265" s="128">
        <v>0.00827005482593355</v>
      </c>
      <c r="E265" s="128">
        <v>1.495165757413305</v>
      </c>
      <c r="F265" s="87" t="s">
        <v>1107</v>
      </c>
      <c r="G265" s="87" t="b">
        <v>0</v>
      </c>
      <c r="H265" s="87" t="b">
        <v>0</v>
      </c>
      <c r="I265" s="87" t="b">
        <v>0</v>
      </c>
      <c r="J265" s="87" t="b">
        <v>0</v>
      </c>
      <c r="K265" s="87" t="b">
        <v>0</v>
      </c>
      <c r="L265" s="87" t="b">
        <v>0</v>
      </c>
    </row>
    <row r="266" spans="1:12" ht="15">
      <c r="A266" s="87" t="s">
        <v>1265</v>
      </c>
      <c r="B266" s="87" t="s">
        <v>1261</v>
      </c>
      <c r="C266" s="87">
        <v>10</v>
      </c>
      <c r="D266" s="128">
        <v>0.00827005482593355</v>
      </c>
      <c r="E266" s="128">
        <v>1.5365584425715302</v>
      </c>
      <c r="F266" s="87" t="s">
        <v>1107</v>
      </c>
      <c r="G266" s="87" t="b">
        <v>0</v>
      </c>
      <c r="H266" s="87" t="b">
        <v>0</v>
      </c>
      <c r="I266" s="87" t="b">
        <v>0</v>
      </c>
      <c r="J266" s="87" t="b">
        <v>0</v>
      </c>
      <c r="K266" s="87" t="b">
        <v>0</v>
      </c>
      <c r="L266" s="87" t="b">
        <v>0</v>
      </c>
    </row>
    <row r="267" spans="1:12" ht="15">
      <c r="A267" s="87" t="s">
        <v>1261</v>
      </c>
      <c r="B267" s="87" t="s">
        <v>1256</v>
      </c>
      <c r="C267" s="87">
        <v>10</v>
      </c>
      <c r="D267" s="128">
        <v>0.00827005482593355</v>
      </c>
      <c r="E267" s="128">
        <v>1.5365584425715302</v>
      </c>
      <c r="F267" s="87" t="s">
        <v>1107</v>
      </c>
      <c r="G267" s="87" t="b">
        <v>0</v>
      </c>
      <c r="H267" s="87" t="b">
        <v>0</v>
      </c>
      <c r="I267" s="87" t="b">
        <v>0</v>
      </c>
      <c r="J267" s="87" t="b">
        <v>0</v>
      </c>
      <c r="K267" s="87" t="b">
        <v>0</v>
      </c>
      <c r="L267" s="87" t="b">
        <v>0</v>
      </c>
    </row>
    <row r="268" spans="1:12" ht="15">
      <c r="A268" s="87" t="s">
        <v>1256</v>
      </c>
      <c r="B268" s="87" t="s">
        <v>1257</v>
      </c>
      <c r="C268" s="87">
        <v>10</v>
      </c>
      <c r="D268" s="128">
        <v>0.00827005482593355</v>
      </c>
      <c r="E268" s="128">
        <v>1.5365584425715302</v>
      </c>
      <c r="F268" s="87" t="s">
        <v>1107</v>
      </c>
      <c r="G268" s="87" t="b">
        <v>0</v>
      </c>
      <c r="H268" s="87" t="b">
        <v>0</v>
      </c>
      <c r="I268" s="87" t="b">
        <v>0</v>
      </c>
      <c r="J268" s="87" t="b">
        <v>0</v>
      </c>
      <c r="K268" s="87" t="b">
        <v>0</v>
      </c>
      <c r="L268" s="87" t="b">
        <v>0</v>
      </c>
    </row>
    <row r="269" spans="1:12" ht="15">
      <c r="A269" s="87" t="s">
        <v>1257</v>
      </c>
      <c r="B269" s="87" t="s">
        <v>1254</v>
      </c>
      <c r="C269" s="87">
        <v>10</v>
      </c>
      <c r="D269" s="128">
        <v>0.00827005482593355</v>
      </c>
      <c r="E269" s="128">
        <v>1.235528446907549</v>
      </c>
      <c r="F269" s="87" t="s">
        <v>1107</v>
      </c>
      <c r="G269" s="87" t="b">
        <v>0</v>
      </c>
      <c r="H269" s="87" t="b">
        <v>0</v>
      </c>
      <c r="I269" s="87" t="b">
        <v>0</v>
      </c>
      <c r="J269" s="87" t="b">
        <v>0</v>
      </c>
      <c r="K269" s="87" t="b">
        <v>0</v>
      </c>
      <c r="L269" s="87" t="b">
        <v>0</v>
      </c>
    </row>
    <row r="270" spans="1:12" ht="15">
      <c r="A270" s="87" t="s">
        <v>1254</v>
      </c>
      <c r="B270" s="87" t="s">
        <v>1266</v>
      </c>
      <c r="C270" s="87">
        <v>10</v>
      </c>
      <c r="D270" s="128">
        <v>0.00827005482593355</v>
      </c>
      <c r="E270" s="128">
        <v>1.257804841618701</v>
      </c>
      <c r="F270" s="87" t="s">
        <v>1107</v>
      </c>
      <c r="G270" s="87" t="b">
        <v>0</v>
      </c>
      <c r="H270" s="87" t="b">
        <v>0</v>
      </c>
      <c r="I270" s="87" t="b">
        <v>0</v>
      </c>
      <c r="J270" s="87" t="b">
        <v>0</v>
      </c>
      <c r="K270" s="87" t="b">
        <v>0</v>
      </c>
      <c r="L270" s="87" t="b">
        <v>0</v>
      </c>
    </row>
    <row r="271" spans="1:12" ht="15">
      <c r="A271" s="87" t="s">
        <v>1266</v>
      </c>
      <c r="B271" s="87" t="s">
        <v>1262</v>
      </c>
      <c r="C271" s="87">
        <v>10</v>
      </c>
      <c r="D271" s="128">
        <v>0.00827005482593355</v>
      </c>
      <c r="E271" s="128">
        <v>1.5365584425715302</v>
      </c>
      <c r="F271" s="87" t="s">
        <v>1107</v>
      </c>
      <c r="G271" s="87" t="b">
        <v>0</v>
      </c>
      <c r="H271" s="87" t="b">
        <v>0</v>
      </c>
      <c r="I271" s="87" t="b">
        <v>0</v>
      </c>
      <c r="J271" s="87" t="b">
        <v>0</v>
      </c>
      <c r="K271" s="87" t="b">
        <v>0</v>
      </c>
      <c r="L271" s="87" t="b">
        <v>0</v>
      </c>
    </row>
    <row r="272" spans="1:12" ht="15">
      <c r="A272" s="87" t="s">
        <v>1262</v>
      </c>
      <c r="B272" s="87" t="s">
        <v>1260</v>
      </c>
      <c r="C272" s="87">
        <v>10</v>
      </c>
      <c r="D272" s="128">
        <v>0.00827005482593355</v>
      </c>
      <c r="E272" s="128">
        <v>1.495165757413305</v>
      </c>
      <c r="F272" s="87" t="s">
        <v>1107</v>
      </c>
      <c r="G272" s="87" t="b">
        <v>0</v>
      </c>
      <c r="H272" s="87" t="b">
        <v>0</v>
      </c>
      <c r="I272" s="87" t="b">
        <v>0</v>
      </c>
      <c r="J272" s="87" t="b">
        <v>0</v>
      </c>
      <c r="K272" s="87" t="b">
        <v>0</v>
      </c>
      <c r="L272" s="87" t="b">
        <v>0</v>
      </c>
    </row>
    <row r="273" spans="1:12" ht="15">
      <c r="A273" s="87" t="s">
        <v>1260</v>
      </c>
      <c r="B273" s="87" t="s">
        <v>1270</v>
      </c>
      <c r="C273" s="87">
        <v>10</v>
      </c>
      <c r="D273" s="128">
        <v>0.00827005482593355</v>
      </c>
      <c r="E273" s="128">
        <v>1.495165757413305</v>
      </c>
      <c r="F273" s="87" t="s">
        <v>1107</v>
      </c>
      <c r="G273" s="87" t="b">
        <v>0</v>
      </c>
      <c r="H273" s="87" t="b">
        <v>0</v>
      </c>
      <c r="I273" s="87" t="b">
        <v>0</v>
      </c>
      <c r="J273" s="87" t="b">
        <v>0</v>
      </c>
      <c r="K273" s="87" t="b">
        <v>0</v>
      </c>
      <c r="L273" s="87" t="b">
        <v>0</v>
      </c>
    </row>
    <row r="274" spans="1:12" ht="15">
      <c r="A274" s="87" t="s">
        <v>1270</v>
      </c>
      <c r="B274" s="87" t="s">
        <v>1263</v>
      </c>
      <c r="C274" s="87">
        <v>10</v>
      </c>
      <c r="D274" s="128">
        <v>0.00827005482593355</v>
      </c>
      <c r="E274" s="128">
        <v>1.495165757413305</v>
      </c>
      <c r="F274" s="87" t="s">
        <v>1107</v>
      </c>
      <c r="G274" s="87" t="b">
        <v>0</v>
      </c>
      <c r="H274" s="87" t="b">
        <v>0</v>
      </c>
      <c r="I274" s="87" t="b">
        <v>0</v>
      </c>
      <c r="J274" s="87" t="b">
        <v>0</v>
      </c>
      <c r="K274" s="87" t="b">
        <v>0</v>
      </c>
      <c r="L274" s="87" t="b">
        <v>0</v>
      </c>
    </row>
    <row r="275" spans="1:12" ht="15">
      <c r="A275" s="87" t="s">
        <v>1263</v>
      </c>
      <c r="B275" s="87" t="s">
        <v>1271</v>
      </c>
      <c r="C275" s="87">
        <v>10</v>
      </c>
      <c r="D275" s="128">
        <v>0.00827005482593355</v>
      </c>
      <c r="E275" s="128">
        <v>1.495165757413305</v>
      </c>
      <c r="F275" s="87" t="s">
        <v>1107</v>
      </c>
      <c r="G275" s="87" t="b">
        <v>0</v>
      </c>
      <c r="H275" s="87" t="b">
        <v>0</v>
      </c>
      <c r="I275" s="87" t="b">
        <v>0</v>
      </c>
      <c r="J275" s="87" t="b">
        <v>0</v>
      </c>
      <c r="K275" s="87" t="b">
        <v>0</v>
      </c>
      <c r="L275" s="87" t="b">
        <v>0</v>
      </c>
    </row>
    <row r="276" spans="1:12" ht="15">
      <c r="A276" s="87" t="s">
        <v>1271</v>
      </c>
      <c r="B276" s="87" t="s">
        <v>282</v>
      </c>
      <c r="C276" s="87">
        <v>10</v>
      </c>
      <c r="D276" s="128">
        <v>0.00827005482593355</v>
      </c>
      <c r="E276" s="128">
        <v>1.4226150902646935</v>
      </c>
      <c r="F276" s="87" t="s">
        <v>1107</v>
      </c>
      <c r="G276" s="87" t="b">
        <v>0</v>
      </c>
      <c r="H276" s="87" t="b">
        <v>0</v>
      </c>
      <c r="I276" s="87" t="b">
        <v>0</v>
      </c>
      <c r="J276" s="87" t="b">
        <v>0</v>
      </c>
      <c r="K276" s="87" t="b">
        <v>0</v>
      </c>
      <c r="L276" s="87" t="b">
        <v>0</v>
      </c>
    </row>
    <row r="277" spans="1:12" ht="15">
      <c r="A277" s="87" t="s">
        <v>282</v>
      </c>
      <c r="B277" s="87" t="s">
        <v>263</v>
      </c>
      <c r="C277" s="87">
        <v>10</v>
      </c>
      <c r="D277" s="128">
        <v>0.00827005482593355</v>
      </c>
      <c r="E277" s="128">
        <v>1.5365584425715302</v>
      </c>
      <c r="F277" s="87" t="s">
        <v>1107</v>
      </c>
      <c r="G277" s="87" t="b">
        <v>0</v>
      </c>
      <c r="H277" s="87" t="b">
        <v>0</v>
      </c>
      <c r="I277" s="87" t="b">
        <v>0</v>
      </c>
      <c r="J277" s="87" t="b">
        <v>0</v>
      </c>
      <c r="K277" s="87" t="b">
        <v>0</v>
      </c>
      <c r="L277" s="87" t="b">
        <v>0</v>
      </c>
    </row>
    <row r="278" spans="1:12" ht="15">
      <c r="A278" s="87" t="s">
        <v>263</v>
      </c>
      <c r="B278" s="87" t="s">
        <v>266</v>
      </c>
      <c r="C278" s="87">
        <v>10</v>
      </c>
      <c r="D278" s="128">
        <v>0.00827005482593355</v>
      </c>
      <c r="E278" s="128">
        <v>1.390430406893292</v>
      </c>
      <c r="F278" s="87" t="s">
        <v>1107</v>
      </c>
      <c r="G278" s="87" t="b">
        <v>0</v>
      </c>
      <c r="H278" s="87" t="b">
        <v>0</v>
      </c>
      <c r="I278" s="87" t="b">
        <v>0</v>
      </c>
      <c r="J278" s="87" t="b">
        <v>0</v>
      </c>
      <c r="K278" s="87" t="b">
        <v>0</v>
      </c>
      <c r="L278" s="87" t="b">
        <v>0</v>
      </c>
    </row>
    <row r="279" spans="1:12" ht="15">
      <c r="A279" s="87" t="s">
        <v>1356</v>
      </c>
      <c r="B279" s="87" t="s">
        <v>1315</v>
      </c>
      <c r="C279" s="87">
        <v>3</v>
      </c>
      <c r="D279" s="128">
        <v>0.006790456656134495</v>
      </c>
      <c r="E279" s="128">
        <v>1.9344984512435677</v>
      </c>
      <c r="F279" s="87" t="s">
        <v>1107</v>
      </c>
      <c r="G279" s="87" t="b">
        <v>0</v>
      </c>
      <c r="H279" s="87" t="b">
        <v>0</v>
      </c>
      <c r="I279" s="87" t="b">
        <v>0</v>
      </c>
      <c r="J279" s="87" t="b">
        <v>1</v>
      </c>
      <c r="K279" s="87" t="b">
        <v>0</v>
      </c>
      <c r="L279" s="87" t="b">
        <v>0</v>
      </c>
    </row>
    <row r="280" spans="1:12" ht="15">
      <c r="A280" s="87" t="s">
        <v>1315</v>
      </c>
      <c r="B280" s="87" t="s">
        <v>1254</v>
      </c>
      <c r="C280" s="87">
        <v>3</v>
      </c>
      <c r="D280" s="128">
        <v>0.006790456656134495</v>
      </c>
      <c r="E280" s="128">
        <v>1.110589710299249</v>
      </c>
      <c r="F280" s="87" t="s">
        <v>1107</v>
      </c>
      <c r="G280" s="87" t="b">
        <v>1</v>
      </c>
      <c r="H280" s="87" t="b">
        <v>0</v>
      </c>
      <c r="I280" s="87" t="b">
        <v>0</v>
      </c>
      <c r="J280" s="87" t="b">
        <v>0</v>
      </c>
      <c r="K280" s="87" t="b">
        <v>0</v>
      </c>
      <c r="L280" s="87" t="b">
        <v>0</v>
      </c>
    </row>
    <row r="281" spans="1:12" ht="15">
      <c r="A281" s="87" t="s">
        <v>1254</v>
      </c>
      <c r="B281" s="87" t="s">
        <v>1357</v>
      </c>
      <c r="C281" s="87">
        <v>3</v>
      </c>
      <c r="D281" s="128">
        <v>0.006790456656134495</v>
      </c>
      <c r="E281" s="128">
        <v>1.257804841618701</v>
      </c>
      <c r="F281" s="87" t="s">
        <v>1107</v>
      </c>
      <c r="G281" s="87" t="b">
        <v>0</v>
      </c>
      <c r="H281" s="87" t="b">
        <v>0</v>
      </c>
      <c r="I281" s="87" t="b">
        <v>0</v>
      </c>
      <c r="J281" s="87" t="b">
        <v>0</v>
      </c>
      <c r="K281" s="87" t="b">
        <v>0</v>
      </c>
      <c r="L281" s="87" t="b">
        <v>0</v>
      </c>
    </row>
    <row r="282" spans="1:12" ht="15">
      <c r="A282" s="87" t="s">
        <v>1357</v>
      </c>
      <c r="B282" s="87" t="s">
        <v>1316</v>
      </c>
      <c r="C282" s="87">
        <v>3</v>
      </c>
      <c r="D282" s="128">
        <v>0.006790456656134495</v>
      </c>
      <c r="E282" s="128">
        <v>2.059437187851868</v>
      </c>
      <c r="F282" s="87" t="s">
        <v>1107</v>
      </c>
      <c r="G282" s="87" t="b">
        <v>0</v>
      </c>
      <c r="H282" s="87" t="b">
        <v>0</v>
      </c>
      <c r="I282" s="87" t="b">
        <v>0</v>
      </c>
      <c r="J282" s="87" t="b">
        <v>0</v>
      </c>
      <c r="K282" s="87" t="b">
        <v>0</v>
      </c>
      <c r="L282" s="87" t="b">
        <v>0</v>
      </c>
    </row>
    <row r="283" spans="1:12" ht="15">
      <c r="A283" s="87" t="s">
        <v>1316</v>
      </c>
      <c r="B283" s="87" t="s">
        <v>1317</v>
      </c>
      <c r="C283" s="87">
        <v>3</v>
      </c>
      <c r="D283" s="128">
        <v>0.006790456656134495</v>
      </c>
      <c r="E283" s="128">
        <v>2.059437187851868</v>
      </c>
      <c r="F283" s="87" t="s">
        <v>1107</v>
      </c>
      <c r="G283" s="87" t="b">
        <v>0</v>
      </c>
      <c r="H283" s="87" t="b">
        <v>0</v>
      </c>
      <c r="I283" s="87" t="b">
        <v>0</v>
      </c>
      <c r="J283" s="87" t="b">
        <v>0</v>
      </c>
      <c r="K283" s="87" t="b">
        <v>0</v>
      </c>
      <c r="L283" s="87" t="b">
        <v>0</v>
      </c>
    </row>
    <row r="284" spans="1:12" ht="15">
      <c r="A284" s="87" t="s">
        <v>1317</v>
      </c>
      <c r="B284" s="87" t="s">
        <v>1358</v>
      </c>
      <c r="C284" s="87">
        <v>3</v>
      </c>
      <c r="D284" s="128">
        <v>0.006790456656134495</v>
      </c>
      <c r="E284" s="128">
        <v>2.059437187851868</v>
      </c>
      <c r="F284" s="87" t="s">
        <v>1107</v>
      </c>
      <c r="G284" s="87" t="b">
        <v>0</v>
      </c>
      <c r="H284" s="87" t="b">
        <v>0</v>
      </c>
      <c r="I284" s="87" t="b">
        <v>0</v>
      </c>
      <c r="J284" s="87" t="b">
        <v>0</v>
      </c>
      <c r="K284" s="87" t="b">
        <v>0</v>
      </c>
      <c r="L284" s="87" t="b">
        <v>0</v>
      </c>
    </row>
    <row r="285" spans="1:12" ht="15">
      <c r="A285" s="87" t="s">
        <v>1358</v>
      </c>
      <c r="B285" s="87" t="s">
        <v>1359</v>
      </c>
      <c r="C285" s="87">
        <v>3</v>
      </c>
      <c r="D285" s="128">
        <v>0.006790456656134495</v>
      </c>
      <c r="E285" s="128">
        <v>2.059437187851868</v>
      </c>
      <c r="F285" s="87" t="s">
        <v>1107</v>
      </c>
      <c r="G285" s="87" t="b">
        <v>0</v>
      </c>
      <c r="H285" s="87" t="b">
        <v>0</v>
      </c>
      <c r="I285" s="87" t="b">
        <v>0</v>
      </c>
      <c r="J285" s="87" t="b">
        <v>1</v>
      </c>
      <c r="K285" s="87" t="b">
        <v>0</v>
      </c>
      <c r="L285" s="87" t="b">
        <v>0</v>
      </c>
    </row>
    <row r="286" spans="1:12" ht="15">
      <c r="A286" s="87" t="s">
        <v>1359</v>
      </c>
      <c r="B286" s="87" t="s">
        <v>1278</v>
      </c>
      <c r="C286" s="87">
        <v>3</v>
      </c>
      <c r="D286" s="128">
        <v>0.006790456656134495</v>
      </c>
      <c r="E286" s="128">
        <v>1.8375884382355112</v>
      </c>
      <c r="F286" s="87" t="s">
        <v>1107</v>
      </c>
      <c r="G286" s="87" t="b">
        <v>1</v>
      </c>
      <c r="H286" s="87" t="b">
        <v>0</v>
      </c>
      <c r="I286" s="87" t="b">
        <v>0</v>
      </c>
      <c r="J286" s="87" t="b">
        <v>0</v>
      </c>
      <c r="K286" s="87" t="b">
        <v>0</v>
      </c>
      <c r="L286" s="87" t="b">
        <v>0</v>
      </c>
    </row>
    <row r="287" spans="1:12" ht="15">
      <c r="A287" s="87" t="s">
        <v>1278</v>
      </c>
      <c r="B287" s="87" t="s">
        <v>1360</v>
      </c>
      <c r="C287" s="87">
        <v>3</v>
      </c>
      <c r="D287" s="128">
        <v>0.006790456656134495</v>
      </c>
      <c r="E287" s="128">
        <v>1.8375884382355112</v>
      </c>
      <c r="F287" s="87" t="s">
        <v>1107</v>
      </c>
      <c r="G287" s="87" t="b">
        <v>0</v>
      </c>
      <c r="H287" s="87" t="b">
        <v>0</v>
      </c>
      <c r="I287" s="87" t="b">
        <v>0</v>
      </c>
      <c r="J287" s="87" t="b">
        <v>0</v>
      </c>
      <c r="K287" s="87" t="b">
        <v>0</v>
      </c>
      <c r="L287" s="87" t="b">
        <v>0</v>
      </c>
    </row>
    <row r="288" spans="1:12" ht="15">
      <c r="A288" s="87" t="s">
        <v>1360</v>
      </c>
      <c r="B288" s="87" t="s">
        <v>1361</v>
      </c>
      <c r="C288" s="87">
        <v>3</v>
      </c>
      <c r="D288" s="128">
        <v>0.006790456656134495</v>
      </c>
      <c r="E288" s="128">
        <v>2.059437187851868</v>
      </c>
      <c r="F288" s="87" t="s">
        <v>1107</v>
      </c>
      <c r="G288" s="87" t="b">
        <v>0</v>
      </c>
      <c r="H288" s="87" t="b">
        <v>0</v>
      </c>
      <c r="I288" s="87" t="b">
        <v>0</v>
      </c>
      <c r="J288" s="87" t="b">
        <v>1</v>
      </c>
      <c r="K288" s="87" t="b">
        <v>0</v>
      </c>
      <c r="L288" s="87" t="b">
        <v>0</v>
      </c>
    </row>
    <row r="289" spans="1:12" ht="15">
      <c r="A289" s="87" t="s">
        <v>1361</v>
      </c>
      <c r="B289" s="87" t="s">
        <v>1362</v>
      </c>
      <c r="C289" s="87">
        <v>3</v>
      </c>
      <c r="D289" s="128">
        <v>0.006790456656134495</v>
      </c>
      <c r="E289" s="128">
        <v>2.059437187851868</v>
      </c>
      <c r="F289" s="87" t="s">
        <v>1107</v>
      </c>
      <c r="G289" s="87" t="b">
        <v>1</v>
      </c>
      <c r="H289" s="87" t="b">
        <v>0</v>
      </c>
      <c r="I289" s="87" t="b">
        <v>0</v>
      </c>
      <c r="J289" s="87" t="b">
        <v>0</v>
      </c>
      <c r="K289" s="87" t="b">
        <v>0</v>
      </c>
      <c r="L289" s="87" t="b">
        <v>0</v>
      </c>
    </row>
    <row r="290" spans="1:12" ht="15">
      <c r="A290" s="87" t="s">
        <v>1362</v>
      </c>
      <c r="B290" s="87" t="s">
        <v>1363</v>
      </c>
      <c r="C290" s="87">
        <v>3</v>
      </c>
      <c r="D290" s="128">
        <v>0.006790456656134495</v>
      </c>
      <c r="E290" s="128">
        <v>2.059437187851868</v>
      </c>
      <c r="F290" s="87" t="s">
        <v>1107</v>
      </c>
      <c r="G290" s="87" t="b">
        <v>0</v>
      </c>
      <c r="H290" s="87" t="b">
        <v>0</v>
      </c>
      <c r="I290" s="87" t="b">
        <v>0</v>
      </c>
      <c r="J290" s="87" t="b">
        <v>0</v>
      </c>
      <c r="K290" s="87" t="b">
        <v>0</v>
      </c>
      <c r="L290" s="87" t="b">
        <v>0</v>
      </c>
    </row>
    <row r="291" spans="1:12" ht="15">
      <c r="A291" s="87" t="s">
        <v>1363</v>
      </c>
      <c r="B291" s="87" t="s">
        <v>285</v>
      </c>
      <c r="C291" s="87">
        <v>3</v>
      </c>
      <c r="D291" s="128">
        <v>0.006790456656134495</v>
      </c>
      <c r="E291" s="128">
        <v>2.059437187851868</v>
      </c>
      <c r="F291" s="87" t="s">
        <v>1107</v>
      </c>
      <c r="G291" s="87" t="b">
        <v>0</v>
      </c>
      <c r="H291" s="87" t="b">
        <v>0</v>
      </c>
      <c r="I291" s="87" t="b">
        <v>0</v>
      </c>
      <c r="J291" s="87" t="b">
        <v>0</v>
      </c>
      <c r="K291" s="87" t="b">
        <v>0</v>
      </c>
      <c r="L291" s="87" t="b">
        <v>0</v>
      </c>
    </row>
    <row r="292" spans="1:12" ht="15">
      <c r="A292" s="87" t="s">
        <v>285</v>
      </c>
      <c r="B292" s="87" t="s">
        <v>1296</v>
      </c>
      <c r="C292" s="87">
        <v>3</v>
      </c>
      <c r="D292" s="128">
        <v>0.006790456656134495</v>
      </c>
      <c r="E292" s="128">
        <v>2.059437187851868</v>
      </c>
      <c r="F292" s="87" t="s">
        <v>1107</v>
      </c>
      <c r="G292" s="87" t="b">
        <v>0</v>
      </c>
      <c r="H292" s="87" t="b">
        <v>0</v>
      </c>
      <c r="I292" s="87" t="b">
        <v>0</v>
      </c>
      <c r="J292" s="87" t="b">
        <v>0</v>
      </c>
      <c r="K292" s="87" t="b">
        <v>0</v>
      </c>
      <c r="L292" s="87" t="b">
        <v>0</v>
      </c>
    </row>
    <row r="293" spans="1:12" ht="15">
      <c r="A293" s="87" t="s">
        <v>1296</v>
      </c>
      <c r="B293" s="87" t="s">
        <v>1364</v>
      </c>
      <c r="C293" s="87">
        <v>3</v>
      </c>
      <c r="D293" s="128">
        <v>0.006790456656134495</v>
      </c>
      <c r="E293" s="128">
        <v>2.059437187851868</v>
      </c>
      <c r="F293" s="87" t="s">
        <v>1107</v>
      </c>
      <c r="G293" s="87" t="b">
        <v>0</v>
      </c>
      <c r="H293" s="87" t="b">
        <v>0</v>
      </c>
      <c r="I293" s="87" t="b">
        <v>0</v>
      </c>
      <c r="J293" s="87" t="b">
        <v>0</v>
      </c>
      <c r="K293" s="87" t="b">
        <v>0</v>
      </c>
      <c r="L293" s="87" t="b">
        <v>0</v>
      </c>
    </row>
    <row r="294" spans="1:12" ht="15">
      <c r="A294" s="87" t="s">
        <v>1364</v>
      </c>
      <c r="B294" s="87" t="s">
        <v>284</v>
      </c>
      <c r="C294" s="87">
        <v>3</v>
      </c>
      <c r="D294" s="128">
        <v>0.006790456656134495</v>
      </c>
      <c r="E294" s="128">
        <v>2.059437187851868</v>
      </c>
      <c r="F294" s="87" t="s">
        <v>1107</v>
      </c>
      <c r="G294" s="87" t="b">
        <v>0</v>
      </c>
      <c r="H294" s="87" t="b">
        <v>0</v>
      </c>
      <c r="I294" s="87" t="b">
        <v>0</v>
      </c>
      <c r="J294" s="87" t="b">
        <v>0</v>
      </c>
      <c r="K294" s="87" t="b">
        <v>0</v>
      </c>
      <c r="L294" s="87" t="b">
        <v>0</v>
      </c>
    </row>
    <row r="295" spans="1:12" ht="15">
      <c r="A295" s="87" t="s">
        <v>284</v>
      </c>
      <c r="B295" s="87" t="s">
        <v>283</v>
      </c>
      <c r="C295" s="87">
        <v>3</v>
      </c>
      <c r="D295" s="128">
        <v>0.006790456656134495</v>
      </c>
      <c r="E295" s="128">
        <v>1.9344984512435677</v>
      </c>
      <c r="F295" s="87" t="s">
        <v>1107</v>
      </c>
      <c r="G295" s="87" t="b">
        <v>0</v>
      </c>
      <c r="H295" s="87" t="b">
        <v>0</v>
      </c>
      <c r="I295" s="87" t="b">
        <v>0</v>
      </c>
      <c r="J295" s="87" t="b">
        <v>0</v>
      </c>
      <c r="K295" s="87" t="b">
        <v>0</v>
      </c>
      <c r="L295" s="87" t="b">
        <v>0</v>
      </c>
    </row>
    <row r="296" spans="1:12" ht="15">
      <c r="A296" s="87" t="s">
        <v>283</v>
      </c>
      <c r="B296" s="87" t="s">
        <v>1365</v>
      </c>
      <c r="C296" s="87">
        <v>3</v>
      </c>
      <c r="D296" s="128">
        <v>0.006790456656134495</v>
      </c>
      <c r="E296" s="128">
        <v>1.9344984512435677</v>
      </c>
      <c r="F296" s="87" t="s">
        <v>1107</v>
      </c>
      <c r="G296" s="87" t="b">
        <v>0</v>
      </c>
      <c r="H296" s="87" t="b">
        <v>0</v>
      </c>
      <c r="I296" s="87" t="b">
        <v>0</v>
      </c>
      <c r="J296" s="87" t="b">
        <v>0</v>
      </c>
      <c r="K296" s="87" t="b">
        <v>0</v>
      </c>
      <c r="L296" s="87" t="b">
        <v>0</v>
      </c>
    </row>
    <row r="297" spans="1:12" ht="15">
      <c r="A297" s="87" t="s">
        <v>1365</v>
      </c>
      <c r="B297" s="87" t="s">
        <v>1366</v>
      </c>
      <c r="C297" s="87">
        <v>3</v>
      </c>
      <c r="D297" s="128">
        <v>0.006790456656134495</v>
      </c>
      <c r="E297" s="128">
        <v>2.059437187851868</v>
      </c>
      <c r="F297" s="87" t="s">
        <v>1107</v>
      </c>
      <c r="G297" s="87" t="b">
        <v>0</v>
      </c>
      <c r="H297" s="87" t="b">
        <v>0</v>
      </c>
      <c r="I297" s="87" t="b">
        <v>0</v>
      </c>
      <c r="J297" s="87" t="b">
        <v>0</v>
      </c>
      <c r="K297" s="87" t="b">
        <v>0</v>
      </c>
      <c r="L297" s="87" t="b">
        <v>0</v>
      </c>
    </row>
    <row r="298" spans="1:12" ht="15">
      <c r="A298" s="87" t="s">
        <v>1366</v>
      </c>
      <c r="B298" s="87" t="s">
        <v>1367</v>
      </c>
      <c r="C298" s="87">
        <v>3</v>
      </c>
      <c r="D298" s="128">
        <v>0.006790456656134495</v>
      </c>
      <c r="E298" s="128">
        <v>2.059437187851868</v>
      </c>
      <c r="F298" s="87" t="s">
        <v>1107</v>
      </c>
      <c r="G298" s="87" t="b">
        <v>0</v>
      </c>
      <c r="H298" s="87" t="b">
        <v>0</v>
      </c>
      <c r="I298" s="87" t="b">
        <v>0</v>
      </c>
      <c r="J298" s="87" t="b">
        <v>0</v>
      </c>
      <c r="K298" s="87" t="b">
        <v>0</v>
      </c>
      <c r="L298" s="87" t="b">
        <v>0</v>
      </c>
    </row>
    <row r="299" spans="1:12" ht="15">
      <c r="A299" s="87" t="s">
        <v>1367</v>
      </c>
      <c r="B299" s="87" t="s">
        <v>1368</v>
      </c>
      <c r="C299" s="87">
        <v>3</v>
      </c>
      <c r="D299" s="128">
        <v>0.006790456656134495</v>
      </c>
      <c r="E299" s="128">
        <v>2.059437187851868</v>
      </c>
      <c r="F299" s="87" t="s">
        <v>1107</v>
      </c>
      <c r="G299" s="87" t="b">
        <v>0</v>
      </c>
      <c r="H299" s="87" t="b">
        <v>0</v>
      </c>
      <c r="I299" s="87" t="b">
        <v>0</v>
      </c>
      <c r="J299" s="87" t="b">
        <v>0</v>
      </c>
      <c r="K299" s="87" t="b">
        <v>0</v>
      </c>
      <c r="L299" s="87" t="b">
        <v>0</v>
      </c>
    </row>
    <row r="300" spans="1:12" ht="15">
      <c r="A300" s="87" t="s">
        <v>1368</v>
      </c>
      <c r="B300" s="87" t="s">
        <v>1369</v>
      </c>
      <c r="C300" s="87">
        <v>3</v>
      </c>
      <c r="D300" s="128">
        <v>0.006790456656134495</v>
      </c>
      <c r="E300" s="128">
        <v>2.059437187851868</v>
      </c>
      <c r="F300" s="87" t="s">
        <v>1107</v>
      </c>
      <c r="G300" s="87" t="b">
        <v>0</v>
      </c>
      <c r="H300" s="87" t="b">
        <v>0</v>
      </c>
      <c r="I300" s="87" t="b">
        <v>0</v>
      </c>
      <c r="J300" s="87" t="b">
        <v>0</v>
      </c>
      <c r="K300" s="87" t="b">
        <v>0</v>
      </c>
      <c r="L300" s="87" t="b">
        <v>0</v>
      </c>
    </row>
    <row r="301" spans="1:12" ht="15">
      <c r="A301" s="87" t="s">
        <v>1369</v>
      </c>
      <c r="B301" s="87" t="s">
        <v>266</v>
      </c>
      <c r="C301" s="87">
        <v>3</v>
      </c>
      <c r="D301" s="128">
        <v>0.006790456656134495</v>
      </c>
      <c r="E301" s="128">
        <v>1.390430406893292</v>
      </c>
      <c r="F301" s="87" t="s">
        <v>1107</v>
      </c>
      <c r="G301" s="87" t="b">
        <v>0</v>
      </c>
      <c r="H301" s="87" t="b">
        <v>0</v>
      </c>
      <c r="I301" s="87" t="b">
        <v>0</v>
      </c>
      <c r="J301" s="87" t="b">
        <v>0</v>
      </c>
      <c r="K301" s="87" t="b">
        <v>0</v>
      </c>
      <c r="L301" s="87" t="b">
        <v>0</v>
      </c>
    </row>
    <row r="302" spans="1:12" ht="15">
      <c r="A302" s="87" t="s">
        <v>266</v>
      </c>
      <c r="B302" s="87" t="s">
        <v>282</v>
      </c>
      <c r="C302" s="87">
        <v>3</v>
      </c>
      <c r="D302" s="128">
        <v>0.006790456656134495</v>
      </c>
      <c r="E302" s="128">
        <v>1.2976763536563933</v>
      </c>
      <c r="F302" s="87" t="s">
        <v>1107</v>
      </c>
      <c r="G302" s="87" t="b">
        <v>0</v>
      </c>
      <c r="H302" s="87" t="b">
        <v>0</v>
      </c>
      <c r="I302" s="87" t="b">
        <v>0</v>
      </c>
      <c r="J302" s="87" t="b">
        <v>0</v>
      </c>
      <c r="K302" s="87" t="b">
        <v>0</v>
      </c>
      <c r="L302" s="87" t="b">
        <v>0</v>
      </c>
    </row>
    <row r="303" spans="1:12" ht="15">
      <c r="A303" s="87" t="s">
        <v>1254</v>
      </c>
      <c r="B303" s="87" t="s">
        <v>273</v>
      </c>
      <c r="C303" s="87">
        <v>2</v>
      </c>
      <c r="D303" s="128">
        <v>0.005494505494505495</v>
      </c>
      <c r="E303" s="128">
        <v>1.257804841618701</v>
      </c>
      <c r="F303" s="87" t="s">
        <v>1107</v>
      </c>
      <c r="G303" s="87" t="b">
        <v>0</v>
      </c>
      <c r="H303" s="87" t="b">
        <v>0</v>
      </c>
      <c r="I303" s="87" t="b">
        <v>0</v>
      </c>
      <c r="J303" s="87" t="b">
        <v>0</v>
      </c>
      <c r="K303" s="87" t="b">
        <v>0</v>
      </c>
      <c r="L303" s="87" t="b">
        <v>0</v>
      </c>
    </row>
    <row r="304" spans="1:12" ht="15">
      <c r="A304" s="87" t="s">
        <v>1278</v>
      </c>
      <c r="B304" s="87" t="s">
        <v>1290</v>
      </c>
      <c r="C304" s="87">
        <v>2</v>
      </c>
      <c r="D304" s="128">
        <v>0.007148516459692205</v>
      </c>
      <c r="E304" s="128">
        <v>1.8375884382355112</v>
      </c>
      <c r="F304" s="87" t="s">
        <v>1107</v>
      </c>
      <c r="G304" s="87" t="b">
        <v>0</v>
      </c>
      <c r="H304" s="87" t="b">
        <v>0</v>
      </c>
      <c r="I304" s="87" t="b">
        <v>0</v>
      </c>
      <c r="J304" s="87" t="b">
        <v>1</v>
      </c>
      <c r="K304" s="87" t="b">
        <v>0</v>
      </c>
      <c r="L304" s="87" t="b">
        <v>0</v>
      </c>
    </row>
    <row r="305" spans="1:12" ht="15">
      <c r="A305" s="87" t="s">
        <v>1256</v>
      </c>
      <c r="B305" s="87" t="s">
        <v>1257</v>
      </c>
      <c r="C305" s="87">
        <v>11</v>
      </c>
      <c r="D305" s="128">
        <v>0.008859545776665085</v>
      </c>
      <c r="E305" s="128">
        <v>1.5914510931976882</v>
      </c>
      <c r="F305" s="87" t="s">
        <v>1108</v>
      </c>
      <c r="G305" s="87" t="b">
        <v>0</v>
      </c>
      <c r="H305" s="87" t="b">
        <v>0</v>
      </c>
      <c r="I305" s="87" t="b">
        <v>0</v>
      </c>
      <c r="J305" s="87" t="b">
        <v>0</v>
      </c>
      <c r="K305" s="87" t="b">
        <v>0</v>
      </c>
      <c r="L305" s="87" t="b">
        <v>0</v>
      </c>
    </row>
    <row r="306" spans="1:12" ht="15">
      <c r="A306" s="87" t="s">
        <v>1282</v>
      </c>
      <c r="B306" s="87" t="s">
        <v>1283</v>
      </c>
      <c r="C306" s="87">
        <v>7</v>
      </c>
      <c r="D306" s="128">
        <v>0.008177749543323178</v>
      </c>
      <c r="E306" s="128">
        <v>1.863322860120456</v>
      </c>
      <c r="F306" s="87" t="s">
        <v>1108</v>
      </c>
      <c r="G306" s="87" t="b">
        <v>0</v>
      </c>
      <c r="H306" s="87" t="b">
        <v>0</v>
      </c>
      <c r="I306" s="87" t="b">
        <v>0</v>
      </c>
      <c r="J306" s="87" t="b">
        <v>0</v>
      </c>
      <c r="K306" s="87" t="b">
        <v>0</v>
      </c>
      <c r="L306" s="87" t="b">
        <v>0</v>
      </c>
    </row>
    <row r="307" spans="1:12" ht="15">
      <c r="A307" s="87" t="s">
        <v>1283</v>
      </c>
      <c r="B307" s="87" t="s">
        <v>1284</v>
      </c>
      <c r="C307" s="87">
        <v>7</v>
      </c>
      <c r="D307" s="128">
        <v>0.008177749543323178</v>
      </c>
      <c r="E307" s="128">
        <v>1.863322860120456</v>
      </c>
      <c r="F307" s="87" t="s">
        <v>1108</v>
      </c>
      <c r="G307" s="87" t="b">
        <v>0</v>
      </c>
      <c r="H307" s="87" t="b">
        <v>0</v>
      </c>
      <c r="I307" s="87" t="b">
        <v>0</v>
      </c>
      <c r="J307" s="87" t="b">
        <v>0</v>
      </c>
      <c r="K307" s="87" t="b">
        <v>0</v>
      </c>
      <c r="L307" s="87" t="b">
        <v>0</v>
      </c>
    </row>
    <row r="308" spans="1:12" ht="15">
      <c r="A308" s="87" t="s">
        <v>1285</v>
      </c>
      <c r="B308" s="87" t="s">
        <v>1256</v>
      </c>
      <c r="C308" s="87">
        <v>7</v>
      </c>
      <c r="D308" s="128">
        <v>0.008177749543323178</v>
      </c>
      <c r="E308" s="128">
        <v>1.629239654087088</v>
      </c>
      <c r="F308" s="87" t="s">
        <v>1108</v>
      </c>
      <c r="G308" s="87" t="b">
        <v>0</v>
      </c>
      <c r="H308" s="87" t="b">
        <v>0</v>
      </c>
      <c r="I308" s="87" t="b">
        <v>0</v>
      </c>
      <c r="J308" s="87" t="b">
        <v>0</v>
      </c>
      <c r="K308" s="87" t="b">
        <v>0</v>
      </c>
      <c r="L308" s="87" t="b">
        <v>0</v>
      </c>
    </row>
    <row r="309" spans="1:12" ht="15">
      <c r="A309" s="87" t="s">
        <v>1257</v>
      </c>
      <c r="B309" s="87" t="s">
        <v>1286</v>
      </c>
      <c r="C309" s="87">
        <v>7</v>
      </c>
      <c r="D309" s="128">
        <v>0.008177749543323178</v>
      </c>
      <c r="E309" s="128">
        <v>1.6670282149764877</v>
      </c>
      <c r="F309" s="87" t="s">
        <v>1108</v>
      </c>
      <c r="G309" s="87" t="b">
        <v>0</v>
      </c>
      <c r="H309" s="87" t="b">
        <v>0</v>
      </c>
      <c r="I309" s="87" t="b">
        <v>0</v>
      </c>
      <c r="J309" s="87" t="b">
        <v>0</v>
      </c>
      <c r="K309" s="87" t="b">
        <v>0</v>
      </c>
      <c r="L309" s="87" t="b">
        <v>0</v>
      </c>
    </row>
    <row r="310" spans="1:12" ht="15">
      <c r="A310" s="87" t="s">
        <v>1258</v>
      </c>
      <c r="B310" s="87" t="s">
        <v>1254</v>
      </c>
      <c r="C310" s="87">
        <v>6</v>
      </c>
      <c r="D310" s="128">
        <v>0.007751977866942907</v>
      </c>
      <c r="E310" s="128">
        <v>1.0109009621939267</v>
      </c>
      <c r="F310" s="87" t="s">
        <v>1108</v>
      </c>
      <c r="G310" s="87" t="b">
        <v>0</v>
      </c>
      <c r="H310" s="87" t="b">
        <v>0</v>
      </c>
      <c r="I310" s="87" t="b">
        <v>0</v>
      </c>
      <c r="J310" s="87" t="b">
        <v>0</v>
      </c>
      <c r="K310" s="87" t="b">
        <v>0</v>
      </c>
      <c r="L310" s="87" t="b">
        <v>0</v>
      </c>
    </row>
    <row r="311" spans="1:12" ht="15">
      <c r="A311" s="87" t="s">
        <v>1281</v>
      </c>
      <c r="B311" s="87" t="s">
        <v>342</v>
      </c>
      <c r="C311" s="87">
        <v>5</v>
      </c>
      <c r="D311" s="128">
        <v>0.007191786047907983</v>
      </c>
      <c r="E311" s="128">
        <v>1.863322860120456</v>
      </c>
      <c r="F311" s="87" t="s">
        <v>1108</v>
      </c>
      <c r="G311" s="87" t="b">
        <v>0</v>
      </c>
      <c r="H311" s="87" t="b">
        <v>0</v>
      </c>
      <c r="I311" s="87" t="b">
        <v>0</v>
      </c>
      <c r="J311" s="87" t="b">
        <v>0</v>
      </c>
      <c r="K311" s="87" t="b">
        <v>0</v>
      </c>
      <c r="L311" s="87" t="b">
        <v>0</v>
      </c>
    </row>
    <row r="312" spans="1:12" ht="15">
      <c r="A312" s="87" t="s">
        <v>342</v>
      </c>
      <c r="B312" s="87" t="s">
        <v>1282</v>
      </c>
      <c r="C312" s="87">
        <v>5</v>
      </c>
      <c r="D312" s="128">
        <v>0.007191786047907983</v>
      </c>
      <c r="E312" s="128">
        <v>1.863322860120456</v>
      </c>
      <c r="F312" s="87" t="s">
        <v>1108</v>
      </c>
      <c r="G312" s="87" t="b">
        <v>0</v>
      </c>
      <c r="H312" s="87" t="b">
        <v>0</v>
      </c>
      <c r="I312" s="87" t="b">
        <v>0</v>
      </c>
      <c r="J312" s="87" t="b">
        <v>0</v>
      </c>
      <c r="K312" s="87" t="b">
        <v>0</v>
      </c>
      <c r="L312" s="87" t="b">
        <v>0</v>
      </c>
    </row>
    <row r="313" spans="1:12" ht="15">
      <c r="A313" s="87" t="s">
        <v>1293</v>
      </c>
      <c r="B313" s="87" t="s">
        <v>1285</v>
      </c>
      <c r="C313" s="87">
        <v>5</v>
      </c>
      <c r="D313" s="128">
        <v>0.007191786047907983</v>
      </c>
      <c r="E313" s="128">
        <v>1.863322860120456</v>
      </c>
      <c r="F313" s="87" t="s">
        <v>1108</v>
      </c>
      <c r="G313" s="87" t="b">
        <v>0</v>
      </c>
      <c r="H313" s="87" t="b">
        <v>0</v>
      </c>
      <c r="I313" s="87" t="b">
        <v>0</v>
      </c>
      <c r="J313" s="87" t="b">
        <v>0</v>
      </c>
      <c r="K313" s="87" t="b">
        <v>0</v>
      </c>
      <c r="L313" s="87" t="b">
        <v>0</v>
      </c>
    </row>
    <row r="314" spans="1:12" ht="15">
      <c r="A314" s="87" t="s">
        <v>249</v>
      </c>
      <c r="B314" s="87" t="s">
        <v>288</v>
      </c>
      <c r="C314" s="87">
        <v>5</v>
      </c>
      <c r="D314" s="128">
        <v>0.007191786047907983</v>
      </c>
      <c r="E314" s="128">
        <v>1.863322860120456</v>
      </c>
      <c r="F314" s="87" t="s">
        <v>1108</v>
      </c>
      <c r="G314" s="87" t="b">
        <v>0</v>
      </c>
      <c r="H314" s="87" t="b">
        <v>0</v>
      </c>
      <c r="I314" s="87" t="b">
        <v>0</v>
      </c>
      <c r="J314" s="87" t="b">
        <v>0</v>
      </c>
      <c r="K314" s="87" t="b">
        <v>0</v>
      </c>
      <c r="L314" s="87" t="b">
        <v>0</v>
      </c>
    </row>
    <row r="315" spans="1:12" ht="15">
      <c r="A315" s="87" t="s">
        <v>288</v>
      </c>
      <c r="B315" s="87" t="s">
        <v>287</v>
      </c>
      <c r="C315" s="87">
        <v>5</v>
      </c>
      <c r="D315" s="128">
        <v>0.007191786047907983</v>
      </c>
      <c r="E315" s="128">
        <v>1.863322860120456</v>
      </c>
      <c r="F315" s="87" t="s">
        <v>1108</v>
      </c>
      <c r="G315" s="87" t="b">
        <v>0</v>
      </c>
      <c r="H315" s="87" t="b">
        <v>0</v>
      </c>
      <c r="I315" s="87" t="b">
        <v>0</v>
      </c>
      <c r="J315" s="87" t="b">
        <v>0</v>
      </c>
      <c r="K315" s="87" t="b">
        <v>0</v>
      </c>
      <c r="L315" s="87" t="b">
        <v>0</v>
      </c>
    </row>
    <row r="316" spans="1:12" ht="15">
      <c r="A316" s="87" t="s">
        <v>1299</v>
      </c>
      <c r="B316" s="87" t="s">
        <v>1281</v>
      </c>
      <c r="C316" s="87">
        <v>4</v>
      </c>
      <c r="D316" s="128">
        <v>0.006469953888293531</v>
      </c>
      <c r="E316" s="128">
        <v>1.863322860120456</v>
      </c>
      <c r="F316" s="87" t="s">
        <v>1108</v>
      </c>
      <c r="G316" s="87" t="b">
        <v>0</v>
      </c>
      <c r="H316" s="87" t="b">
        <v>0</v>
      </c>
      <c r="I316" s="87" t="b">
        <v>0</v>
      </c>
      <c r="J316" s="87" t="b">
        <v>0</v>
      </c>
      <c r="K316" s="87" t="b">
        <v>0</v>
      </c>
      <c r="L316" s="87" t="b">
        <v>0</v>
      </c>
    </row>
    <row r="317" spans="1:12" ht="15">
      <c r="A317" s="87" t="s">
        <v>1284</v>
      </c>
      <c r="B317" s="87" t="s">
        <v>291</v>
      </c>
      <c r="C317" s="87">
        <v>4</v>
      </c>
      <c r="D317" s="128">
        <v>0.006469953888293531</v>
      </c>
      <c r="E317" s="128">
        <v>1.6202848114341615</v>
      </c>
      <c r="F317" s="87" t="s">
        <v>1108</v>
      </c>
      <c r="G317" s="87" t="b">
        <v>0</v>
      </c>
      <c r="H317" s="87" t="b">
        <v>0</v>
      </c>
      <c r="I317" s="87" t="b">
        <v>0</v>
      </c>
      <c r="J317" s="87" t="b">
        <v>0</v>
      </c>
      <c r="K317" s="87" t="b">
        <v>0</v>
      </c>
      <c r="L317" s="87" t="b">
        <v>0</v>
      </c>
    </row>
    <row r="318" spans="1:12" ht="15">
      <c r="A318" s="87" t="s">
        <v>1278</v>
      </c>
      <c r="B318" s="87" t="s">
        <v>1290</v>
      </c>
      <c r="C318" s="87">
        <v>4</v>
      </c>
      <c r="D318" s="128">
        <v>0.008695683985624262</v>
      </c>
      <c r="E318" s="128">
        <v>2.1063609088067503</v>
      </c>
      <c r="F318" s="87" t="s">
        <v>1108</v>
      </c>
      <c r="G318" s="87" t="b">
        <v>0</v>
      </c>
      <c r="H318" s="87" t="b">
        <v>0</v>
      </c>
      <c r="I318" s="87" t="b">
        <v>0</v>
      </c>
      <c r="J318" s="87" t="b">
        <v>1</v>
      </c>
      <c r="K318" s="87" t="b">
        <v>0</v>
      </c>
      <c r="L318" s="87" t="b">
        <v>0</v>
      </c>
    </row>
    <row r="319" spans="1:12" ht="15">
      <c r="A319" s="87" t="s">
        <v>1254</v>
      </c>
      <c r="B319" s="87" t="s">
        <v>1258</v>
      </c>
      <c r="C319" s="87">
        <v>4</v>
      </c>
      <c r="D319" s="128">
        <v>0.006469953888293531</v>
      </c>
      <c r="E319" s="128">
        <v>0.9090803506811311</v>
      </c>
      <c r="F319" s="87" t="s">
        <v>1108</v>
      </c>
      <c r="G319" s="87" t="b">
        <v>0</v>
      </c>
      <c r="H319" s="87" t="b">
        <v>0</v>
      </c>
      <c r="I319" s="87" t="b">
        <v>0</v>
      </c>
      <c r="J319" s="87" t="b">
        <v>0</v>
      </c>
      <c r="K319" s="87" t="b">
        <v>0</v>
      </c>
      <c r="L319" s="87" t="b">
        <v>0</v>
      </c>
    </row>
    <row r="320" spans="1:12" ht="15">
      <c r="A320" s="87" t="s">
        <v>1265</v>
      </c>
      <c r="B320" s="87" t="s">
        <v>1261</v>
      </c>
      <c r="C320" s="87">
        <v>4</v>
      </c>
      <c r="D320" s="128">
        <v>0.006469953888293531</v>
      </c>
      <c r="E320" s="128">
        <v>2.1063609088067503</v>
      </c>
      <c r="F320" s="87" t="s">
        <v>1108</v>
      </c>
      <c r="G320" s="87" t="b">
        <v>0</v>
      </c>
      <c r="H320" s="87" t="b">
        <v>0</v>
      </c>
      <c r="I320" s="87" t="b">
        <v>0</v>
      </c>
      <c r="J320" s="87" t="b">
        <v>0</v>
      </c>
      <c r="K320" s="87" t="b">
        <v>0</v>
      </c>
      <c r="L320" s="87" t="b">
        <v>0</v>
      </c>
    </row>
    <row r="321" spans="1:12" ht="15">
      <c r="A321" s="87" t="s">
        <v>1261</v>
      </c>
      <c r="B321" s="87" t="s">
        <v>1256</v>
      </c>
      <c r="C321" s="87">
        <v>4</v>
      </c>
      <c r="D321" s="128">
        <v>0.006469953888293531</v>
      </c>
      <c r="E321" s="128">
        <v>1.629239654087088</v>
      </c>
      <c r="F321" s="87" t="s">
        <v>1108</v>
      </c>
      <c r="G321" s="87" t="b">
        <v>0</v>
      </c>
      <c r="H321" s="87" t="b">
        <v>0</v>
      </c>
      <c r="I321" s="87" t="b">
        <v>0</v>
      </c>
      <c r="J321" s="87" t="b">
        <v>0</v>
      </c>
      <c r="K321" s="87" t="b">
        <v>0</v>
      </c>
      <c r="L321" s="87" t="b">
        <v>0</v>
      </c>
    </row>
    <row r="322" spans="1:12" ht="15">
      <c r="A322" s="87" t="s">
        <v>287</v>
      </c>
      <c r="B322" s="87" t="s">
        <v>286</v>
      </c>
      <c r="C322" s="87">
        <v>4</v>
      </c>
      <c r="D322" s="128">
        <v>0.006469953888293531</v>
      </c>
      <c r="E322" s="128">
        <v>2.009450895798694</v>
      </c>
      <c r="F322" s="87" t="s">
        <v>1108</v>
      </c>
      <c r="G322" s="87" t="b">
        <v>0</v>
      </c>
      <c r="H322" s="87" t="b">
        <v>0</v>
      </c>
      <c r="I322" s="87" t="b">
        <v>0</v>
      </c>
      <c r="J322" s="87" t="b">
        <v>0</v>
      </c>
      <c r="K322" s="87" t="b">
        <v>0</v>
      </c>
      <c r="L322" s="87" t="b">
        <v>0</v>
      </c>
    </row>
    <row r="323" spans="1:12" ht="15">
      <c r="A323" s="87" t="s">
        <v>1254</v>
      </c>
      <c r="B323" s="87" t="s">
        <v>1319</v>
      </c>
      <c r="C323" s="87">
        <v>3</v>
      </c>
      <c r="D323" s="128">
        <v>0.005545286506469501</v>
      </c>
      <c r="E323" s="128">
        <v>1.3862016054007935</v>
      </c>
      <c r="F323" s="87" t="s">
        <v>1108</v>
      </c>
      <c r="G323" s="87" t="b">
        <v>0</v>
      </c>
      <c r="H323" s="87" t="b">
        <v>0</v>
      </c>
      <c r="I323" s="87" t="b">
        <v>0</v>
      </c>
      <c r="J323" s="87" t="b">
        <v>0</v>
      </c>
      <c r="K323" s="87" t="b">
        <v>0</v>
      </c>
      <c r="L323" s="87" t="b">
        <v>0</v>
      </c>
    </row>
    <row r="324" spans="1:12" ht="15">
      <c r="A324" s="87" t="s">
        <v>1319</v>
      </c>
      <c r="B324" s="87" t="s">
        <v>1320</v>
      </c>
      <c r="C324" s="87">
        <v>3</v>
      </c>
      <c r="D324" s="128">
        <v>0.005545286506469501</v>
      </c>
      <c r="E324" s="128">
        <v>2.23129964541505</v>
      </c>
      <c r="F324" s="87" t="s">
        <v>1108</v>
      </c>
      <c r="G324" s="87" t="b">
        <v>0</v>
      </c>
      <c r="H324" s="87" t="b">
        <v>0</v>
      </c>
      <c r="I324" s="87" t="b">
        <v>0</v>
      </c>
      <c r="J324" s="87" t="b">
        <v>0</v>
      </c>
      <c r="K324" s="87" t="b">
        <v>0</v>
      </c>
      <c r="L324" s="87" t="b">
        <v>0</v>
      </c>
    </row>
    <row r="325" spans="1:12" ht="15">
      <c r="A325" s="87" t="s">
        <v>1320</v>
      </c>
      <c r="B325" s="87" t="s">
        <v>1321</v>
      </c>
      <c r="C325" s="87">
        <v>3</v>
      </c>
      <c r="D325" s="128">
        <v>0.005545286506469501</v>
      </c>
      <c r="E325" s="128">
        <v>2.23129964541505</v>
      </c>
      <c r="F325" s="87" t="s">
        <v>1108</v>
      </c>
      <c r="G325" s="87" t="b">
        <v>0</v>
      </c>
      <c r="H325" s="87" t="b">
        <v>0</v>
      </c>
      <c r="I325" s="87" t="b">
        <v>0</v>
      </c>
      <c r="J325" s="87" t="b">
        <v>0</v>
      </c>
      <c r="K325" s="87" t="b">
        <v>0</v>
      </c>
      <c r="L325" s="87" t="b">
        <v>0</v>
      </c>
    </row>
    <row r="326" spans="1:12" ht="15">
      <c r="A326" s="87" t="s">
        <v>1321</v>
      </c>
      <c r="B326" s="87" t="s">
        <v>1322</v>
      </c>
      <c r="C326" s="87">
        <v>3</v>
      </c>
      <c r="D326" s="128">
        <v>0.005545286506469501</v>
      </c>
      <c r="E326" s="128">
        <v>2.23129964541505</v>
      </c>
      <c r="F326" s="87" t="s">
        <v>1108</v>
      </c>
      <c r="G326" s="87" t="b">
        <v>0</v>
      </c>
      <c r="H326" s="87" t="b">
        <v>0</v>
      </c>
      <c r="I326" s="87" t="b">
        <v>0</v>
      </c>
      <c r="J326" s="87" t="b">
        <v>0</v>
      </c>
      <c r="K326" s="87" t="b">
        <v>0</v>
      </c>
      <c r="L326" s="87" t="b">
        <v>0</v>
      </c>
    </row>
    <row r="327" spans="1:12" ht="15">
      <c r="A327" s="87" t="s">
        <v>1322</v>
      </c>
      <c r="B327" s="87" t="s">
        <v>1323</v>
      </c>
      <c r="C327" s="87">
        <v>3</v>
      </c>
      <c r="D327" s="128">
        <v>0.005545286506469501</v>
      </c>
      <c r="E327" s="128">
        <v>2.23129964541505</v>
      </c>
      <c r="F327" s="87" t="s">
        <v>1108</v>
      </c>
      <c r="G327" s="87" t="b">
        <v>0</v>
      </c>
      <c r="H327" s="87" t="b">
        <v>0</v>
      </c>
      <c r="I327" s="87" t="b">
        <v>0</v>
      </c>
      <c r="J327" s="87" t="b">
        <v>0</v>
      </c>
      <c r="K327" s="87" t="b">
        <v>0</v>
      </c>
      <c r="L327" s="87" t="b">
        <v>0</v>
      </c>
    </row>
    <row r="328" spans="1:12" ht="15">
      <c r="A328" s="87" t="s">
        <v>1323</v>
      </c>
      <c r="B328" s="87" t="s">
        <v>1294</v>
      </c>
      <c r="C328" s="87">
        <v>3</v>
      </c>
      <c r="D328" s="128">
        <v>0.005545286506469501</v>
      </c>
      <c r="E328" s="128">
        <v>2.1063609088067503</v>
      </c>
      <c r="F328" s="87" t="s">
        <v>1108</v>
      </c>
      <c r="G328" s="87" t="b">
        <v>0</v>
      </c>
      <c r="H328" s="87" t="b">
        <v>0</v>
      </c>
      <c r="I328" s="87" t="b">
        <v>0</v>
      </c>
      <c r="J328" s="87" t="b">
        <v>0</v>
      </c>
      <c r="K328" s="87" t="b">
        <v>0</v>
      </c>
      <c r="L328" s="87" t="b">
        <v>0</v>
      </c>
    </row>
    <row r="329" spans="1:12" ht="15">
      <c r="A329" s="87" t="s">
        <v>1294</v>
      </c>
      <c r="B329" s="87" t="s">
        <v>1324</v>
      </c>
      <c r="C329" s="87">
        <v>3</v>
      </c>
      <c r="D329" s="128">
        <v>0.005545286506469501</v>
      </c>
      <c r="E329" s="128">
        <v>2.1063609088067503</v>
      </c>
      <c r="F329" s="87" t="s">
        <v>1108</v>
      </c>
      <c r="G329" s="87" t="b">
        <v>0</v>
      </c>
      <c r="H329" s="87" t="b">
        <v>0</v>
      </c>
      <c r="I329" s="87" t="b">
        <v>0</v>
      </c>
      <c r="J329" s="87" t="b">
        <v>0</v>
      </c>
      <c r="K329" s="87" t="b">
        <v>0</v>
      </c>
      <c r="L329" s="87" t="b">
        <v>0</v>
      </c>
    </row>
    <row r="330" spans="1:12" ht="15">
      <c r="A330" s="87" t="s">
        <v>1324</v>
      </c>
      <c r="B330" s="87" t="s">
        <v>1325</v>
      </c>
      <c r="C330" s="87">
        <v>3</v>
      </c>
      <c r="D330" s="128">
        <v>0.005545286506469501</v>
      </c>
      <c r="E330" s="128">
        <v>2.23129964541505</v>
      </c>
      <c r="F330" s="87" t="s">
        <v>1108</v>
      </c>
      <c r="G330" s="87" t="b">
        <v>0</v>
      </c>
      <c r="H330" s="87" t="b">
        <v>0</v>
      </c>
      <c r="I330" s="87" t="b">
        <v>0</v>
      </c>
      <c r="J330" s="87" t="b">
        <v>0</v>
      </c>
      <c r="K330" s="87" t="b">
        <v>0</v>
      </c>
      <c r="L330" s="87" t="b">
        <v>0</v>
      </c>
    </row>
    <row r="331" spans="1:12" ht="15">
      <c r="A331" s="87" t="s">
        <v>1325</v>
      </c>
      <c r="B331" s="87" t="s">
        <v>1326</v>
      </c>
      <c r="C331" s="87">
        <v>3</v>
      </c>
      <c r="D331" s="128">
        <v>0.005545286506469501</v>
      </c>
      <c r="E331" s="128">
        <v>2.23129964541505</v>
      </c>
      <c r="F331" s="87" t="s">
        <v>1108</v>
      </c>
      <c r="G331" s="87" t="b">
        <v>0</v>
      </c>
      <c r="H331" s="87" t="b">
        <v>0</v>
      </c>
      <c r="I331" s="87" t="b">
        <v>0</v>
      </c>
      <c r="J331" s="87" t="b">
        <v>0</v>
      </c>
      <c r="K331" s="87" t="b">
        <v>0</v>
      </c>
      <c r="L331" s="87" t="b">
        <v>0</v>
      </c>
    </row>
    <row r="332" spans="1:12" ht="15">
      <c r="A332" s="87" t="s">
        <v>1326</v>
      </c>
      <c r="B332" s="87" t="s">
        <v>1327</v>
      </c>
      <c r="C332" s="87">
        <v>3</v>
      </c>
      <c r="D332" s="128">
        <v>0.005545286506469501</v>
      </c>
      <c r="E332" s="128">
        <v>2.23129964541505</v>
      </c>
      <c r="F332" s="87" t="s">
        <v>1108</v>
      </c>
      <c r="G332" s="87" t="b">
        <v>0</v>
      </c>
      <c r="H332" s="87" t="b">
        <v>0</v>
      </c>
      <c r="I332" s="87" t="b">
        <v>0</v>
      </c>
      <c r="J332" s="87" t="b">
        <v>0</v>
      </c>
      <c r="K332" s="87" t="b">
        <v>0</v>
      </c>
      <c r="L332" s="87" t="b">
        <v>0</v>
      </c>
    </row>
    <row r="333" spans="1:12" ht="15">
      <c r="A333" s="87" t="s">
        <v>1327</v>
      </c>
      <c r="B333" s="87" t="s">
        <v>1264</v>
      </c>
      <c r="C333" s="87">
        <v>3</v>
      </c>
      <c r="D333" s="128">
        <v>0.005545286506469501</v>
      </c>
      <c r="E333" s="128">
        <v>2.009450895798694</v>
      </c>
      <c r="F333" s="87" t="s">
        <v>1108</v>
      </c>
      <c r="G333" s="87" t="b">
        <v>0</v>
      </c>
      <c r="H333" s="87" t="b">
        <v>0</v>
      </c>
      <c r="I333" s="87" t="b">
        <v>0</v>
      </c>
      <c r="J333" s="87" t="b">
        <v>0</v>
      </c>
      <c r="K333" s="87" t="b">
        <v>0</v>
      </c>
      <c r="L333" s="87" t="b">
        <v>0</v>
      </c>
    </row>
    <row r="334" spans="1:12" ht="15">
      <c r="A334" s="87" t="s">
        <v>1264</v>
      </c>
      <c r="B334" s="87" t="s">
        <v>1328</v>
      </c>
      <c r="C334" s="87">
        <v>3</v>
      </c>
      <c r="D334" s="128">
        <v>0.005545286506469501</v>
      </c>
      <c r="E334" s="128">
        <v>2.009450895798694</v>
      </c>
      <c r="F334" s="87" t="s">
        <v>1108</v>
      </c>
      <c r="G334" s="87" t="b">
        <v>0</v>
      </c>
      <c r="H334" s="87" t="b">
        <v>0</v>
      </c>
      <c r="I334" s="87" t="b">
        <v>0</v>
      </c>
      <c r="J334" s="87" t="b">
        <v>0</v>
      </c>
      <c r="K334" s="87" t="b">
        <v>0</v>
      </c>
      <c r="L334" s="87" t="b">
        <v>0</v>
      </c>
    </row>
    <row r="335" spans="1:12" ht="15">
      <c r="A335" s="87" t="s">
        <v>1328</v>
      </c>
      <c r="B335" s="87" t="s">
        <v>1329</v>
      </c>
      <c r="C335" s="87">
        <v>3</v>
      </c>
      <c r="D335" s="128">
        <v>0.005545286506469501</v>
      </c>
      <c r="E335" s="128">
        <v>2.23129964541505</v>
      </c>
      <c r="F335" s="87" t="s">
        <v>1108</v>
      </c>
      <c r="G335" s="87" t="b">
        <v>0</v>
      </c>
      <c r="H335" s="87" t="b">
        <v>0</v>
      </c>
      <c r="I335" s="87" t="b">
        <v>0</v>
      </c>
      <c r="J335" s="87" t="b">
        <v>0</v>
      </c>
      <c r="K335" s="87" t="b">
        <v>0</v>
      </c>
      <c r="L335" s="87" t="b">
        <v>0</v>
      </c>
    </row>
    <row r="336" spans="1:12" ht="15">
      <c r="A336" s="87" t="s">
        <v>1329</v>
      </c>
      <c r="B336" s="87" t="s">
        <v>1281</v>
      </c>
      <c r="C336" s="87">
        <v>3</v>
      </c>
      <c r="D336" s="128">
        <v>0.005545286506469501</v>
      </c>
      <c r="E336" s="128">
        <v>1.863322860120456</v>
      </c>
      <c r="F336" s="87" t="s">
        <v>1108</v>
      </c>
      <c r="G336" s="87" t="b">
        <v>0</v>
      </c>
      <c r="H336" s="87" t="b">
        <v>0</v>
      </c>
      <c r="I336" s="87" t="b">
        <v>0</v>
      </c>
      <c r="J336" s="87" t="b">
        <v>0</v>
      </c>
      <c r="K336" s="87" t="b">
        <v>0</v>
      </c>
      <c r="L336" s="87" t="b">
        <v>0</v>
      </c>
    </row>
    <row r="337" spans="1:12" ht="15">
      <c r="A337" s="87" t="s">
        <v>1284</v>
      </c>
      <c r="B337" s="87" t="s">
        <v>1330</v>
      </c>
      <c r="C337" s="87">
        <v>3</v>
      </c>
      <c r="D337" s="128">
        <v>0.005545286506469501</v>
      </c>
      <c r="E337" s="128">
        <v>1.863322860120456</v>
      </c>
      <c r="F337" s="87" t="s">
        <v>1108</v>
      </c>
      <c r="G337" s="87" t="b">
        <v>0</v>
      </c>
      <c r="H337" s="87" t="b">
        <v>0</v>
      </c>
      <c r="I337" s="87" t="b">
        <v>0</v>
      </c>
      <c r="J337" s="87" t="b">
        <v>0</v>
      </c>
      <c r="K337" s="87" t="b">
        <v>0</v>
      </c>
      <c r="L337" s="87" t="b">
        <v>0</v>
      </c>
    </row>
    <row r="338" spans="1:12" ht="15">
      <c r="A338" s="87" t="s">
        <v>1330</v>
      </c>
      <c r="B338" s="87" t="s">
        <v>1331</v>
      </c>
      <c r="C338" s="87">
        <v>3</v>
      </c>
      <c r="D338" s="128">
        <v>0.005545286506469501</v>
      </c>
      <c r="E338" s="128">
        <v>2.23129964541505</v>
      </c>
      <c r="F338" s="87" t="s">
        <v>1108</v>
      </c>
      <c r="G338" s="87" t="b">
        <v>0</v>
      </c>
      <c r="H338" s="87" t="b">
        <v>0</v>
      </c>
      <c r="I338" s="87" t="b">
        <v>0</v>
      </c>
      <c r="J338" s="87" t="b">
        <v>0</v>
      </c>
      <c r="K338" s="87" t="b">
        <v>0</v>
      </c>
      <c r="L338" s="87" t="b">
        <v>0</v>
      </c>
    </row>
    <row r="339" spans="1:12" ht="15">
      <c r="A339" s="87" t="s">
        <v>1331</v>
      </c>
      <c r="B339" s="87" t="s">
        <v>1293</v>
      </c>
      <c r="C339" s="87">
        <v>3</v>
      </c>
      <c r="D339" s="128">
        <v>0.005545286506469501</v>
      </c>
      <c r="E339" s="128">
        <v>2.009450895798694</v>
      </c>
      <c r="F339" s="87" t="s">
        <v>1108</v>
      </c>
      <c r="G339" s="87" t="b">
        <v>0</v>
      </c>
      <c r="H339" s="87" t="b">
        <v>0</v>
      </c>
      <c r="I339" s="87" t="b">
        <v>0</v>
      </c>
      <c r="J339" s="87" t="b">
        <v>0</v>
      </c>
      <c r="K339" s="87" t="b">
        <v>0</v>
      </c>
      <c r="L339" s="87" t="b">
        <v>0</v>
      </c>
    </row>
    <row r="340" spans="1:12" ht="15">
      <c r="A340" s="87" t="s">
        <v>1286</v>
      </c>
      <c r="B340" s="87" t="s">
        <v>291</v>
      </c>
      <c r="C340" s="87">
        <v>3</v>
      </c>
      <c r="D340" s="128">
        <v>0.005545286506469501</v>
      </c>
      <c r="E340" s="128">
        <v>1.863322860120456</v>
      </c>
      <c r="F340" s="87" t="s">
        <v>1108</v>
      </c>
      <c r="G340" s="87" t="b">
        <v>0</v>
      </c>
      <c r="H340" s="87" t="b">
        <v>0</v>
      </c>
      <c r="I340" s="87" t="b">
        <v>0</v>
      </c>
      <c r="J340" s="87" t="b">
        <v>0</v>
      </c>
      <c r="K340" s="87" t="b">
        <v>0</v>
      </c>
      <c r="L340" s="87" t="b">
        <v>0</v>
      </c>
    </row>
    <row r="341" spans="1:12" ht="15">
      <c r="A341" s="87" t="s">
        <v>1279</v>
      </c>
      <c r="B341" s="87" t="s">
        <v>1302</v>
      </c>
      <c r="C341" s="87">
        <v>3</v>
      </c>
      <c r="D341" s="128">
        <v>0.005545286506469501</v>
      </c>
      <c r="E341" s="128">
        <v>2.009450895798694</v>
      </c>
      <c r="F341" s="87" t="s">
        <v>1108</v>
      </c>
      <c r="G341" s="87" t="b">
        <v>1</v>
      </c>
      <c r="H341" s="87" t="b">
        <v>0</v>
      </c>
      <c r="I341" s="87" t="b">
        <v>0</v>
      </c>
      <c r="J341" s="87" t="b">
        <v>1</v>
      </c>
      <c r="K341" s="87" t="b">
        <v>0</v>
      </c>
      <c r="L341" s="87" t="b">
        <v>0</v>
      </c>
    </row>
    <row r="342" spans="1:12" ht="15">
      <c r="A342" s="87" t="s">
        <v>1302</v>
      </c>
      <c r="B342" s="87" t="s">
        <v>1303</v>
      </c>
      <c r="C342" s="87">
        <v>3</v>
      </c>
      <c r="D342" s="128">
        <v>0.005545286506469501</v>
      </c>
      <c r="E342" s="128">
        <v>2.23129964541505</v>
      </c>
      <c r="F342" s="87" t="s">
        <v>1108</v>
      </c>
      <c r="G342" s="87" t="b">
        <v>1</v>
      </c>
      <c r="H342" s="87" t="b">
        <v>0</v>
      </c>
      <c r="I342" s="87" t="b">
        <v>0</v>
      </c>
      <c r="J342" s="87" t="b">
        <v>0</v>
      </c>
      <c r="K342" s="87" t="b">
        <v>0</v>
      </c>
      <c r="L342" s="87" t="b">
        <v>0</v>
      </c>
    </row>
    <row r="343" spans="1:12" ht="15">
      <c r="A343" s="87" t="s">
        <v>1303</v>
      </c>
      <c r="B343" s="87" t="s">
        <v>1255</v>
      </c>
      <c r="C343" s="87">
        <v>3</v>
      </c>
      <c r="D343" s="128">
        <v>0.005545286506469501</v>
      </c>
      <c r="E343" s="128">
        <v>1.7541783906953878</v>
      </c>
      <c r="F343" s="87" t="s">
        <v>1108</v>
      </c>
      <c r="G343" s="87" t="b">
        <v>0</v>
      </c>
      <c r="H343" s="87" t="b">
        <v>0</v>
      </c>
      <c r="I343" s="87" t="b">
        <v>0</v>
      </c>
      <c r="J343" s="87" t="b">
        <v>0</v>
      </c>
      <c r="K343" s="87" t="b">
        <v>0</v>
      </c>
      <c r="L343" s="87" t="b">
        <v>0</v>
      </c>
    </row>
    <row r="344" spans="1:12" ht="15">
      <c r="A344" s="87" t="s">
        <v>1255</v>
      </c>
      <c r="B344" s="87" t="s">
        <v>1304</v>
      </c>
      <c r="C344" s="87">
        <v>3</v>
      </c>
      <c r="D344" s="128">
        <v>0.005545286506469501</v>
      </c>
      <c r="E344" s="128">
        <v>1.863322860120456</v>
      </c>
      <c r="F344" s="87" t="s">
        <v>1108</v>
      </c>
      <c r="G344" s="87" t="b">
        <v>0</v>
      </c>
      <c r="H344" s="87" t="b">
        <v>0</v>
      </c>
      <c r="I344" s="87" t="b">
        <v>0</v>
      </c>
      <c r="J344" s="87" t="b">
        <v>0</v>
      </c>
      <c r="K344" s="87" t="b">
        <v>0</v>
      </c>
      <c r="L344" s="87" t="b">
        <v>0</v>
      </c>
    </row>
    <row r="345" spans="1:12" ht="15">
      <c r="A345" s="87" t="s">
        <v>1304</v>
      </c>
      <c r="B345" s="87" t="s">
        <v>1288</v>
      </c>
      <c r="C345" s="87">
        <v>3</v>
      </c>
      <c r="D345" s="128">
        <v>0.005545286506469501</v>
      </c>
      <c r="E345" s="128">
        <v>2.009450895798694</v>
      </c>
      <c r="F345" s="87" t="s">
        <v>1108</v>
      </c>
      <c r="G345" s="87" t="b">
        <v>0</v>
      </c>
      <c r="H345" s="87" t="b">
        <v>0</v>
      </c>
      <c r="I345" s="87" t="b">
        <v>0</v>
      </c>
      <c r="J345" s="87" t="b">
        <v>0</v>
      </c>
      <c r="K345" s="87" t="b">
        <v>0</v>
      </c>
      <c r="L345" s="87" t="b">
        <v>0</v>
      </c>
    </row>
    <row r="346" spans="1:12" ht="15">
      <c r="A346" s="87" t="s">
        <v>1288</v>
      </c>
      <c r="B346" s="87" t="s">
        <v>280</v>
      </c>
      <c r="C346" s="87">
        <v>3</v>
      </c>
      <c r="D346" s="128">
        <v>0.005545286506469501</v>
      </c>
      <c r="E346" s="128">
        <v>2.009450895798694</v>
      </c>
      <c r="F346" s="87" t="s">
        <v>1108</v>
      </c>
      <c r="G346" s="87" t="b">
        <v>0</v>
      </c>
      <c r="H346" s="87" t="b">
        <v>0</v>
      </c>
      <c r="I346" s="87" t="b">
        <v>0</v>
      </c>
      <c r="J346" s="87" t="b">
        <v>0</v>
      </c>
      <c r="K346" s="87" t="b">
        <v>0</v>
      </c>
      <c r="L346" s="87" t="b">
        <v>0</v>
      </c>
    </row>
    <row r="347" spans="1:12" ht="15">
      <c r="A347" s="87" t="s">
        <v>280</v>
      </c>
      <c r="B347" s="87" t="s">
        <v>1305</v>
      </c>
      <c r="C347" s="87">
        <v>3</v>
      </c>
      <c r="D347" s="128">
        <v>0.005545286506469501</v>
      </c>
      <c r="E347" s="128">
        <v>2.23129964541505</v>
      </c>
      <c r="F347" s="87" t="s">
        <v>1108</v>
      </c>
      <c r="G347" s="87" t="b">
        <v>0</v>
      </c>
      <c r="H347" s="87" t="b">
        <v>0</v>
      </c>
      <c r="I347" s="87" t="b">
        <v>0</v>
      </c>
      <c r="J347" s="87" t="b">
        <v>0</v>
      </c>
      <c r="K347" s="87" t="b">
        <v>0</v>
      </c>
      <c r="L347" s="87" t="b">
        <v>0</v>
      </c>
    </row>
    <row r="348" spans="1:12" ht="15">
      <c r="A348" s="87" t="s">
        <v>1305</v>
      </c>
      <c r="B348" s="87" t="s">
        <v>1306</v>
      </c>
      <c r="C348" s="87">
        <v>3</v>
      </c>
      <c r="D348" s="128">
        <v>0.005545286506469501</v>
      </c>
      <c r="E348" s="128">
        <v>2.23129964541505</v>
      </c>
      <c r="F348" s="87" t="s">
        <v>1108</v>
      </c>
      <c r="G348" s="87" t="b">
        <v>0</v>
      </c>
      <c r="H348" s="87" t="b">
        <v>0</v>
      </c>
      <c r="I348" s="87" t="b">
        <v>0</v>
      </c>
      <c r="J348" s="87" t="b">
        <v>0</v>
      </c>
      <c r="K348" s="87" t="b">
        <v>0</v>
      </c>
      <c r="L348" s="87" t="b">
        <v>0</v>
      </c>
    </row>
    <row r="349" spans="1:12" ht="15">
      <c r="A349" s="87" t="s">
        <v>1306</v>
      </c>
      <c r="B349" s="87" t="s">
        <v>1307</v>
      </c>
      <c r="C349" s="87">
        <v>3</v>
      </c>
      <c r="D349" s="128">
        <v>0.005545286506469501</v>
      </c>
      <c r="E349" s="128">
        <v>2.23129964541505</v>
      </c>
      <c r="F349" s="87" t="s">
        <v>1108</v>
      </c>
      <c r="G349" s="87" t="b">
        <v>0</v>
      </c>
      <c r="H349" s="87" t="b">
        <v>0</v>
      </c>
      <c r="I349" s="87" t="b">
        <v>0</v>
      </c>
      <c r="J349" s="87" t="b">
        <v>1</v>
      </c>
      <c r="K349" s="87" t="b">
        <v>0</v>
      </c>
      <c r="L349" s="87" t="b">
        <v>0</v>
      </c>
    </row>
    <row r="350" spans="1:12" ht="15">
      <c r="A350" s="87" t="s">
        <v>1307</v>
      </c>
      <c r="B350" s="87" t="s">
        <v>1276</v>
      </c>
      <c r="C350" s="87">
        <v>3</v>
      </c>
      <c r="D350" s="128">
        <v>0.005545286506469501</v>
      </c>
      <c r="E350" s="128">
        <v>2.23129964541505</v>
      </c>
      <c r="F350" s="87" t="s">
        <v>1108</v>
      </c>
      <c r="G350" s="87" t="b">
        <v>1</v>
      </c>
      <c r="H350" s="87" t="b">
        <v>0</v>
      </c>
      <c r="I350" s="87" t="b">
        <v>0</v>
      </c>
      <c r="J350" s="87" t="b">
        <v>1</v>
      </c>
      <c r="K350" s="87" t="b">
        <v>0</v>
      </c>
      <c r="L350" s="87" t="b">
        <v>0</v>
      </c>
    </row>
    <row r="351" spans="1:12" ht="15">
      <c r="A351" s="87" t="s">
        <v>1276</v>
      </c>
      <c r="B351" s="87" t="s">
        <v>1308</v>
      </c>
      <c r="C351" s="87">
        <v>3</v>
      </c>
      <c r="D351" s="128">
        <v>0.005545286506469501</v>
      </c>
      <c r="E351" s="128">
        <v>2.009450895798694</v>
      </c>
      <c r="F351" s="87" t="s">
        <v>1108</v>
      </c>
      <c r="G351" s="87" t="b">
        <v>1</v>
      </c>
      <c r="H351" s="87" t="b">
        <v>0</v>
      </c>
      <c r="I351" s="87" t="b">
        <v>0</v>
      </c>
      <c r="J351" s="87" t="b">
        <v>0</v>
      </c>
      <c r="K351" s="87" t="b">
        <v>0</v>
      </c>
      <c r="L351" s="87" t="b">
        <v>0</v>
      </c>
    </row>
    <row r="352" spans="1:12" ht="15">
      <c r="A352" s="87" t="s">
        <v>1308</v>
      </c>
      <c r="B352" s="87" t="s">
        <v>1309</v>
      </c>
      <c r="C352" s="87">
        <v>3</v>
      </c>
      <c r="D352" s="128">
        <v>0.005545286506469501</v>
      </c>
      <c r="E352" s="128">
        <v>2.23129964541505</v>
      </c>
      <c r="F352" s="87" t="s">
        <v>1108</v>
      </c>
      <c r="G352" s="87" t="b">
        <v>0</v>
      </c>
      <c r="H352" s="87" t="b">
        <v>0</v>
      </c>
      <c r="I352" s="87" t="b">
        <v>0</v>
      </c>
      <c r="J352" s="87" t="b">
        <v>0</v>
      </c>
      <c r="K352" s="87" t="b">
        <v>0</v>
      </c>
      <c r="L352" s="87" t="b">
        <v>0</v>
      </c>
    </row>
    <row r="353" spans="1:12" ht="15">
      <c r="A353" s="87" t="s">
        <v>1309</v>
      </c>
      <c r="B353" s="87" t="s">
        <v>1260</v>
      </c>
      <c r="C353" s="87">
        <v>3</v>
      </c>
      <c r="D353" s="128">
        <v>0.005545286506469501</v>
      </c>
      <c r="E353" s="128">
        <v>2.009450895798694</v>
      </c>
      <c r="F353" s="87" t="s">
        <v>1108</v>
      </c>
      <c r="G353" s="87" t="b">
        <v>0</v>
      </c>
      <c r="H353" s="87" t="b">
        <v>0</v>
      </c>
      <c r="I353" s="87" t="b">
        <v>0</v>
      </c>
      <c r="J353" s="87" t="b">
        <v>0</v>
      </c>
      <c r="K353" s="87" t="b">
        <v>0</v>
      </c>
      <c r="L353" s="87" t="b">
        <v>0</v>
      </c>
    </row>
    <row r="354" spans="1:12" ht="15">
      <c r="A354" s="87" t="s">
        <v>1260</v>
      </c>
      <c r="B354" s="87" t="s">
        <v>1310</v>
      </c>
      <c r="C354" s="87">
        <v>3</v>
      </c>
      <c r="D354" s="128">
        <v>0.005545286506469501</v>
      </c>
      <c r="E354" s="128">
        <v>2.009450895798694</v>
      </c>
      <c r="F354" s="87" t="s">
        <v>1108</v>
      </c>
      <c r="G354" s="87" t="b">
        <v>0</v>
      </c>
      <c r="H354" s="87" t="b">
        <v>0</v>
      </c>
      <c r="I354" s="87" t="b">
        <v>0</v>
      </c>
      <c r="J354" s="87" t="b">
        <v>0</v>
      </c>
      <c r="K354" s="87" t="b">
        <v>0</v>
      </c>
      <c r="L354" s="87" t="b">
        <v>0</v>
      </c>
    </row>
    <row r="355" spans="1:12" ht="15">
      <c r="A355" s="87" t="s">
        <v>1310</v>
      </c>
      <c r="B355" s="87" t="s">
        <v>1263</v>
      </c>
      <c r="C355" s="87">
        <v>3</v>
      </c>
      <c r="D355" s="128">
        <v>0.005545286506469501</v>
      </c>
      <c r="E355" s="128">
        <v>1.863322860120456</v>
      </c>
      <c r="F355" s="87" t="s">
        <v>1108</v>
      </c>
      <c r="G355" s="87" t="b">
        <v>0</v>
      </c>
      <c r="H355" s="87" t="b">
        <v>0</v>
      </c>
      <c r="I355" s="87" t="b">
        <v>0</v>
      </c>
      <c r="J355" s="87" t="b">
        <v>0</v>
      </c>
      <c r="K355" s="87" t="b">
        <v>0</v>
      </c>
      <c r="L355" s="87" t="b">
        <v>0</v>
      </c>
    </row>
    <row r="356" spans="1:12" ht="15">
      <c r="A356" s="87" t="s">
        <v>1263</v>
      </c>
      <c r="B356" s="87" t="s">
        <v>1311</v>
      </c>
      <c r="C356" s="87">
        <v>3</v>
      </c>
      <c r="D356" s="128">
        <v>0.005545286506469501</v>
      </c>
      <c r="E356" s="128">
        <v>1.863322860120456</v>
      </c>
      <c r="F356" s="87" t="s">
        <v>1108</v>
      </c>
      <c r="G356" s="87" t="b">
        <v>0</v>
      </c>
      <c r="H356" s="87" t="b">
        <v>0</v>
      </c>
      <c r="I356" s="87" t="b">
        <v>0</v>
      </c>
      <c r="J356" s="87" t="b">
        <v>0</v>
      </c>
      <c r="K356" s="87" t="b">
        <v>0</v>
      </c>
      <c r="L356" s="87" t="b">
        <v>0</v>
      </c>
    </row>
    <row r="357" spans="1:12" ht="15">
      <c r="A357" s="87" t="s">
        <v>1311</v>
      </c>
      <c r="B357" s="87" t="s">
        <v>1312</v>
      </c>
      <c r="C357" s="87">
        <v>3</v>
      </c>
      <c r="D357" s="128">
        <v>0.005545286506469501</v>
      </c>
      <c r="E357" s="128">
        <v>2.23129964541505</v>
      </c>
      <c r="F357" s="87" t="s">
        <v>1108</v>
      </c>
      <c r="G357" s="87" t="b">
        <v>0</v>
      </c>
      <c r="H357" s="87" t="b">
        <v>0</v>
      </c>
      <c r="I357" s="87" t="b">
        <v>0</v>
      </c>
      <c r="J357" s="87" t="b">
        <v>0</v>
      </c>
      <c r="K357" s="87" t="b">
        <v>0</v>
      </c>
      <c r="L357" s="87" t="b">
        <v>0</v>
      </c>
    </row>
    <row r="358" spans="1:12" ht="15">
      <c r="A358" s="87" t="s">
        <v>1312</v>
      </c>
      <c r="B358" s="87" t="s">
        <v>1289</v>
      </c>
      <c r="C358" s="87">
        <v>3</v>
      </c>
      <c r="D358" s="128">
        <v>0.005545286506469501</v>
      </c>
      <c r="E358" s="128">
        <v>2.23129964541505</v>
      </c>
      <c r="F358" s="87" t="s">
        <v>1108</v>
      </c>
      <c r="G358" s="87" t="b">
        <v>0</v>
      </c>
      <c r="H358" s="87" t="b">
        <v>0</v>
      </c>
      <c r="I358" s="87" t="b">
        <v>0</v>
      </c>
      <c r="J358" s="87" t="b">
        <v>0</v>
      </c>
      <c r="K358" s="87" t="b">
        <v>0</v>
      </c>
      <c r="L358" s="87" t="b">
        <v>0</v>
      </c>
    </row>
    <row r="359" spans="1:12" ht="15">
      <c r="A359" s="87" t="s">
        <v>1289</v>
      </c>
      <c r="B359" s="87" t="s">
        <v>1254</v>
      </c>
      <c r="C359" s="87">
        <v>3</v>
      </c>
      <c r="D359" s="128">
        <v>0.005545286506469501</v>
      </c>
      <c r="E359" s="128">
        <v>1.34669306411712</v>
      </c>
      <c r="F359" s="87" t="s">
        <v>1108</v>
      </c>
      <c r="G359" s="87" t="b">
        <v>0</v>
      </c>
      <c r="H359" s="87" t="b">
        <v>0</v>
      </c>
      <c r="I359" s="87" t="b">
        <v>0</v>
      </c>
      <c r="J359" s="87" t="b">
        <v>0</v>
      </c>
      <c r="K359" s="87" t="b">
        <v>0</v>
      </c>
      <c r="L359" s="87" t="b">
        <v>0</v>
      </c>
    </row>
    <row r="360" spans="1:12" ht="15">
      <c r="A360" s="87" t="s">
        <v>1333</v>
      </c>
      <c r="B360" s="87" t="s">
        <v>1334</v>
      </c>
      <c r="C360" s="87">
        <v>3</v>
      </c>
      <c r="D360" s="128">
        <v>0.005545286506469501</v>
      </c>
      <c r="E360" s="128">
        <v>2.23129964541505</v>
      </c>
      <c r="F360" s="87" t="s">
        <v>1108</v>
      </c>
      <c r="G360" s="87" t="b">
        <v>0</v>
      </c>
      <c r="H360" s="87" t="b">
        <v>0</v>
      </c>
      <c r="I360" s="87" t="b">
        <v>0</v>
      </c>
      <c r="J360" s="87" t="b">
        <v>0</v>
      </c>
      <c r="K360" s="87" t="b">
        <v>0</v>
      </c>
      <c r="L360" s="87" t="b">
        <v>0</v>
      </c>
    </row>
    <row r="361" spans="1:12" ht="15">
      <c r="A361" s="87" t="s">
        <v>1334</v>
      </c>
      <c r="B361" s="87" t="s">
        <v>1335</v>
      </c>
      <c r="C361" s="87">
        <v>3</v>
      </c>
      <c r="D361" s="128">
        <v>0.005545286506469501</v>
      </c>
      <c r="E361" s="128">
        <v>2.23129964541505</v>
      </c>
      <c r="F361" s="87" t="s">
        <v>1108</v>
      </c>
      <c r="G361" s="87" t="b">
        <v>0</v>
      </c>
      <c r="H361" s="87" t="b">
        <v>0</v>
      </c>
      <c r="I361" s="87" t="b">
        <v>0</v>
      </c>
      <c r="J361" s="87" t="b">
        <v>0</v>
      </c>
      <c r="K361" s="87" t="b">
        <v>0</v>
      </c>
      <c r="L361" s="87" t="b">
        <v>0</v>
      </c>
    </row>
    <row r="362" spans="1:12" ht="15">
      <c r="A362" s="87" t="s">
        <v>1335</v>
      </c>
      <c r="B362" s="87" t="s">
        <v>1336</v>
      </c>
      <c r="C362" s="87">
        <v>3</v>
      </c>
      <c r="D362" s="128">
        <v>0.005545286506469501</v>
      </c>
      <c r="E362" s="128">
        <v>2.23129964541505</v>
      </c>
      <c r="F362" s="87" t="s">
        <v>1108</v>
      </c>
      <c r="G362" s="87" t="b">
        <v>0</v>
      </c>
      <c r="H362" s="87" t="b">
        <v>0</v>
      </c>
      <c r="I362" s="87" t="b">
        <v>0</v>
      </c>
      <c r="J362" s="87" t="b">
        <v>0</v>
      </c>
      <c r="K362" s="87" t="b">
        <v>0</v>
      </c>
      <c r="L362" s="87" t="b">
        <v>0</v>
      </c>
    </row>
    <row r="363" spans="1:12" ht="15">
      <c r="A363" s="87" t="s">
        <v>1336</v>
      </c>
      <c r="B363" s="87" t="s">
        <v>1337</v>
      </c>
      <c r="C363" s="87">
        <v>3</v>
      </c>
      <c r="D363" s="128">
        <v>0.005545286506469501</v>
      </c>
      <c r="E363" s="128">
        <v>2.23129964541505</v>
      </c>
      <c r="F363" s="87" t="s">
        <v>1108</v>
      </c>
      <c r="G363" s="87" t="b">
        <v>0</v>
      </c>
      <c r="H363" s="87" t="b">
        <v>0</v>
      </c>
      <c r="I363" s="87" t="b">
        <v>0</v>
      </c>
      <c r="J363" s="87" t="b">
        <v>0</v>
      </c>
      <c r="K363" s="87" t="b">
        <v>0</v>
      </c>
      <c r="L363" s="87" t="b">
        <v>0</v>
      </c>
    </row>
    <row r="364" spans="1:12" ht="15">
      <c r="A364" s="87" t="s">
        <v>1337</v>
      </c>
      <c r="B364" s="87" t="s">
        <v>1338</v>
      </c>
      <c r="C364" s="87">
        <v>3</v>
      </c>
      <c r="D364" s="128">
        <v>0.005545286506469501</v>
      </c>
      <c r="E364" s="128">
        <v>2.23129964541505</v>
      </c>
      <c r="F364" s="87" t="s">
        <v>1108</v>
      </c>
      <c r="G364" s="87" t="b">
        <v>0</v>
      </c>
      <c r="H364" s="87" t="b">
        <v>0</v>
      </c>
      <c r="I364" s="87" t="b">
        <v>0</v>
      </c>
      <c r="J364" s="87" t="b">
        <v>0</v>
      </c>
      <c r="K364" s="87" t="b">
        <v>0</v>
      </c>
      <c r="L364" s="87" t="b">
        <v>0</v>
      </c>
    </row>
    <row r="365" spans="1:12" ht="15">
      <c r="A365" s="87" t="s">
        <v>1338</v>
      </c>
      <c r="B365" s="87" t="s">
        <v>1339</v>
      </c>
      <c r="C365" s="87">
        <v>3</v>
      </c>
      <c r="D365" s="128">
        <v>0.005545286506469501</v>
      </c>
      <c r="E365" s="128">
        <v>2.23129964541505</v>
      </c>
      <c r="F365" s="87" t="s">
        <v>1108</v>
      </c>
      <c r="G365" s="87" t="b">
        <v>0</v>
      </c>
      <c r="H365" s="87" t="b">
        <v>0</v>
      </c>
      <c r="I365" s="87" t="b">
        <v>0</v>
      </c>
      <c r="J365" s="87" t="b">
        <v>0</v>
      </c>
      <c r="K365" s="87" t="b">
        <v>0</v>
      </c>
      <c r="L365" s="87" t="b">
        <v>0</v>
      </c>
    </row>
    <row r="366" spans="1:12" ht="15">
      <c r="A366" s="87" t="s">
        <v>1339</v>
      </c>
      <c r="B366" s="87" t="s">
        <v>1340</v>
      </c>
      <c r="C366" s="87">
        <v>3</v>
      </c>
      <c r="D366" s="128">
        <v>0.005545286506469501</v>
      </c>
      <c r="E366" s="128">
        <v>2.23129964541505</v>
      </c>
      <c r="F366" s="87" t="s">
        <v>1108</v>
      </c>
      <c r="G366" s="87" t="b">
        <v>0</v>
      </c>
      <c r="H366" s="87" t="b">
        <v>0</v>
      </c>
      <c r="I366" s="87" t="b">
        <v>0</v>
      </c>
      <c r="J366" s="87" t="b">
        <v>0</v>
      </c>
      <c r="K366" s="87" t="b">
        <v>0</v>
      </c>
      <c r="L366" s="87" t="b">
        <v>0</v>
      </c>
    </row>
    <row r="367" spans="1:12" ht="15">
      <c r="A367" s="87" t="s">
        <v>1340</v>
      </c>
      <c r="B367" s="87" t="s">
        <v>1341</v>
      </c>
      <c r="C367" s="87">
        <v>3</v>
      </c>
      <c r="D367" s="128">
        <v>0.005545286506469501</v>
      </c>
      <c r="E367" s="128">
        <v>2.23129964541505</v>
      </c>
      <c r="F367" s="87" t="s">
        <v>1108</v>
      </c>
      <c r="G367" s="87" t="b">
        <v>0</v>
      </c>
      <c r="H367" s="87" t="b">
        <v>0</v>
      </c>
      <c r="I367" s="87" t="b">
        <v>0</v>
      </c>
      <c r="J367" s="87" t="b">
        <v>0</v>
      </c>
      <c r="K367" s="87" t="b">
        <v>0</v>
      </c>
      <c r="L367" s="87" t="b">
        <v>0</v>
      </c>
    </row>
    <row r="368" spans="1:12" ht="15">
      <c r="A368" s="87" t="s">
        <v>1341</v>
      </c>
      <c r="B368" s="87" t="s">
        <v>1287</v>
      </c>
      <c r="C368" s="87">
        <v>3</v>
      </c>
      <c r="D368" s="128">
        <v>0.005545286506469501</v>
      </c>
      <c r="E368" s="128">
        <v>1.9302696497510692</v>
      </c>
      <c r="F368" s="87" t="s">
        <v>1108</v>
      </c>
      <c r="G368" s="87" t="b">
        <v>0</v>
      </c>
      <c r="H368" s="87" t="b">
        <v>0</v>
      </c>
      <c r="I368" s="87" t="b">
        <v>0</v>
      </c>
      <c r="J368" s="87" t="b">
        <v>0</v>
      </c>
      <c r="K368" s="87" t="b">
        <v>0</v>
      </c>
      <c r="L368" s="87" t="b">
        <v>0</v>
      </c>
    </row>
    <row r="369" spans="1:12" ht="15">
      <c r="A369" s="87" t="s">
        <v>1287</v>
      </c>
      <c r="B369" s="87" t="s">
        <v>1342</v>
      </c>
      <c r="C369" s="87">
        <v>3</v>
      </c>
      <c r="D369" s="128">
        <v>0.005545286506469501</v>
      </c>
      <c r="E369" s="128">
        <v>1.9302696497510692</v>
      </c>
      <c r="F369" s="87" t="s">
        <v>1108</v>
      </c>
      <c r="G369" s="87" t="b">
        <v>0</v>
      </c>
      <c r="H369" s="87" t="b">
        <v>0</v>
      </c>
      <c r="I369" s="87" t="b">
        <v>0</v>
      </c>
      <c r="J369" s="87" t="b">
        <v>0</v>
      </c>
      <c r="K369" s="87" t="b">
        <v>0</v>
      </c>
      <c r="L369" s="87" t="b">
        <v>0</v>
      </c>
    </row>
    <row r="370" spans="1:12" ht="15">
      <c r="A370" s="87" t="s">
        <v>1342</v>
      </c>
      <c r="B370" s="87" t="s">
        <v>289</v>
      </c>
      <c r="C370" s="87">
        <v>3</v>
      </c>
      <c r="D370" s="128">
        <v>0.005545286506469501</v>
      </c>
      <c r="E370" s="128">
        <v>2.23129964541505</v>
      </c>
      <c r="F370" s="87" t="s">
        <v>1108</v>
      </c>
      <c r="G370" s="87" t="b">
        <v>0</v>
      </c>
      <c r="H370" s="87" t="b">
        <v>0</v>
      </c>
      <c r="I370" s="87" t="b">
        <v>0</v>
      </c>
      <c r="J370" s="87" t="b">
        <v>0</v>
      </c>
      <c r="K370" s="87" t="b">
        <v>0</v>
      </c>
      <c r="L370" s="87" t="b">
        <v>0</v>
      </c>
    </row>
    <row r="371" spans="1:12" ht="15">
      <c r="A371" s="87" t="s">
        <v>289</v>
      </c>
      <c r="B371" s="87" t="s">
        <v>1254</v>
      </c>
      <c r="C371" s="87">
        <v>3</v>
      </c>
      <c r="D371" s="128">
        <v>0.005545286506469501</v>
      </c>
      <c r="E371" s="128">
        <v>1.34669306411712</v>
      </c>
      <c r="F371" s="87" t="s">
        <v>1108</v>
      </c>
      <c r="G371" s="87" t="b">
        <v>0</v>
      </c>
      <c r="H371" s="87" t="b">
        <v>0</v>
      </c>
      <c r="I371" s="87" t="b">
        <v>0</v>
      </c>
      <c r="J371" s="87" t="b">
        <v>0</v>
      </c>
      <c r="K371" s="87" t="b">
        <v>0</v>
      </c>
      <c r="L371" s="87" t="b">
        <v>0</v>
      </c>
    </row>
    <row r="372" spans="1:12" ht="15">
      <c r="A372" s="87" t="s">
        <v>1254</v>
      </c>
      <c r="B372" s="87" t="s">
        <v>1378</v>
      </c>
      <c r="C372" s="87">
        <v>2</v>
      </c>
      <c r="D372" s="128">
        <v>0.004347841992812131</v>
      </c>
      <c r="E372" s="128">
        <v>1.3862016054007935</v>
      </c>
      <c r="F372" s="87" t="s">
        <v>1108</v>
      </c>
      <c r="G372" s="87" t="b">
        <v>0</v>
      </c>
      <c r="H372" s="87" t="b">
        <v>0</v>
      </c>
      <c r="I372" s="87" t="b">
        <v>0</v>
      </c>
      <c r="J372" s="87" t="b">
        <v>0</v>
      </c>
      <c r="K372" s="87" t="b">
        <v>0</v>
      </c>
      <c r="L372" s="87" t="b">
        <v>0</v>
      </c>
    </row>
    <row r="373" spans="1:12" ht="15">
      <c r="A373" s="87" t="s">
        <v>1378</v>
      </c>
      <c r="B373" s="87" t="s">
        <v>1379</v>
      </c>
      <c r="C373" s="87">
        <v>2</v>
      </c>
      <c r="D373" s="128">
        <v>0.004347841992812131</v>
      </c>
      <c r="E373" s="128">
        <v>2.4073909044707316</v>
      </c>
      <c r="F373" s="87" t="s">
        <v>1108</v>
      </c>
      <c r="G373" s="87" t="b">
        <v>0</v>
      </c>
      <c r="H373" s="87" t="b">
        <v>0</v>
      </c>
      <c r="I373" s="87" t="b">
        <v>0</v>
      </c>
      <c r="J373" s="87" t="b">
        <v>0</v>
      </c>
      <c r="K373" s="87" t="b">
        <v>0</v>
      </c>
      <c r="L373" s="87" t="b">
        <v>0</v>
      </c>
    </row>
    <row r="374" spans="1:12" ht="15">
      <c r="A374" s="87" t="s">
        <v>1379</v>
      </c>
      <c r="B374" s="87" t="s">
        <v>1380</v>
      </c>
      <c r="C374" s="87">
        <v>2</v>
      </c>
      <c r="D374" s="128">
        <v>0.004347841992812131</v>
      </c>
      <c r="E374" s="128">
        <v>2.4073909044707316</v>
      </c>
      <c r="F374" s="87" t="s">
        <v>1108</v>
      </c>
      <c r="G374" s="87" t="b">
        <v>0</v>
      </c>
      <c r="H374" s="87" t="b">
        <v>0</v>
      </c>
      <c r="I374" s="87" t="b">
        <v>0</v>
      </c>
      <c r="J374" s="87" t="b">
        <v>0</v>
      </c>
      <c r="K374" s="87" t="b">
        <v>0</v>
      </c>
      <c r="L374" s="87" t="b">
        <v>0</v>
      </c>
    </row>
    <row r="375" spans="1:12" ht="15">
      <c r="A375" s="87" t="s">
        <v>1380</v>
      </c>
      <c r="B375" s="87" t="s">
        <v>1381</v>
      </c>
      <c r="C375" s="87">
        <v>2</v>
      </c>
      <c r="D375" s="128">
        <v>0.004347841992812131</v>
      </c>
      <c r="E375" s="128">
        <v>2.4073909044707316</v>
      </c>
      <c r="F375" s="87" t="s">
        <v>1108</v>
      </c>
      <c r="G375" s="87" t="b">
        <v>0</v>
      </c>
      <c r="H375" s="87" t="b">
        <v>0</v>
      </c>
      <c r="I375" s="87" t="b">
        <v>0</v>
      </c>
      <c r="J375" s="87" t="b">
        <v>0</v>
      </c>
      <c r="K375" s="87" t="b">
        <v>0</v>
      </c>
      <c r="L375" s="87" t="b">
        <v>0</v>
      </c>
    </row>
    <row r="376" spans="1:12" ht="15">
      <c r="A376" s="87" t="s">
        <v>1381</v>
      </c>
      <c r="B376" s="87" t="s">
        <v>1382</v>
      </c>
      <c r="C376" s="87">
        <v>2</v>
      </c>
      <c r="D376" s="128">
        <v>0.004347841992812131</v>
      </c>
      <c r="E376" s="128">
        <v>2.4073909044707316</v>
      </c>
      <c r="F376" s="87" t="s">
        <v>1108</v>
      </c>
      <c r="G376" s="87" t="b">
        <v>0</v>
      </c>
      <c r="H376" s="87" t="b">
        <v>0</v>
      </c>
      <c r="I376" s="87" t="b">
        <v>0</v>
      </c>
      <c r="J376" s="87" t="b">
        <v>0</v>
      </c>
      <c r="K376" s="87" t="b">
        <v>1</v>
      </c>
      <c r="L376" s="87" t="b">
        <v>0</v>
      </c>
    </row>
    <row r="377" spans="1:12" ht="15">
      <c r="A377" s="87" t="s">
        <v>1382</v>
      </c>
      <c r="B377" s="87" t="s">
        <v>1298</v>
      </c>
      <c r="C377" s="87">
        <v>2</v>
      </c>
      <c r="D377" s="128">
        <v>0.004347841992812131</v>
      </c>
      <c r="E377" s="128">
        <v>2.23129964541505</v>
      </c>
      <c r="F377" s="87" t="s">
        <v>1108</v>
      </c>
      <c r="G377" s="87" t="b">
        <v>0</v>
      </c>
      <c r="H377" s="87" t="b">
        <v>1</v>
      </c>
      <c r="I377" s="87" t="b">
        <v>0</v>
      </c>
      <c r="J377" s="87" t="b">
        <v>0</v>
      </c>
      <c r="K377" s="87" t="b">
        <v>0</v>
      </c>
      <c r="L377" s="87" t="b">
        <v>0</v>
      </c>
    </row>
    <row r="378" spans="1:12" ht="15">
      <c r="A378" s="87" t="s">
        <v>1298</v>
      </c>
      <c r="B378" s="87" t="s">
        <v>1383</v>
      </c>
      <c r="C378" s="87">
        <v>2</v>
      </c>
      <c r="D378" s="128">
        <v>0.004347841992812131</v>
      </c>
      <c r="E378" s="128">
        <v>2.23129964541505</v>
      </c>
      <c r="F378" s="87" t="s">
        <v>1108</v>
      </c>
      <c r="G378" s="87" t="b">
        <v>0</v>
      </c>
      <c r="H378" s="87" t="b">
        <v>0</v>
      </c>
      <c r="I378" s="87" t="b">
        <v>0</v>
      </c>
      <c r="J378" s="87" t="b">
        <v>0</v>
      </c>
      <c r="K378" s="87" t="b">
        <v>0</v>
      </c>
      <c r="L378" s="87" t="b">
        <v>0</v>
      </c>
    </row>
    <row r="379" spans="1:12" ht="15">
      <c r="A379" s="87" t="s">
        <v>1383</v>
      </c>
      <c r="B379" s="87" t="s">
        <v>1384</v>
      </c>
      <c r="C379" s="87">
        <v>2</v>
      </c>
      <c r="D379" s="128">
        <v>0.004347841992812131</v>
      </c>
      <c r="E379" s="128">
        <v>2.4073909044707316</v>
      </c>
      <c r="F379" s="87" t="s">
        <v>1108</v>
      </c>
      <c r="G379" s="87" t="b">
        <v>0</v>
      </c>
      <c r="H379" s="87" t="b">
        <v>0</v>
      </c>
      <c r="I379" s="87" t="b">
        <v>0</v>
      </c>
      <c r="J379" s="87" t="b">
        <v>1</v>
      </c>
      <c r="K379" s="87" t="b">
        <v>0</v>
      </c>
      <c r="L379" s="87" t="b">
        <v>0</v>
      </c>
    </row>
    <row r="380" spans="1:12" ht="15">
      <c r="A380" s="87" t="s">
        <v>1384</v>
      </c>
      <c r="B380" s="87" t="s">
        <v>1277</v>
      </c>
      <c r="C380" s="87">
        <v>2</v>
      </c>
      <c r="D380" s="128">
        <v>0.004347841992812131</v>
      </c>
      <c r="E380" s="128">
        <v>2.009450895798694</v>
      </c>
      <c r="F380" s="87" t="s">
        <v>1108</v>
      </c>
      <c r="G380" s="87" t="b">
        <v>1</v>
      </c>
      <c r="H380" s="87" t="b">
        <v>0</v>
      </c>
      <c r="I380" s="87" t="b">
        <v>0</v>
      </c>
      <c r="J380" s="87" t="b">
        <v>0</v>
      </c>
      <c r="K380" s="87" t="b">
        <v>0</v>
      </c>
      <c r="L380" s="87" t="b">
        <v>0</v>
      </c>
    </row>
    <row r="381" spans="1:12" ht="15">
      <c r="A381" s="87" t="s">
        <v>1277</v>
      </c>
      <c r="B381" s="87" t="s">
        <v>1385</v>
      </c>
      <c r="C381" s="87">
        <v>2</v>
      </c>
      <c r="D381" s="128">
        <v>0.004347841992812131</v>
      </c>
      <c r="E381" s="128">
        <v>2.009450895798694</v>
      </c>
      <c r="F381" s="87" t="s">
        <v>1108</v>
      </c>
      <c r="G381" s="87" t="b">
        <v>0</v>
      </c>
      <c r="H381" s="87" t="b">
        <v>0</v>
      </c>
      <c r="I381" s="87" t="b">
        <v>0</v>
      </c>
      <c r="J381" s="87" t="b">
        <v>0</v>
      </c>
      <c r="K381" s="87" t="b">
        <v>0</v>
      </c>
      <c r="L381" s="87" t="b">
        <v>0</v>
      </c>
    </row>
    <row r="382" spans="1:12" ht="15">
      <c r="A382" s="87" t="s">
        <v>1385</v>
      </c>
      <c r="B382" s="87" t="s">
        <v>1386</v>
      </c>
      <c r="C382" s="87">
        <v>2</v>
      </c>
      <c r="D382" s="128">
        <v>0.004347841992812131</v>
      </c>
      <c r="E382" s="128">
        <v>2.4073909044707316</v>
      </c>
      <c r="F382" s="87" t="s">
        <v>1108</v>
      </c>
      <c r="G382" s="87" t="b">
        <v>0</v>
      </c>
      <c r="H382" s="87" t="b">
        <v>0</v>
      </c>
      <c r="I382" s="87" t="b">
        <v>0</v>
      </c>
      <c r="J382" s="87" t="b">
        <v>0</v>
      </c>
      <c r="K382" s="87" t="b">
        <v>0</v>
      </c>
      <c r="L382" s="87" t="b">
        <v>0</v>
      </c>
    </row>
    <row r="383" spans="1:12" ht="15">
      <c r="A383" s="87" t="s">
        <v>1386</v>
      </c>
      <c r="B383" s="87" t="s">
        <v>1299</v>
      </c>
      <c r="C383" s="87">
        <v>2</v>
      </c>
      <c r="D383" s="128">
        <v>0.004347841992812131</v>
      </c>
      <c r="E383" s="128">
        <v>2.1063609088067503</v>
      </c>
      <c r="F383" s="87" t="s">
        <v>1108</v>
      </c>
      <c r="G383" s="87" t="b">
        <v>0</v>
      </c>
      <c r="H383" s="87" t="b">
        <v>0</v>
      </c>
      <c r="I383" s="87" t="b">
        <v>0</v>
      </c>
      <c r="J383" s="87" t="b">
        <v>0</v>
      </c>
      <c r="K383" s="87" t="b">
        <v>0</v>
      </c>
      <c r="L383" s="87" t="b">
        <v>0</v>
      </c>
    </row>
    <row r="384" spans="1:12" ht="15">
      <c r="A384" s="87" t="s">
        <v>1281</v>
      </c>
      <c r="B384" s="87" t="s">
        <v>1258</v>
      </c>
      <c r="C384" s="87">
        <v>2</v>
      </c>
      <c r="D384" s="128">
        <v>0.004347841992812131</v>
      </c>
      <c r="E384" s="128">
        <v>1.0851716097368123</v>
      </c>
      <c r="F384" s="87" t="s">
        <v>1108</v>
      </c>
      <c r="G384" s="87" t="b">
        <v>0</v>
      </c>
      <c r="H384" s="87" t="b">
        <v>0</v>
      </c>
      <c r="I384" s="87" t="b">
        <v>0</v>
      </c>
      <c r="J384" s="87" t="b">
        <v>0</v>
      </c>
      <c r="K384" s="87" t="b">
        <v>0</v>
      </c>
      <c r="L384" s="87" t="b">
        <v>0</v>
      </c>
    </row>
    <row r="385" spans="1:12" ht="15">
      <c r="A385" s="87" t="s">
        <v>1258</v>
      </c>
      <c r="B385" s="87" t="s">
        <v>1282</v>
      </c>
      <c r="C385" s="87">
        <v>2</v>
      </c>
      <c r="D385" s="128">
        <v>0.004347841992812131</v>
      </c>
      <c r="E385" s="128">
        <v>1.0504095034776004</v>
      </c>
      <c r="F385" s="87" t="s">
        <v>1108</v>
      </c>
      <c r="G385" s="87" t="b">
        <v>0</v>
      </c>
      <c r="H385" s="87" t="b">
        <v>0</v>
      </c>
      <c r="I385" s="87" t="b">
        <v>0</v>
      </c>
      <c r="J385" s="87" t="b">
        <v>0</v>
      </c>
      <c r="K385" s="87" t="b">
        <v>0</v>
      </c>
      <c r="L385" s="87" t="b">
        <v>0</v>
      </c>
    </row>
    <row r="386" spans="1:12" ht="15">
      <c r="A386" s="87" t="s">
        <v>291</v>
      </c>
      <c r="B386" s="87" t="s">
        <v>1285</v>
      </c>
      <c r="C386" s="87">
        <v>2</v>
      </c>
      <c r="D386" s="128">
        <v>0.004347841992812131</v>
      </c>
      <c r="E386" s="128">
        <v>1.5622928644564746</v>
      </c>
      <c r="F386" s="87" t="s">
        <v>1108</v>
      </c>
      <c r="G386" s="87" t="b">
        <v>0</v>
      </c>
      <c r="H386" s="87" t="b">
        <v>0</v>
      </c>
      <c r="I386" s="87" t="b">
        <v>0</v>
      </c>
      <c r="J386" s="87" t="b">
        <v>0</v>
      </c>
      <c r="K386" s="87" t="b">
        <v>0</v>
      </c>
      <c r="L386" s="87" t="b">
        <v>0</v>
      </c>
    </row>
    <row r="387" spans="1:12" ht="15">
      <c r="A387" s="87" t="s">
        <v>1254</v>
      </c>
      <c r="B387" s="87" t="s">
        <v>1387</v>
      </c>
      <c r="C387" s="87">
        <v>2</v>
      </c>
      <c r="D387" s="128">
        <v>0.004347841992812131</v>
      </c>
      <c r="E387" s="128">
        <v>1.3862016054007935</v>
      </c>
      <c r="F387" s="87" t="s">
        <v>1108</v>
      </c>
      <c r="G387" s="87" t="b">
        <v>0</v>
      </c>
      <c r="H387" s="87" t="b">
        <v>0</v>
      </c>
      <c r="I387" s="87" t="b">
        <v>0</v>
      </c>
      <c r="J387" s="87" t="b">
        <v>0</v>
      </c>
      <c r="K387" s="87" t="b">
        <v>0</v>
      </c>
      <c r="L387" s="87" t="b">
        <v>0</v>
      </c>
    </row>
    <row r="388" spans="1:12" ht="15">
      <c r="A388" s="87" t="s">
        <v>1387</v>
      </c>
      <c r="B388" s="87" t="s">
        <v>1388</v>
      </c>
      <c r="C388" s="87">
        <v>2</v>
      </c>
      <c r="D388" s="128">
        <v>0.004347841992812131</v>
      </c>
      <c r="E388" s="128">
        <v>2.4073909044707316</v>
      </c>
      <c r="F388" s="87" t="s">
        <v>1108</v>
      </c>
      <c r="G388" s="87" t="b">
        <v>0</v>
      </c>
      <c r="H388" s="87" t="b">
        <v>0</v>
      </c>
      <c r="I388" s="87" t="b">
        <v>0</v>
      </c>
      <c r="J388" s="87" t="b">
        <v>0</v>
      </c>
      <c r="K388" s="87" t="b">
        <v>0</v>
      </c>
      <c r="L388" s="87" t="b">
        <v>0</v>
      </c>
    </row>
    <row r="389" spans="1:12" ht="15">
      <c r="A389" s="87" t="s">
        <v>1388</v>
      </c>
      <c r="B389" s="87" t="s">
        <v>1389</v>
      </c>
      <c r="C389" s="87">
        <v>2</v>
      </c>
      <c r="D389" s="128">
        <v>0.004347841992812131</v>
      </c>
      <c r="E389" s="128">
        <v>2.4073909044707316</v>
      </c>
      <c r="F389" s="87" t="s">
        <v>1108</v>
      </c>
      <c r="G389" s="87" t="b">
        <v>0</v>
      </c>
      <c r="H389" s="87" t="b">
        <v>0</v>
      </c>
      <c r="I389" s="87" t="b">
        <v>0</v>
      </c>
      <c r="J389" s="87" t="b">
        <v>0</v>
      </c>
      <c r="K389" s="87" t="b">
        <v>0</v>
      </c>
      <c r="L389" s="87" t="b">
        <v>0</v>
      </c>
    </row>
    <row r="390" spans="1:12" ht="15">
      <c r="A390" s="87" t="s">
        <v>1389</v>
      </c>
      <c r="B390" s="87" t="s">
        <v>1390</v>
      </c>
      <c r="C390" s="87">
        <v>2</v>
      </c>
      <c r="D390" s="128">
        <v>0.004347841992812131</v>
      </c>
      <c r="E390" s="128">
        <v>2.4073909044707316</v>
      </c>
      <c r="F390" s="87" t="s">
        <v>1108</v>
      </c>
      <c r="G390" s="87" t="b">
        <v>0</v>
      </c>
      <c r="H390" s="87" t="b">
        <v>0</v>
      </c>
      <c r="I390" s="87" t="b">
        <v>0</v>
      </c>
      <c r="J390" s="87" t="b">
        <v>0</v>
      </c>
      <c r="K390" s="87" t="b">
        <v>0</v>
      </c>
      <c r="L390" s="87" t="b">
        <v>0</v>
      </c>
    </row>
    <row r="391" spans="1:12" ht="15">
      <c r="A391" s="87" t="s">
        <v>1390</v>
      </c>
      <c r="B391" s="87" t="s">
        <v>1391</v>
      </c>
      <c r="C391" s="87">
        <v>2</v>
      </c>
      <c r="D391" s="128">
        <v>0.004347841992812131</v>
      </c>
      <c r="E391" s="128">
        <v>2.4073909044707316</v>
      </c>
      <c r="F391" s="87" t="s">
        <v>1108</v>
      </c>
      <c r="G391" s="87" t="b">
        <v>0</v>
      </c>
      <c r="H391" s="87" t="b">
        <v>0</v>
      </c>
      <c r="I391" s="87" t="b">
        <v>0</v>
      </c>
      <c r="J391" s="87" t="b">
        <v>0</v>
      </c>
      <c r="K391" s="87" t="b">
        <v>0</v>
      </c>
      <c r="L391" s="87" t="b">
        <v>0</v>
      </c>
    </row>
    <row r="392" spans="1:12" ht="15">
      <c r="A392" s="87" t="s">
        <v>1391</v>
      </c>
      <c r="B392" s="87" t="s">
        <v>1392</v>
      </c>
      <c r="C392" s="87">
        <v>2</v>
      </c>
      <c r="D392" s="128">
        <v>0.004347841992812131</v>
      </c>
      <c r="E392" s="128">
        <v>2.4073909044707316</v>
      </c>
      <c r="F392" s="87" t="s">
        <v>1108</v>
      </c>
      <c r="G392" s="87" t="b">
        <v>0</v>
      </c>
      <c r="H392" s="87" t="b">
        <v>0</v>
      </c>
      <c r="I392" s="87" t="b">
        <v>0</v>
      </c>
      <c r="J392" s="87" t="b">
        <v>0</v>
      </c>
      <c r="K392" s="87" t="b">
        <v>0</v>
      </c>
      <c r="L392" s="87" t="b">
        <v>0</v>
      </c>
    </row>
    <row r="393" spans="1:12" ht="15">
      <c r="A393" s="87" t="s">
        <v>1392</v>
      </c>
      <c r="B393" s="87" t="s">
        <v>1299</v>
      </c>
      <c r="C393" s="87">
        <v>2</v>
      </c>
      <c r="D393" s="128">
        <v>0.004347841992812131</v>
      </c>
      <c r="E393" s="128">
        <v>2.1063609088067503</v>
      </c>
      <c r="F393" s="87" t="s">
        <v>1108</v>
      </c>
      <c r="G393" s="87" t="b">
        <v>0</v>
      </c>
      <c r="H393" s="87" t="b">
        <v>0</v>
      </c>
      <c r="I393" s="87" t="b">
        <v>0</v>
      </c>
      <c r="J393" s="87" t="b">
        <v>0</v>
      </c>
      <c r="K393" s="87" t="b">
        <v>0</v>
      </c>
      <c r="L393" s="87" t="b">
        <v>0</v>
      </c>
    </row>
    <row r="394" spans="1:12" ht="15">
      <c r="A394" s="87" t="s">
        <v>291</v>
      </c>
      <c r="B394" s="87" t="s">
        <v>1293</v>
      </c>
      <c r="C394" s="87">
        <v>2</v>
      </c>
      <c r="D394" s="128">
        <v>0.004347841992812131</v>
      </c>
      <c r="E394" s="128">
        <v>1.7084209001347128</v>
      </c>
      <c r="F394" s="87" t="s">
        <v>1108</v>
      </c>
      <c r="G394" s="87" t="b">
        <v>0</v>
      </c>
      <c r="H394" s="87" t="b">
        <v>0</v>
      </c>
      <c r="I394" s="87" t="b">
        <v>0</v>
      </c>
      <c r="J394" s="87" t="b">
        <v>0</v>
      </c>
      <c r="K394" s="87" t="b">
        <v>0</v>
      </c>
      <c r="L394" s="87" t="b">
        <v>0</v>
      </c>
    </row>
    <row r="395" spans="1:12" ht="15">
      <c r="A395" s="87" t="s">
        <v>1344</v>
      </c>
      <c r="B395" s="87" t="s">
        <v>1254</v>
      </c>
      <c r="C395" s="87">
        <v>2</v>
      </c>
      <c r="D395" s="128">
        <v>0.004347841992812131</v>
      </c>
      <c r="E395" s="128">
        <v>1.34669306411712</v>
      </c>
      <c r="F395" s="87" t="s">
        <v>1108</v>
      </c>
      <c r="G395" s="87" t="b">
        <v>0</v>
      </c>
      <c r="H395" s="87" t="b">
        <v>0</v>
      </c>
      <c r="I395" s="87" t="b">
        <v>0</v>
      </c>
      <c r="J395" s="87" t="b">
        <v>0</v>
      </c>
      <c r="K395" s="87" t="b">
        <v>0</v>
      </c>
      <c r="L395" s="87" t="b">
        <v>0</v>
      </c>
    </row>
    <row r="396" spans="1:12" ht="15">
      <c r="A396" s="87" t="s">
        <v>1254</v>
      </c>
      <c r="B396" s="87" t="s">
        <v>1278</v>
      </c>
      <c r="C396" s="87">
        <v>2</v>
      </c>
      <c r="D396" s="128">
        <v>0.004347841992812131</v>
      </c>
      <c r="E396" s="128">
        <v>1.0851716097368123</v>
      </c>
      <c r="F396" s="87" t="s">
        <v>1108</v>
      </c>
      <c r="G396" s="87" t="b">
        <v>0</v>
      </c>
      <c r="H396" s="87" t="b">
        <v>0</v>
      </c>
      <c r="I396" s="87" t="b">
        <v>0</v>
      </c>
      <c r="J396" s="87" t="b">
        <v>0</v>
      </c>
      <c r="K396" s="87" t="b">
        <v>0</v>
      </c>
      <c r="L396" s="87" t="b">
        <v>0</v>
      </c>
    </row>
    <row r="397" spans="1:12" ht="15">
      <c r="A397" s="87" t="s">
        <v>1290</v>
      </c>
      <c r="B397" s="87" t="s">
        <v>1288</v>
      </c>
      <c r="C397" s="87">
        <v>2</v>
      </c>
      <c r="D397" s="128">
        <v>0.004347841992812131</v>
      </c>
      <c r="E397" s="128">
        <v>1.7084209001347128</v>
      </c>
      <c r="F397" s="87" t="s">
        <v>1108</v>
      </c>
      <c r="G397" s="87" t="b">
        <v>1</v>
      </c>
      <c r="H397" s="87" t="b">
        <v>0</v>
      </c>
      <c r="I397" s="87" t="b">
        <v>0</v>
      </c>
      <c r="J397" s="87" t="b">
        <v>0</v>
      </c>
      <c r="K397" s="87" t="b">
        <v>0</v>
      </c>
      <c r="L397" s="87" t="b">
        <v>0</v>
      </c>
    </row>
    <row r="398" spans="1:12" ht="15">
      <c r="A398" s="87" t="s">
        <v>1288</v>
      </c>
      <c r="B398" s="87" t="s">
        <v>1314</v>
      </c>
      <c r="C398" s="87">
        <v>2</v>
      </c>
      <c r="D398" s="128">
        <v>0.004347841992812131</v>
      </c>
      <c r="E398" s="128">
        <v>2.009450895798694</v>
      </c>
      <c r="F398" s="87" t="s">
        <v>1108</v>
      </c>
      <c r="G398" s="87" t="b">
        <v>0</v>
      </c>
      <c r="H398" s="87" t="b">
        <v>0</v>
      </c>
      <c r="I398" s="87" t="b">
        <v>0</v>
      </c>
      <c r="J398" s="87" t="b">
        <v>0</v>
      </c>
      <c r="K398" s="87" t="b">
        <v>0</v>
      </c>
      <c r="L398" s="87" t="b">
        <v>0</v>
      </c>
    </row>
    <row r="399" spans="1:12" ht="15">
      <c r="A399" s="87" t="s">
        <v>1314</v>
      </c>
      <c r="B399" s="87" t="s">
        <v>1345</v>
      </c>
      <c r="C399" s="87">
        <v>2</v>
      </c>
      <c r="D399" s="128">
        <v>0.004347841992812131</v>
      </c>
      <c r="E399" s="128">
        <v>2.4073909044707316</v>
      </c>
      <c r="F399" s="87" t="s">
        <v>1108</v>
      </c>
      <c r="G399" s="87" t="b">
        <v>0</v>
      </c>
      <c r="H399" s="87" t="b">
        <v>0</v>
      </c>
      <c r="I399" s="87" t="b">
        <v>0</v>
      </c>
      <c r="J399" s="87" t="b">
        <v>0</v>
      </c>
      <c r="K399" s="87" t="b">
        <v>0</v>
      </c>
      <c r="L399" s="87" t="b">
        <v>0</v>
      </c>
    </row>
    <row r="400" spans="1:12" ht="15">
      <c r="A400" s="87" t="s">
        <v>1345</v>
      </c>
      <c r="B400" s="87" t="s">
        <v>1346</v>
      </c>
      <c r="C400" s="87">
        <v>2</v>
      </c>
      <c r="D400" s="128">
        <v>0.004347841992812131</v>
      </c>
      <c r="E400" s="128">
        <v>2.4073909044707316</v>
      </c>
      <c r="F400" s="87" t="s">
        <v>1108</v>
      </c>
      <c r="G400" s="87" t="b">
        <v>0</v>
      </c>
      <c r="H400" s="87" t="b">
        <v>0</v>
      </c>
      <c r="I400" s="87" t="b">
        <v>0</v>
      </c>
      <c r="J400" s="87" t="b">
        <v>0</v>
      </c>
      <c r="K400" s="87" t="b">
        <v>0</v>
      </c>
      <c r="L400" s="87" t="b">
        <v>0</v>
      </c>
    </row>
    <row r="401" spans="1:12" ht="15">
      <c r="A401" s="87" t="s">
        <v>1346</v>
      </c>
      <c r="B401" s="87" t="s">
        <v>1347</v>
      </c>
      <c r="C401" s="87">
        <v>2</v>
      </c>
      <c r="D401" s="128">
        <v>0.004347841992812131</v>
      </c>
      <c r="E401" s="128">
        <v>2.4073909044707316</v>
      </c>
      <c r="F401" s="87" t="s">
        <v>1108</v>
      </c>
      <c r="G401" s="87" t="b">
        <v>0</v>
      </c>
      <c r="H401" s="87" t="b">
        <v>0</v>
      </c>
      <c r="I401" s="87" t="b">
        <v>0</v>
      </c>
      <c r="J401" s="87" t="b">
        <v>0</v>
      </c>
      <c r="K401" s="87" t="b">
        <v>0</v>
      </c>
      <c r="L401" s="87" t="b">
        <v>0</v>
      </c>
    </row>
    <row r="402" spans="1:12" ht="15">
      <c r="A402" s="87" t="s">
        <v>1347</v>
      </c>
      <c r="B402" s="87" t="s">
        <v>1278</v>
      </c>
      <c r="C402" s="87">
        <v>2</v>
      </c>
      <c r="D402" s="128">
        <v>0.004347841992812131</v>
      </c>
      <c r="E402" s="128">
        <v>2.1063609088067503</v>
      </c>
      <c r="F402" s="87" t="s">
        <v>1108</v>
      </c>
      <c r="G402" s="87" t="b">
        <v>0</v>
      </c>
      <c r="H402" s="87" t="b">
        <v>0</v>
      </c>
      <c r="I402" s="87" t="b">
        <v>0</v>
      </c>
      <c r="J402" s="87" t="b">
        <v>0</v>
      </c>
      <c r="K402" s="87" t="b">
        <v>0</v>
      </c>
      <c r="L402" s="87" t="b">
        <v>0</v>
      </c>
    </row>
    <row r="403" spans="1:12" ht="15">
      <c r="A403" s="87" t="s">
        <v>1290</v>
      </c>
      <c r="B403" s="87" t="s">
        <v>1348</v>
      </c>
      <c r="C403" s="87">
        <v>2</v>
      </c>
      <c r="D403" s="128">
        <v>0.004347841992812131</v>
      </c>
      <c r="E403" s="128">
        <v>2.1063609088067503</v>
      </c>
      <c r="F403" s="87" t="s">
        <v>1108</v>
      </c>
      <c r="G403" s="87" t="b">
        <v>1</v>
      </c>
      <c r="H403" s="87" t="b">
        <v>0</v>
      </c>
      <c r="I403" s="87" t="b">
        <v>0</v>
      </c>
      <c r="J403" s="87" t="b">
        <v>0</v>
      </c>
      <c r="K403" s="87" t="b">
        <v>0</v>
      </c>
      <c r="L403" s="87" t="b">
        <v>0</v>
      </c>
    </row>
    <row r="404" spans="1:12" ht="15">
      <c r="A404" s="87" t="s">
        <v>1348</v>
      </c>
      <c r="B404" s="87" t="s">
        <v>1295</v>
      </c>
      <c r="C404" s="87">
        <v>2</v>
      </c>
      <c r="D404" s="128">
        <v>0.004347841992812131</v>
      </c>
      <c r="E404" s="128">
        <v>2.23129964541505</v>
      </c>
      <c r="F404" s="87" t="s">
        <v>1108</v>
      </c>
      <c r="G404" s="87" t="b">
        <v>0</v>
      </c>
      <c r="H404" s="87" t="b">
        <v>0</v>
      </c>
      <c r="I404" s="87" t="b">
        <v>0</v>
      </c>
      <c r="J404" s="87" t="b">
        <v>1</v>
      </c>
      <c r="K404" s="87" t="b">
        <v>0</v>
      </c>
      <c r="L404" s="87" t="b">
        <v>0</v>
      </c>
    </row>
    <row r="405" spans="1:12" ht="15">
      <c r="A405" s="87" t="s">
        <v>1295</v>
      </c>
      <c r="B405" s="87" t="s">
        <v>1349</v>
      </c>
      <c r="C405" s="87">
        <v>2</v>
      </c>
      <c r="D405" s="128">
        <v>0.004347841992812131</v>
      </c>
      <c r="E405" s="128">
        <v>2.23129964541505</v>
      </c>
      <c r="F405" s="87" t="s">
        <v>1108</v>
      </c>
      <c r="G405" s="87" t="b">
        <v>1</v>
      </c>
      <c r="H405" s="87" t="b">
        <v>0</v>
      </c>
      <c r="I405" s="87" t="b">
        <v>0</v>
      </c>
      <c r="J405" s="87" t="b">
        <v>0</v>
      </c>
      <c r="K405" s="87" t="b">
        <v>0</v>
      </c>
      <c r="L405" s="87" t="b">
        <v>0</v>
      </c>
    </row>
    <row r="406" spans="1:12" ht="15">
      <c r="A406" s="87" t="s">
        <v>1349</v>
      </c>
      <c r="B406" s="87" t="s">
        <v>1350</v>
      </c>
      <c r="C406" s="87">
        <v>2</v>
      </c>
      <c r="D406" s="128">
        <v>0.004347841992812131</v>
      </c>
      <c r="E406" s="128">
        <v>2.4073909044707316</v>
      </c>
      <c r="F406" s="87" t="s">
        <v>1108</v>
      </c>
      <c r="G406" s="87" t="b">
        <v>0</v>
      </c>
      <c r="H406" s="87" t="b">
        <v>0</v>
      </c>
      <c r="I406" s="87" t="b">
        <v>0</v>
      </c>
      <c r="J406" s="87" t="b">
        <v>0</v>
      </c>
      <c r="K406" s="87" t="b">
        <v>0</v>
      </c>
      <c r="L406" s="87" t="b">
        <v>0</v>
      </c>
    </row>
    <row r="407" spans="1:12" ht="15">
      <c r="A407" s="87" t="s">
        <v>1350</v>
      </c>
      <c r="B407" s="87" t="s">
        <v>1351</v>
      </c>
      <c r="C407" s="87">
        <v>2</v>
      </c>
      <c r="D407" s="128">
        <v>0.004347841992812131</v>
      </c>
      <c r="E407" s="128">
        <v>2.4073909044707316</v>
      </c>
      <c r="F407" s="87" t="s">
        <v>1108</v>
      </c>
      <c r="G407" s="87" t="b">
        <v>0</v>
      </c>
      <c r="H407" s="87" t="b">
        <v>0</v>
      </c>
      <c r="I407" s="87" t="b">
        <v>0</v>
      </c>
      <c r="J407" s="87" t="b">
        <v>0</v>
      </c>
      <c r="K407" s="87" t="b">
        <v>0</v>
      </c>
      <c r="L407" s="87" t="b">
        <v>0</v>
      </c>
    </row>
    <row r="408" spans="1:12" ht="15">
      <c r="A408" s="87" t="s">
        <v>1351</v>
      </c>
      <c r="B408" s="87" t="s">
        <v>1352</v>
      </c>
      <c r="C408" s="87">
        <v>2</v>
      </c>
      <c r="D408" s="128">
        <v>0.004347841992812131</v>
      </c>
      <c r="E408" s="128">
        <v>2.4073909044707316</v>
      </c>
      <c r="F408" s="87" t="s">
        <v>1108</v>
      </c>
      <c r="G408" s="87" t="b">
        <v>0</v>
      </c>
      <c r="H408" s="87" t="b">
        <v>0</v>
      </c>
      <c r="I408" s="87" t="b">
        <v>0</v>
      </c>
      <c r="J408" s="87" t="b">
        <v>0</v>
      </c>
      <c r="K408" s="87" t="b">
        <v>0</v>
      </c>
      <c r="L408" s="87" t="b">
        <v>0</v>
      </c>
    </row>
    <row r="409" spans="1:12" ht="15">
      <c r="A409" s="87" t="s">
        <v>1352</v>
      </c>
      <c r="B409" s="87" t="s">
        <v>1353</v>
      </c>
      <c r="C409" s="87">
        <v>2</v>
      </c>
      <c r="D409" s="128">
        <v>0.004347841992812131</v>
      </c>
      <c r="E409" s="128">
        <v>2.4073909044707316</v>
      </c>
      <c r="F409" s="87" t="s">
        <v>1108</v>
      </c>
      <c r="G409" s="87" t="b">
        <v>0</v>
      </c>
      <c r="H409" s="87" t="b">
        <v>0</v>
      </c>
      <c r="I409" s="87" t="b">
        <v>0</v>
      </c>
      <c r="J409" s="87" t="b">
        <v>0</v>
      </c>
      <c r="K409" s="87" t="b">
        <v>0</v>
      </c>
      <c r="L409" s="87" t="b">
        <v>0</v>
      </c>
    </row>
    <row r="410" spans="1:12" ht="15">
      <c r="A410" s="87" t="s">
        <v>1353</v>
      </c>
      <c r="B410" s="87" t="s">
        <v>1354</v>
      </c>
      <c r="C410" s="87">
        <v>2</v>
      </c>
      <c r="D410" s="128">
        <v>0.004347841992812131</v>
      </c>
      <c r="E410" s="128">
        <v>2.4073909044707316</v>
      </c>
      <c r="F410" s="87" t="s">
        <v>1108</v>
      </c>
      <c r="G410" s="87" t="b">
        <v>0</v>
      </c>
      <c r="H410" s="87" t="b">
        <v>0</v>
      </c>
      <c r="I410" s="87" t="b">
        <v>0</v>
      </c>
      <c r="J410" s="87" t="b">
        <v>0</v>
      </c>
      <c r="K410" s="87" t="b">
        <v>0</v>
      </c>
      <c r="L410" s="87" t="b">
        <v>0</v>
      </c>
    </row>
    <row r="411" spans="1:12" ht="15">
      <c r="A411" s="87" t="s">
        <v>1354</v>
      </c>
      <c r="B411" s="87" t="s">
        <v>1355</v>
      </c>
      <c r="C411" s="87">
        <v>2</v>
      </c>
      <c r="D411" s="128">
        <v>0.004347841992812131</v>
      </c>
      <c r="E411" s="128">
        <v>2.4073909044707316</v>
      </c>
      <c r="F411" s="87" t="s">
        <v>1108</v>
      </c>
      <c r="G411" s="87" t="b">
        <v>0</v>
      </c>
      <c r="H411" s="87" t="b">
        <v>0</v>
      </c>
      <c r="I411" s="87" t="b">
        <v>0</v>
      </c>
      <c r="J411" s="87" t="b">
        <v>0</v>
      </c>
      <c r="K411" s="87" t="b">
        <v>0</v>
      </c>
      <c r="L411" s="87" t="b">
        <v>0</v>
      </c>
    </row>
    <row r="412" spans="1:12" ht="15">
      <c r="A412" s="87" t="s">
        <v>1254</v>
      </c>
      <c r="B412" s="87" t="s">
        <v>273</v>
      </c>
      <c r="C412" s="87">
        <v>2</v>
      </c>
      <c r="D412" s="128">
        <v>0.004347841992812131</v>
      </c>
      <c r="E412" s="128">
        <v>1.3862016054007935</v>
      </c>
      <c r="F412" s="87" t="s">
        <v>1108</v>
      </c>
      <c r="G412" s="87" t="b">
        <v>0</v>
      </c>
      <c r="H412" s="87" t="b">
        <v>0</v>
      </c>
      <c r="I412" s="87" t="b">
        <v>0</v>
      </c>
      <c r="J412" s="87" t="b">
        <v>0</v>
      </c>
      <c r="K412" s="87" t="b">
        <v>0</v>
      </c>
      <c r="L412" s="87" t="b">
        <v>0</v>
      </c>
    </row>
    <row r="413" spans="1:12" ht="15">
      <c r="A413" s="87" t="s">
        <v>1269</v>
      </c>
      <c r="B413" s="87" t="s">
        <v>1264</v>
      </c>
      <c r="C413" s="87">
        <v>2</v>
      </c>
      <c r="D413" s="128">
        <v>0.004347841992812131</v>
      </c>
      <c r="E413" s="128">
        <v>2.009450895798694</v>
      </c>
      <c r="F413" s="87" t="s">
        <v>1108</v>
      </c>
      <c r="G413" s="87" t="b">
        <v>0</v>
      </c>
      <c r="H413" s="87" t="b">
        <v>0</v>
      </c>
      <c r="I413" s="87" t="b">
        <v>0</v>
      </c>
      <c r="J413" s="87" t="b">
        <v>0</v>
      </c>
      <c r="K413" s="87" t="b">
        <v>0</v>
      </c>
      <c r="L413" s="87" t="b">
        <v>0</v>
      </c>
    </row>
    <row r="414" spans="1:12" ht="15">
      <c r="A414" s="87" t="s">
        <v>1264</v>
      </c>
      <c r="B414" s="87" t="s">
        <v>1259</v>
      </c>
      <c r="C414" s="87">
        <v>2</v>
      </c>
      <c r="D414" s="128">
        <v>0.004347841992812131</v>
      </c>
      <c r="E414" s="128">
        <v>1.7084209001347128</v>
      </c>
      <c r="F414" s="87" t="s">
        <v>1108</v>
      </c>
      <c r="G414" s="87" t="b">
        <v>0</v>
      </c>
      <c r="H414" s="87" t="b">
        <v>0</v>
      </c>
      <c r="I414" s="87" t="b">
        <v>0</v>
      </c>
      <c r="J414" s="87" t="b">
        <v>0</v>
      </c>
      <c r="K414" s="87" t="b">
        <v>0</v>
      </c>
      <c r="L414" s="87" t="b">
        <v>0</v>
      </c>
    </row>
    <row r="415" spans="1:12" ht="15">
      <c r="A415" s="87" t="s">
        <v>1259</v>
      </c>
      <c r="B415" s="87" t="s">
        <v>1258</v>
      </c>
      <c r="C415" s="87">
        <v>2</v>
      </c>
      <c r="D415" s="128">
        <v>0.004347841992812131</v>
      </c>
      <c r="E415" s="128">
        <v>1.3282096584231067</v>
      </c>
      <c r="F415" s="87" t="s">
        <v>1108</v>
      </c>
      <c r="G415" s="87" t="b">
        <v>0</v>
      </c>
      <c r="H415" s="87" t="b">
        <v>0</v>
      </c>
      <c r="I415" s="87" t="b">
        <v>0</v>
      </c>
      <c r="J415" s="87" t="b">
        <v>0</v>
      </c>
      <c r="K415" s="87" t="b">
        <v>0</v>
      </c>
      <c r="L415" s="87" t="b">
        <v>0</v>
      </c>
    </row>
    <row r="416" spans="1:12" ht="15">
      <c r="A416" s="87" t="s">
        <v>1258</v>
      </c>
      <c r="B416" s="87" t="s">
        <v>1255</v>
      </c>
      <c r="C416" s="87">
        <v>2</v>
      </c>
      <c r="D416" s="128">
        <v>0.004347841992812131</v>
      </c>
      <c r="E416" s="128">
        <v>0.9412650340525324</v>
      </c>
      <c r="F416" s="87" t="s">
        <v>1108</v>
      </c>
      <c r="G416" s="87" t="b">
        <v>0</v>
      </c>
      <c r="H416" s="87" t="b">
        <v>0</v>
      </c>
      <c r="I416" s="87" t="b">
        <v>0</v>
      </c>
      <c r="J416" s="87" t="b">
        <v>0</v>
      </c>
      <c r="K416" s="87" t="b">
        <v>0</v>
      </c>
      <c r="L416" s="87" t="b">
        <v>0</v>
      </c>
    </row>
    <row r="417" spans="1:12" ht="15">
      <c r="A417" s="87" t="s">
        <v>1255</v>
      </c>
      <c r="B417" s="87" t="s">
        <v>1265</v>
      </c>
      <c r="C417" s="87">
        <v>2</v>
      </c>
      <c r="D417" s="128">
        <v>0.004347841992812131</v>
      </c>
      <c r="E417" s="128">
        <v>1.5622928644564746</v>
      </c>
      <c r="F417" s="87" t="s">
        <v>1108</v>
      </c>
      <c r="G417" s="87" t="b">
        <v>0</v>
      </c>
      <c r="H417" s="87" t="b">
        <v>0</v>
      </c>
      <c r="I417" s="87" t="b">
        <v>0</v>
      </c>
      <c r="J417" s="87" t="b">
        <v>0</v>
      </c>
      <c r="K417" s="87" t="b">
        <v>0</v>
      </c>
      <c r="L417" s="87" t="b">
        <v>0</v>
      </c>
    </row>
    <row r="418" spans="1:12" ht="15">
      <c r="A418" s="87" t="s">
        <v>1257</v>
      </c>
      <c r="B418" s="87" t="s">
        <v>1254</v>
      </c>
      <c r="C418" s="87">
        <v>2</v>
      </c>
      <c r="D418" s="128">
        <v>0.004347841992812131</v>
      </c>
      <c r="E418" s="128">
        <v>0.6063303746228761</v>
      </c>
      <c r="F418" s="87" t="s">
        <v>1108</v>
      </c>
      <c r="G418" s="87" t="b">
        <v>0</v>
      </c>
      <c r="H418" s="87" t="b">
        <v>0</v>
      </c>
      <c r="I418" s="87" t="b">
        <v>0</v>
      </c>
      <c r="J418" s="87" t="b">
        <v>0</v>
      </c>
      <c r="K418" s="87" t="b">
        <v>0</v>
      </c>
      <c r="L418" s="87" t="b">
        <v>0</v>
      </c>
    </row>
    <row r="419" spans="1:12" ht="15">
      <c r="A419" s="87" t="s">
        <v>1254</v>
      </c>
      <c r="B419" s="87" t="s">
        <v>1266</v>
      </c>
      <c r="C419" s="87">
        <v>2</v>
      </c>
      <c r="D419" s="128">
        <v>0.004347841992812131</v>
      </c>
      <c r="E419" s="128">
        <v>1.2101103463451124</v>
      </c>
      <c r="F419" s="87" t="s">
        <v>1108</v>
      </c>
      <c r="G419" s="87" t="b">
        <v>0</v>
      </c>
      <c r="H419" s="87" t="b">
        <v>0</v>
      </c>
      <c r="I419" s="87" t="b">
        <v>0</v>
      </c>
      <c r="J419" s="87" t="b">
        <v>0</v>
      </c>
      <c r="K419" s="87" t="b">
        <v>0</v>
      </c>
      <c r="L419" s="87" t="b">
        <v>0</v>
      </c>
    </row>
    <row r="420" spans="1:12" ht="15">
      <c r="A420" s="87" t="s">
        <v>1266</v>
      </c>
      <c r="B420" s="87" t="s">
        <v>1262</v>
      </c>
      <c r="C420" s="87">
        <v>2</v>
      </c>
      <c r="D420" s="128">
        <v>0.004347841992812131</v>
      </c>
      <c r="E420" s="128">
        <v>2.23129964541505</v>
      </c>
      <c r="F420" s="87" t="s">
        <v>1108</v>
      </c>
      <c r="G420" s="87" t="b">
        <v>0</v>
      </c>
      <c r="H420" s="87" t="b">
        <v>0</v>
      </c>
      <c r="I420" s="87" t="b">
        <v>0</v>
      </c>
      <c r="J420" s="87" t="b">
        <v>0</v>
      </c>
      <c r="K420" s="87" t="b">
        <v>0</v>
      </c>
      <c r="L420" s="87" t="b">
        <v>0</v>
      </c>
    </row>
    <row r="421" spans="1:12" ht="15">
      <c r="A421" s="87" t="s">
        <v>1262</v>
      </c>
      <c r="B421" s="87" t="s">
        <v>1260</v>
      </c>
      <c r="C421" s="87">
        <v>2</v>
      </c>
      <c r="D421" s="128">
        <v>0.004347841992812131</v>
      </c>
      <c r="E421" s="128">
        <v>2.009450895798694</v>
      </c>
      <c r="F421" s="87" t="s">
        <v>1108</v>
      </c>
      <c r="G421" s="87" t="b">
        <v>0</v>
      </c>
      <c r="H421" s="87" t="b">
        <v>0</v>
      </c>
      <c r="I421" s="87" t="b">
        <v>0</v>
      </c>
      <c r="J421" s="87" t="b">
        <v>0</v>
      </c>
      <c r="K421" s="87" t="b">
        <v>0</v>
      </c>
      <c r="L421" s="87" t="b">
        <v>0</v>
      </c>
    </row>
    <row r="422" spans="1:12" ht="15">
      <c r="A422" s="87" t="s">
        <v>1260</v>
      </c>
      <c r="B422" s="87" t="s">
        <v>1270</v>
      </c>
      <c r="C422" s="87">
        <v>2</v>
      </c>
      <c r="D422" s="128">
        <v>0.004347841992812131</v>
      </c>
      <c r="E422" s="128">
        <v>2.009450895798694</v>
      </c>
      <c r="F422" s="87" t="s">
        <v>1108</v>
      </c>
      <c r="G422" s="87" t="b">
        <v>0</v>
      </c>
      <c r="H422" s="87" t="b">
        <v>0</v>
      </c>
      <c r="I422" s="87" t="b">
        <v>0</v>
      </c>
      <c r="J422" s="87" t="b">
        <v>0</v>
      </c>
      <c r="K422" s="87" t="b">
        <v>0</v>
      </c>
      <c r="L422" s="87" t="b">
        <v>0</v>
      </c>
    </row>
    <row r="423" spans="1:12" ht="15">
      <c r="A423" s="87" t="s">
        <v>1270</v>
      </c>
      <c r="B423" s="87" t="s">
        <v>1263</v>
      </c>
      <c r="C423" s="87">
        <v>2</v>
      </c>
      <c r="D423" s="128">
        <v>0.004347841992812131</v>
      </c>
      <c r="E423" s="128">
        <v>1.863322860120456</v>
      </c>
      <c r="F423" s="87" t="s">
        <v>1108</v>
      </c>
      <c r="G423" s="87" t="b">
        <v>0</v>
      </c>
      <c r="H423" s="87" t="b">
        <v>0</v>
      </c>
      <c r="I423" s="87" t="b">
        <v>0</v>
      </c>
      <c r="J423" s="87" t="b">
        <v>0</v>
      </c>
      <c r="K423" s="87" t="b">
        <v>0</v>
      </c>
      <c r="L423" s="87" t="b">
        <v>0</v>
      </c>
    </row>
    <row r="424" spans="1:12" ht="15">
      <c r="A424" s="87" t="s">
        <v>1263</v>
      </c>
      <c r="B424" s="87" t="s">
        <v>1271</v>
      </c>
      <c r="C424" s="87">
        <v>2</v>
      </c>
      <c r="D424" s="128">
        <v>0.004347841992812131</v>
      </c>
      <c r="E424" s="128">
        <v>1.863322860120456</v>
      </c>
      <c r="F424" s="87" t="s">
        <v>1108</v>
      </c>
      <c r="G424" s="87" t="b">
        <v>0</v>
      </c>
      <c r="H424" s="87" t="b">
        <v>0</v>
      </c>
      <c r="I424" s="87" t="b">
        <v>0</v>
      </c>
      <c r="J424" s="87" t="b">
        <v>0</v>
      </c>
      <c r="K424" s="87" t="b">
        <v>0</v>
      </c>
      <c r="L424" s="87" t="b">
        <v>0</v>
      </c>
    </row>
    <row r="425" spans="1:12" ht="15">
      <c r="A425" s="87" t="s">
        <v>1271</v>
      </c>
      <c r="B425" s="87" t="s">
        <v>282</v>
      </c>
      <c r="C425" s="87">
        <v>2</v>
      </c>
      <c r="D425" s="128">
        <v>0.004347841992812131</v>
      </c>
      <c r="E425" s="128">
        <v>2.4073909044707316</v>
      </c>
      <c r="F425" s="87" t="s">
        <v>1108</v>
      </c>
      <c r="G425" s="87" t="b">
        <v>0</v>
      </c>
      <c r="H425" s="87" t="b">
        <v>0</v>
      </c>
      <c r="I425" s="87" t="b">
        <v>0</v>
      </c>
      <c r="J425" s="87" t="b">
        <v>0</v>
      </c>
      <c r="K425" s="87" t="b">
        <v>0</v>
      </c>
      <c r="L425" s="87" t="b">
        <v>0</v>
      </c>
    </row>
    <row r="426" spans="1:12" ht="15">
      <c r="A426" s="87" t="s">
        <v>282</v>
      </c>
      <c r="B426" s="87" t="s">
        <v>263</v>
      </c>
      <c r="C426" s="87">
        <v>2</v>
      </c>
      <c r="D426" s="128">
        <v>0.004347841992812131</v>
      </c>
      <c r="E426" s="128">
        <v>2.4073909044707316</v>
      </c>
      <c r="F426" s="87" t="s">
        <v>1108</v>
      </c>
      <c r="G426" s="87" t="b">
        <v>0</v>
      </c>
      <c r="H426" s="87" t="b">
        <v>0</v>
      </c>
      <c r="I426" s="87" t="b">
        <v>0</v>
      </c>
      <c r="J426" s="87" t="b">
        <v>0</v>
      </c>
      <c r="K426" s="87" t="b">
        <v>0</v>
      </c>
      <c r="L426" s="87" t="b">
        <v>0</v>
      </c>
    </row>
    <row r="427" spans="1:12" ht="15">
      <c r="A427" s="87" t="s">
        <v>263</v>
      </c>
      <c r="B427" s="87" t="s">
        <v>266</v>
      </c>
      <c r="C427" s="87">
        <v>2</v>
      </c>
      <c r="D427" s="128">
        <v>0.004347841992812131</v>
      </c>
      <c r="E427" s="128">
        <v>2.4073909044707316</v>
      </c>
      <c r="F427" s="87" t="s">
        <v>1108</v>
      </c>
      <c r="G427" s="87" t="b">
        <v>0</v>
      </c>
      <c r="H427" s="87" t="b">
        <v>0</v>
      </c>
      <c r="I427" s="87" t="b">
        <v>0</v>
      </c>
      <c r="J427" s="87" t="b">
        <v>0</v>
      </c>
      <c r="K427" s="87" t="b">
        <v>0</v>
      </c>
      <c r="L427" s="87" t="b">
        <v>0</v>
      </c>
    </row>
    <row r="428" spans="1:12" ht="15">
      <c r="A428" s="87" t="s">
        <v>286</v>
      </c>
      <c r="B428" s="87" t="s">
        <v>1426</v>
      </c>
      <c r="C428" s="87">
        <v>2</v>
      </c>
      <c r="D428" s="128">
        <v>0.004347841992812131</v>
      </c>
      <c r="E428" s="128">
        <v>2.1063609088067503</v>
      </c>
      <c r="F428" s="87" t="s">
        <v>1108</v>
      </c>
      <c r="G428" s="87" t="b">
        <v>0</v>
      </c>
      <c r="H428" s="87" t="b">
        <v>0</v>
      </c>
      <c r="I428" s="87" t="b">
        <v>0</v>
      </c>
      <c r="J428" s="87" t="b">
        <v>0</v>
      </c>
      <c r="K428" s="87" t="b">
        <v>0</v>
      </c>
      <c r="L428" s="87" t="b">
        <v>0</v>
      </c>
    </row>
    <row r="429" spans="1:12" ht="15">
      <c r="A429" s="87" t="s">
        <v>1426</v>
      </c>
      <c r="B429" s="87" t="s">
        <v>1263</v>
      </c>
      <c r="C429" s="87">
        <v>2</v>
      </c>
      <c r="D429" s="128">
        <v>0.004347841992812131</v>
      </c>
      <c r="E429" s="128">
        <v>1.863322860120456</v>
      </c>
      <c r="F429" s="87" t="s">
        <v>1108</v>
      </c>
      <c r="G429" s="87" t="b">
        <v>0</v>
      </c>
      <c r="H429" s="87" t="b">
        <v>0</v>
      </c>
      <c r="I429" s="87" t="b">
        <v>0</v>
      </c>
      <c r="J429" s="87" t="b">
        <v>0</v>
      </c>
      <c r="K429" s="87" t="b">
        <v>0</v>
      </c>
      <c r="L429" s="87" t="b">
        <v>0</v>
      </c>
    </row>
    <row r="430" spans="1:12" ht="15">
      <c r="A430" s="87" t="s">
        <v>1263</v>
      </c>
      <c r="B430" s="87" t="s">
        <v>1287</v>
      </c>
      <c r="C430" s="87">
        <v>2</v>
      </c>
      <c r="D430" s="128">
        <v>0.004347841992812131</v>
      </c>
      <c r="E430" s="128">
        <v>1.3862016054007935</v>
      </c>
      <c r="F430" s="87" t="s">
        <v>1108</v>
      </c>
      <c r="G430" s="87" t="b">
        <v>0</v>
      </c>
      <c r="H430" s="87" t="b">
        <v>0</v>
      </c>
      <c r="I430" s="87" t="b">
        <v>0</v>
      </c>
      <c r="J430" s="87" t="b">
        <v>0</v>
      </c>
      <c r="K430" s="87" t="b">
        <v>0</v>
      </c>
      <c r="L430" s="87" t="b">
        <v>0</v>
      </c>
    </row>
    <row r="431" spans="1:12" ht="15">
      <c r="A431" s="87" t="s">
        <v>1287</v>
      </c>
      <c r="B431" s="87" t="s">
        <v>1301</v>
      </c>
      <c r="C431" s="87">
        <v>2</v>
      </c>
      <c r="D431" s="128">
        <v>0.004347841992812131</v>
      </c>
      <c r="E431" s="128">
        <v>1.9302696497510692</v>
      </c>
      <c r="F431" s="87" t="s">
        <v>1108</v>
      </c>
      <c r="G431" s="87" t="b">
        <v>0</v>
      </c>
      <c r="H431" s="87" t="b">
        <v>0</v>
      </c>
      <c r="I431" s="87" t="b">
        <v>0</v>
      </c>
      <c r="J431" s="87" t="b">
        <v>0</v>
      </c>
      <c r="K431" s="87" t="b">
        <v>0</v>
      </c>
      <c r="L431" s="87" t="b">
        <v>0</v>
      </c>
    </row>
    <row r="432" spans="1:12" ht="15">
      <c r="A432" s="87" t="s">
        <v>1301</v>
      </c>
      <c r="B432" s="87" t="s">
        <v>1265</v>
      </c>
      <c r="C432" s="87">
        <v>2</v>
      </c>
      <c r="D432" s="128">
        <v>0.004347841992812131</v>
      </c>
      <c r="E432" s="128">
        <v>2.1063609088067503</v>
      </c>
      <c r="F432" s="87" t="s">
        <v>1108</v>
      </c>
      <c r="G432" s="87" t="b">
        <v>0</v>
      </c>
      <c r="H432" s="87" t="b">
        <v>0</v>
      </c>
      <c r="I432" s="87" t="b">
        <v>0</v>
      </c>
      <c r="J432" s="87" t="b">
        <v>0</v>
      </c>
      <c r="K432" s="87" t="b">
        <v>0</v>
      </c>
      <c r="L432" s="87" t="b">
        <v>0</v>
      </c>
    </row>
    <row r="433" spans="1:12" ht="15">
      <c r="A433" s="87" t="s">
        <v>1257</v>
      </c>
      <c r="B433" s="87" t="s">
        <v>346</v>
      </c>
      <c r="C433" s="87">
        <v>2</v>
      </c>
      <c r="D433" s="128">
        <v>0.004347841992812131</v>
      </c>
      <c r="E433" s="128">
        <v>1.6670282149764877</v>
      </c>
      <c r="F433" s="87" t="s">
        <v>1108</v>
      </c>
      <c r="G433" s="87" t="b">
        <v>0</v>
      </c>
      <c r="H433" s="87" t="b">
        <v>0</v>
      </c>
      <c r="I433" s="87" t="b">
        <v>0</v>
      </c>
      <c r="J433" s="87" t="b">
        <v>0</v>
      </c>
      <c r="K433" s="87" t="b">
        <v>0</v>
      </c>
      <c r="L433" s="87" t="b">
        <v>0</v>
      </c>
    </row>
    <row r="434" spans="1:12" ht="15">
      <c r="A434" s="87" t="s">
        <v>346</v>
      </c>
      <c r="B434" s="87" t="s">
        <v>1255</v>
      </c>
      <c r="C434" s="87">
        <v>2</v>
      </c>
      <c r="D434" s="128">
        <v>0.004347841992812131</v>
      </c>
      <c r="E434" s="128">
        <v>1.7541783906953878</v>
      </c>
      <c r="F434" s="87" t="s">
        <v>1108</v>
      </c>
      <c r="G434" s="87" t="b">
        <v>0</v>
      </c>
      <c r="H434" s="87" t="b">
        <v>0</v>
      </c>
      <c r="I434" s="87" t="b">
        <v>0</v>
      </c>
      <c r="J434" s="87" t="b">
        <v>0</v>
      </c>
      <c r="K434" s="87" t="b">
        <v>0</v>
      </c>
      <c r="L434" s="87" t="b">
        <v>0</v>
      </c>
    </row>
    <row r="435" spans="1:12" ht="15">
      <c r="A435" s="87" t="s">
        <v>1255</v>
      </c>
      <c r="B435" s="87" t="s">
        <v>1427</v>
      </c>
      <c r="C435" s="87">
        <v>2</v>
      </c>
      <c r="D435" s="128">
        <v>0.004347841992812131</v>
      </c>
      <c r="E435" s="128">
        <v>1.863322860120456</v>
      </c>
      <c r="F435" s="87" t="s">
        <v>1108</v>
      </c>
      <c r="G435" s="87" t="b">
        <v>0</v>
      </c>
      <c r="H435" s="87" t="b">
        <v>0</v>
      </c>
      <c r="I435" s="87" t="b">
        <v>0</v>
      </c>
      <c r="J435" s="87" t="b">
        <v>0</v>
      </c>
      <c r="K435" s="87" t="b">
        <v>0</v>
      </c>
      <c r="L435" s="87" t="b">
        <v>0</v>
      </c>
    </row>
    <row r="436" spans="1:12" ht="15">
      <c r="A436" s="87" t="s">
        <v>1427</v>
      </c>
      <c r="B436" s="87" t="s">
        <v>1258</v>
      </c>
      <c r="C436" s="87">
        <v>2</v>
      </c>
      <c r="D436" s="128">
        <v>0.004347841992812131</v>
      </c>
      <c r="E436" s="128">
        <v>1.629239654087088</v>
      </c>
      <c r="F436" s="87" t="s">
        <v>1108</v>
      </c>
      <c r="G436" s="87" t="b">
        <v>0</v>
      </c>
      <c r="H436" s="87" t="b">
        <v>0</v>
      </c>
      <c r="I436" s="87" t="b">
        <v>0</v>
      </c>
      <c r="J436" s="87" t="b">
        <v>0</v>
      </c>
      <c r="K436" s="87" t="b">
        <v>0</v>
      </c>
      <c r="L436" s="87" t="b">
        <v>0</v>
      </c>
    </row>
    <row r="437" spans="1:12" ht="15">
      <c r="A437" s="87" t="s">
        <v>1258</v>
      </c>
      <c r="B437" s="87" t="s">
        <v>1428</v>
      </c>
      <c r="C437" s="87">
        <v>2</v>
      </c>
      <c r="D437" s="128">
        <v>0.004347841992812131</v>
      </c>
      <c r="E437" s="128">
        <v>1.5944775478278759</v>
      </c>
      <c r="F437" s="87" t="s">
        <v>1108</v>
      </c>
      <c r="G437" s="87" t="b">
        <v>0</v>
      </c>
      <c r="H437" s="87" t="b">
        <v>0</v>
      </c>
      <c r="I437" s="87" t="b">
        <v>0</v>
      </c>
      <c r="J437" s="87" t="b">
        <v>0</v>
      </c>
      <c r="K437" s="87" t="b">
        <v>0</v>
      </c>
      <c r="L437" s="87" t="b">
        <v>0</v>
      </c>
    </row>
    <row r="438" spans="1:12" ht="15">
      <c r="A438" s="87" t="s">
        <v>1428</v>
      </c>
      <c r="B438" s="87" t="s">
        <v>1429</v>
      </c>
      <c r="C438" s="87">
        <v>2</v>
      </c>
      <c r="D438" s="128">
        <v>0.004347841992812131</v>
      </c>
      <c r="E438" s="128">
        <v>2.4073909044707316</v>
      </c>
      <c r="F438" s="87" t="s">
        <v>1108</v>
      </c>
      <c r="G438" s="87" t="b">
        <v>0</v>
      </c>
      <c r="H438" s="87" t="b">
        <v>0</v>
      </c>
      <c r="I438" s="87" t="b">
        <v>0</v>
      </c>
      <c r="J438" s="87" t="b">
        <v>0</v>
      </c>
      <c r="K438" s="87" t="b">
        <v>0</v>
      </c>
      <c r="L438" s="87" t="b">
        <v>0</v>
      </c>
    </row>
    <row r="439" spans="1:12" ht="15">
      <c r="A439" s="87" t="s">
        <v>1429</v>
      </c>
      <c r="B439" s="87" t="s">
        <v>288</v>
      </c>
      <c r="C439" s="87">
        <v>2</v>
      </c>
      <c r="D439" s="128">
        <v>0.004347841992812131</v>
      </c>
      <c r="E439" s="128">
        <v>1.863322860120456</v>
      </c>
      <c r="F439" s="87" t="s">
        <v>1108</v>
      </c>
      <c r="G439" s="87" t="b">
        <v>0</v>
      </c>
      <c r="H439" s="87" t="b">
        <v>0</v>
      </c>
      <c r="I439" s="87" t="b">
        <v>0</v>
      </c>
      <c r="J439" s="87" t="b">
        <v>0</v>
      </c>
      <c r="K439" s="87" t="b">
        <v>0</v>
      </c>
      <c r="L439" s="87" t="b">
        <v>0</v>
      </c>
    </row>
    <row r="440" spans="1:12" ht="15">
      <c r="A440" s="87" t="s">
        <v>288</v>
      </c>
      <c r="B440" s="87" t="s">
        <v>1267</v>
      </c>
      <c r="C440" s="87">
        <v>2</v>
      </c>
      <c r="D440" s="128">
        <v>0.004347841992812131</v>
      </c>
      <c r="E440" s="128">
        <v>1.863322860120456</v>
      </c>
      <c r="F440" s="87" t="s">
        <v>1108</v>
      </c>
      <c r="G440" s="87" t="b">
        <v>0</v>
      </c>
      <c r="H440" s="87" t="b">
        <v>0</v>
      </c>
      <c r="I440" s="87" t="b">
        <v>0</v>
      </c>
      <c r="J440" s="87" t="b">
        <v>0</v>
      </c>
      <c r="K440" s="87" t="b">
        <v>0</v>
      </c>
      <c r="L440" s="87" t="b">
        <v>0</v>
      </c>
    </row>
    <row r="441" spans="1:12" ht="15">
      <c r="A441" s="87" t="s">
        <v>1415</v>
      </c>
      <c r="B441" s="87" t="s">
        <v>1300</v>
      </c>
      <c r="C441" s="87">
        <v>2</v>
      </c>
      <c r="D441" s="128">
        <v>0.004347841992812131</v>
      </c>
      <c r="E441" s="128">
        <v>2.1063609088067503</v>
      </c>
      <c r="F441" s="87" t="s">
        <v>1108</v>
      </c>
      <c r="G441" s="87" t="b">
        <v>1</v>
      </c>
      <c r="H441" s="87" t="b">
        <v>0</v>
      </c>
      <c r="I441" s="87" t="b">
        <v>0</v>
      </c>
      <c r="J441" s="87" t="b">
        <v>0</v>
      </c>
      <c r="K441" s="87" t="b">
        <v>0</v>
      </c>
      <c r="L441" s="87" t="b">
        <v>0</v>
      </c>
    </row>
    <row r="442" spans="1:12" ht="15">
      <c r="A442" s="87" t="s">
        <v>1300</v>
      </c>
      <c r="B442" s="87" t="s">
        <v>267</v>
      </c>
      <c r="C442" s="87">
        <v>2</v>
      </c>
      <c r="D442" s="128">
        <v>0.004347841992812131</v>
      </c>
      <c r="E442" s="128">
        <v>2.1063609088067503</v>
      </c>
      <c r="F442" s="87" t="s">
        <v>1108</v>
      </c>
      <c r="G442" s="87" t="b">
        <v>0</v>
      </c>
      <c r="H442" s="87" t="b">
        <v>0</v>
      </c>
      <c r="I442" s="87" t="b">
        <v>0</v>
      </c>
      <c r="J442" s="87" t="b">
        <v>0</v>
      </c>
      <c r="K442" s="87" t="b">
        <v>0</v>
      </c>
      <c r="L442" s="87" t="b">
        <v>0</v>
      </c>
    </row>
    <row r="443" spans="1:12" ht="15">
      <c r="A443" s="87" t="s">
        <v>267</v>
      </c>
      <c r="B443" s="87" t="s">
        <v>1279</v>
      </c>
      <c r="C443" s="87">
        <v>2</v>
      </c>
      <c r="D443" s="128">
        <v>0.004347841992812131</v>
      </c>
      <c r="E443" s="128">
        <v>2.4073909044707316</v>
      </c>
      <c r="F443" s="87" t="s">
        <v>1108</v>
      </c>
      <c r="G443" s="87" t="b">
        <v>0</v>
      </c>
      <c r="H443" s="87" t="b">
        <v>0</v>
      </c>
      <c r="I443" s="87" t="b">
        <v>0</v>
      </c>
      <c r="J443" s="87" t="b">
        <v>1</v>
      </c>
      <c r="K443" s="87" t="b">
        <v>0</v>
      </c>
      <c r="L443" s="87" t="b">
        <v>0</v>
      </c>
    </row>
    <row r="444" spans="1:12" ht="15">
      <c r="A444" s="87" t="s">
        <v>1279</v>
      </c>
      <c r="B444" s="87" t="s">
        <v>1416</v>
      </c>
      <c r="C444" s="87">
        <v>2</v>
      </c>
      <c r="D444" s="128">
        <v>0.004347841992812131</v>
      </c>
      <c r="E444" s="128">
        <v>2.009450895798694</v>
      </c>
      <c r="F444" s="87" t="s">
        <v>1108</v>
      </c>
      <c r="G444" s="87" t="b">
        <v>1</v>
      </c>
      <c r="H444" s="87" t="b">
        <v>0</v>
      </c>
      <c r="I444" s="87" t="b">
        <v>0</v>
      </c>
      <c r="J444" s="87" t="b">
        <v>0</v>
      </c>
      <c r="K444" s="87" t="b">
        <v>0</v>
      </c>
      <c r="L444" s="87" t="b">
        <v>0</v>
      </c>
    </row>
    <row r="445" spans="1:12" ht="15">
      <c r="A445" s="87" t="s">
        <v>1416</v>
      </c>
      <c r="B445" s="87" t="s">
        <v>1254</v>
      </c>
      <c r="C445" s="87">
        <v>2</v>
      </c>
      <c r="D445" s="128">
        <v>0.004347841992812131</v>
      </c>
      <c r="E445" s="128">
        <v>1.34669306411712</v>
      </c>
      <c r="F445" s="87" t="s">
        <v>1108</v>
      </c>
      <c r="G445" s="87" t="b">
        <v>0</v>
      </c>
      <c r="H445" s="87" t="b">
        <v>0</v>
      </c>
      <c r="I445" s="87" t="b">
        <v>0</v>
      </c>
      <c r="J445" s="87" t="b">
        <v>0</v>
      </c>
      <c r="K445" s="87" t="b">
        <v>0</v>
      </c>
      <c r="L445" s="87" t="b">
        <v>0</v>
      </c>
    </row>
    <row r="446" spans="1:12" ht="15">
      <c r="A446" s="87" t="s">
        <v>1254</v>
      </c>
      <c r="B446" s="87" t="s">
        <v>279</v>
      </c>
      <c r="C446" s="87">
        <v>2</v>
      </c>
      <c r="D446" s="128">
        <v>0.004347841992812131</v>
      </c>
      <c r="E446" s="128">
        <v>1.3862016054007935</v>
      </c>
      <c r="F446" s="87" t="s">
        <v>1108</v>
      </c>
      <c r="G446" s="87" t="b">
        <v>0</v>
      </c>
      <c r="H446" s="87" t="b">
        <v>0</v>
      </c>
      <c r="I446" s="87" t="b">
        <v>0</v>
      </c>
      <c r="J446" s="87" t="b">
        <v>0</v>
      </c>
      <c r="K446" s="87" t="b">
        <v>0</v>
      </c>
      <c r="L446" s="87" t="b">
        <v>0</v>
      </c>
    </row>
    <row r="447" spans="1:12" ht="15">
      <c r="A447" s="87" t="s">
        <v>279</v>
      </c>
      <c r="B447" s="87" t="s">
        <v>1259</v>
      </c>
      <c r="C447" s="87">
        <v>2</v>
      </c>
      <c r="D447" s="128">
        <v>0.004347841992812131</v>
      </c>
      <c r="E447" s="128">
        <v>2.1063609088067503</v>
      </c>
      <c r="F447" s="87" t="s">
        <v>1108</v>
      </c>
      <c r="G447" s="87" t="b">
        <v>0</v>
      </c>
      <c r="H447" s="87" t="b">
        <v>0</v>
      </c>
      <c r="I447" s="87" t="b">
        <v>0</v>
      </c>
      <c r="J447" s="87" t="b">
        <v>0</v>
      </c>
      <c r="K447" s="87" t="b">
        <v>0</v>
      </c>
      <c r="L447" s="87" t="b">
        <v>0</v>
      </c>
    </row>
    <row r="448" spans="1:12" ht="15">
      <c r="A448" s="87" t="s">
        <v>1259</v>
      </c>
      <c r="B448" s="87" t="s">
        <v>1255</v>
      </c>
      <c r="C448" s="87">
        <v>2</v>
      </c>
      <c r="D448" s="128">
        <v>0.004347841992812131</v>
      </c>
      <c r="E448" s="128">
        <v>1.4531483950314068</v>
      </c>
      <c r="F448" s="87" t="s">
        <v>1108</v>
      </c>
      <c r="G448" s="87" t="b">
        <v>0</v>
      </c>
      <c r="H448" s="87" t="b">
        <v>0</v>
      </c>
      <c r="I448" s="87" t="b">
        <v>0</v>
      </c>
      <c r="J448" s="87" t="b">
        <v>0</v>
      </c>
      <c r="K448" s="87" t="b">
        <v>0</v>
      </c>
      <c r="L448" s="87" t="b">
        <v>0</v>
      </c>
    </row>
    <row r="449" spans="1:12" ht="15">
      <c r="A449" s="87" t="s">
        <v>1400</v>
      </c>
      <c r="B449" s="87" t="s">
        <v>1401</v>
      </c>
      <c r="C449" s="87">
        <v>2</v>
      </c>
      <c r="D449" s="128">
        <v>0.004347841992812131</v>
      </c>
      <c r="E449" s="128">
        <v>2.4073909044707316</v>
      </c>
      <c r="F449" s="87" t="s">
        <v>1108</v>
      </c>
      <c r="G449" s="87" t="b">
        <v>0</v>
      </c>
      <c r="H449" s="87" t="b">
        <v>0</v>
      </c>
      <c r="I449" s="87" t="b">
        <v>0</v>
      </c>
      <c r="J449" s="87" t="b">
        <v>0</v>
      </c>
      <c r="K449" s="87" t="b">
        <v>0</v>
      </c>
      <c r="L449" s="87" t="b">
        <v>0</v>
      </c>
    </row>
    <row r="450" spans="1:12" ht="15">
      <c r="A450" s="87" t="s">
        <v>1401</v>
      </c>
      <c r="B450" s="87" t="s">
        <v>1402</v>
      </c>
      <c r="C450" s="87">
        <v>2</v>
      </c>
      <c r="D450" s="128">
        <v>0.004347841992812131</v>
      </c>
      <c r="E450" s="128">
        <v>2.4073909044707316</v>
      </c>
      <c r="F450" s="87" t="s">
        <v>1108</v>
      </c>
      <c r="G450" s="87" t="b">
        <v>0</v>
      </c>
      <c r="H450" s="87" t="b">
        <v>0</v>
      </c>
      <c r="I450" s="87" t="b">
        <v>0</v>
      </c>
      <c r="J450" s="87" t="b">
        <v>0</v>
      </c>
      <c r="K450" s="87" t="b">
        <v>0</v>
      </c>
      <c r="L450" s="87" t="b">
        <v>0</v>
      </c>
    </row>
    <row r="451" spans="1:12" ht="15">
      <c r="A451" s="87" t="s">
        <v>1402</v>
      </c>
      <c r="B451" s="87" t="s">
        <v>1403</v>
      </c>
      <c r="C451" s="87">
        <v>2</v>
      </c>
      <c r="D451" s="128">
        <v>0.004347841992812131</v>
      </c>
      <c r="E451" s="128">
        <v>2.4073909044707316</v>
      </c>
      <c r="F451" s="87" t="s">
        <v>1108</v>
      </c>
      <c r="G451" s="87" t="b">
        <v>0</v>
      </c>
      <c r="H451" s="87" t="b">
        <v>0</v>
      </c>
      <c r="I451" s="87" t="b">
        <v>0</v>
      </c>
      <c r="J451" s="87" t="b">
        <v>0</v>
      </c>
      <c r="K451" s="87" t="b">
        <v>0</v>
      </c>
      <c r="L451" s="87" t="b">
        <v>0</v>
      </c>
    </row>
    <row r="452" spans="1:12" ht="15">
      <c r="A452" s="87" t="s">
        <v>1403</v>
      </c>
      <c r="B452" s="87" t="s">
        <v>1404</v>
      </c>
      <c r="C452" s="87">
        <v>2</v>
      </c>
      <c r="D452" s="128">
        <v>0.004347841992812131</v>
      </c>
      <c r="E452" s="128">
        <v>2.4073909044707316</v>
      </c>
      <c r="F452" s="87" t="s">
        <v>1108</v>
      </c>
      <c r="G452" s="87" t="b">
        <v>0</v>
      </c>
      <c r="H452" s="87" t="b">
        <v>0</v>
      </c>
      <c r="I452" s="87" t="b">
        <v>0</v>
      </c>
      <c r="J452" s="87" t="b">
        <v>0</v>
      </c>
      <c r="K452" s="87" t="b">
        <v>0</v>
      </c>
      <c r="L452" s="87" t="b">
        <v>0</v>
      </c>
    </row>
    <row r="453" spans="1:12" ht="15">
      <c r="A453" s="87" t="s">
        <v>1404</v>
      </c>
      <c r="B453" s="87" t="s">
        <v>1405</v>
      </c>
      <c r="C453" s="87">
        <v>2</v>
      </c>
      <c r="D453" s="128">
        <v>0.004347841992812131</v>
      </c>
      <c r="E453" s="128">
        <v>2.4073909044707316</v>
      </c>
      <c r="F453" s="87" t="s">
        <v>1108</v>
      </c>
      <c r="G453" s="87" t="b">
        <v>0</v>
      </c>
      <c r="H453" s="87" t="b">
        <v>0</v>
      </c>
      <c r="I453" s="87" t="b">
        <v>0</v>
      </c>
      <c r="J453" s="87" t="b">
        <v>1</v>
      </c>
      <c r="K453" s="87" t="b">
        <v>0</v>
      </c>
      <c r="L453" s="87" t="b">
        <v>0</v>
      </c>
    </row>
    <row r="454" spans="1:12" ht="15">
      <c r="A454" s="87" t="s">
        <v>1405</v>
      </c>
      <c r="B454" s="87" t="s">
        <v>1277</v>
      </c>
      <c r="C454" s="87">
        <v>2</v>
      </c>
      <c r="D454" s="128">
        <v>0.004347841992812131</v>
      </c>
      <c r="E454" s="128">
        <v>2.009450895798694</v>
      </c>
      <c r="F454" s="87" t="s">
        <v>1108</v>
      </c>
      <c r="G454" s="87" t="b">
        <v>1</v>
      </c>
      <c r="H454" s="87" t="b">
        <v>0</v>
      </c>
      <c r="I454" s="87" t="b">
        <v>0</v>
      </c>
      <c r="J454" s="87" t="b">
        <v>0</v>
      </c>
      <c r="K454" s="87" t="b">
        <v>0</v>
      </c>
      <c r="L454" s="87" t="b">
        <v>0</v>
      </c>
    </row>
    <row r="455" spans="1:12" ht="15">
      <c r="A455" s="87" t="s">
        <v>1277</v>
      </c>
      <c r="B455" s="87" t="s">
        <v>1406</v>
      </c>
      <c r="C455" s="87">
        <v>2</v>
      </c>
      <c r="D455" s="128">
        <v>0.004347841992812131</v>
      </c>
      <c r="E455" s="128">
        <v>2.009450895798694</v>
      </c>
      <c r="F455" s="87" t="s">
        <v>1108</v>
      </c>
      <c r="G455" s="87" t="b">
        <v>0</v>
      </c>
      <c r="H455" s="87" t="b">
        <v>0</v>
      </c>
      <c r="I455" s="87" t="b">
        <v>0</v>
      </c>
      <c r="J455" s="87" t="b">
        <v>0</v>
      </c>
      <c r="K455" s="87" t="b">
        <v>0</v>
      </c>
      <c r="L455" s="87" t="b">
        <v>0</v>
      </c>
    </row>
    <row r="456" spans="1:12" ht="15">
      <c r="A456" s="87" t="s">
        <v>1406</v>
      </c>
      <c r="B456" s="87" t="s">
        <v>1300</v>
      </c>
      <c r="C456" s="87">
        <v>2</v>
      </c>
      <c r="D456" s="128">
        <v>0.004347841992812131</v>
      </c>
      <c r="E456" s="128">
        <v>2.1063609088067503</v>
      </c>
      <c r="F456" s="87" t="s">
        <v>1108</v>
      </c>
      <c r="G456" s="87" t="b">
        <v>0</v>
      </c>
      <c r="H456" s="87" t="b">
        <v>0</v>
      </c>
      <c r="I456" s="87" t="b">
        <v>0</v>
      </c>
      <c r="J456" s="87" t="b">
        <v>0</v>
      </c>
      <c r="K456" s="87" t="b">
        <v>0</v>
      </c>
      <c r="L456" s="87" t="b">
        <v>0</v>
      </c>
    </row>
    <row r="457" spans="1:12" ht="15">
      <c r="A457" s="87" t="s">
        <v>1300</v>
      </c>
      <c r="B457" s="87" t="s">
        <v>1407</v>
      </c>
      <c r="C457" s="87">
        <v>2</v>
      </c>
      <c r="D457" s="128">
        <v>0.004347841992812131</v>
      </c>
      <c r="E457" s="128">
        <v>2.1063609088067503</v>
      </c>
      <c r="F457" s="87" t="s">
        <v>1108</v>
      </c>
      <c r="G457" s="87" t="b">
        <v>0</v>
      </c>
      <c r="H457" s="87" t="b">
        <v>0</v>
      </c>
      <c r="I457" s="87" t="b">
        <v>0</v>
      </c>
      <c r="J457" s="87" t="b">
        <v>0</v>
      </c>
      <c r="K457" s="87" t="b">
        <v>0</v>
      </c>
      <c r="L457" s="87" t="b">
        <v>0</v>
      </c>
    </row>
    <row r="458" spans="1:12" ht="15">
      <c r="A458" s="87" t="s">
        <v>1407</v>
      </c>
      <c r="B458" s="87" t="s">
        <v>1408</v>
      </c>
      <c r="C458" s="87">
        <v>2</v>
      </c>
      <c r="D458" s="128">
        <v>0.004347841992812131</v>
      </c>
      <c r="E458" s="128">
        <v>2.4073909044707316</v>
      </c>
      <c r="F458" s="87" t="s">
        <v>1108</v>
      </c>
      <c r="G458" s="87" t="b">
        <v>0</v>
      </c>
      <c r="H458" s="87" t="b">
        <v>0</v>
      </c>
      <c r="I458" s="87" t="b">
        <v>0</v>
      </c>
      <c r="J458" s="87" t="b">
        <v>0</v>
      </c>
      <c r="K458" s="87" t="b">
        <v>0</v>
      </c>
      <c r="L458" s="87" t="b">
        <v>0</v>
      </c>
    </row>
    <row r="459" spans="1:12" ht="15">
      <c r="A459" s="87" t="s">
        <v>1408</v>
      </c>
      <c r="B459" s="87" t="s">
        <v>1409</v>
      </c>
      <c r="C459" s="87">
        <v>2</v>
      </c>
      <c r="D459" s="128">
        <v>0.004347841992812131</v>
      </c>
      <c r="E459" s="128">
        <v>2.4073909044707316</v>
      </c>
      <c r="F459" s="87" t="s">
        <v>1108</v>
      </c>
      <c r="G459" s="87" t="b">
        <v>0</v>
      </c>
      <c r="H459" s="87" t="b">
        <v>0</v>
      </c>
      <c r="I459" s="87" t="b">
        <v>0</v>
      </c>
      <c r="J459" s="87" t="b">
        <v>0</v>
      </c>
      <c r="K459" s="87" t="b">
        <v>1</v>
      </c>
      <c r="L459" s="87" t="b">
        <v>0</v>
      </c>
    </row>
    <row r="460" spans="1:12" ht="15">
      <c r="A460" s="87" t="s">
        <v>1409</v>
      </c>
      <c r="B460" s="87" t="s">
        <v>1410</v>
      </c>
      <c r="C460" s="87">
        <v>2</v>
      </c>
      <c r="D460" s="128">
        <v>0.004347841992812131</v>
      </c>
      <c r="E460" s="128">
        <v>2.4073909044707316</v>
      </c>
      <c r="F460" s="87" t="s">
        <v>1108</v>
      </c>
      <c r="G460" s="87" t="b">
        <v>0</v>
      </c>
      <c r="H460" s="87" t="b">
        <v>1</v>
      </c>
      <c r="I460" s="87" t="b">
        <v>0</v>
      </c>
      <c r="J460" s="87" t="b">
        <v>1</v>
      </c>
      <c r="K460" s="87" t="b">
        <v>0</v>
      </c>
      <c r="L460" s="87" t="b">
        <v>0</v>
      </c>
    </row>
    <row r="461" spans="1:12" ht="15">
      <c r="A461" s="87" t="s">
        <v>1410</v>
      </c>
      <c r="B461" s="87" t="s">
        <v>1411</v>
      </c>
      <c r="C461" s="87">
        <v>2</v>
      </c>
      <c r="D461" s="128">
        <v>0.004347841992812131</v>
      </c>
      <c r="E461" s="128">
        <v>2.4073909044707316</v>
      </c>
      <c r="F461" s="87" t="s">
        <v>1108</v>
      </c>
      <c r="G461" s="87" t="b">
        <v>1</v>
      </c>
      <c r="H461" s="87" t="b">
        <v>0</v>
      </c>
      <c r="I461" s="87" t="b">
        <v>0</v>
      </c>
      <c r="J461" s="87" t="b">
        <v>0</v>
      </c>
      <c r="K461" s="87" t="b">
        <v>0</v>
      </c>
      <c r="L461" s="87" t="b">
        <v>0</v>
      </c>
    </row>
    <row r="462" spans="1:12" ht="15">
      <c r="A462" s="87" t="s">
        <v>1411</v>
      </c>
      <c r="B462" s="87" t="s">
        <v>1412</v>
      </c>
      <c r="C462" s="87">
        <v>2</v>
      </c>
      <c r="D462" s="128">
        <v>0.004347841992812131</v>
      </c>
      <c r="E462" s="128">
        <v>2.4073909044707316</v>
      </c>
      <c r="F462" s="87" t="s">
        <v>1108</v>
      </c>
      <c r="G462" s="87" t="b">
        <v>0</v>
      </c>
      <c r="H462" s="87" t="b">
        <v>0</v>
      </c>
      <c r="I462" s="87" t="b">
        <v>0</v>
      </c>
      <c r="J462" s="87" t="b">
        <v>0</v>
      </c>
      <c r="K462" s="87" t="b">
        <v>0</v>
      </c>
      <c r="L462" s="87" t="b">
        <v>0</v>
      </c>
    </row>
    <row r="463" spans="1:12" ht="15">
      <c r="A463" s="87" t="s">
        <v>1412</v>
      </c>
      <c r="B463" s="87" t="s">
        <v>1413</v>
      </c>
      <c r="C463" s="87">
        <v>2</v>
      </c>
      <c r="D463" s="128">
        <v>0.004347841992812131</v>
      </c>
      <c r="E463" s="128">
        <v>2.4073909044707316</v>
      </c>
      <c r="F463" s="87" t="s">
        <v>1108</v>
      </c>
      <c r="G463" s="87" t="b">
        <v>0</v>
      </c>
      <c r="H463" s="87" t="b">
        <v>0</v>
      </c>
      <c r="I463" s="87" t="b">
        <v>0</v>
      </c>
      <c r="J463" s="87" t="b">
        <v>0</v>
      </c>
      <c r="K463" s="87" t="b">
        <v>0</v>
      </c>
      <c r="L463" s="87" t="b">
        <v>0</v>
      </c>
    </row>
    <row r="464" spans="1:12" ht="15">
      <c r="A464" s="87" t="s">
        <v>1413</v>
      </c>
      <c r="B464" s="87" t="s">
        <v>271</v>
      </c>
      <c r="C464" s="87">
        <v>2</v>
      </c>
      <c r="D464" s="128">
        <v>0.004347841992812131</v>
      </c>
      <c r="E464" s="128">
        <v>2.4073909044707316</v>
      </c>
      <c r="F464" s="87" t="s">
        <v>1108</v>
      </c>
      <c r="G464" s="87" t="b">
        <v>0</v>
      </c>
      <c r="H464" s="87" t="b">
        <v>0</v>
      </c>
      <c r="I464" s="87" t="b">
        <v>0</v>
      </c>
      <c r="J464" s="87" t="b">
        <v>0</v>
      </c>
      <c r="K464" s="87" t="b">
        <v>0</v>
      </c>
      <c r="L464" s="87" t="b">
        <v>0</v>
      </c>
    </row>
    <row r="465" spans="1:12" ht="15">
      <c r="A465" s="87" t="s">
        <v>271</v>
      </c>
      <c r="B465" s="87" t="s">
        <v>1254</v>
      </c>
      <c r="C465" s="87">
        <v>2</v>
      </c>
      <c r="D465" s="128">
        <v>0.004347841992812131</v>
      </c>
      <c r="E465" s="128">
        <v>1.34669306411712</v>
      </c>
      <c r="F465" s="87" t="s">
        <v>1108</v>
      </c>
      <c r="G465" s="87" t="b">
        <v>0</v>
      </c>
      <c r="H465" s="87" t="b">
        <v>0</v>
      </c>
      <c r="I465" s="87" t="b">
        <v>0</v>
      </c>
      <c r="J465" s="87" t="b">
        <v>0</v>
      </c>
      <c r="K465" s="87" t="b">
        <v>0</v>
      </c>
      <c r="L465" s="87" t="b">
        <v>0</v>
      </c>
    </row>
    <row r="466" spans="1:12" ht="15">
      <c r="A466" s="87" t="s">
        <v>1254</v>
      </c>
      <c r="B466" s="87" t="s">
        <v>1414</v>
      </c>
      <c r="C466" s="87">
        <v>2</v>
      </c>
      <c r="D466" s="128">
        <v>0.004347841992812131</v>
      </c>
      <c r="E466" s="128">
        <v>1.3862016054007935</v>
      </c>
      <c r="F466" s="87" t="s">
        <v>1108</v>
      </c>
      <c r="G466" s="87" t="b">
        <v>0</v>
      </c>
      <c r="H466" s="87" t="b">
        <v>0</v>
      </c>
      <c r="I466" s="87" t="b">
        <v>0</v>
      </c>
      <c r="J466" s="87" t="b">
        <v>0</v>
      </c>
      <c r="K466" s="87" t="b">
        <v>0</v>
      </c>
      <c r="L466" s="87" t="b">
        <v>0</v>
      </c>
    </row>
    <row r="467" spans="1:12" ht="15">
      <c r="A467" s="87" t="s">
        <v>1422</v>
      </c>
      <c r="B467" s="87" t="s">
        <v>1423</v>
      </c>
      <c r="C467" s="87">
        <v>2</v>
      </c>
      <c r="D467" s="128">
        <v>0.004347841992812131</v>
      </c>
      <c r="E467" s="128">
        <v>2.4073909044707316</v>
      </c>
      <c r="F467" s="87" t="s">
        <v>1108</v>
      </c>
      <c r="G467" s="87" t="b">
        <v>0</v>
      </c>
      <c r="H467" s="87" t="b">
        <v>0</v>
      </c>
      <c r="I467" s="87" t="b">
        <v>0</v>
      </c>
      <c r="J467" s="87" t="b">
        <v>0</v>
      </c>
      <c r="K467" s="87" t="b">
        <v>0</v>
      </c>
      <c r="L467" s="87" t="b">
        <v>0</v>
      </c>
    </row>
    <row r="468" spans="1:12" ht="15">
      <c r="A468" s="87" t="s">
        <v>1259</v>
      </c>
      <c r="B468" s="87" t="s">
        <v>1255</v>
      </c>
      <c r="C468" s="87">
        <v>13</v>
      </c>
      <c r="D468" s="128">
        <v>0</v>
      </c>
      <c r="E468" s="128">
        <v>1.278753600952829</v>
      </c>
      <c r="F468" s="87" t="s">
        <v>1109</v>
      </c>
      <c r="G468" s="87" t="b">
        <v>0</v>
      </c>
      <c r="H468" s="87" t="b">
        <v>0</v>
      </c>
      <c r="I468" s="87" t="b">
        <v>0</v>
      </c>
      <c r="J468" s="87" t="b">
        <v>0</v>
      </c>
      <c r="K468" s="87" t="b">
        <v>0</v>
      </c>
      <c r="L468" s="87" t="b">
        <v>0</v>
      </c>
    </row>
    <row r="469" spans="1:12" ht="15">
      <c r="A469" s="87" t="s">
        <v>1268</v>
      </c>
      <c r="B469" s="87" t="s">
        <v>250</v>
      </c>
      <c r="C469" s="87">
        <v>11</v>
      </c>
      <c r="D469" s="128">
        <v>0.0030694513024412664</v>
      </c>
      <c r="E469" s="128">
        <v>1.3513042681014407</v>
      </c>
      <c r="F469" s="87" t="s">
        <v>1109</v>
      </c>
      <c r="G469" s="87" t="b">
        <v>0</v>
      </c>
      <c r="H469" s="87" t="b">
        <v>0</v>
      </c>
      <c r="I469" s="87" t="b">
        <v>0</v>
      </c>
      <c r="J469" s="87" t="b">
        <v>0</v>
      </c>
      <c r="K469" s="87" t="b">
        <v>0</v>
      </c>
      <c r="L469" s="87" t="b">
        <v>0</v>
      </c>
    </row>
    <row r="470" spans="1:12" ht="15">
      <c r="A470" s="87" t="s">
        <v>250</v>
      </c>
      <c r="B470" s="87" t="s">
        <v>1273</v>
      </c>
      <c r="C470" s="87">
        <v>11</v>
      </c>
      <c r="D470" s="128">
        <v>0.0030694513024412664</v>
      </c>
      <c r="E470" s="128">
        <v>1.3513042681014407</v>
      </c>
      <c r="F470" s="87" t="s">
        <v>1109</v>
      </c>
      <c r="G470" s="87" t="b">
        <v>0</v>
      </c>
      <c r="H470" s="87" t="b">
        <v>0</v>
      </c>
      <c r="I470" s="87" t="b">
        <v>0</v>
      </c>
      <c r="J470" s="87" t="b">
        <v>0</v>
      </c>
      <c r="K470" s="87" t="b">
        <v>0</v>
      </c>
      <c r="L470" s="87" t="b">
        <v>0</v>
      </c>
    </row>
    <row r="471" spans="1:12" ht="15">
      <c r="A471" s="87" t="s">
        <v>1273</v>
      </c>
      <c r="B471" s="87" t="s">
        <v>1274</v>
      </c>
      <c r="C471" s="87">
        <v>11</v>
      </c>
      <c r="D471" s="128">
        <v>0.0030694513024412664</v>
      </c>
      <c r="E471" s="128">
        <v>1.3513042681014407</v>
      </c>
      <c r="F471" s="87" t="s">
        <v>1109</v>
      </c>
      <c r="G471" s="87" t="b">
        <v>0</v>
      </c>
      <c r="H471" s="87" t="b">
        <v>0</v>
      </c>
      <c r="I471" s="87" t="b">
        <v>0</v>
      </c>
      <c r="J471" s="87" t="b">
        <v>0</v>
      </c>
      <c r="K471" s="87" t="b">
        <v>0</v>
      </c>
      <c r="L471" s="87" t="b">
        <v>0</v>
      </c>
    </row>
    <row r="472" spans="1:12" ht="15">
      <c r="A472" s="87" t="s">
        <v>1274</v>
      </c>
      <c r="B472" s="87" t="s">
        <v>1259</v>
      </c>
      <c r="C472" s="87">
        <v>11</v>
      </c>
      <c r="D472" s="128">
        <v>0.0030694513024412664</v>
      </c>
      <c r="E472" s="128">
        <v>1.2787536009528289</v>
      </c>
      <c r="F472" s="87" t="s">
        <v>1109</v>
      </c>
      <c r="G472" s="87" t="b">
        <v>0</v>
      </c>
      <c r="H472" s="87" t="b">
        <v>0</v>
      </c>
      <c r="I472" s="87" t="b">
        <v>0</v>
      </c>
      <c r="J472" s="87" t="b">
        <v>0</v>
      </c>
      <c r="K472" s="87" t="b">
        <v>0</v>
      </c>
      <c r="L472" s="87" t="b">
        <v>0</v>
      </c>
    </row>
    <row r="473" spans="1:12" ht="15">
      <c r="A473" s="87" t="s">
        <v>1255</v>
      </c>
      <c r="B473" s="87" t="s">
        <v>1261</v>
      </c>
      <c r="C473" s="87">
        <v>11</v>
      </c>
      <c r="D473" s="128">
        <v>0.0030694513024412664</v>
      </c>
      <c r="E473" s="128">
        <v>1.2787536009528289</v>
      </c>
      <c r="F473" s="87" t="s">
        <v>1109</v>
      </c>
      <c r="G473" s="87" t="b">
        <v>0</v>
      </c>
      <c r="H473" s="87" t="b">
        <v>0</v>
      </c>
      <c r="I473" s="87" t="b">
        <v>0</v>
      </c>
      <c r="J473" s="87" t="b">
        <v>0</v>
      </c>
      <c r="K473" s="87" t="b">
        <v>0</v>
      </c>
      <c r="L473" s="87" t="b">
        <v>0</v>
      </c>
    </row>
    <row r="474" spans="1:12" ht="15">
      <c r="A474" s="87" t="s">
        <v>1261</v>
      </c>
      <c r="B474" s="87" t="s">
        <v>1256</v>
      </c>
      <c r="C474" s="87">
        <v>11</v>
      </c>
      <c r="D474" s="128">
        <v>0.0030694513024412664</v>
      </c>
      <c r="E474" s="128">
        <v>1.3513042681014407</v>
      </c>
      <c r="F474" s="87" t="s">
        <v>1109</v>
      </c>
      <c r="G474" s="87" t="b">
        <v>0</v>
      </c>
      <c r="H474" s="87" t="b">
        <v>0</v>
      </c>
      <c r="I474" s="87" t="b">
        <v>0</v>
      </c>
      <c r="J474" s="87" t="b">
        <v>0</v>
      </c>
      <c r="K474" s="87" t="b">
        <v>0</v>
      </c>
      <c r="L474" s="87" t="b">
        <v>0</v>
      </c>
    </row>
    <row r="475" spans="1:12" ht="15">
      <c r="A475" s="87" t="s">
        <v>1256</v>
      </c>
      <c r="B475" s="87" t="s">
        <v>1257</v>
      </c>
      <c r="C475" s="87">
        <v>11</v>
      </c>
      <c r="D475" s="128">
        <v>0.0030694513024412664</v>
      </c>
      <c r="E475" s="128">
        <v>1.3513042681014407</v>
      </c>
      <c r="F475" s="87" t="s">
        <v>1109</v>
      </c>
      <c r="G475" s="87" t="b">
        <v>0</v>
      </c>
      <c r="H475" s="87" t="b">
        <v>0</v>
      </c>
      <c r="I475" s="87" t="b">
        <v>0</v>
      </c>
      <c r="J475" s="87" t="b">
        <v>0</v>
      </c>
      <c r="K475" s="87" t="b">
        <v>0</v>
      </c>
      <c r="L475" s="87" t="b">
        <v>0</v>
      </c>
    </row>
    <row r="476" spans="1:12" ht="15">
      <c r="A476" s="87" t="s">
        <v>1257</v>
      </c>
      <c r="B476" s="87" t="s">
        <v>346</v>
      </c>
      <c r="C476" s="87">
        <v>11</v>
      </c>
      <c r="D476" s="128">
        <v>0.0030694513024412664</v>
      </c>
      <c r="E476" s="128">
        <v>1.2787536009528289</v>
      </c>
      <c r="F476" s="87" t="s">
        <v>1109</v>
      </c>
      <c r="G476" s="87" t="b">
        <v>0</v>
      </c>
      <c r="H476" s="87" t="b">
        <v>0</v>
      </c>
      <c r="I476" s="87" t="b">
        <v>0</v>
      </c>
      <c r="J476" s="87" t="b">
        <v>0</v>
      </c>
      <c r="K476" s="87" t="b">
        <v>0</v>
      </c>
      <c r="L476" s="87" t="b">
        <v>0</v>
      </c>
    </row>
    <row r="477" spans="1:12" ht="15">
      <c r="A477" s="87" t="s">
        <v>346</v>
      </c>
      <c r="B477" s="87" t="s">
        <v>251</v>
      </c>
      <c r="C477" s="87">
        <v>11</v>
      </c>
      <c r="D477" s="128">
        <v>0.0030694513024412664</v>
      </c>
      <c r="E477" s="128">
        <v>1.2787536009528289</v>
      </c>
      <c r="F477" s="87" t="s">
        <v>1109</v>
      </c>
      <c r="G477" s="87" t="b">
        <v>0</v>
      </c>
      <c r="H477" s="87" t="b">
        <v>0</v>
      </c>
      <c r="I477" s="87" t="b">
        <v>0</v>
      </c>
      <c r="J477" s="87" t="b">
        <v>0</v>
      </c>
      <c r="K477" s="87" t="b">
        <v>0</v>
      </c>
      <c r="L477" s="87" t="b">
        <v>0</v>
      </c>
    </row>
    <row r="478" spans="1:12" ht="15">
      <c r="A478" s="87" t="s">
        <v>251</v>
      </c>
      <c r="B478" s="87" t="s">
        <v>253</v>
      </c>
      <c r="C478" s="87">
        <v>11</v>
      </c>
      <c r="D478" s="128">
        <v>0.0030694513024412664</v>
      </c>
      <c r="E478" s="128">
        <v>1.3513042681014407</v>
      </c>
      <c r="F478" s="87" t="s">
        <v>1109</v>
      </c>
      <c r="G478" s="87" t="b">
        <v>0</v>
      </c>
      <c r="H478" s="87" t="b">
        <v>0</v>
      </c>
      <c r="I478" s="87" t="b">
        <v>0</v>
      </c>
      <c r="J478" s="87" t="b">
        <v>0</v>
      </c>
      <c r="K478" s="87" t="b">
        <v>0</v>
      </c>
      <c r="L478" s="87" t="b">
        <v>0</v>
      </c>
    </row>
    <row r="479" spans="1:12" ht="15">
      <c r="A479" s="87" t="s">
        <v>253</v>
      </c>
      <c r="B479" s="87" t="s">
        <v>252</v>
      </c>
      <c r="C479" s="87">
        <v>11</v>
      </c>
      <c r="D479" s="128">
        <v>0.0030694513024412664</v>
      </c>
      <c r="E479" s="128">
        <v>1.3513042681014407</v>
      </c>
      <c r="F479" s="87" t="s">
        <v>1109</v>
      </c>
      <c r="G479" s="87" t="b">
        <v>0</v>
      </c>
      <c r="H479" s="87" t="b">
        <v>0</v>
      </c>
      <c r="I479" s="87" t="b">
        <v>0</v>
      </c>
      <c r="J479" s="87" t="b">
        <v>0</v>
      </c>
      <c r="K479" s="87" t="b">
        <v>0</v>
      </c>
      <c r="L479" s="87" t="b">
        <v>0</v>
      </c>
    </row>
    <row r="480" spans="1:12" ht="15">
      <c r="A480" s="87" t="s">
        <v>252</v>
      </c>
      <c r="B480" s="87" t="s">
        <v>277</v>
      </c>
      <c r="C480" s="87">
        <v>11</v>
      </c>
      <c r="D480" s="128">
        <v>0.0030694513024412664</v>
      </c>
      <c r="E480" s="128">
        <v>1.3513042681014407</v>
      </c>
      <c r="F480" s="87" t="s">
        <v>1109</v>
      </c>
      <c r="G480" s="87" t="b">
        <v>0</v>
      </c>
      <c r="H480" s="87" t="b">
        <v>0</v>
      </c>
      <c r="I480" s="87" t="b">
        <v>0</v>
      </c>
      <c r="J480" s="87" t="b">
        <v>0</v>
      </c>
      <c r="K480" s="87" t="b">
        <v>0</v>
      </c>
      <c r="L480" s="87" t="b">
        <v>0</v>
      </c>
    </row>
    <row r="481" spans="1:12" ht="15">
      <c r="A481" s="87" t="s">
        <v>277</v>
      </c>
      <c r="B481" s="87" t="s">
        <v>249</v>
      </c>
      <c r="C481" s="87">
        <v>11</v>
      </c>
      <c r="D481" s="128">
        <v>0.0030694513024412664</v>
      </c>
      <c r="E481" s="128">
        <v>1.3513042681014407</v>
      </c>
      <c r="F481" s="87" t="s">
        <v>1109</v>
      </c>
      <c r="G481" s="87" t="b">
        <v>0</v>
      </c>
      <c r="H481" s="87" t="b">
        <v>0</v>
      </c>
      <c r="I481" s="87" t="b">
        <v>0</v>
      </c>
      <c r="J481" s="87" t="b">
        <v>0</v>
      </c>
      <c r="K481" s="87" t="b">
        <v>0</v>
      </c>
      <c r="L481" s="87" t="b">
        <v>0</v>
      </c>
    </row>
    <row r="482" spans="1:12" ht="15">
      <c r="A482" s="87" t="s">
        <v>249</v>
      </c>
      <c r="B482" s="87" t="s">
        <v>1267</v>
      </c>
      <c r="C482" s="87">
        <v>11</v>
      </c>
      <c r="D482" s="128">
        <v>0.0030694513024412664</v>
      </c>
      <c r="E482" s="128">
        <v>1.3513042681014407</v>
      </c>
      <c r="F482" s="87" t="s">
        <v>1109</v>
      </c>
      <c r="G482" s="87" t="b">
        <v>0</v>
      </c>
      <c r="H482" s="87" t="b">
        <v>0</v>
      </c>
      <c r="I482" s="87" t="b">
        <v>0</v>
      </c>
      <c r="J482" s="87" t="b">
        <v>0</v>
      </c>
      <c r="K482" s="87" t="b">
        <v>0</v>
      </c>
      <c r="L482" s="87" t="b">
        <v>0</v>
      </c>
    </row>
    <row r="483" spans="1:12" ht="15">
      <c r="A483" s="87" t="s">
        <v>1267</v>
      </c>
      <c r="B483" s="87" t="s">
        <v>1272</v>
      </c>
      <c r="C483" s="87">
        <v>11</v>
      </c>
      <c r="D483" s="128">
        <v>0.0030694513024412664</v>
      </c>
      <c r="E483" s="128">
        <v>1.3513042681014407</v>
      </c>
      <c r="F483" s="87" t="s">
        <v>1109</v>
      </c>
      <c r="G483" s="87" t="b">
        <v>0</v>
      </c>
      <c r="H483" s="87" t="b">
        <v>0</v>
      </c>
      <c r="I483" s="87" t="b">
        <v>0</v>
      </c>
      <c r="J483" s="87" t="b">
        <v>0</v>
      </c>
      <c r="K483" s="87" t="b">
        <v>0</v>
      </c>
      <c r="L483" s="87" t="b">
        <v>0</v>
      </c>
    </row>
    <row r="484" spans="1:12" ht="15">
      <c r="A484" s="87" t="s">
        <v>1272</v>
      </c>
      <c r="B484" s="87" t="s">
        <v>1275</v>
      </c>
      <c r="C484" s="87">
        <v>11</v>
      </c>
      <c r="D484" s="128">
        <v>0.0030694513024412664</v>
      </c>
      <c r="E484" s="128">
        <v>1.3513042681014407</v>
      </c>
      <c r="F484" s="87" t="s">
        <v>1109</v>
      </c>
      <c r="G484" s="87" t="b">
        <v>0</v>
      </c>
      <c r="H484" s="87" t="b">
        <v>0</v>
      </c>
      <c r="I484" s="87" t="b">
        <v>0</v>
      </c>
      <c r="J484" s="87" t="b">
        <v>0</v>
      </c>
      <c r="K484" s="87" t="b">
        <v>0</v>
      </c>
      <c r="L484" s="87" t="b">
        <v>0</v>
      </c>
    </row>
    <row r="485" spans="1:12" ht="15">
      <c r="A485" s="87" t="s">
        <v>1275</v>
      </c>
      <c r="B485" s="87" t="s">
        <v>1262</v>
      </c>
      <c r="C485" s="87">
        <v>11</v>
      </c>
      <c r="D485" s="128">
        <v>0.0030694513024412664</v>
      </c>
      <c r="E485" s="128">
        <v>1.3513042681014407</v>
      </c>
      <c r="F485" s="87" t="s">
        <v>1109</v>
      </c>
      <c r="G485" s="87" t="b">
        <v>0</v>
      </c>
      <c r="H485" s="87" t="b">
        <v>0</v>
      </c>
      <c r="I485" s="87" t="b">
        <v>0</v>
      </c>
      <c r="J485" s="87" t="b">
        <v>0</v>
      </c>
      <c r="K485" s="87" t="b">
        <v>0</v>
      </c>
      <c r="L485" s="87" t="b">
        <v>0</v>
      </c>
    </row>
    <row r="486" spans="1:12" ht="15">
      <c r="A486" s="87" t="s">
        <v>1262</v>
      </c>
      <c r="B486" s="87" t="s">
        <v>1260</v>
      </c>
      <c r="C486" s="87">
        <v>11</v>
      </c>
      <c r="D486" s="128">
        <v>0.0030694513024412664</v>
      </c>
      <c r="E486" s="128">
        <v>1.3513042681014407</v>
      </c>
      <c r="F486" s="87" t="s">
        <v>1109</v>
      </c>
      <c r="G486" s="87" t="b">
        <v>0</v>
      </c>
      <c r="H486" s="87" t="b">
        <v>0</v>
      </c>
      <c r="I486" s="87" t="b">
        <v>0</v>
      </c>
      <c r="J486" s="87" t="b">
        <v>0</v>
      </c>
      <c r="K486" s="87" t="b">
        <v>0</v>
      </c>
      <c r="L486" s="87" t="b">
        <v>0</v>
      </c>
    </row>
    <row r="487" spans="1:12" ht="15">
      <c r="A487" s="87" t="s">
        <v>1440</v>
      </c>
      <c r="B487" s="87" t="s">
        <v>1441</v>
      </c>
      <c r="C487" s="87">
        <v>2</v>
      </c>
      <c r="D487" s="128">
        <v>0.006253179666483505</v>
      </c>
      <c r="E487" s="128">
        <v>2.0916669575956846</v>
      </c>
      <c r="F487" s="87" t="s">
        <v>1109</v>
      </c>
      <c r="G487" s="87" t="b">
        <v>0</v>
      </c>
      <c r="H487" s="87" t="b">
        <v>0</v>
      </c>
      <c r="I487" s="87" t="b">
        <v>0</v>
      </c>
      <c r="J487" s="87" t="b">
        <v>0</v>
      </c>
      <c r="K487" s="87" t="b">
        <v>0</v>
      </c>
      <c r="L487" s="87" t="b">
        <v>0</v>
      </c>
    </row>
    <row r="488" spans="1:12" ht="15">
      <c r="A488" s="87" t="s">
        <v>1441</v>
      </c>
      <c r="B488" s="87" t="s">
        <v>1442</v>
      </c>
      <c r="C488" s="87">
        <v>2</v>
      </c>
      <c r="D488" s="128">
        <v>0.006253179666483505</v>
      </c>
      <c r="E488" s="128">
        <v>2.0916669575956846</v>
      </c>
      <c r="F488" s="87" t="s">
        <v>1109</v>
      </c>
      <c r="G488" s="87" t="b">
        <v>0</v>
      </c>
      <c r="H488" s="87" t="b">
        <v>0</v>
      </c>
      <c r="I488" s="87" t="b">
        <v>0</v>
      </c>
      <c r="J488" s="87" t="b">
        <v>0</v>
      </c>
      <c r="K488" s="87" t="b">
        <v>0</v>
      </c>
      <c r="L488" s="87" t="b">
        <v>0</v>
      </c>
    </row>
    <row r="489" spans="1:12" ht="15">
      <c r="A489" s="87" t="s">
        <v>1442</v>
      </c>
      <c r="B489" s="87" t="s">
        <v>279</v>
      </c>
      <c r="C489" s="87">
        <v>2</v>
      </c>
      <c r="D489" s="128">
        <v>0.006253179666483505</v>
      </c>
      <c r="E489" s="128">
        <v>2.0916669575956846</v>
      </c>
      <c r="F489" s="87" t="s">
        <v>1109</v>
      </c>
      <c r="G489" s="87" t="b">
        <v>0</v>
      </c>
      <c r="H489" s="87" t="b">
        <v>0</v>
      </c>
      <c r="I489" s="87" t="b">
        <v>0</v>
      </c>
      <c r="J489" s="87" t="b">
        <v>0</v>
      </c>
      <c r="K489" s="87" t="b">
        <v>0</v>
      </c>
      <c r="L489" s="87" t="b">
        <v>0</v>
      </c>
    </row>
    <row r="490" spans="1:12" ht="15">
      <c r="A490" s="87" t="s">
        <v>279</v>
      </c>
      <c r="B490" s="87" t="s">
        <v>1258</v>
      </c>
      <c r="C490" s="87">
        <v>2</v>
      </c>
      <c r="D490" s="128">
        <v>0.006253179666483505</v>
      </c>
      <c r="E490" s="128">
        <v>2.0916669575956846</v>
      </c>
      <c r="F490" s="87" t="s">
        <v>1109</v>
      </c>
      <c r="G490" s="87" t="b">
        <v>0</v>
      </c>
      <c r="H490" s="87" t="b">
        <v>0</v>
      </c>
      <c r="I490" s="87" t="b">
        <v>0</v>
      </c>
      <c r="J490" s="87" t="b">
        <v>0</v>
      </c>
      <c r="K490" s="87" t="b">
        <v>0</v>
      </c>
      <c r="L490" s="87" t="b">
        <v>0</v>
      </c>
    </row>
    <row r="491" spans="1:12" ht="15">
      <c r="A491" s="87" t="s">
        <v>1258</v>
      </c>
      <c r="B491" s="87" t="s">
        <v>346</v>
      </c>
      <c r="C491" s="87">
        <v>2</v>
      </c>
      <c r="D491" s="128">
        <v>0.006253179666483505</v>
      </c>
      <c r="E491" s="128">
        <v>1.2787536009528289</v>
      </c>
      <c r="F491" s="87" t="s">
        <v>1109</v>
      </c>
      <c r="G491" s="87" t="b">
        <v>0</v>
      </c>
      <c r="H491" s="87" t="b">
        <v>0</v>
      </c>
      <c r="I491" s="87" t="b">
        <v>0</v>
      </c>
      <c r="J491" s="87" t="b">
        <v>0</v>
      </c>
      <c r="K491" s="87" t="b">
        <v>0</v>
      </c>
      <c r="L491" s="87" t="b">
        <v>0</v>
      </c>
    </row>
    <row r="492" spans="1:12" ht="15">
      <c r="A492" s="87" t="s">
        <v>346</v>
      </c>
      <c r="B492" s="87" t="s">
        <v>1259</v>
      </c>
      <c r="C492" s="87">
        <v>2</v>
      </c>
      <c r="D492" s="128">
        <v>0.006253179666483505</v>
      </c>
      <c r="E492" s="128">
        <v>0.46584024430997345</v>
      </c>
      <c r="F492" s="87" t="s">
        <v>1109</v>
      </c>
      <c r="G492" s="87" t="b">
        <v>0</v>
      </c>
      <c r="H492" s="87" t="b">
        <v>0</v>
      </c>
      <c r="I492" s="87" t="b">
        <v>0</v>
      </c>
      <c r="J492" s="87" t="b">
        <v>0</v>
      </c>
      <c r="K492" s="87" t="b">
        <v>0</v>
      </c>
      <c r="L492" s="87" t="b">
        <v>0</v>
      </c>
    </row>
    <row r="493" spans="1:12" ht="15">
      <c r="A493" s="87" t="s">
        <v>1255</v>
      </c>
      <c r="B493" s="87" t="s">
        <v>1443</v>
      </c>
      <c r="C493" s="87">
        <v>2</v>
      </c>
      <c r="D493" s="128">
        <v>0.006253179666483505</v>
      </c>
      <c r="E493" s="128">
        <v>1.2787536009528289</v>
      </c>
      <c r="F493" s="87" t="s">
        <v>1109</v>
      </c>
      <c r="G493" s="87" t="b">
        <v>0</v>
      </c>
      <c r="H493" s="87" t="b">
        <v>0</v>
      </c>
      <c r="I493" s="87" t="b">
        <v>0</v>
      </c>
      <c r="J493" s="87" t="b">
        <v>0</v>
      </c>
      <c r="K493" s="87" t="b">
        <v>0</v>
      </c>
      <c r="L493" s="87" t="b">
        <v>0</v>
      </c>
    </row>
    <row r="494" spans="1:12" ht="15">
      <c r="A494" s="87" t="s">
        <v>1443</v>
      </c>
      <c r="B494" s="87" t="s">
        <v>1313</v>
      </c>
      <c r="C494" s="87">
        <v>2</v>
      </c>
      <c r="D494" s="128">
        <v>0.006253179666483505</v>
      </c>
      <c r="E494" s="128">
        <v>2.0916669575956846</v>
      </c>
      <c r="F494" s="87" t="s">
        <v>1109</v>
      </c>
      <c r="G494" s="87" t="b">
        <v>0</v>
      </c>
      <c r="H494" s="87" t="b">
        <v>0</v>
      </c>
      <c r="I494" s="87" t="b">
        <v>0</v>
      </c>
      <c r="J494" s="87" t="b">
        <v>0</v>
      </c>
      <c r="K494" s="87" t="b">
        <v>1</v>
      </c>
      <c r="L494" s="87" t="b">
        <v>0</v>
      </c>
    </row>
    <row r="495" spans="1:12" ht="15">
      <c r="A495" s="87" t="s">
        <v>1313</v>
      </c>
      <c r="B495" s="87" t="s">
        <v>1444</v>
      </c>
      <c r="C495" s="87">
        <v>2</v>
      </c>
      <c r="D495" s="128">
        <v>0.006253179666483505</v>
      </c>
      <c r="E495" s="128">
        <v>2.0916669575956846</v>
      </c>
      <c r="F495" s="87" t="s">
        <v>1109</v>
      </c>
      <c r="G495" s="87" t="b">
        <v>0</v>
      </c>
      <c r="H495" s="87" t="b">
        <v>1</v>
      </c>
      <c r="I495" s="87" t="b">
        <v>0</v>
      </c>
      <c r="J495" s="87" t="b">
        <v>0</v>
      </c>
      <c r="K495" s="87" t="b">
        <v>0</v>
      </c>
      <c r="L495" s="87" t="b">
        <v>0</v>
      </c>
    </row>
    <row r="496" spans="1:12" ht="15">
      <c r="A496" s="87" t="s">
        <v>1444</v>
      </c>
      <c r="B496" s="87" t="s">
        <v>1445</v>
      </c>
      <c r="C496" s="87">
        <v>2</v>
      </c>
      <c r="D496" s="128">
        <v>0.006253179666483505</v>
      </c>
      <c r="E496" s="128">
        <v>2.0916669575956846</v>
      </c>
      <c r="F496" s="87" t="s">
        <v>1109</v>
      </c>
      <c r="G496" s="87" t="b">
        <v>0</v>
      </c>
      <c r="H496" s="87" t="b">
        <v>0</v>
      </c>
      <c r="I496" s="87" t="b">
        <v>0</v>
      </c>
      <c r="J496" s="87" t="b">
        <v>0</v>
      </c>
      <c r="K496" s="87" t="b">
        <v>0</v>
      </c>
      <c r="L496" s="87" t="b">
        <v>0</v>
      </c>
    </row>
    <row r="497" spans="1:12" ht="15">
      <c r="A497" s="87" t="s">
        <v>1445</v>
      </c>
      <c r="B497" s="87" t="s">
        <v>1446</v>
      </c>
      <c r="C497" s="87">
        <v>2</v>
      </c>
      <c r="D497" s="128">
        <v>0.006253179666483505</v>
      </c>
      <c r="E497" s="128">
        <v>2.0916669575956846</v>
      </c>
      <c r="F497" s="87" t="s">
        <v>1109</v>
      </c>
      <c r="G497" s="87" t="b">
        <v>0</v>
      </c>
      <c r="H497" s="87" t="b">
        <v>0</v>
      </c>
      <c r="I497" s="87" t="b">
        <v>0</v>
      </c>
      <c r="J497" s="87" t="b">
        <v>0</v>
      </c>
      <c r="K497" s="87" t="b">
        <v>0</v>
      </c>
      <c r="L497" s="87" t="b">
        <v>0</v>
      </c>
    </row>
    <row r="498" spans="1:12" ht="15">
      <c r="A498" s="87" t="s">
        <v>1446</v>
      </c>
      <c r="B498" s="87" t="s">
        <v>1447</v>
      </c>
      <c r="C498" s="87">
        <v>2</v>
      </c>
      <c r="D498" s="128">
        <v>0.006253179666483505</v>
      </c>
      <c r="E498" s="128">
        <v>2.0916669575956846</v>
      </c>
      <c r="F498" s="87" t="s">
        <v>1109</v>
      </c>
      <c r="G498" s="87" t="b">
        <v>0</v>
      </c>
      <c r="H498" s="87" t="b">
        <v>0</v>
      </c>
      <c r="I498" s="87" t="b">
        <v>0</v>
      </c>
      <c r="J498" s="87" t="b">
        <v>0</v>
      </c>
      <c r="K498" s="87" t="b">
        <v>0</v>
      </c>
      <c r="L498" s="87" t="b">
        <v>0</v>
      </c>
    </row>
    <row r="499" spans="1:12" ht="15">
      <c r="A499" s="87" t="s">
        <v>1447</v>
      </c>
      <c r="B499" s="87" t="s">
        <v>628</v>
      </c>
      <c r="C499" s="87">
        <v>2</v>
      </c>
      <c r="D499" s="128">
        <v>0.006253179666483505</v>
      </c>
      <c r="E499" s="128">
        <v>2.0916669575956846</v>
      </c>
      <c r="F499" s="87" t="s">
        <v>1109</v>
      </c>
      <c r="G499" s="87" t="b">
        <v>0</v>
      </c>
      <c r="H499" s="87" t="b">
        <v>0</v>
      </c>
      <c r="I499" s="87" t="b">
        <v>0</v>
      </c>
      <c r="J499" s="87" t="b">
        <v>0</v>
      </c>
      <c r="K499" s="87" t="b">
        <v>0</v>
      </c>
      <c r="L499" s="87" t="b">
        <v>0</v>
      </c>
    </row>
    <row r="500" spans="1:12" ht="15">
      <c r="A500" s="87" t="s">
        <v>628</v>
      </c>
      <c r="B500" s="87" t="s">
        <v>1448</v>
      </c>
      <c r="C500" s="87">
        <v>2</v>
      </c>
      <c r="D500" s="128">
        <v>0.006253179666483505</v>
      </c>
      <c r="E500" s="128">
        <v>2.0916669575956846</v>
      </c>
      <c r="F500" s="87" t="s">
        <v>1109</v>
      </c>
      <c r="G500" s="87" t="b">
        <v>0</v>
      </c>
      <c r="H500" s="87" t="b">
        <v>0</v>
      </c>
      <c r="I500" s="87" t="b">
        <v>0</v>
      </c>
      <c r="J500" s="87" t="b">
        <v>0</v>
      </c>
      <c r="K500" s="87" t="b">
        <v>0</v>
      </c>
      <c r="L500" s="87" t="b">
        <v>0</v>
      </c>
    </row>
    <row r="501" spans="1:12" ht="15">
      <c r="A501" s="87" t="s">
        <v>1448</v>
      </c>
      <c r="B501" s="87" t="s">
        <v>1449</v>
      </c>
      <c r="C501" s="87">
        <v>2</v>
      </c>
      <c r="D501" s="128">
        <v>0.006253179666483505</v>
      </c>
      <c r="E501" s="128">
        <v>2.0916669575956846</v>
      </c>
      <c r="F501" s="87" t="s">
        <v>1109</v>
      </c>
      <c r="G501" s="87" t="b">
        <v>0</v>
      </c>
      <c r="H501" s="87" t="b">
        <v>0</v>
      </c>
      <c r="I501" s="87" t="b">
        <v>0</v>
      </c>
      <c r="J501" s="87" t="b">
        <v>0</v>
      </c>
      <c r="K501" s="87" t="b">
        <v>0</v>
      </c>
      <c r="L501" s="87" t="b">
        <v>0</v>
      </c>
    </row>
    <row r="502" spans="1:12" ht="15">
      <c r="A502" s="87" t="s">
        <v>1449</v>
      </c>
      <c r="B502" s="87" t="s">
        <v>1450</v>
      </c>
      <c r="C502" s="87">
        <v>2</v>
      </c>
      <c r="D502" s="128">
        <v>0.006253179666483505</v>
      </c>
      <c r="E502" s="128">
        <v>2.0916669575956846</v>
      </c>
      <c r="F502" s="87" t="s">
        <v>1109</v>
      </c>
      <c r="G502" s="87" t="b">
        <v>0</v>
      </c>
      <c r="H502" s="87" t="b">
        <v>0</v>
      </c>
      <c r="I502" s="87" t="b">
        <v>0</v>
      </c>
      <c r="J502" s="87" t="b">
        <v>0</v>
      </c>
      <c r="K502" s="87" t="b">
        <v>0</v>
      </c>
      <c r="L502" s="87" t="b">
        <v>0</v>
      </c>
    </row>
    <row r="503" spans="1:12" ht="15">
      <c r="A503" s="87" t="s">
        <v>1450</v>
      </c>
      <c r="B503" s="87" t="s">
        <v>1451</v>
      </c>
      <c r="C503" s="87">
        <v>2</v>
      </c>
      <c r="D503" s="128">
        <v>0.006253179666483505</v>
      </c>
      <c r="E503" s="128">
        <v>2.0916669575956846</v>
      </c>
      <c r="F503" s="87" t="s">
        <v>1109</v>
      </c>
      <c r="G503" s="87" t="b">
        <v>0</v>
      </c>
      <c r="H503" s="87" t="b">
        <v>0</v>
      </c>
      <c r="I503" s="87" t="b">
        <v>0</v>
      </c>
      <c r="J503" s="87" t="b">
        <v>0</v>
      </c>
      <c r="K503" s="87" t="b">
        <v>0</v>
      </c>
      <c r="L503" s="87" t="b">
        <v>0</v>
      </c>
    </row>
    <row r="504" spans="1:12" ht="15">
      <c r="A504" s="87" t="s">
        <v>1451</v>
      </c>
      <c r="B504" s="87" t="s">
        <v>1452</v>
      </c>
      <c r="C504" s="87">
        <v>2</v>
      </c>
      <c r="D504" s="128">
        <v>0.006253179666483505</v>
      </c>
      <c r="E504" s="128">
        <v>2.0916669575956846</v>
      </c>
      <c r="F504" s="87" t="s">
        <v>1109</v>
      </c>
      <c r="G504" s="87" t="b">
        <v>0</v>
      </c>
      <c r="H504" s="87" t="b">
        <v>0</v>
      </c>
      <c r="I504" s="87" t="b">
        <v>0</v>
      </c>
      <c r="J504" s="87" t="b">
        <v>0</v>
      </c>
      <c r="K504" s="87" t="b">
        <v>0</v>
      </c>
      <c r="L504" s="87" t="b">
        <v>0</v>
      </c>
    </row>
    <row r="505" spans="1:12" ht="15">
      <c r="A505" s="87" t="s">
        <v>1259</v>
      </c>
      <c r="B505" s="87" t="s">
        <v>1370</v>
      </c>
      <c r="C505" s="87">
        <v>2</v>
      </c>
      <c r="D505" s="128">
        <v>0.009254418806326456</v>
      </c>
      <c r="E505" s="128">
        <v>1.4313637641589874</v>
      </c>
      <c r="F505" s="87" t="s">
        <v>1110</v>
      </c>
      <c r="G505" s="87" t="b">
        <v>0</v>
      </c>
      <c r="H505" s="87" t="b">
        <v>0</v>
      </c>
      <c r="I505" s="87" t="b">
        <v>0</v>
      </c>
      <c r="J505" s="87" t="b">
        <v>0</v>
      </c>
      <c r="K505" s="87" t="b">
        <v>0</v>
      </c>
      <c r="L505" s="87" t="b">
        <v>0</v>
      </c>
    </row>
    <row r="506" spans="1:12" ht="15">
      <c r="A506" s="87" t="s">
        <v>1280</v>
      </c>
      <c r="B506" s="87" t="s">
        <v>1371</v>
      </c>
      <c r="C506" s="87">
        <v>2</v>
      </c>
      <c r="D506" s="128">
        <v>0.009254418806326456</v>
      </c>
      <c r="E506" s="128">
        <v>1.130333768495006</v>
      </c>
      <c r="F506" s="87" t="s">
        <v>1110</v>
      </c>
      <c r="G506" s="87" t="b">
        <v>0</v>
      </c>
      <c r="H506" s="87" t="b">
        <v>0</v>
      </c>
      <c r="I506" s="87" t="b">
        <v>0</v>
      </c>
      <c r="J506" s="87" t="b">
        <v>0</v>
      </c>
      <c r="K506" s="87" t="b">
        <v>0</v>
      </c>
      <c r="L506" s="87" t="b">
        <v>0</v>
      </c>
    </row>
    <row r="507" spans="1:12" ht="15">
      <c r="A507" s="87" t="s">
        <v>1373</v>
      </c>
      <c r="B507" s="87" t="s">
        <v>1280</v>
      </c>
      <c r="C507" s="87">
        <v>2</v>
      </c>
      <c r="D507" s="128">
        <v>0.009254418806326456</v>
      </c>
      <c r="E507" s="128">
        <v>1.130333768495006</v>
      </c>
      <c r="F507" s="87" t="s">
        <v>1110</v>
      </c>
      <c r="G507" s="87" t="b">
        <v>0</v>
      </c>
      <c r="H507" s="87" t="b">
        <v>0</v>
      </c>
      <c r="I507" s="87" t="b">
        <v>0</v>
      </c>
      <c r="J507" s="87" t="b">
        <v>0</v>
      </c>
      <c r="K507" s="87" t="b">
        <v>0</v>
      </c>
      <c r="L507" s="87" t="b">
        <v>0</v>
      </c>
    </row>
    <row r="508" spans="1:12" ht="15">
      <c r="A508" s="87" t="s">
        <v>1280</v>
      </c>
      <c r="B508" s="87" t="s">
        <v>1374</v>
      </c>
      <c r="C508" s="87">
        <v>2</v>
      </c>
      <c r="D508" s="128">
        <v>0.009254418806326456</v>
      </c>
      <c r="E508" s="128">
        <v>1.130333768495006</v>
      </c>
      <c r="F508" s="87" t="s">
        <v>1110</v>
      </c>
      <c r="G508" s="87" t="b">
        <v>0</v>
      </c>
      <c r="H508" s="87" t="b">
        <v>0</v>
      </c>
      <c r="I508" s="87" t="b">
        <v>0</v>
      </c>
      <c r="J508" s="87" t="b">
        <v>0</v>
      </c>
      <c r="K508" s="87" t="b">
        <v>0</v>
      </c>
      <c r="L508" s="87" t="b">
        <v>0</v>
      </c>
    </row>
    <row r="509" spans="1:12" ht="15">
      <c r="A509" s="87" t="s">
        <v>1256</v>
      </c>
      <c r="B509" s="87" t="s">
        <v>1257</v>
      </c>
      <c r="C509" s="87">
        <v>2</v>
      </c>
      <c r="D509" s="128">
        <v>0.009254418806326456</v>
      </c>
      <c r="E509" s="128">
        <v>1.6074550232146687</v>
      </c>
      <c r="F509" s="87" t="s">
        <v>1110</v>
      </c>
      <c r="G509" s="87" t="b">
        <v>0</v>
      </c>
      <c r="H509" s="87" t="b">
        <v>0</v>
      </c>
      <c r="I509" s="87" t="b">
        <v>0</v>
      </c>
      <c r="J509" s="87" t="b">
        <v>0</v>
      </c>
      <c r="K509" s="87" t="b">
        <v>0</v>
      </c>
      <c r="L509" s="87" t="b">
        <v>0</v>
      </c>
    </row>
    <row r="510" spans="1:12" ht="15">
      <c r="A510" s="87" t="s">
        <v>1255</v>
      </c>
      <c r="B510" s="87" t="s">
        <v>1277</v>
      </c>
      <c r="C510" s="87">
        <v>2</v>
      </c>
      <c r="D510" s="128">
        <v>0.009254418806326456</v>
      </c>
      <c r="E510" s="128">
        <v>1.4313637641589874</v>
      </c>
      <c r="F510" s="87" t="s">
        <v>1110</v>
      </c>
      <c r="G510" s="87" t="b">
        <v>0</v>
      </c>
      <c r="H510" s="87" t="b">
        <v>0</v>
      </c>
      <c r="I510" s="87" t="b">
        <v>0</v>
      </c>
      <c r="J510" s="87" t="b">
        <v>0</v>
      </c>
      <c r="K510" s="87" t="b">
        <v>0</v>
      </c>
      <c r="L510" s="87" t="b">
        <v>0</v>
      </c>
    </row>
    <row r="511" spans="1:12" ht="15">
      <c r="A511" s="87" t="s">
        <v>1279</v>
      </c>
      <c r="B511" s="87" t="s">
        <v>1453</v>
      </c>
      <c r="C511" s="87">
        <v>2</v>
      </c>
      <c r="D511" s="128">
        <v>0</v>
      </c>
      <c r="E511" s="128">
        <v>0.6989700043360187</v>
      </c>
      <c r="F511" s="87" t="s">
        <v>1111</v>
      </c>
      <c r="G511" s="87" t="b">
        <v>1</v>
      </c>
      <c r="H511" s="87" t="b">
        <v>0</v>
      </c>
      <c r="I511" s="87" t="b">
        <v>0</v>
      </c>
      <c r="J511" s="87" t="b">
        <v>0</v>
      </c>
      <c r="K511" s="87" t="b">
        <v>0</v>
      </c>
      <c r="L511" s="87" t="b">
        <v>0</v>
      </c>
    </row>
    <row r="512" spans="1:12" ht="15">
      <c r="A512" s="87" t="s">
        <v>1453</v>
      </c>
      <c r="B512" s="87" t="s">
        <v>1296</v>
      </c>
      <c r="C512" s="87">
        <v>2</v>
      </c>
      <c r="D512" s="128">
        <v>0</v>
      </c>
      <c r="E512" s="128">
        <v>0.6989700043360187</v>
      </c>
      <c r="F512" s="87" t="s">
        <v>1111</v>
      </c>
      <c r="G512" s="87" t="b">
        <v>0</v>
      </c>
      <c r="H512" s="87" t="b">
        <v>0</v>
      </c>
      <c r="I512" s="87" t="b">
        <v>0</v>
      </c>
      <c r="J512" s="87" t="b">
        <v>0</v>
      </c>
      <c r="K512" s="87" t="b">
        <v>0</v>
      </c>
      <c r="L512" s="87" t="b">
        <v>0</v>
      </c>
    </row>
    <row r="513" spans="1:12" ht="15">
      <c r="A513" s="87" t="s">
        <v>1296</v>
      </c>
      <c r="B513" s="87" t="s">
        <v>1454</v>
      </c>
      <c r="C513" s="87">
        <v>2</v>
      </c>
      <c r="D513" s="128">
        <v>0</v>
      </c>
      <c r="E513" s="128">
        <v>0.6989700043360187</v>
      </c>
      <c r="F513" s="87" t="s">
        <v>1111</v>
      </c>
      <c r="G513" s="87" t="b">
        <v>0</v>
      </c>
      <c r="H513" s="87" t="b">
        <v>0</v>
      </c>
      <c r="I513" s="87" t="b">
        <v>0</v>
      </c>
      <c r="J513" s="87" t="b">
        <v>0</v>
      </c>
      <c r="K513" s="87" t="b">
        <v>0</v>
      </c>
      <c r="L513" s="87" t="b">
        <v>0</v>
      </c>
    </row>
    <row r="514" spans="1:12" ht="15">
      <c r="A514" s="87" t="s">
        <v>1454</v>
      </c>
      <c r="B514" s="87" t="s">
        <v>278</v>
      </c>
      <c r="C514" s="87">
        <v>2</v>
      </c>
      <c r="D514" s="128">
        <v>0</v>
      </c>
      <c r="E514" s="128">
        <v>0.6989700043360187</v>
      </c>
      <c r="F514" s="87" t="s">
        <v>1111</v>
      </c>
      <c r="G514" s="87" t="b">
        <v>0</v>
      </c>
      <c r="H514" s="87" t="b">
        <v>0</v>
      </c>
      <c r="I514" s="87" t="b">
        <v>0</v>
      </c>
      <c r="J514" s="87" t="b">
        <v>0</v>
      </c>
      <c r="K514" s="87" t="b">
        <v>0</v>
      </c>
      <c r="L514" s="87" t="b">
        <v>0</v>
      </c>
    </row>
    <row r="515" spans="1:12" ht="15">
      <c r="A515" s="87" t="s">
        <v>278</v>
      </c>
      <c r="B515" s="87" t="s">
        <v>1291</v>
      </c>
      <c r="C515" s="87">
        <v>2</v>
      </c>
      <c r="D515" s="128">
        <v>0</v>
      </c>
      <c r="E515" s="128">
        <v>0.6989700043360187</v>
      </c>
      <c r="F515" s="87" t="s">
        <v>1111</v>
      </c>
      <c r="G515" s="87" t="b">
        <v>0</v>
      </c>
      <c r="H515" s="87" t="b">
        <v>0</v>
      </c>
      <c r="I515" s="87" t="b">
        <v>0</v>
      </c>
      <c r="J515" s="87" t="b">
        <v>0</v>
      </c>
      <c r="K515" s="87" t="b">
        <v>0</v>
      </c>
      <c r="L515" s="87"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1481</v>
      </c>
      <c r="B2" s="131" t="s">
        <v>1482</v>
      </c>
      <c r="C2" s="52" t="s">
        <v>1483</v>
      </c>
    </row>
    <row r="3" spans="1:3" ht="15">
      <c r="A3" s="130" t="s">
        <v>1107</v>
      </c>
      <c r="B3" s="130" t="s">
        <v>1107</v>
      </c>
      <c r="C3" s="34">
        <v>49</v>
      </c>
    </row>
    <row r="4" spans="1:3" ht="15">
      <c r="A4" s="130" t="s">
        <v>1107</v>
      </c>
      <c r="B4" s="130" t="s">
        <v>1108</v>
      </c>
      <c r="C4" s="34">
        <v>4</v>
      </c>
    </row>
    <row r="5" spans="1:3" ht="15">
      <c r="A5" s="130" t="s">
        <v>1107</v>
      </c>
      <c r="B5" s="130" t="s">
        <v>1111</v>
      </c>
      <c r="C5" s="34">
        <v>1</v>
      </c>
    </row>
    <row r="6" spans="1:3" ht="15">
      <c r="A6" s="130" t="s">
        <v>1108</v>
      </c>
      <c r="B6" s="130" t="s">
        <v>1107</v>
      </c>
      <c r="C6" s="34">
        <v>11</v>
      </c>
    </row>
    <row r="7" spans="1:3" ht="15">
      <c r="A7" s="130" t="s">
        <v>1108</v>
      </c>
      <c r="B7" s="130" t="s">
        <v>1108</v>
      </c>
      <c r="C7" s="34">
        <v>41</v>
      </c>
    </row>
    <row r="8" spans="1:3" ht="15">
      <c r="A8" s="130" t="s">
        <v>1108</v>
      </c>
      <c r="B8" s="130" t="s">
        <v>1109</v>
      </c>
      <c r="C8" s="34">
        <v>8</v>
      </c>
    </row>
    <row r="9" spans="1:3" ht="15">
      <c r="A9" s="130" t="s">
        <v>1108</v>
      </c>
      <c r="B9" s="130" t="s">
        <v>1111</v>
      </c>
      <c r="C9" s="34">
        <v>1</v>
      </c>
    </row>
    <row r="10" spans="1:3" ht="15">
      <c r="A10" s="130" t="s">
        <v>1109</v>
      </c>
      <c r="B10" s="130" t="s">
        <v>1109</v>
      </c>
      <c r="C10" s="34">
        <v>74</v>
      </c>
    </row>
    <row r="11" spans="1:3" ht="15">
      <c r="A11" s="130" t="s">
        <v>1110</v>
      </c>
      <c r="B11" s="130" t="s">
        <v>1110</v>
      </c>
      <c r="C11" s="34">
        <v>7</v>
      </c>
    </row>
    <row r="12" spans="1:3" ht="15">
      <c r="A12" s="130" t="s">
        <v>1111</v>
      </c>
      <c r="B12" s="130" t="s">
        <v>1111</v>
      </c>
      <c r="C12" s="34">
        <v>3</v>
      </c>
    </row>
    <row r="13" spans="1:3" ht="15">
      <c r="A13" s="130" t="s">
        <v>1112</v>
      </c>
      <c r="B13" s="130" t="s">
        <v>1112</v>
      </c>
      <c r="C13" s="34">
        <v>1</v>
      </c>
    </row>
    <row r="14" spans="1:3" ht="15">
      <c r="A14" s="130" t="s">
        <v>1113</v>
      </c>
      <c r="B14" s="130" t="s">
        <v>1113</v>
      </c>
      <c r="C14" s="34">
        <v>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1489</v>
      </c>
      <c r="B1" s="13" t="s">
        <v>17</v>
      </c>
    </row>
    <row r="2" spans="1:2" ht="15">
      <c r="A2" s="79" t="s">
        <v>1490</v>
      </c>
      <c r="B2" s="79" t="s">
        <v>1496</v>
      </c>
    </row>
    <row r="3" spans="1:2" ht="15">
      <c r="A3" s="79" t="s">
        <v>1491</v>
      </c>
      <c r="B3" s="79" t="s">
        <v>1497</v>
      </c>
    </row>
    <row r="4" spans="1:2" ht="15">
      <c r="A4" s="79" t="s">
        <v>1492</v>
      </c>
      <c r="B4" s="79" t="s">
        <v>1498</v>
      </c>
    </row>
    <row r="5" spans="1:2" ht="15">
      <c r="A5" s="79" t="s">
        <v>1493</v>
      </c>
      <c r="B5" s="79" t="s">
        <v>1499</v>
      </c>
    </row>
    <row r="6" spans="1:2" ht="15">
      <c r="A6" s="79" t="s">
        <v>1494</v>
      </c>
      <c r="B6" s="79" t="s">
        <v>1500</v>
      </c>
    </row>
    <row r="7" spans="1:2" ht="15">
      <c r="A7" s="79" t="s">
        <v>1495</v>
      </c>
      <c r="B7" s="79" t="s">
        <v>1501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1502</v>
      </c>
      <c r="B1" s="13" t="s">
        <v>34</v>
      </c>
    </row>
    <row r="2" spans="1:2" ht="15">
      <c r="A2" s="124" t="s">
        <v>268</v>
      </c>
      <c r="B2" s="79">
        <v>1482.144444</v>
      </c>
    </row>
    <row r="3" spans="1:2" ht="15">
      <c r="A3" s="124" t="s">
        <v>249</v>
      </c>
      <c r="B3" s="79">
        <v>646.946032</v>
      </c>
    </row>
    <row r="4" spans="1:2" ht="15">
      <c r="A4" s="124" t="s">
        <v>273</v>
      </c>
      <c r="B4" s="79">
        <v>585.1</v>
      </c>
    </row>
    <row r="5" spans="1:2" ht="15">
      <c r="A5" s="124" t="s">
        <v>263</v>
      </c>
      <c r="B5" s="79">
        <v>495.455556</v>
      </c>
    </row>
    <row r="6" spans="1:2" ht="15">
      <c r="A6" s="124" t="s">
        <v>266</v>
      </c>
      <c r="B6" s="79">
        <v>265.955556</v>
      </c>
    </row>
    <row r="7" spans="1:2" ht="15">
      <c r="A7" s="124" t="s">
        <v>278</v>
      </c>
      <c r="B7" s="79">
        <v>196</v>
      </c>
    </row>
    <row r="8" spans="1:2" ht="15">
      <c r="A8" s="124" t="s">
        <v>265</v>
      </c>
      <c r="B8" s="79">
        <v>182.4</v>
      </c>
    </row>
    <row r="9" spans="1:2" ht="15">
      <c r="A9" s="124" t="s">
        <v>264</v>
      </c>
      <c r="B9" s="79">
        <v>177.8</v>
      </c>
    </row>
    <row r="10" spans="1:2" ht="15">
      <c r="A10" s="124" t="s">
        <v>276</v>
      </c>
      <c r="B10" s="79">
        <v>174.555556</v>
      </c>
    </row>
    <row r="11" spans="1:2" ht="15">
      <c r="A11" s="124" t="s">
        <v>250</v>
      </c>
      <c r="B11" s="79">
        <v>147.079365</v>
      </c>
    </row>
  </sheetData>
  <printOptions/>
  <pageMargins left="0.7" right="0.7" top="0.75" bottom="0.75" header="0.3" footer="0.3"/>
  <pageSetup orientation="portrait" paperSize="9"/>
  <tableParts>
    <tablePart r:id="rId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2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9.57421875" style="0" bestFit="1" customWidth="1"/>
    <col min="59" max="59" width="21.7109375" style="0" bestFit="1" customWidth="1"/>
    <col min="60" max="60" width="27.421875" style="0" bestFit="1" customWidth="1"/>
    <col min="61" max="61" width="22.57421875" style="0" bestFit="1" customWidth="1"/>
    <col min="62" max="62" width="28.421875" style="0" bestFit="1" customWidth="1"/>
    <col min="63" max="63" width="27.28125" style="0" bestFit="1" customWidth="1"/>
    <col min="64" max="64" width="33.140625" style="0" bestFit="1" customWidth="1"/>
    <col min="65" max="65" width="18.57421875" style="0" bestFit="1" customWidth="1"/>
    <col min="66" max="66" width="22.28125" style="0" bestFit="1" customWidth="1"/>
    <col min="67" max="67" width="15.7109375" style="0" bestFit="1" customWidth="1"/>
  </cols>
  <sheetData>
    <row r="1" spans="3:14" ht="15">
      <c r="C1" s="16" t="s">
        <v>39</v>
      </c>
      <c r="D1" s="17"/>
      <c r="E1" s="17"/>
      <c r="F1" s="17"/>
      <c r="G1" s="16"/>
      <c r="H1" s="14" t="s">
        <v>43</v>
      </c>
      <c r="I1" s="50"/>
      <c r="J1" s="50"/>
      <c r="K1" s="33" t="s">
        <v>42</v>
      </c>
      <c r="L1" s="18" t="s">
        <v>40</v>
      </c>
      <c r="M1" s="18"/>
      <c r="N1" s="15" t="s">
        <v>41</v>
      </c>
    </row>
    <row r="2" spans="1:6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1106</v>
      </c>
      <c r="BD2" s="13" t="s">
        <v>1122</v>
      </c>
      <c r="BE2" s="13" t="s">
        <v>1123</v>
      </c>
      <c r="BF2" s="13" t="s">
        <v>1196</v>
      </c>
      <c r="BG2" s="52" t="s">
        <v>1470</v>
      </c>
      <c r="BH2" s="52" t="s">
        <v>1471</v>
      </c>
      <c r="BI2" s="52" t="s">
        <v>1472</v>
      </c>
      <c r="BJ2" s="52" t="s">
        <v>1473</v>
      </c>
      <c r="BK2" s="52" t="s">
        <v>1474</v>
      </c>
      <c r="BL2" s="52" t="s">
        <v>1475</v>
      </c>
      <c r="BM2" s="52" t="s">
        <v>1476</v>
      </c>
      <c r="BN2" s="52" t="s">
        <v>1477</v>
      </c>
      <c r="BO2" s="52" t="s">
        <v>1478</v>
      </c>
    </row>
    <row r="3" spans="1:67" ht="15" customHeight="1">
      <c r="A3" s="65" t="s">
        <v>234</v>
      </c>
      <c r="B3" s="65" t="s">
        <v>265</v>
      </c>
      <c r="C3" s="66"/>
      <c r="D3" s="67"/>
      <c r="E3" s="68"/>
      <c r="F3" s="69"/>
      <c r="G3" s="66"/>
      <c r="H3" s="70"/>
      <c r="I3" s="71"/>
      <c r="J3" s="71"/>
      <c r="K3" s="34" t="s">
        <v>65</v>
      </c>
      <c r="L3" s="72">
        <v>3</v>
      </c>
      <c r="M3" s="72"/>
      <c r="N3" s="73"/>
      <c r="O3" s="79" t="s">
        <v>292</v>
      </c>
      <c r="P3" s="81">
        <v>43700.841157407405</v>
      </c>
      <c r="Q3" s="79" t="s">
        <v>295</v>
      </c>
      <c r="R3" s="79"/>
      <c r="S3" s="79"/>
      <c r="T3" s="79" t="s">
        <v>341</v>
      </c>
      <c r="U3" s="79"/>
      <c r="V3" s="84" t="s">
        <v>367</v>
      </c>
      <c r="W3" s="81">
        <v>43700.841157407405</v>
      </c>
      <c r="X3" s="85">
        <v>43700</v>
      </c>
      <c r="Y3" s="87" t="s">
        <v>407</v>
      </c>
      <c r="Z3" s="84" t="s">
        <v>473</v>
      </c>
      <c r="AA3" s="79"/>
      <c r="AB3" s="79"/>
      <c r="AC3" s="87" t="s">
        <v>538</v>
      </c>
      <c r="AD3" s="79"/>
      <c r="AE3" s="79" t="b">
        <v>0</v>
      </c>
      <c r="AF3" s="79">
        <v>0</v>
      </c>
      <c r="AG3" s="87" t="s">
        <v>607</v>
      </c>
      <c r="AH3" s="79" t="b">
        <v>0</v>
      </c>
      <c r="AI3" s="79" t="s">
        <v>611</v>
      </c>
      <c r="AJ3" s="79"/>
      <c r="AK3" s="87" t="s">
        <v>607</v>
      </c>
      <c r="AL3" s="79" t="b">
        <v>0</v>
      </c>
      <c r="AM3" s="79">
        <v>12</v>
      </c>
      <c r="AN3" s="87" t="s">
        <v>570</v>
      </c>
      <c r="AO3" s="79" t="s">
        <v>613</v>
      </c>
      <c r="AP3" s="79" t="b">
        <v>0</v>
      </c>
      <c r="AQ3" s="87" t="s">
        <v>570</v>
      </c>
      <c r="AR3" s="79" t="s">
        <v>196</v>
      </c>
      <c r="AS3" s="79">
        <v>0</v>
      </c>
      <c r="AT3" s="79">
        <v>0</v>
      </c>
      <c r="AU3" s="79"/>
      <c r="AV3" s="79"/>
      <c r="AW3" s="79"/>
      <c r="AX3" s="79"/>
      <c r="AY3" s="79"/>
      <c r="AZ3" s="79"/>
      <c r="BA3" s="79"/>
      <c r="BB3" s="79"/>
      <c r="BC3">
        <v>1</v>
      </c>
      <c r="BD3" s="79" t="str">
        <f>REPLACE(INDEX(GroupVertices[Group],MATCH(Edges28[[#This Row],[Vertex 1]],GroupVertices[Vertex],0)),1,1,"")</f>
        <v>1</v>
      </c>
      <c r="BE3" s="79" t="str">
        <f>REPLACE(INDEX(GroupVertices[Group],MATCH(Edges28[[#This Row],[Vertex 2]],GroupVertices[Vertex],0)),1,1,"")</f>
        <v>1</v>
      </c>
      <c r="BF3" s="79">
        <v>15</v>
      </c>
      <c r="BG3" s="48"/>
      <c r="BH3" s="49"/>
      <c r="BI3" s="48"/>
      <c r="BJ3" s="49"/>
      <c r="BK3" s="48"/>
      <c r="BL3" s="49"/>
      <c r="BM3" s="48"/>
      <c r="BN3" s="49"/>
      <c r="BO3" s="48"/>
    </row>
    <row r="4" spans="1:67" ht="15" customHeight="1">
      <c r="A4" s="65" t="s">
        <v>235</v>
      </c>
      <c r="B4" s="65" t="s">
        <v>265</v>
      </c>
      <c r="C4" s="66"/>
      <c r="D4" s="67"/>
      <c r="E4" s="68"/>
      <c r="F4" s="69"/>
      <c r="G4" s="66"/>
      <c r="H4" s="70"/>
      <c r="I4" s="71"/>
      <c r="J4" s="71"/>
      <c r="K4" s="34" t="s">
        <v>65</v>
      </c>
      <c r="L4" s="78">
        <v>6</v>
      </c>
      <c r="M4" s="78"/>
      <c r="N4" s="73"/>
      <c r="O4" s="80" t="s">
        <v>292</v>
      </c>
      <c r="P4" s="82">
        <v>43700.84744212963</v>
      </c>
      <c r="Q4" s="80" t="s">
        <v>295</v>
      </c>
      <c r="R4" s="80"/>
      <c r="S4" s="80"/>
      <c r="T4" s="80" t="s">
        <v>341</v>
      </c>
      <c r="U4" s="80"/>
      <c r="V4" s="83" t="s">
        <v>368</v>
      </c>
      <c r="W4" s="82">
        <v>43700.84744212963</v>
      </c>
      <c r="X4" s="86">
        <v>43700</v>
      </c>
      <c r="Y4" s="88" t="s">
        <v>408</v>
      </c>
      <c r="Z4" s="83" t="s">
        <v>474</v>
      </c>
      <c r="AA4" s="80"/>
      <c r="AB4" s="80"/>
      <c r="AC4" s="88" t="s">
        <v>539</v>
      </c>
      <c r="AD4" s="80"/>
      <c r="AE4" s="80" t="b">
        <v>0</v>
      </c>
      <c r="AF4" s="80">
        <v>0</v>
      </c>
      <c r="AG4" s="88" t="s">
        <v>607</v>
      </c>
      <c r="AH4" s="80" t="b">
        <v>0</v>
      </c>
      <c r="AI4" s="80" t="s">
        <v>611</v>
      </c>
      <c r="AJ4" s="80"/>
      <c r="AK4" s="88" t="s">
        <v>607</v>
      </c>
      <c r="AL4" s="80" t="b">
        <v>0</v>
      </c>
      <c r="AM4" s="80">
        <v>12</v>
      </c>
      <c r="AN4" s="88" t="s">
        <v>570</v>
      </c>
      <c r="AO4" s="80" t="s">
        <v>614</v>
      </c>
      <c r="AP4" s="80" t="b">
        <v>0</v>
      </c>
      <c r="AQ4" s="88" t="s">
        <v>570</v>
      </c>
      <c r="AR4" s="80" t="s">
        <v>196</v>
      </c>
      <c r="AS4" s="80">
        <v>0</v>
      </c>
      <c r="AT4" s="80">
        <v>0</v>
      </c>
      <c r="AU4" s="80"/>
      <c r="AV4" s="80"/>
      <c r="AW4" s="80"/>
      <c r="AX4" s="80"/>
      <c r="AY4" s="80"/>
      <c r="AZ4" s="80"/>
      <c r="BA4" s="80"/>
      <c r="BB4" s="80"/>
      <c r="BC4">
        <v>1</v>
      </c>
      <c r="BD4" s="79" t="str">
        <f>REPLACE(INDEX(GroupVertices[Group],MATCH(Edges28[[#This Row],[Vertex 1]],GroupVertices[Vertex],0)),1,1,"")</f>
        <v>1</v>
      </c>
      <c r="BE4" s="79" t="str">
        <f>REPLACE(INDEX(GroupVertices[Group],MATCH(Edges28[[#This Row],[Vertex 2]],GroupVertices[Vertex],0)),1,1,"")</f>
        <v>1</v>
      </c>
      <c r="BF4" s="79">
        <v>15</v>
      </c>
      <c r="BG4" s="48"/>
      <c r="BH4" s="49"/>
      <c r="BI4" s="48"/>
      <c r="BJ4" s="49"/>
      <c r="BK4" s="48"/>
      <c r="BL4" s="49"/>
      <c r="BM4" s="48"/>
      <c r="BN4" s="49"/>
      <c r="BO4" s="48"/>
    </row>
    <row r="5" spans="1:67" ht="15">
      <c r="A5" s="65" t="s">
        <v>236</v>
      </c>
      <c r="B5" s="65" t="s">
        <v>265</v>
      </c>
      <c r="C5" s="66"/>
      <c r="D5" s="67"/>
      <c r="E5" s="68"/>
      <c r="F5" s="69"/>
      <c r="G5" s="66"/>
      <c r="H5" s="70"/>
      <c r="I5" s="71"/>
      <c r="J5" s="71"/>
      <c r="K5" s="34" t="s">
        <v>65</v>
      </c>
      <c r="L5" s="78">
        <v>9</v>
      </c>
      <c r="M5" s="78"/>
      <c r="N5" s="73"/>
      <c r="O5" s="80" t="s">
        <v>292</v>
      </c>
      <c r="P5" s="82">
        <v>43700.850960648146</v>
      </c>
      <c r="Q5" s="80" t="s">
        <v>295</v>
      </c>
      <c r="R5" s="80"/>
      <c r="S5" s="80"/>
      <c r="T5" s="80" t="s">
        <v>341</v>
      </c>
      <c r="U5" s="80"/>
      <c r="V5" s="83" t="s">
        <v>369</v>
      </c>
      <c r="W5" s="82">
        <v>43700.850960648146</v>
      </c>
      <c r="X5" s="86">
        <v>43700</v>
      </c>
      <c r="Y5" s="88" t="s">
        <v>409</v>
      </c>
      <c r="Z5" s="83" t="s">
        <v>475</v>
      </c>
      <c r="AA5" s="80"/>
      <c r="AB5" s="80"/>
      <c r="AC5" s="88" t="s">
        <v>540</v>
      </c>
      <c r="AD5" s="80"/>
      <c r="AE5" s="80" t="b">
        <v>0</v>
      </c>
      <c r="AF5" s="80">
        <v>0</v>
      </c>
      <c r="AG5" s="88" t="s">
        <v>607</v>
      </c>
      <c r="AH5" s="80" t="b">
        <v>0</v>
      </c>
      <c r="AI5" s="80" t="s">
        <v>611</v>
      </c>
      <c r="AJ5" s="80"/>
      <c r="AK5" s="88" t="s">
        <v>607</v>
      </c>
      <c r="AL5" s="80" t="b">
        <v>0</v>
      </c>
      <c r="AM5" s="80">
        <v>12</v>
      </c>
      <c r="AN5" s="88" t="s">
        <v>570</v>
      </c>
      <c r="AO5" s="80" t="s">
        <v>615</v>
      </c>
      <c r="AP5" s="80" t="b">
        <v>0</v>
      </c>
      <c r="AQ5" s="88" t="s">
        <v>570</v>
      </c>
      <c r="AR5" s="80" t="s">
        <v>196</v>
      </c>
      <c r="AS5" s="80">
        <v>0</v>
      </c>
      <c r="AT5" s="80">
        <v>0</v>
      </c>
      <c r="AU5" s="80"/>
      <c r="AV5" s="80"/>
      <c r="AW5" s="80"/>
      <c r="AX5" s="80"/>
      <c r="AY5" s="80"/>
      <c r="AZ5" s="80"/>
      <c r="BA5" s="80"/>
      <c r="BB5" s="80"/>
      <c r="BC5">
        <v>1</v>
      </c>
      <c r="BD5" s="79" t="str">
        <f>REPLACE(INDEX(GroupVertices[Group],MATCH(Edges28[[#This Row],[Vertex 1]],GroupVertices[Vertex],0)),1,1,"")</f>
        <v>1</v>
      </c>
      <c r="BE5" s="79" t="str">
        <f>REPLACE(INDEX(GroupVertices[Group],MATCH(Edges28[[#This Row],[Vertex 2]],GroupVertices[Vertex],0)),1,1,"")</f>
        <v>1</v>
      </c>
      <c r="BF5" s="79">
        <v>15</v>
      </c>
      <c r="BG5" s="48"/>
      <c r="BH5" s="49"/>
      <c r="BI5" s="48"/>
      <c r="BJ5" s="49"/>
      <c r="BK5" s="48"/>
      <c r="BL5" s="49"/>
      <c r="BM5" s="48"/>
      <c r="BN5" s="49"/>
      <c r="BO5" s="48"/>
    </row>
    <row r="6" spans="1:67" ht="15">
      <c r="A6" s="65" t="s">
        <v>237</v>
      </c>
      <c r="B6" s="65" t="s">
        <v>265</v>
      </c>
      <c r="C6" s="66"/>
      <c r="D6" s="67"/>
      <c r="E6" s="68"/>
      <c r="F6" s="69"/>
      <c r="G6" s="66"/>
      <c r="H6" s="70"/>
      <c r="I6" s="71"/>
      <c r="J6" s="71"/>
      <c r="K6" s="34" t="s">
        <v>65</v>
      </c>
      <c r="L6" s="78">
        <v>12</v>
      </c>
      <c r="M6" s="78"/>
      <c r="N6" s="73"/>
      <c r="O6" s="80" t="s">
        <v>292</v>
      </c>
      <c r="P6" s="82">
        <v>43700.85726851852</v>
      </c>
      <c r="Q6" s="80" t="s">
        <v>295</v>
      </c>
      <c r="R6" s="80"/>
      <c r="S6" s="80"/>
      <c r="T6" s="80" t="s">
        <v>341</v>
      </c>
      <c r="U6" s="80"/>
      <c r="V6" s="83" t="s">
        <v>370</v>
      </c>
      <c r="W6" s="82">
        <v>43700.85726851852</v>
      </c>
      <c r="X6" s="86">
        <v>43700</v>
      </c>
      <c r="Y6" s="88" t="s">
        <v>410</v>
      </c>
      <c r="Z6" s="83" t="s">
        <v>476</v>
      </c>
      <c r="AA6" s="80"/>
      <c r="AB6" s="80"/>
      <c r="AC6" s="88" t="s">
        <v>541</v>
      </c>
      <c r="AD6" s="80"/>
      <c r="AE6" s="80" t="b">
        <v>0</v>
      </c>
      <c r="AF6" s="80">
        <v>0</v>
      </c>
      <c r="AG6" s="88" t="s">
        <v>607</v>
      </c>
      <c r="AH6" s="80" t="b">
        <v>0</v>
      </c>
      <c r="AI6" s="80" t="s">
        <v>611</v>
      </c>
      <c r="AJ6" s="80"/>
      <c r="AK6" s="88" t="s">
        <v>607</v>
      </c>
      <c r="AL6" s="80" t="b">
        <v>0</v>
      </c>
      <c r="AM6" s="80">
        <v>12</v>
      </c>
      <c r="AN6" s="88" t="s">
        <v>570</v>
      </c>
      <c r="AO6" s="80" t="s">
        <v>616</v>
      </c>
      <c r="AP6" s="80" t="b">
        <v>0</v>
      </c>
      <c r="AQ6" s="88" t="s">
        <v>570</v>
      </c>
      <c r="AR6" s="80" t="s">
        <v>196</v>
      </c>
      <c r="AS6" s="80">
        <v>0</v>
      </c>
      <c r="AT6" s="80">
        <v>0</v>
      </c>
      <c r="AU6" s="80"/>
      <c r="AV6" s="80"/>
      <c r="AW6" s="80"/>
      <c r="AX6" s="80"/>
      <c r="AY6" s="80"/>
      <c r="AZ6" s="80"/>
      <c r="BA6" s="80"/>
      <c r="BB6" s="80"/>
      <c r="BC6">
        <v>1</v>
      </c>
      <c r="BD6" s="79" t="str">
        <f>REPLACE(INDEX(GroupVertices[Group],MATCH(Edges28[[#This Row],[Vertex 1]],GroupVertices[Vertex],0)),1,1,"")</f>
        <v>1</v>
      </c>
      <c r="BE6" s="79" t="str">
        <f>REPLACE(INDEX(GroupVertices[Group],MATCH(Edges28[[#This Row],[Vertex 2]],GroupVertices[Vertex],0)),1,1,"")</f>
        <v>1</v>
      </c>
      <c r="BF6" s="79">
        <v>15</v>
      </c>
      <c r="BG6" s="48"/>
      <c r="BH6" s="49"/>
      <c r="BI6" s="48"/>
      <c r="BJ6" s="49"/>
      <c r="BK6" s="48"/>
      <c r="BL6" s="49"/>
      <c r="BM6" s="48"/>
      <c r="BN6" s="49"/>
      <c r="BO6" s="48"/>
    </row>
    <row r="7" spans="1:67" ht="15">
      <c r="A7" s="65" t="s">
        <v>238</v>
      </c>
      <c r="B7" s="65" t="s">
        <v>265</v>
      </c>
      <c r="C7" s="66"/>
      <c r="D7" s="67"/>
      <c r="E7" s="68"/>
      <c r="F7" s="69"/>
      <c r="G7" s="66"/>
      <c r="H7" s="70"/>
      <c r="I7" s="71"/>
      <c r="J7" s="71"/>
      <c r="K7" s="34" t="s">
        <v>65</v>
      </c>
      <c r="L7" s="78">
        <v>15</v>
      </c>
      <c r="M7" s="78"/>
      <c r="N7" s="73"/>
      <c r="O7" s="80" t="s">
        <v>292</v>
      </c>
      <c r="P7" s="82">
        <v>43700.87395833333</v>
      </c>
      <c r="Q7" s="80" t="s">
        <v>295</v>
      </c>
      <c r="R7" s="80"/>
      <c r="S7" s="80"/>
      <c r="T7" s="80" t="s">
        <v>341</v>
      </c>
      <c r="U7" s="80"/>
      <c r="V7" s="83" t="s">
        <v>371</v>
      </c>
      <c r="W7" s="82">
        <v>43700.87395833333</v>
      </c>
      <c r="X7" s="86">
        <v>43700</v>
      </c>
      <c r="Y7" s="88" t="s">
        <v>411</v>
      </c>
      <c r="Z7" s="83" t="s">
        <v>477</v>
      </c>
      <c r="AA7" s="80"/>
      <c r="AB7" s="80"/>
      <c r="AC7" s="88" t="s">
        <v>542</v>
      </c>
      <c r="AD7" s="80"/>
      <c r="AE7" s="80" t="b">
        <v>0</v>
      </c>
      <c r="AF7" s="80">
        <v>0</v>
      </c>
      <c r="AG7" s="88" t="s">
        <v>607</v>
      </c>
      <c r="AH7" s="80" t="b">
        <v>0</v>
      </c>
      <c r="AI7" s="80" t="s">
        <v>611</v>
      </c>
      <c r="AJ7" s="80"/>
      <c r="AK7" s="88" t="s">
        <v>607</v>
      </c>
      <c r="AL7" s="80" t="b">
        <v>0</v>
      </c>
      <c r="AM7" s="80">
        <v>12</v>
      </c>
      <c r="AN7" s="88" t="s">
        <v>570</v>
      </c>
      <c r="AO7" s="80" t="s">
        <v>616</v>
      </c>
      <c r="AP7" s="80" t="b">
        <v>0</v>
      </c>
      <c r="AQ7" s="88" t="s">
        <v>570</v>
      </c>
      <c r="AR7" s="80" t="s">
        <v>196</v>
      </c>
      <c r="AS7" s="80">
        <v>0</v>
      </c>
      <c r="AT7" s="80">
        <v>0</v>
      </c>
      <c r="AU7" s="80"/>
      <c r="AV7" s="80"/>
      <c r="AW7" s="80"/>
      <c r="AX7" s="80"/>
      <c r="AY7" s="80"/>
      <c r="AZ7" s="80"/>
      <c r="BA7" s="80"/>
      <c r="BB7" s="80"/>
      <c r="BC7">
        <v>1</v>
      </c>
      <c r="BD7" s="79" t="str">
        <f>REPLACE(INDEX(GroupVertices[Group],MATCH(Edges28[[#This Row],[Vertex 1]],GroupVertices[Vertex],0)),1,1,"")</f>
        <v>1</v>
      </c>
      <c r="BE7" s="79" t="str">
        <f>REPLACE(INDEX(GroupVertices[Group],MATCH(Edges28[[#This Row],[Vertex 2]],GroupVertices[Vertex],0)),1,1,"")</f>
        <v>1</v>
      </c>
      <c r="BF7" s="79">
        <v>15</v>
      </c>
      <c r="BG7" s="48"/>
      <c r="BH7" s="49"/>
      <c r="BI7" s="48"/>
      <c r="BJ7" s="49"/>
      <c r="BK7" s="48"/>
      <c r="BL7" s="49"/>
      <c r="BM7" s="48"/>
      <c r="BN7" s="49"/>
      <c r="BO7" s="48"/>
    </row>
    <row r="8" spans="1:67" ht="15">
      <c r="A8" s="65" t="s">
        <v>239</v>
      </c>
      <c r="B8" s="65" t="s">
        <v>265</v>
      </c>
      <c r="C8" s="66"/>
      <c r="D8" s="67"/>
      <c r="E8" s="68"/>
      <c r="F8" s="69"/>
      <c r="G8" s="66"/>
      <c r="H8" s="70"/>
      <c r="I8" s="71"/>
      <c r="J8" s="71"/>
      <c r="K8" s="34" t="s">
        <v>65</v>
      </c>
      <c r="L8" s="78">
        <v>18</v>
      </c>
      <c r="M8" s="78"/>
      <c r="N8" s="73"/>
      <c r="O8" s="80" t="s">
        <v>292</v>
      </c>
      <c r="P8" s="82">
        <v>43701.56761574074</v>
      </c>
      <c r="Q8" s="80" t="s">
        <v>295</v>
      </c>
      <c r="R8" s="80"/>
      <c r="S8" s="80"/>
      <c r="T8" s="80" t="s">
        <v>341</v>
      </c>
      <c r="U8" s="80"/>
      <c r="V8" s="83" t="s">
        <v>372</v>
      </c>
      <c r="W8" s="82">
        <v>43701.56761574074</v>
      </c>
      <c r="X8" s="86">
        <v>43701</v>
      </c>
      <c r="Y8" s="88" t="s">
        <v>412</v>
      </c>
      <c r="Z8" s="83" t="s">
        <v>478</v>
      </c>
      <c r="AA8" s="80"/>
      <c r="AB8" s="80"/>
      <c r="AC8" s="88" t="s">
        <v>543</v>
      </c>
      <c r="AD8" s="80"/>
      <c r="AE8" s="80" t="b">
        <v>0</v>
      </c>
      <c r="AF8" s="80">
        <v>0</v>
      </c>
      <c r="AG8" s="88" t="s">
        <v>607</v>
      </c>
      <c r="AH8" s="80" t="b">
        <v>0</v>
      </c>
      <c r="AI8" s="80" t="s">
        <v>611</v>
      </c>
      <c r="AJ8" s="80"/>
      <c r="AK8" s="88" t="s">
        <v>607</v>
      </c>
      <c r="AL8" s="80" t="b">
        <v>0</v>
      </c>
      <c r="AM8" s="80">
        <v>12</v>
      </c>
      <c r="AN8" s="88" t="s">
        <v>570</v>
      </c>
      <c r="AO8" s="80" t="s">
        <v>616</v>
      </c>
      <c r="AP8" s="80" t="b">
        <v>0</v>
      </c>
      <c r="AQ8" s="88" t="s">
        <v>570</v>
      </c>
      <c r="AR8" s="80" t="s">
        <v>196</v>
      </c>
      <c r="AS8" s="80">
        <v>0</v>
      </c>
      <c r="AT8" s="80">
        <v>0</v>
      </c>
      <c r="AU8" s="80"/>
      <c r="AV8" s="80"/>
      <c r="AW8" s="80"/>
      <c r="AX8" s="80"/>
      <c r="AY8" s="80"/>
      <c r="AZ8" s="80"/>
      <c r="BA8" s="80"/>
      <c r="BB8" s="80"/>
      <c r="BC8">
        <v>1</v>
      </c>
      <c r="BD8" s="79" t="str">
        <f>REPLACE(INDEX(GroupVertices[Group],MATCH(Edges28[[#This Row],[Vertex 1]],GroupVertices[Vertex],0)),1,1,"")</f>
        <v>1</v>
      </c>
      <c r="BE8" s="79" t="str">
        <f>REPLACE(INDEX(GroupVertices[Group],MATCH(Edges28[[#This Row],[Vertex 2]],GroupVertices[Vertex],0)),1,1,"")</f>
        <v>1</v>
      </c>
      <c r="BF8" s="79">
        <v>15</v>
      </c>
      <c r="BG8" s="48"/>
      <c r="BH8" s="49"/>
      <c r="BI8" s="48"/>
      <c r="BJ8" s="49"/>
      <c r="BK8" s="48"/>
      <c r="BL8" s="49"/>
      <c r="BM8" s="48"/>
      <c r="BN8" s="49"/>
      <c r="BO8" s="48"/>
    </row>
    <row r="9" spans="1:67" ht="15">
      <c r="A9" s="65" t="s">
        <v>240</v>
      </c>
      <c r="B9" s="65" t="s">
        <v>265</v>
      </c>
      <c r="C9" s="66"/>
      <c r="D9" s="67"/>
      <c r="E9" s="68"/>
      <c r="F9" s="69"/>
      <c r="G9" s="66"/>
      <c r="H9" s="70"/>
      <c r="I9" s="71"/>
      <c r="J9" s="71"/>
      <c r="K9" s="34" t="s">
        <v>65</v>
      </c>
      <c r="L9" s="78">
        <v>21</v>
      </c>
      <c r="M9" s="78"/>
      <c r="N9" s="73"/>
      <c r="O9" s="80" t="s">
        <v>292</v>
      </c>
      <c r="P9" s="82">
        <v>43701.60403935185</v>
      </c>
      <c r="Q9" s="80" t="s">
        <v>295</v>
      </c>
      <c r="R9" s="80"/>
      <c r="S9" s="80"/>
      <c r="T9" s="80" t="s">
        <v>341</v>
      </c>
      <c r="U9" s="80"/>
      <c r="V9" s="83" t="s">
        <v>373</v>
      </c>
      <c r="W9" s="82">
        <v>43701.60403935185</v>
      </c>
      <c r="X9" s="86">
        <v>43701</v>
      </c>
      <c r="Y9" s="88" t="s">
        <v>413</v>
      </c>
      <c r="Z9" s="83" t="s">
        <v>479</v>
      </c>
      <c r="AA9" s="80"/>
      <c r="AB9" s="80"/>
      <c r="AC9" s="88" t="s">
        <v>544</v>
      </c>
      <c r="AD9" s="80"/>
      <c r="AE9" s="80" t="b">
        <v>0</v>
      </c>
      <c r="AF9" s="80">
        <v>0</v>
      </c>
      <c r="AG9" s="88" t="s">
        <v>607</v>
      </c>
      <c r="AH9" s="80" t="b">
        <v>0</v>
      </c>
      <c r="AI9" s="80" t="s">
        <v>611</v>
      </c>
      <c r="AJ9" s="80"/>
      <c r="AK9" s="88" t="s">
        <v>607</v>
      </c>
      <c r="AL9" s="80" t="b">
        <v>0</v>
      </c>
      <c r="AM9" s="80">
        <v>12</v>
      </c>
      <c r="AN9" s="88" t="s">
        <v>570</v>
      </c>
      <c r="AO9" s="80" t="s">
        <v>617</v>
      </c>
      <c r="AP9" s="80" t="b">
        <v>0</v>
      </c>
      <c r="AQ9" s="88" t="s">
        <v>570</v>
      </c>
      <c r="AR9" s="80" t="s">
        <v>196</v>
      </c>
      <c r="AS9" s="80">
        <v>0</v>
      </c>
      <c r="AT9" s="80">
        <v>0</v>
      </c>
      <c r="AU9" s="80"/>
      <c r="AV9" s="80"/>
      <c r="AW9" s="80"/>
      <c r="AX9" s="80"/>
      <c r="AY9" s="80"/>
      <c r="AZ9" s="80"/>
      <c r="BA9" s="80"/>
      <c r="BB9" s="80"/>
      <c r="BC9">
        <v>1</v>
      </c>
      <c r="BD9" s="79" t="str">
        <f>REPLACE(INDEX(GroupVertices[Group],MATCH(Edges28[[#This Row],[Vertex 1]],GroupVertices[Vertex],0)),1,1,"")</f>
        <v>1</v>
      </c>
      <c r="BE9" s="79" t="str">
        <f>REPLACE(INDEX(GroupVertices[Group],MATCH(Edges28[[#This Row],[Vertex 2]],GroupVertices[Vertex],0)),1,1,"")</f>
        <v>1</v>
      </c>
      <c r="BF9" s="79">
        <v>15</v>
      </c>
      <c r="BG9" s="48"/>
      <c r="BH9" s="49"/>
      <c r="BI9" s="48"/>
      <c r="BJ9" s="49"/>
      <c r="BK9" s="48"/>
      <c r="BL9" s="49"/>
      <c r="BM9" s="48"/>
      <c r="BN9" s="49"/>
      <c r="BO9" s="48"/>
    </row>
    <row r="10" spans="1:67" ht="15">
      <c r="A10" s="65" t="s">
        <v>241</v>
      </c>
      <c r="B10" s="65" t="s">
        <v>265</v>
      </c>
      <c r="C10" s="66"/>
      <c r="D10" s="67"/>
      <c r="E10" s="68"/>
      <c r="F10" s="69"/>
      <c r="G10" s="66"/>
      <c r="H10" s="70"/>
      <c r="I10" s="71"/>
      <c r="J10" s="71"/>
      <c r="K10" s="34" t="s">
        <v>65</v>
      </c>
      <c r="L10" s="78">
        <v>24</v>
      </c>
      <c r="M10" s="78"/>
      <c r="N10" s="73"/>
      <c r="O10" s="80" t="s">
        <v>292</v>
      </c>
      <c r="P10" s="82">
        <v>43701.849907407406</v>
      </c>
      <c r="Q10" s="80" t="s">
        <v>295</v>
      </c>
      <c r="R10" s="80"/>
      <c r="S10" s="80"/>
      <c r="T10" s="80" t="s">
        <v>341</v>
      </c>
      <c r="U10" s="80"/>
      <c r="V10" s="83" t="s">
        <v>374</v>
      </c>
      <c r="W10" s="82">
        <v>43701.849907407406</v>
      </c>
      <c r="X10" s="86">
        <v>43701</v>
      </c>
      <c r="Y10" s="88" t="s">
        <v>414</v>
      </c>
      <c r="Z10" s="83" t="s">
        <v>480</v>
      </c>
      <c r="AA10" s="80"/>
      <c r="AB10" s="80"/>
      <c r="AC10" s="88" t="s">
        <v>545</v>
      </c>
      <c r="AD10" s="80"/>
      <c r="AE10" s="80" t="b">
        <v>0</v>
      </c>
      <c r="AF10" s="80">
        <v>0</v>
      </c>
      <c r="AG10" s="88" t="s">
        <v>607</v>
      </c>
      <c r="AH10" s="80" t="b">
        <v>0</v>
      </c>
      <c r="AI10" s="80" t="s">
        <v>611</v>
      </c>
      <c r="AJ10" s="80"/>
      <c r="AK10" s="88" t="s">
        <v>607</v>
      </c>
      <c r="AL10" s="80" t="b">
        <v>0</v>
      </c>
      <c r="AM10" s="80">
        <v>12</v>
      </c>
      <c r="AN10" s="88" t="s">
        <v>570</v>
      </c>
      <c r="AO10" s="80" t="s">
        <v>613</v>
      </c>
      <c r="AP10" s="80" t="b">
        <v>0</v>
      </c>
      <c r="AQ10" s="88" t="s">
        <v>570</v>
      </c>
      <c r="AR10" s="80" t="s">
        <v>196</v>
      </c>
      <c r="AS10" s="80">
        <v>0</v>
      </c>
      <c r="AT10" s="80">
        <v>0</v>
      </c>
      <c r="AU10" s="80"/>
      <c r="AV10" s="80"/>
      <c r="AW10" s="80"/>
      <c r="AX10" s="80"/>
      <c r="AY10" s="80"/>
      <c r="AZ10" s="80"/>
      <c r="BA10" s="80"/>
      <c r="BB10" s="80"/>
      <c r="BC10">
        <v>1</v>
      </c>
      <c r="BD10" s="79" t="str">
        <f>REPLACE(INDEX(GroupVertices[Group],MATCH(Edges28[[#This Row],[Vertex 1]],GroupVertices[Vertex],0)),1,1,"")</f>
        <v>1</v>
      </c>
      <c r="BE10" s="79" t="str">
        <f>REPLACE(INDEX(GroupVertices[Group],MATCH(Edges28[[#This Row],[Vertex 2]],GroupVertices[Vertex],0)),1,1,"")</f>
        <v>1</v>
      </c>
      <c r="BF10" s="79">
        <v>15</v>
      </c>
      <c r="BG10" s="48"/>
      <c r="BH10" s="49"/>
      <c r="BI10" s="48"/>
      <c r="BJ10" s="49"/>
      <c r="BK10" s="48"/>
      <c r="BL10" s="49"/>
      <c r="BM10" s="48"/>
      <c r="BN10" s="49"/>
      <c r="BO10" s="48"/>
    </row>
    <row r="11" spans="1:67" ht="15">
      <c r="A11" s="65" t="s">
        <v>242</v>
      </c>
      <c r="B11" s="65" t="s">
        <v>254</v>
      </c>
      <c r="C11" s="66"/>
      <c r="D11" s="67"/>
      <c r="E11" s="68"/>
      <c r="F11" s="69"/>
      <c r="G11" s="66"/>
      <c r="H11" s="70"/>
      <c r="I11" s="71"/>
      <c r="J11" s="71"/>
      <c r="K11" s="34" t="s">
        <v>65</v>
      </c>
      <c r="L11" s="78">
        <v>27</v>
      </c>
      <c r="M11" s="78"/>
      <c r="N11" s="73"/>
      <c r="O11" s="80" t="s">
        <v>292</v>
      </c>
      <c r="P11" s="82">
        <v>43704.771261574075</v>
      </c>
      <c r="Q11" s="80" t="s">
        <v>296</v>
      </c>
      <c r="R11" s="80"/>
      <c r="S11" s="80"/>
      <c r="T11" s="80" t="s">
        <v>342</v>
      </c>
      <c r="U11" s="80"/>
      <c r="V11" s="83" t="s">
        <v>375</v>
      </c>
      <c r="W11" s="82">
        <v>43704.771261574075</v>
      </c>
      <c r="X11" s="86">
        <v>43704</v>
      </c>
      <c r="Y11" s="88" t="s">
        <v>415</v>
      </c>
      <c r="Z11" s="83" t="s">
        <v>481</v>
      </c>
      <c r="AA11" s="80"/>
      <c r="AB11" s="80"/>
      <c r="AC11" s="88" t="s">
        <v>546</v>
      </c>
      <c r="AD11" s="80"/>
      <c r="AE11" s="80" t="b">
        <v>0</v>
      </c>
      <c r="AF11" s="80">
        <v>0</v>
      </c>
      <c r="AG11" s="88" t="s">
        <v>607</v>
      </c>
      <c r="AH11" s="80" t="b">
        <v>0</v>
      </c>
      <c r="AI11" s="80" t="s">
        <v>611</v>
      </c>
      <c r="AJ11" s="80"/>
      <c r="AK11" s="88" t="s">
        <v>607</v>
      </c>
      <c r="AL11" s="80" t="b">
        <v>0</v>
      </c>
      <c r="AM11" s="80">
        <v>11</v>
      </c>
      <c r="AN11" s="88" t="s">
        <v>558</v>
      </c>
      <c r="AO11" s="80" t="s">
        <v>616</v>
      </c>
      <c r="AP11" s="80" t="b">
        <v>0</v>
      </c>
      <c r="AQ11" s="88" t="s">
        <v>558</v>
      </c>
      <c r="AR11" s="80" t="s">
        <v>196</v>
      </c>
      <c r="AS11" s="80">
        <v>0</v>
      </c>
      <c r="AT11" s="80">
        <v>0</v>
      </c>
      <c r="AU11" s="80"/>
      <c r="AV11" s="80"/>
      <c r="AW11" s="80"/>
      <c r="AX11" s="80"/>
      <c r="AY11" s="80"/>
      <c r="AZ11" s="80"/>
      <c r="BA11" s="80"/>
      <c r="BB11" s="80"/>
      <c r="BC11">
        <v>1</v>
      </c>
      <c r="BD11" s="79" t="str">
        <f>REPLACE(INDEX(GroupVertices[Group],MATCH(Edges28[[#This Row],[Vertex 1]],GroupVertices[Vertex],0)),1,1,"")</f>
        <v>3</v>
      </c>
      <c r="BE11" s="79" t="str">
        <f>REPLACE(INDEX(GroupVertices[Group],MATCH(Edges28[[#This Row],[Vertex 2]],GroupVertices[Vertex],0)),1,1,"")</f>
        <v>3</v>
      </c>
      <c r="BF11" s="79">
        <v>24</v>
      </c>
      <c r="BG11" s="48"/>
      <c r="BH11" s="49"/>
      <c r="BI11" s="48"/>
      <c r="BJ11" s="49"/>
      <c r="BK11" s="48"/>
      <c r="BL11" s="49"/>
      <c r="BM11" s="48"/>
      <c r="BN11" s="49"/>
      <c r="BO11" s="48"/>
    </row>
    <row r="12" spans="1:67" ht="15">
      <c r="A12" s="65" t="s">
        <v>243</v>
      </c>
      <c r="B12" s="65" t="s">
        <v>254</v>
      </c>
      <c r="C12" s="66"/>
      <c r="D12" s="67"/>
      <c r="E12" s="68"/>
      <c r="F12" s="69"/>
      <c r="G12" s="66"/>
      <c r="H12" s="70"/>
      <c r="I12" s="71"/>
      <c r="J12" s="71"/>
      <c r="K12" s="34" t="s">
        <v>65</v>
      </c>
      <c r="L12" s="78">
        <v>34</v>
      </c>
      <c r="M12" s="78"/>
      <c r="N12" s="73"/>
      <c r="O12" s="80" t="s">
        <v>292</v>
      </c>
      <c r="P12" s="82">
        <v>43704.892592592594</v>
      </c>
      <c r="Q12" s="80" t="s">
        <v>296</v>
      </c>
      <c r="R12" s="80"/>
      <c r="S12" s="80"/>
      <c r="T12" s="80" t="s">
        <v>342</v>
      </c>
      <c r="U12" s="80"/>
      <c r="V12" s="83" t="s">
        <v>376</v>
      </c>
      <c r="W12" s="82">
        <v>43704.892592592594</v>
      </c>
      <c r="X12" s="86">
        <v>43704</v>
      </c>
      <c r="Y12" s="88" t="s">
        <v>416</v>
      </c>
      <c r="Z12" s="83" t="s">
        <v>482</v>
      </c>
      <c r="AA12" s="80"/>
      <c r="AB12" s="80"/>
      <c r="AC12" s="88" t="s">
        <v>547</v>
      </c>
      <c r="AD12" s="80"/>
      <c r="AE12" s="80" t="b">
        <v>0</v>
      </c>
      <c r="AF12" s="80">
        <v>0</v>
      </c>
      <c r="AG12" s="88" t="s">
        <v>607</v>
      </c>
      <c r="AH12" s="80" t="b">
        <v>0</v>
      </c>
      <c r="AI12" s="80" t="s">
        <v>611</v>
      </c>
      <c r="AJ12" s="80"/>
      <c r="AK12" s="88" t="s">
        <v>607</v>
      </c>
      <c r="AL12" s="80" t="b">
        <v>0</v>
      </c>
      <c r="AM12" s="80">
        <v>11</v>
      </c>
      <c r="AN12" s="88" t="s">
        <v>558</v>
      </c>
      <c r="AO12" s="80" t="s">
        <v>617</v>
      </c>
      <c r="AP12" s="80" t="b">
        <v>0</v>
      </c>
      <c r="AQ12" s="88" t="s">
        <v>558</v>
      </c>
      <c r="AR12" s="80" t="s">
        <v>196</v>
      </c>
      <c r="AS12" s="80">
        <v>0</v>
      </c>
      <c r="AT12" s="80">
        <v>0</v>
      </c>
      <c r="AU12" s="80"/>
      <c r="AV12" s="80"/>
      <c r="AW12" s="80"/>
      <c r="AX12" s="80"/>
      <c r="AY12" s="80"/>
      <c r="AZ12" s="80"/>
      <c r="BA12" s="80"/>
      <c r="BB12" s="80"/>
      <c r="BC12">
        <v>1</v>
      </c>
      <c r="BD12" s="79" t="str">
        <f>REPLACE(INDEX(GroupVertices[Group],MATCH(Edges28[[#This Row],[Vertex 1]],GroupVertices[Vertex],0)),1,1,"")</f>
        <v>3</v>
      </c>
      <c r="BE12" s="79" t="str">
        <f>REPLACE(INDEX(GroupVertices[Group],MATCH(Edges28[[#This Row],[Vertex 2]],GroupVertices[Vertex],0)),1,1,"")</f>
        <v>3</v>
      </c>
      <c r="BF12" s="79">
        <v>24</v>
      </c>
      <c r="BG12" s="48"/>
      <c r="BH12" s="49"/>
      <c r="BI12" s="48"/>
      <c r="BJ12" s="49"/>
      <c r="BK12" s="48"/>
      <c r="BL12" s="49"/>
      <c r="BM12" s="48"/>
      <c r="BN12" s="49"/>
      <c r="BO12" s="48"/>
    </row>
    <row r="13" spans="1:67" ht="15">
      <c r="A13" s="65" t="s">
        <v>244</v>
      </c>
      <c r="B13" s="65" t="s">
        <v>254</v>
      </c>
      <c r="C13" s="66"/>
      <c r="D13" s="67"/>
      <c r="E13" s="68"/>
      <c r="F13" s="69"/>
      <c r="G13" s="66"/>
      <c r="H13" s="70"/>
      <c r="I13" s="71"/>
      <c r="J13" s="71"/>
      <c r="K13" s="34" t="s">
        <v>65</v>
      </c>
      <c r="L13" s="78">
        <v>41</v>
      </c>
      <c r="M13" s="78"/>
      <c r="N13" s="73"/>
      <c r="O13" s="80" t="s">
        <v>292</v>
      </c>
      <c r="P13" s="82">
        <v>43704.94414351852</v>
      </c>
      <c r="Q13" s="80" t="s">
        <v>296</v>
      </c>
      <c r="R13" s="80"/>
      <c r="S13" s="80"/>
      <c r="T13" s="80" t="s">
        <v>342</v>
      </c>
      <c r="U13" s="80"/>
      <c r="V13" s="83" t="s">
        <v>377</v>
      </c>
      <c r="W13" s="82">
        <v>43704.94414351852</v>
      </c>
      <c r="X13" s="86">
        <v>43704</v>
      </c>
      <c r="Y13" s="88" t="s">
        <v>417</v>
      </c>
      <c r="Z13" s="83" t="s">
        <v>483</v>
      </c>
      <c r="AA13" s="80"/>
      <c r="AB13" s="80"/>
      <c r="AC13" s="88" t="s">
        <v>548</v>
      </c>
      <c r="AD13" s="80"/>
      <c r="AE13" s="80" t="b">
        <v>0</v>
      </c>
      <c r="AF13" s="80">
        <v>0</v>
      </c>
      <c r="AG13" s="88" t="s">
        <v>607</v>
      </c>
      <c r="AH13" s="80" t="b">
        <v>0</v>
      </c>
      <c r="AI13" s="80" t="s">
        <v>611</v>
      </c>
      <c r="AJ13" s="80"/>
      <c r="AK13" s="88" t="s">
        <v>607</v>
      </c>
      <c r="AL13" s="80" t="b">
        <v>0</v>
      </c>
      <c r="AM13" s="80">
        <v>11</v>
      </c>
      <c r="AN13" s="88" t="s">
        <v>558</v>
      </c>
      <c r="AO13" s="80" t="s">
        <v>616</v>
      </c>
      <c r="AP13" s="80" t="b">
        <v>0</v>
      </c>
      <c r="AQ13" s="88" t="s">
        <v>558</v>
      </c>
      <c r="AR13" s="80" t="s">
        <v>196</v>
      </c>
      <c r="AS13" s="80">
        <v>0</v>
      </c>
      <c r="AT13" s="80">
        <v>0</v>
      </c>
      <c r="AU13" s="80"/>
      <c r="AV13" s="80"/>
      <c r="AW13" s="80"/>
      <c r="AX13" s="80"/>
      <c r="AY13" s="80"/>
      <c r="AZ13" s="80"/>
      <c r="BA13" s="80"/>
      <c r="BB13" s="80"/>
      <c r="BC13">
        <v>1</v>
      </c>
      <c r="BD13" s="79" t="str">
        <f>REPLACE(INDEX(GroupVertices[Group],MATCH(Edges28[[#This Row],[Vertex 1]],GroupVertices[Vertex],0)),1,1,"")</f>
        <v>3</v>
      </c>
      <c r="BE13" s="79" t="str">
        <f>REPLACE(INDEX(GroupVertices[Group],MATCH(Edges28[[#This Row],[Vertex 2]],GroupVertices[Vertex],0)),1,1,"")</f>
        <v>3</v>
      </c>
      <c r="BF13" s="79">
        <v>24</v>
      </c>
      <c r="BG13" s="48"/>
      <c r="BH13" s="49"/>
      <c r="BI13" s="48"/>
      <c r="BJ13" s="49"/>
      <c r="BK13" s="48"/>
      <c r="BL13" s="49"/>
      <c r="BM13" s="48"/>
      <c r="BN13" s="49"/>
      <c r="BO13" s="48"/>
    </row>
    <row r="14" spans="1:67" ht="15">
      <c r="A14" s="65" t="s">
        <v>245</v>
      </c>
      <c r="B14" s="65" t="s">
        <v>254</v>
      </c>
      <c r="C14" s="66"/>
      <c r="D14" s="67"/>
      <c r="E14" s="68"/>
      <c r="F14" s="69"/>
      <c r="G14" s="66"/>
      <c r="H14" s="70"/>
      <c r="I14" s="71"/>
      <c r="J14" s="71"/>
      <c r="K14" s="34" t="s">
        <v>65</v>
      </c>
      <c r="L14" s="78">
        <v>48</v>
      </c>
      <c r="M14" s="78"/>
      <c r="N14" s="73"/>
      <c r="O14" s="80" t="s">
        <v>292</v>
      </c>
      <c r="P14" s="82">
        <v>43704.97096064815</v>
      </c>
      <c r="Q14" s="80" t="s">
        <v>296</v>
      </c>
      <c r="R14" s="80"/>
      <c r="S14" s="80"/>
      <c r="T14" s="80" t="s">
        <v>342</v>
      </c>
      <c r="U14" s="80"/>
      <c r="V14" s="83" t="s">
        <v>378</v>
      </c>
      <c r="W14" s="82">
        <v>43704.97096064815</v>
      </c>
      <c r="X14" s="86">
        <v>43704</v>
      </c>
      <c r="Y14" s="88" t="s">
        <v>418</v>
      </c>
      <c r="Z14" s="83" t="s">
        <v>484</v>
      </c>
      <c r="AA14" s="80"/>
      <c r="AB14" s="80"/>
      <c r="AC14" s="88" t="s">
        <v>549</v>
      </c>
      <c r="AD14" s="80"/>
      <c r="AE14" s="80" t="b">
        <v>0</v>
      </c>
      <c r="AF14" s="80">
        <v>0</v>
      </c>
      <c r="AG14" s="88" t="s">
        <v>607</v>
      </c>
      <c r="AH14" s="80" t="b">
        <v>0</v>
      </c>
      <c r="AI14" s="80" t="s">
        <v>611</v>
      </c>
      <c r="AJ14" s="80"/>
      <c r="AK14" s="88" t="s">
        <v>607</v>
      </c>
      <c r="AL14" s="80" t="b">
        <v>0</v>
      </c>
      <c r="AM14" s="80">
        <v>11</v>
      </c>
      <c r="AN14" s="88" t="s">
        <v>558</v>
      </c>
      <c r="AO14" s="80" t="s">
        <v>616</v>
      </c>
      <c r="AP14" s="80" t="b">
        <v>0</v>
      </c>
      <c r="AQ14" s="88" t="s">
        <v>558</v>
      </c>
      <c r="AR14" s="80" t="s">
        <v>196</v>
      </c>
      <c r="AS14" s="80">
        <v>0</v>
      </c>
      <c r="AT14" s="80">
        <v>0</v>
      </c>
      <c r="AU14" s="80"/>
      <c r="AV14" s="80"/>
      <c r="AW14" s="80"/>
      <c r="AX14" s="80"/>
      <c r="AY14" s="80"/>
      <c r="AZ14" s="80"/>
      <c r="BA14" s="80"/>
      <c r="BB14" s="80"/>
      <c r="BC14">
        <v>1</v>
      </c>
      <c r="BD14" s="79" t="str">
        <f>REPLACE(INDEX(GroupVertices[Group],MATCH(Edges28[[#This Row],[Vertex 1]],GroupVertices[Vertex],0)),1,1,"")</f>
        <v>3</v>
      </c>
      <c r="BE14" s="79" t="str">
        <f>REPLACE(INDEX(GroupVertices[Group],MATCH(Edges28[[#This Row],[Vertex 2]],GroupVertices[Vertex],0)),1,1,"")</f>
        <v>3</v>
      </c>
      <c r="BF14" s="79">
        <v>24</v>
      </c>
      <c r="BG14" s="48"/>
      <c r="BH14" s="49"/>
      <c r="BI14" s="48"/>
      <c r="BJ14" s="49"/>
      <c r="BK14" s="48"/>
      <c r="BL14" s="49"/>
      <c r="BM14" s="48"/>
      <c r="BN14" s="49"/>
      <c r="BO14" s="48"/>
    </row>
    <row r="15" spans="1:67" ht="15">
      <c r="A15" s="65" t="s">
        <v>246</v>
      </c>
      <c r="B15" s="65" t="s">
        <v>254</v>
      </c>
      <c r="C15" s="66"/>
      <c r="D15" s="67"/>
      <c r="E15" s="68"/>
      <c r="F15" s="69"/>
      <c r="G15" s="66"/>
      <c r="H15" s="70"/>
      <c r="I15" s="71"/>
      <c r="J15" s="71"/>
      <c r="K15" s="34" t="s">
        <v>65</v>
      </c>
      <c r="L15" s="78">
        <v>55</v>
      </c>
      <c r="M15" s="78"/>
      <c r="N15" s="73"/>
      <c r="O15" s="80" t="s">
        <v>292</v>
      </c>
      <c r="P15" s="82">
        <v>43704.99146990741</v>
      </c>
      <c r="Q15" s="80" t="s">
        <v>296</v>
      </c>
      <c r="R15" s="80"/>
      <c r="S15" s="80"/>
      <c r="T15" s="80" t="s">
        <v>342</v>
      </c>
      <c r="U15" s="80"/>
      <c r="V15" s="83" t="s">
        <v>379</v>
      </c>
      <c r="W15" s="82">
        <v>43704.99146990741</v>
      </c>
      <c r="X15" s="86">
        <v>43704</v>
      </c>
      <c r="Y15" s="88" t="s">
        <v>419</v>
      </c>
      <c r="Z15" s="83" t="s">
        <v>485</v>
      </c>
      <c r="AA15" s="80"/>
      <c r="AB15" s="80"/>
      <c r="AC15" s="88" t="s">
        <v>550</v>
      </c>
      <c r="AD15" s="80"/>
      <c r="AE15" s="80" t="b">
        <v>0</v>
      </c>
      <c r="AF15" s="80">
        <v>0</v>
      </c>
      <c r="AG15" s="88" t="s">
        <v>607</v>
      </c>
      <c r="AH15" s="80" t="b">
        <v>0</v>
      </c>
      <c r="AI15" s="80" t="s">
        <v>611</v>
      </c>
      <c r="AJ15" s="80"/>
      <c r="AK15" s="88" t="s">
        <v>607</v>
      </c>
      <c r="AL15" s="80" t="b">
        <v>0</v>
      </c>
      <c r="AM15" s="80">
        <v>11</v>
      </c>
      <c r="AN15" s="88" t="s">
        <v>558</v>
      </c>
      <c r="AO15" s="80" t="s">
        <v>613</v>
      </c>
      <c r="AP15" s="80" t="b">
        <v>0</v>
      </c>
      <c r="AQ15" s="88" t="s">
        <v>558</v>
      </c>
      <c r="AR15" s="80" t="s">
        <v>196</v>
      </c>
      <c r="AS15" s="80">
        <v>0</v>
      </c>
      <c r="AT15" s="80">
        <v>0</v>
      </c>
      <c r="AU15" s="80"/>
      <c r="AV15" s="80"/>
      <c r="AW15" s="80"/>
      <c r="AX15" s="80"/>
      <c r="AY15" s="80"/>
      <c r="AZ15" s="80"/>
      <c r="BA15" s="80"/>
      <c r="BB15" s="80"/>
      <c r="BC15">
        <v>1</v>
      </c>
      <c r="BD15" s="79" t="str">
        <f>REPLACE(INDEX(GroupVertices[Group],MATCH(Edges28[[#This Row],[Vertex 1]],GroupVertices[Vertex],0)),1,1,"")</f>
        <v>3</v>
      </c>
      <c r="BE15" s="79" t="str">
        <f>REPLACE(INDEX(GroupVertices[Group],MATCH(Edges28[[#This Row],[Vertex 2]],GroupVertices[Vertex],0)),1,1,"")</f>
        <v>3</v>
      </c>
      <c r="BF15" s="79">
        <v>24</v>
      </c>
      <c r="BG15" s="48"/>
      <c r="BH15" s="49"/>
      <c r="BI15" s="48"/>
      <c r="BJ15" s="49"/>
      <c r="BK15" s="48"/>
      <c r="BL15" s="49"/>
      <c r="BM15" s="48"/>
      <c r="BN15" s="49"/>
      <c r="BO15" s="48"/>
    </row>
    <row r="16" spans="1:67" ht="15">
      <c r="A16" s="65" t="s">
        <v>247</v>
      </c>
      <c r="B16" s="65" t="s">
        <v>278</v>
      </c>
      <c r="C16" s="66"/>
      <c r="D16" s="67"/>
      <c r="E16" s="68"/>
      <c r="F16" s="69"/>
      <c r="G16" s="66"/>
      <c r="H16" s="70"/>
      <c r="I16" s="71"/>
      <c r="J16" s="71"/>
      <c r="K16" s="34" t="s">
        <v>65</v>
      </c>
      <c r="L16" s="78">
        <v>62</v>
      </c>
      <c r="M16" s="78"/>
      <c r="N16" s="73"/>
      <c r="O16" s="80" t="s">
        <v>293</v>
      </c>
      <c r="P16" s="82">
        <v>43704.66751157407</v>
      </c>
      <c r="Q16" s="80" t="s">
        <v>297</v>
      </c>
      <c r="R16" s="83" t="s">
        <v>321</v>
      </c>
      <c r="S16" s="80" t="s">
        <v>334</v>
      </c>
      <c r="T16" s="80" t="s">
        <v>343</v>
      </c>
      <c r="U16" s="80"/>
      <c r="V16" s="83" t="s">
        <v>380</v>
      </c>
      <c r="W16" s="82">
        <v>43704.66751157407</v>
      </c>
      <c r="X16" s="86">
        <v>43704</v>
      </c>
      <c r="Y16" s="88" t="s">
        <v>420</v>
      </c>
      <c r="Z16" s="83" t="s">
        <v>486</v>
      </c>
      <c r="AA16" s="80"/>
      <c r="AB16" s="80"/>
      <c r="AC16" s="88" t="s">
        <v>551</v>
      </c>
      <c r="AD16" s="80"/>
      <c r="AE16" s="80" t="b">
        <v>0</v>
      </c>
      <c r="AF16" s="80">
        <v>3</v>
      </c>
      <c r="AG16" s="88" t="s">
        <v>607</v>
      </c>
      <c r="AH16" s="80" t="b">
        <v>0</v>
      </c>
      <c r="AI16" s="80" t="s">
        <v>611</v>
      </c>
      <c r="AJ16" s="80"/>
      <c r="AK16" s="88" t="s">
        <v>607</v>
      </c>
      <c r="AL16" s="80" t="b">
        <v>0</v>
      </c>
      <c r="AM16" s="80">
        <v>1</v>
      </c>
      <c r="AN16" s="88" t="s">
        <v>607</v>
      </c>
      <c r="AO16" s="80" t="s">
        <v>617</v>
      </c>
      <c r="AP16" s="80" t="b">
        <v>0</v>
      </c>
      <c r="AQ16" s="88" t="s">
        <v>551</v>
      </c>
      <c r="AR16" s="80" t="s">
        <v>196</v>
      </c>
      <c r="AS16" s="80">
        <v>0</v>
      </c>
      <c r="AT16" s="80">
        <v>0</v>
      </c>
      <c r="AU16" s="80"/>
      <c r="AV16" s="80"/>
      <c r="AW16" s="80"/>
      <c r="AX16" s="80"/>
      <c r="AY16" s="80"/>
      <c r="AZ16" s="80"/>
      <c r="BA16" s="80"/>
      <c r="BB16" s="80"/>
      <c r="BC16">
        <v>1</v>
      </c>
      <c r="BD16" s="79" t="str">
        <f>REPLACE(INDEX(GroupVertices[Group],MATCH(Edges28[[#This Row],[Vertex 1]],GroupVertices[Vertex],0)),1,1,"")</f>
        <v>5</v>
      </c>
      <c r="BE16" s="79" t="str">
        <f>REPLACE(INDEX(GroupVertices[Group],MATCH(Edges28[[#This Row],[Vertex 2]],GroupVertices[Vertex],0)),1,1,"")</f>
        <v>5</v>
      </c>
      <c r="BF16" s="79">
        <v>23</v>
      </c>
      <c r="BG16" s="48">
        <v>1</v>
      </c>
      <c r="BH16" s="49">
        <v>10</v>
      </c>
      <c r="BI16" s="48">
        <v>0</v>
      </c>
      <c r="BJ16" s="49">
        <v>0</v>
      </c>
      <c r="BK16" s="48">
        <v>0</v>
      </c>
      <c r="BL16" s="49">
        <v>0</v>
      </c>
      <c r="BM16" s="48">
        <v>9</v>
      </c>
      <c r="BN16" s="49">
        <v>90</v>
      </c>
      <c r="BO16" s="48">
        <v>10</v>
      </c>
    </row>
    <row r="17" spans="1:67" ht="15">
      <c r="A17" s="65" t="s">
        <v>248</v>
      </c>
      <c r="B17" s="65" t="s">
        <v>247</v>
      </c>
      <c r="C17" s="66"/>
      <c r="D17" s="67"/>
      <c r="E17" s="68"/>
      <c r="F17" s="69"/>
      <c r="G17" s="66"/>
      <c r="H17" s="70"/>
      <c r="I17" s="71"/>
      <c r="J17" s="71"/>
      <c r="K17" s="34" t="s">
        <v>65</v>
      </c>
      <c r="L17" s="78">
        <v>63</v>
      </c>
      <c r="M17" s="78"/>
      <c r="N17" s="73"/>
      <c r="O17" s="80" t="s">
        <v>292</v>
      </c>
      <c r="P17" s="82">
        <v>43705.15375</v>
      </c>
      <c r="Q17" s="80" t="s">
        <v>297</v>
      </c>
      <c r="R17" s="83" t="s">
        <v>321</v>
      </c>
      <c r="S17" s="80" t="s">
        <v>334</v>
      </c>
      <c r="T17" s="80" t="s">
        <v>343</v>
      </c>
      <c r="U17" s="80"/>
      <c r="V17" s="83" t="s">
        <v>381</v>
      </c>
      <c r="W17" s="82">
        <v>43705.15375</v>
      </c>
      <c r="X17" s="86">
        <v>43705</v>
      </c>
      <c r="Y17" s="88" t="s">
        <v>421</v>
      </c>
      <c r="Z17" s="83" t="s">
        <v>487</v>
      </c>
      <c r="AA17" s="80"/>
      <c r="AB17" s="80"/>
      <c r="AC17" s="88" t="s">
        <v>552</v>
      </c>
      <c r="AD17" s="80"/>
      <c r="AE17" s="80" t="b">
        <v>0</v>
      </c>
      <c r="AF17" s="80">
        <v>0</v>
      </c>
      <c r="AG17" s="88" t="s">
        <v>607</v>
      </c>
      <c r="AH17" s="80" t="b">
        <v>0</v>
      </c>
      <c r="AI17" s="80" t="s">
        <v>611</v>
      </c>
      <c r="AJ17" s="80"/>
      <c r="AK17" s="88" t="s">
        <v>607</v>
      </c>
      <c r="AL17" s="80" t="b">
        <v>0</v>
      </c>
      <c r="AM17" s="80">
        <v>1</v>
      </c>
      <c r="AN17" s="88" t="s">
        <v>551</v>
      </c>
      <c r="AO17" s="80" t="s">
        <v>613</v>
      </c>
      <c r="AP17" s="80" t="b">
        <v>0</v>
      </c>
      <c r="AQ17" s="88" t="s">
        <v>551</v>
      </c>
      <c r="AR17" s="80" t="s">
        <v>196</v>
      </c>
      <c r="AS17" s="80">
        <v>0</v>
      </c>
      <c r="AT17" s="80">
        <v>0</v>
      </c>
      <c r="AU17" s="80"/>
      <c r="AV17" s="80"/>
      <c r="AW17" s="80"/>
      <c r="AX17" s="80"/>
      <c r="AY17" s="80"/>
      <c r="AZ17" s="80"/>
      <c r="BA17" s="80"/>
      <c r="BB17" s="80"/>
      <c r="BC17">
        <v>1</v>
      </c>
      <c r="BD17" s="79" t="str">
        <f>REPLACE(INDEX(GroupVertices[Group],MATCH(Edges28[[#This Row],[Vertex 1]],GroupVertices[Vertex],0)),1,1,"")</f>
        <v>5</v>
      </c>
      <c r="BE17" s="79" t="str">
        <f>REPLACE(INDEX(GroupVertices[Group],MATCH(Edges28[[#This Row],[Vertex 2]],GroupVertices[Vertex],0)),1,1,"")</f>
        <v>5</v>
      </c>
      <c r="BF17" s="79">
        <v>23</v>
      </c>
      <c r="BG17" s="48"/>
      <c r="BH17" s="49"/>
      <c r="BI17" s="48"/>
      <c r="BJ17" s="49"/>
      <c r="BK17" s="48"/>
      <c r="BL17" s="49"/>
      <c r="BM17" s="48"/>
      <c r="BN17" s="49"/>
      <c r="BO17" s="48"/>
    </row>
    <row r="18" spans="1:67" ht="15">
      <c r="A18" s="65" t="s">
        <v>249</v>
      </c>
      <c r="B18" s="65" t="s">
        <v>277</v>
      </c>
      <c r="C18" s="66"/>
      <c r="D18" s="67"/>
      <c r="E18" s="68"/>
      <c r="F18" s="69"/>
      <c r="G18" s="66"/>
      <c r="H18" s="70"/>
      <c r="I18" s="71"/>
      <c r="J18" s="71"/>
      <c r="K18" s="34" t="s">
        <v>65</v>
      </c>
      <c r="L18" s="78">
        <v>65</v>
      </c>
      <c r="M18" s="78"/>
      <c r="N18" s="73"/>
      <c r="O18" s="80" t="s">
        <v>293</v>
      </c>
      <c r="P18" s="82">
        <v>43704.762777777774</v>
      </c>
      <c r="Q18" s="80" t="s">
        <v>296</v>
      </c>
      <c r="R18" s="80"/>
      <c r="S18" s="80"/>
      <c r="T18" s="80" t="s">
        <v>342</v>
      </c>
      <c r="U18" s="80"/>
      <c r="V18" s="83" t="s">
        <v>382</v>
      </c>
      <c r="W18" s="82">
        <v>43704.762777777774</v>
      </c>
      <c r="X18" s="86">
        <v>43704</v>
      </c>
      <c r="Y18" s="88" t="s">
        <v>422</v>
      </c>
      <c r="Z18" s="83" t="s">
        <v>488</v>
      </c>
      <c r="AA18" s="80"/>
      <c r="AB18" s="80"/>
      <c r="AC18" s="88" t="s">
        <v>553</v>
      </c>
      <c r="AD18" s="80"/>
      <c r="AE18" s="80" t="b">
        <v>0</v>
      </c>
      <c r="AF18" s="80">
        <v>0</v>
      </c>
      <c r="AG18" s="88" t="s">
        <v>607</v>
      </c>
      <c r="AH18" s="80" t="b">
        <v>0</v>
      </c>
      <c r="AI18" s="80" t="s">
        <v>611</v>
      </c>
      <c r="AJ18" s="80"/>
      <c r="AK18" s="88" t="s">
        <v>607</v>
      </c>
      <c r="AL18" s="80" t="b">
        <v>0</v>
      </c>
      <c r="AM18" s="80">
        <v>11</v>
      </c>
      <c r="AN18" s="88" t="s">
        <v>558</v>
      </c>
      <c r="AO18" s="80" t="s">
        <v>613</v>
      </c>
      <c r="AP18" s="80" t="b">
        <v>0</v>
      </c>
      <c r="AQ18" s="88" t="s">
        <v>558</v>
      </c>
      <c r="AR18" s="80" t="s">
        <v>196</v>
      </c>
      <c r="AS18" s="80">
        <v>0</v>
      </c>
      <c r="AT18" s="80">
        <v>0</v>
      </c>
      <c r="AU18" s="80"/>
      <c r="AV18" s="80"/>
      <c r="AW18" s="80"/>
      <c r="AX18" s="80"/>
      <c r="AY18" s="80"/>
      <c r="AZ18" s="80"/>
      <c r="BA18" s="80"/>
      <c r="BB18" s="80"/>
      <c r="BC18">
        <v>1</v>
      </c>
      <c r="BD18" s="79" t="str">
        <f>REPLACE(INDEX(GroupVertices[Group],MATCH(Edges28[[#This Row],[Vertex 1]],GroupVertices[Vertex],0)),1,1,"")</f>
        <v>3</v>
      </c>
      <c r="BE18" s="79" t="str">
        <f>REPLACE(INDEX(GroupVertices[Group],MATCH(Edges28[[#This Row],[Vertex 2]],GroupVertices[Vertex],0)),1,1,"")</f>
        <v>3</v>
      </c>
      <c r="BF18" s="79">
        <v>24</v>
      </c>
      <c r="BG18" s="48"/>
      <c r="BH18" s="49"/>
      <c r="BI18" s="48"/>
      <c r="BJ18" s="49"/>
      <c r="BK18" s="48"/>
      <c r="BL18" s="49"/>
      <c r="BM18" s="48"/>
      <c r="BN18" s="49"/>
      <c r="BO18" s="48"/>
    </row>
    <row r="19" spans="1:67" ht="15">
      <c r="A19" s="65" t="s">
        <v>250</v>
      </c>
      <c r="B19" s="65" t="s">
        <v>277</v>
      </c>
      <c r="C19" s="66"/>
      <c r="D19" s="67"/>
      <c r="E19" s="68"/>
      <c r="F19" s="69"/>
      <c r="G19" s="66"/>
      <c r="H19" s="70"/>
      <c r="I19" s="71"/>
      <c r="J19" s="71"/>
      <c r="K19" s="34" t="s">
        <v>65</v>
      </c>
      <c r="L19" s="78">
        <v>66</v>
      </c>
      <c r="M19" s="78"/>
      <c r="N19" s="73"/>
      <c r="O19" s="80" t="s">
        <v>293</v>
      </c>
      <c r="P19" s="82">
        <v>43704.76945601852</v>
      </c>
      <c r="Q19" s="80" t="s">
        <v>296</v>
      </c>
      <c r="R19" s="80"/>
      <c r="S19" s="80"/>
      <c r="T19" s="80" t="s">
        <v>342</v>
      </c>
      <c r="U19" s="80"/>
      <c r="V19" s="83" t="s">
        <v>383</v>
      </c>
      <c r="W19" s="82">
        <v>43704.76945601852</v>
      </c>
      <c r="X19" s="86">
        <v>43704</v>
      </c>
      <c r="Y19" s="88" t="s">
        <v>423</v>
      </c>
      <c r="Z19" s="83" t="s">
        <v>489</v>
      </c>
      <c r="AA19" s="80"/>
      <c r="AB19" s="80"/>
      <c r="AC19" s="88" t="s">
        <v>554</v>
      </c>
      <c r="AD19" s="80"/>
      <c r="AE19" s="80" t="b">
        <v>0</v>
      </c>
      <c r="AF19" s="80">
        <v>0</v>
      </c>
      <c r="AG19" s="88" t="s">
        <v>607</v>
      </c>
      <c r="AH19" s="80" t="b">
        <v>0</v>
      </c>
      <c r="AI19" s="80" t="s">
        <v>611</v>
      </c>
      <c r="AJ19" s="80"/>
      <c r="AK19" s="88" t="s">
        <v>607</v>
      </c>
      <c r="AL19" s="80" t="b">
        <v>0</v>
      </c>
      <c r="AM19" s="80">
        <v>11</v>
      </c>
      <c r="AN19" s="88" t="s">
        <v>558</v>
      </c>
      <c r="AO19" s="80" t="s">
        <v>618</v>
      </c>
      <c r="AP19" s="80" t="b">
        <v>0</v>
      </c>
      <c r="AQ19" s="88" t="s">
        <v>558</v>
      </c>
      <c r="AR19" s="80" t="s">
        <v>196</v>
      </c>
      <c r="AS19" s="80">
        <v>0</v>
      </c>
      <c r="AT19" s="80">
        <v>0</v>
      </c>
      <c r="AU19" s="80"/>
      <c r="AV19" s="80"/>
      <c r="AW19" s="80"/>
      <c r="AX19" s="80"/>
      <c r="AY19" s="80"/>
      <c r="AZ19" s="80"/>
      <c r="BA19" s="80"/>
      <c r="BB19" s="80"/>
      <c r="BC19">
        <v>1</v>
      </c>
      <c r="BD19" s="79" t="str">
        <f>REPLACE(INDEX(GroupVertices[Group],MATCH(Edges28[[#This Row],[Vertex 1]],GroupVertices[Vertex],0)),1,1,"")</f>
        <v>3</v>
      </c>
      <c r="BE19" s="79" t="str">
        <f>REPLACE(INDEX(GroupVertices[Group],MATCH(Edges28[[#This Row],[Vertex 2]],GroupVertices[Vertex],0)),1,1,"")</f>
        <v>3</v>
      </c>
      <c r="BF19" s="79">
        <v>24</v>
      </c>
      <c r="BG19" s="48"/>
      <c r="BH19" s="49"/>
      <c r="BI19" s="48"/>
      <c r="BJ19" s="49"/>
      <c r="BK19" s="48"/>
      <c r="BL19" s="49"/>
      <c r="BM19" s="48"/>
      <c r="BN19" s="49"/>
      <c r="BO19" s="48"/>
    </row>
    <row r="20" spans="1:67" ht="15">
      <c r="A20" s="65" t="s">
        <v>251</v>
      </c>
      <c r="B20" s="65" t="s">
        <v>277</v>
      </c>
      <c r="C20" s="66"/>
      <c r="D20" s="67"/>
      <c r="E20" s="68"/>
      <c r="F20" s="69"/>
      <c r="G20" s="66"/>
      <c r="H20" s="70"/>
      <c r="I20" s="71"/>
      <c r="J20" s="71"/>
      <c r="K20" s="34" t="s">
        <v>65</v>
      </c>
      <c r="L20" s="78">
        <v>67</v>
      </c>
      <c r="M20" s="78"/>
      <c r="N20" s="73"/>
      <c r="O20" s="80" t="s">
        <v>293</v>
      </c>
      <c r="P20" s="82">
        <v>43704.90210648148</v>
      </c>
      <c r="Q20" s="80" t="s">
        <v>296</v>
      </c>
      <c r="R20" s="80"/>
      <c r="S20" s="80"/>
      <c r="T20" s="80" t="s">
        <v>342</v>
      </c>
      <c r="U20" s="80"/>
      <c r="V20" s="83" t="s">
        <v>384</v>
      </c>
      <c r="W20" s="82">
        <v>43704.90210648148</v>
      </c>
      <c r="X20" s="86">
        <v>43704</v>
      </c>
      <c r="Y20" s="88" t="s">
        <v>424</v>
      </c>
      <c r="Z20" s="83" t="s">
        <v>490</v>
      </c>
      <c r="AA20" s="80"/>
      <c r="AB20" s="80"/>
      <c r="AC20" s="88" t="s">
        <v>555</v>
      </c>
      <c r="AD20" s="80"/>
      <c r="AE20" s="80" t="b">
        <v>0</v>
      </c>
      <c r="AF20" s="80">
        <v>0</v>
      </c>
      <c r="AG20" s="88" t="s">
        <v>607</v>
      </c>
      <c r="AH20" s="80" t="b">
        <v>0</v>
      </c>
      <c r="AI20" s="80" t="s">
        <v>611</v>
      </c>
      <c r="AJ20" s="80"/>
      <c r="AK20" s="88" t="s">
        <v>607</v>
      </c>
      <c r="AL20" s="80" t="b">
        <v>0</v>
      </c>
      <c r="AM20" s="80">
        <v>11</v>
      </c>
      <c r="AN20" s="88" t="s">
        <v>558</v>
      </c>
      <c r="AO20" s="80" t="s">
        <v>613</v>
      </c>
      <c r="AP20" s="80" t="b">
        <v>0</v>
      </c>
      <c r="AQ20" s="88" t="s">
        <v>558</v>
      </c>
      <c r="AR20" s="80" t="s">
        <v>196</v>
      </c>
      <c r="AS20" s="80">
        <v>0</v>
      </c>
      <c r="AT20" s="80">
        <v>0</v>
      </c>
      <c r="AU20" s="80"/>
      <c r="AV20" s="80"/>
      <c r="AW20" s="80"/>
      <c r="AX20" s="80"/>
      <c r="AY20" s="80"/>
      <c r="AZ20" s="80"/>
      <c r="BA20" s="80"/>
      <c r="BB20" s="80"/>
      <c r="BC20">
        <v>1</v>
      </c>
      <c r="BD20" s="79" t="str">
        <f>REPLACE(INDEX(GroupVertices[Group],MATCH(Edges28[[#This Row],[Vertex 1]],GroupVertices[Vertex],0)),1,1,"")</f>
        <v>3</v>
      </c>
      <c r="BE20" s="79" t="str">
        <f>REPLACE(INDEX(GroupVertices[Group],MATCH(Edges28[[#This Row],[Vertex 2]],GroupVertices[Vertex],0)),1,1,"")</f>
        <v>3</v>
      </c>
      <c r="BF20" s="79">
        <v>24</v>
      </c>
      <c r="BG20" s="48"/>
      <c r="BH20" s="49"/>
      <c r="BI20" s="48"/>
      <c r="BJ20" s="49"/>
      <c r="BK20" s="48"/>
      <c r="BL20" s="49"/>
      <c r="BM20" s="48"/>
      <c r="BN20" s="49"/>
      <c r="BO20" s="48"/>
    </row>
    <row r="21" spans="1:67" ht="15">
      <c r="A21" s="65" t="s">
        <v>252</v>
      </c>
      <c r="B21" s="65" t="s">
        <v>277</v>
      </c>
      <c r="C21" s="66"/>
      <c r="D21" s="67"/>
      <c r="E21" s="68"/>
      <c r="F21" s="69"/>
      <c r="G21" s="66"/>
      <c r="H21" s="70"/>
      <c r="I21" s="71"/>
      <c r="J21" s="71"/>
      <c r="K21" s="34" t="s">
        <v>65</v>
      </c>
      <c r="L21" s="78">
        <v>68</v>
      </c>
      <c r="M21" s="78"/>
      <c r="N21" s="73"/>
      <c r="O21" s="80" t="s">
        <v>293</v>
      </c>
      <c r="P21" s="82">
        <v>43705.13144675926</v>
      </c>
      <c r="Q21" s="80" t="s">
        <v>296</v>
      </c>
      <c r="R21" s="80"/>
      <c r="S21" s="80"/>
      <c r="T21" s="80" t="s">
        <v>342</v>
      </c>
      <c r="U21" s="80"/>
      <c r="V21" s="83" t="s">
        <v>385</v>
      </c>
      <c r="W21" s="82">
        <v>43705.13144675926</v>
      </c>
      <c r="X21" s="86">
        <v>43705</v>
      </c>
      <c r="Y21" s="88" t="s">
        <v>425</v>
      </c>
      <c r="Z21" s="83" t="s">
        <v>491</v>
      </c>
      <c r="AA21" s="80"/>
      <c r="AB21" s="80"/>
      <c r="AC21" s="88" t="s">
        <v>556</v>
      </c>
      <c r="AD21" s="80"/>
      <c r="AE21" s="80" t="b">
        <v>0</v>
      </c>
      <c r="AF21" s="80">
        <v>0</v>
      </c>
      <c r="AG21" s="88" t="s">
        <v>607</v>
      </c>
      <c r="AH21" s="80" t="b">
        <v>0</v>
      </c>
      <c r="AI21" s="80" t="s">
        <v>611</v>
      </c>
      <c r="AJ21" s="80"/>
      <c r="AK21" s="88" t="s">
        <v>607</v>
      </c>
      <c r="AL21" s="80" t="b">
        <v>0</v>
      </c>
      <c r="AM21" s="80">
        <v>11</v>
      </c>
      <c r="AN21" s="88" t="s">
        <v>558</v>
      </c>
      <c r="AO21" s="80" t="s">
        <v>616</v>
      </c>
      <c r="AP21" s="80" t="b">
        <v>0</v>
      </c>
      <c r="AQ21" s="88" t="s">
        <v>558</v>
      </c>
      <c r="AR21" s="80" t="s">
        <v>196</v>
      </c>
      <c r="AS21" s="80">
        <v>0</v>
      </c>
      <c r="AT21" s="80">
        <v>0</v>
      </c>
      <c r="AU21" s="80"/>
      <c r="AV21" s="80"/>
      <c r="AW21" s="80"/>
      <c r="AX21" s="80"/>
      <c r="AY21" s="80"/>
      <c r="AZ21" s="80"/>
      <c r="BA21" s="80"/>
      <c r="BB21" s="80"/>
      <c r="BC21">
        <v>1</v>
      </c>
      <c r="BD21" s="79" t="str">
        <f>REPLACE(INDEX(GroupVertices[Group],MATCH(Edges28[[#This Row],[Vertex 1]],GroupVertices[Vertex],0)),1,1,"")</f>
        <v>3</v>
      </c>
      <c r="BE21" s="79" t="str">
        <f>REPLACE(INDEX(GroupVertices[Group],MATCH(Edges28[[#This Row],[Vertex 2]],GroupVertices[Vertex],0)),1,1,"")</f>
        <v>3</v>
      </c>
      <c r="BF21" s="79">
        <v>24</v>
      </c>
      <c r="BG21" s="48"/>
      <c r="BH21" s="49"/>
      <c r="BI21" s="48"/>
      <c r="BJ21" s="49"/>
      <c r="BK21" s="48"/>
      <c r="BL21" s="49"/>
      <c r="BM21" s="48"/>
      <c r="BN21" s="49"/>
      <c r="BO21" s="48"/>
    </row>
    <row r="22" spans="1:67" ht="15">
      <c r="A22" s="65" t="s">
        <v>253</v>
      </c>
      <c r="B22" s="65" t="s">
        <v>277</v>
      </c>
      <c r="C22" s="66"/>
      <c r="D22" s="67"/>
      <c r="E22" s="68"/>
      <c r="F22" s="69"/>
      <c r="G22" s="66"/>
      <c r="H22" s="70"/>
      <c r="I22" s="71"/>
      <c r="J22" s="71"/>
      <c r="K22" s="34" t="s">
        <v>65</v>
      </c>
      <c r="L22" s="78">
        <v>69</v>
      </c>
      <c r="M22" s="78"/>
      <c r="N22" s="73"/>
      <c r="O22" s="80" t="s">
        <v>293</v>
      </c>
      <c r="P22" s="82">
        <v>43705.24550925926</v>
      </c>
      <c r="Q22" s="80" t="s">
        <v>296</v>
      </c>
      <c r="R22" s="80"/>
      <c r="S22" s="80"/>
      <c r="T22" s="80" t="s">
        <v>342</v>
      </c>
      <c r="U22" s="80"/>
      <c r="V22" s="83" t="s">
        <v>386</v>
      </c>
      <c r="W22" s="82">
        <v>43705.24550925926</v>
      </c>
      <c r="X22" s="86">
        <v>43705</v>
      </c>
      <c r="Y22" s="88" t="s">
        <v>426</v>
      </c>
      <c r="Z22" s="83" t="s">
        <v>492</v>
      </c>
      <c r="AA22" s="80"/>
      <c r="AB22" s="80"/>
      <c r="AC22" s="88" t="s">
        <v>557</v>
      </c>
      <c r="AD22" s="80"/>
      <c r="AE22" s="80" t="b">
        <v>0</v>
      </c>
      <c r="AF22" s="80">
        <v>0</v>
      </c>
      <c r="AG22" s="88" t="s">
        <v>607</v>
      </c>
      <c r="AH22" s="80" t="b">
        <v>0</v>
      </c>
      <c r="AI22" s="80" t="s">
        <v>611</v>
      </c>
      <c r="AJ22" s="80"/>
      <c r="AK22" s="88" t="s">
        <v>607</v>
      </c>
      <c r="AL22" s="80" t="b">
        <v>0</v>
      </c>
      <c r="AM22" s="80">
        <v>11</v>
      </c>
      <c r="AN22" s="88" t="s">
        <v>558</v>
      </c>
      <c r="AO22" s="80" t="s">
        <v>616</v>
      </c>
      <c r="AP22" s="80" t="b">
        <v>0</v>
      </c>
      <c r="AQ22" s="88" t="s">
        <v>558</v>
      </c>
      <c r="AR22" s="80" t="s">
        <v>196</v>
      </c>
      <c r="AS22" s="80">
        <v>0</v>
      </c>
      <c r="AT22" s="80">
        <v>0</v>
      </c>
      <c r="AU22" s="80"/>
      <c r="AV22" s="80"/>
      <c r="AW22" s="80"/>
      <c r="AX22" s="80"/>
      <c r="AY22" s="80"/>
      <c r="AZ22" s="80"/>
      <c r="BA22" s="80"/>
      <c r="BB22" s="80"/>
      <c r="BC22">
        <v>1</v>
      </c>
      <c r="BD22" s="79" t="str">
        <f>REPLACE(INDEX(GroupVertices[Group],MATCH(Edges28[[#This Row],[Vertex 1]],GroupVertices[Vertex],0)),1,1,"")</f>
        <v>3</v>
      </c>
      <c r="BE22" s="79" t="str">
        <f>REPLACE(INDEX(GroupVertices[Group],MATCH(Edges28[[#This Row],[Vertex 2]],GroupVertices[Vertex],0)),1,1,"")</f>
        <v>3</v>
      </c>
      <c r="BF22" s="79">
        <v>24</v>
      </c>
      <c r="BG22" s="48"/>
      <c r="BH22" s="49"/>
      <c r="BI22" s="48"/>
      <c r="BJ22" s="49"/>
      <c r="BK22" s="48"/>
      <c r="BL22" s="49"/>
      <c r="BM22" s="48"/>
      <c r="BN22" s="49"/>
      <c r="BO22" s="48"/>
    </row>
    <row r="23" spans="1:67" ht="15">
      <c r="A23" s="65" t="s">
        <v>254</v>
      </c>
      <c r="B23" s="65" t="s">
        <v>277</v>
      </c>
      <c r="C23" s="66"/>
      <c r="D23" s="67"/>
      <c r="E23" s="68"/>
      <c r="F23" s="69"/>
      <c r="G23" s="66"/>
      <c r="H23" s="70"/>
      <c r="I23" s="71"/>
      <c r="J23" s="71"/>
      <c r="K23" s="34" t="s">
        <v>65</v>
      </c>
      <c r="L23" s="78">
        <v>70</v>
      </c>
      <c r="M23" s="78"/>
      <c r="N23" s="73"/>
      <c r="O23" s="80" t="s">
        <v>293</v>
      </c>
      <c r="P23" s="82">
        <v>43704.76084490741</v>
      </c>
      <c r="Q23" s="80" t="s">
        <v>296</v>
      </c>
      <c r="R23" s="83" t="s">
        <v>322</v>
      </c>
      <c r="S23" s="80" t="s">
        <v>334</v>
      </c>
      <c r="T23" s="80" t="s">
        <v>342</v>
      </c>
      <c r="U23" s="80"/>
      <c r="V23" s="83" t="s">
        <v>387</v>
      </c>
      <c r="W23" s="82">
        <v>43704.76084490741</v>
      </c>
      <c r="X23" s="86">
        <v>43704</v>
      </c>
      <c r="Y23" s="88" t="s">
        <v>427</v>
      </c>
      <c r="Z23" s="83" t="s">
        <v>493</v>
      </c>
      <c r="AA23" s="80"/>
      <c r="AB23" s="80"/>
      <c r="AC23" s="88" t="s">
        <v>558</v>
      </c>
      <c r="AD23" s="80"/>
      <c r="AE23" s="80" t="b">
        <v>0</v>
      </c>
      <c r="AF23" s="80">
        <v>13</v>
      </c>
      <c r="AG23" s="88" t="s">
        <v>607</v>
      </c>
      <c r="AH23" s="80" t="b">
        <v>0</v>
      </c>
      <c r="AI23" s="80" t="s">
        <v>611</v>
      </c>
      <c r="AJ23" s="80"/>
      <c r="AK23" s="88" t="s">
        <v>607</v>
      </c>
      <c r="AL23" s="80" t="b">
        <v>0</v>
      </c>
      <c r="AM23" s="80">
        <v>11</v>
      </c>
      <c r="AN23" s="88" t="s">
        <v>607</v>
      </c>
      <c r="AO23" s="80" t="s">
        <v>618</v>
      </c>
      <c r="AP23" s="80" t="b">
        <v>0</v>
      </c>
      <c r="AQ23" s="88" t="s">
        <v>558</v>
      </c>
      <c r="AR23" s="80" t="s">
        <v>196</v>
      </c>
      <c r="AS23" s="80">
        <v>0</v>
      </c>
      <c r="AT23" s="80">
        <v>0</v>
      </c>
      <c r="AU23" s="80"/>
      <c r="AV23" s="80"/>
      <c r="AW23" s="80"/>
      <c r="AX23" s="80"/>
      <c r="AY23" s="80"/>
      <c r="AZ23" s="80"/>
      <c r="BA23" s="80"/>
      <c r="BB23" s="80"/>
      <c r="BC23">
        <v>1</v>
      </c>
      <c r="BD23" s="79" t="str">
        <f>REPLACE(INDEX(GroupVertices[Group],MATCH(Edges28[[#This Row],[Vertex 1]],GroupVertices[Vertex],0)),1,1,"")</f>
        <v>3</v>
      </c>
      <c r="BE23" s="79" t="str">
        <f>REPLACE(INDEX(GroupVertices[Group],MATCH(Edges28[[#This Row],[Vertex 2]],GroupVertices[Vertex],0)),1,1,"")</f>
        <v>3</v>
      </c>
      <c r="BF23" s="79">
        <v>24</v>
      </c>
      <c r="BG23" s="48"/>
      <c r="BH23" s="49"/>
      <c r="BI23" s="48"/>
      <c r="BJ23" s="49"/>
      <c r="BK23" s="48"/>
      <c r="BL23" s="49"/>
      <c r="BM23" s="48"/>
      <c r="BN23" s="49"/>
      <c r="BO23" s="48"/>
    </row>
    <row r="24" spans="1:67" ht="15">
      <c r="A24" s="65" t="s">
        <v>254</v>
      </c>
      <c r="B24" s="65" t="s">
        <v>279</v>
      </c>
      <c r="C24" s="66"/>
      <c r="D24" s="67"/>
      <c r="E24" s="68"/>
      <c r="F24" s="69"/>
      <c r="G24" s="66"/>
      <c r="H24" s="70"/>
      <c r="I24" s="71"/>
      <c r="J24" s="71"/>
      <c r="K24" s="34" t="s">
        <v>65</v>
      </c>
      <c r="L24" s="78">
        <v>99</v>
      </c>
      <c r="M24" s="78"/>
      <c r="N24" s="73"/>
      <c r="O24" s="80" t="s">
        <v>293</v>
      </c>
      <c r="P24" s="82">
        <v>43705.45605324074</v>
      </c>
      <c r="Q24" s="80" t="s">
        <v>298</v>
      </c>
      <c r="R24" s="80"/>
      <c r="S24" s="80"/>
      <c r="T24" s="80" t="s">
        <v>344</v>
      </c>
      <c r="U24" s="83" t="s">
        <v>359</v>
      </c>
      <c r="V24" s="83" t="s">
        <v>359</v>
      </c>
      <c r="W24" s="82">
        <v>43705.45605324074</v>
      </c>
      <c r="X24" s="86">
        <v>43705</v>
      </c>
      <c r="Y24" s="88" t="s">
        <v>428</v>
      </c>
      <c r="Z24" s="83" t="s">
        <v>494</v>
      </c>
      <c r="AA24" s="80"/>
      <c r="AB24" s="80"/>
      <c r="AC24" s="88" t="s">
        <v>559</v>
      </c>
      <c r="AD24" s="80"/>
      <c r="AE24" s="80" t="b">
        <v>0</v>
      </c>
      <c r="AF24" s="80">
        <v>11</v>
      </c>
      <c r="AG24" s="88" t="s">
        <v>607</v>
      </c>
      <c r="AH24" s="80" t="b">
        <v>0</v>
      </c>
      <c r="AI24" s="80" t="s">
        <v>611</v>
      </c>
      <c r="AJ24" s="80"/>
      <c r="AK24" s="88" t="s">
        <v>607</v>
      </c>
      <c r="AL24" s="80" t="b">
        <v>0</v>
      </c>
      <c r="AM24" s="80">
        <v>1</v>
      </c>
      <c r="AN24" s="88" t="s">
        <v>607</v>
      </c>
      <c r="AO24" s="80" t="s">
        <v>613</v>
      </c>
      <c r="AP24" s="80" t="b">
        <v>0</v>
      </c>
      <c r="AQ24" s="88" t="s">
        <v>559</v>
      </c>
      <c r="AR24" s="80" t="s">
        <v>196</v>
      </c>
      <c r="AS24" s="80">
        <v>0</v>
      </c>
      <c r="AT24" s="80">
        <v>0</v>
      </c>
      <c r="AU24" s="80"/>
      <c r="AV24" s="80"/>
      <c r="AW24" s="80"/>
      <c r="AX24" s="80"/>
      <c r="AY24" s="80"/>
      <c r="AZ24" s="80"/>
      <c r="BA24" s="80"/>
      <c r="BB24" s="80"/>
      <c r="BC24">
        <v>1</v>
      </c>
      <c r="BD24" s="79" t="str">
        <f>REPLACE(INDEX(GroupVertices[Group],MATCH(Edges28[[#This Row],[Vertex 1]],GroupVertices[Vertex],0)),1,1,"")</f>
        <v>3</v>
      </c>
      <c r="BE24" s="79" t="str">
        <f>REPLACE(INDEX(GroupVertices[Group],MATCH(Edges28[[#This Row],[Vertex 2]],GroupVertices[Vertex],0)),1,1,"")</f>
        <v>3</v>
      </c>
      <c r="BF24" s="79">
        <v>22</v>
      </c>
      <c r="BG24" s="48">
        <v>1</v>
      </c>
      <c r="BH24" s="49">
        <v>2.7027027027027026</v>
      </c>
      <c r="BI24" s="48">
        <v>1</v>
      </c>
      <c r="BJ24" s="49">
        <v>2.7027027027027026</v>
      </c>
      <c r="BK24" s="48">
        <v>0</v>
      </c>
      <c r="BL24" s="49">
        <v>0</v>
      </c>
      <c r="BM24" s="48">
        <v>35</v>
      </c>
      <c r="BN24" s="49">
        <v>94.5945945945946</v>
      </c>
      <c r="BO24" s="48">
        <v>37</v>
      </c>
    </row>
    <row r="25" spans="1:67" ht="15">
      <c r="A25" s="65" t="s">
        <v>255</v>
      </c>
      <c r="B25" s="65" t="s">
        <v>254</v>
      </c>
      <c r="C25" s="66"/>
      <c r="D25" s="67"/>
      <c r="E25" s="68"/>
      <c r="F25" s="69"/>
      <c r="G25" s="66"/>
      <c r="H25" s="70"/>
      <c r="I25" s="71"/>
      <c r="J25" s="71"/>
      <c r="K25" s="34" t="s">
        <v>65</v>
      </c>
      <c r="L25" s="78">
        <v>100</v>
      </c>
      <c r="M25" s="78"/>
      <c r="N25" s="73"/>
      <c r="O25" s="80" t="s">
        <v>292</v>
      </c>
      <c r="P25" s="82">
        <v>43705.510659722226</v>
      </c>
      <c r="Q25" s="80" t="s">
        <v>298</v>
      </c>
      <c r="R25" s="80"/>
      <c r="S25" s="80"/>
      <c r="T25" s="80" t="s">
        <v>344</v>
      </c>
      <c r="U25" s="80"/>
      <c r="V25" s="83" t="s">
        <v>388</v>
      </c>
      <c r="W25" s="82">
        <v>43705.510659722226</v>
      </c>
      <c r="X25" s="86">
        <v>43705</v>
      </c>
      <c r="Y25" s="88" t="s">
        <v>429</v>
      </c>
      <c r="Z25" s="83" t="s">
        <v>495</v>
      </c>
      <c r="AA25" s="80"/>
      <c r="AB25" s="80"/>
      <c r="AC25" s="88" t="s">
        <v>560</v>
      </c>
      <c r="AD25" s="80"/>
      <c r="AE25" s="80" t="b">
        <v>0</v>
      </c>
      <c r="AF25" s="80">
        <v>0</v>
      </c>
      <c r="AG25" s="88" t="s">
        <v>607</v>
      </c>
      <c r="AH25" s="80" t="b">
        <v>0</v>
      </c>
      <c r="AI25" s="80" t="s">
        <v>611</v>
      </c>
      <c r="AJ25" s="80"/>
      <c r="AK25" s="88" t="s">
        <v>607</v>
      </c>
      <c r="AL25" s="80" t="b">
        <v>0</v>
      </c>
      <c r="AM25" s="80">
        <v>1</v>
      </c>
      <c r="AN25" s="88" t="s">
        <v>559</v>
      </c>
      <c r="AO25" s="80" t="s">
        <v>613</v>
      </c>
      <c r="AP25" s="80" t="b">
        <v>0</v>
      </c>
      <c r="AQ25" s="88" t="s">
        <v>559</v>
      </c>
      <c r="AR25" s="80" t="s">
        <v>196</v>
      </c>
      <c r="AS25" s="80">
        <v>0</v>
      </c>
      <c r="AT25" s="80">
        <v>0</v>
      </c>
      <c r="AU25" s="80"/>
      <c r="AV25" s="80"/>
      <c r="AW25" s="80"/>
      <c r="AX25" s="80"/>
      <c r="AY25" s="80"/>
      <c r="AZ25" s="80"/>
      <c r="BA25" s="80"/>
      <c r="BB25" s="80"/>
      <c r="BC25">
        <v>1</v>
      </c>
      <c r="BD25" s="79" t="str">
        <f>REPLACE(INDEX(GroupVertices[Group],MATCH(Edges28[[#This Row],[Vertex 1]],GroupVertices[Vertex],0)),1,1,"")</f>
        <v>3</v>
      </c>
      <c r="BE25" s="79" t="str">
        <f>REPLACE(INDEX(GroupVertices[Group],MATCH(Edges28[[#This Row],[Vertex 2]],GroupVertices[Vertex],0)),1,1,"")</f>
        <v>3</v>
      </c>
      <c r="BF25" s="79">
        <v>22</v>
      </c>
      <c r="BG25" s="48"/>
      <c r="BH25" s="49"/>
      <c r="BI25" s="48"/>
      <c r="BJ25" s="49"/>
      <c r="BK25" s="48"/>
      <c r="BL25" s="49"/>
      <c r="BM25" s="48"/>
      <c r="BN25" s="49"/>
      <c r="BO25" s="48"/>
    </row>
    <row r="26" spans="1:67" ht="15">
      <c r="A26" s="65" t="s">
        <v>256</v>
      </c>
      <c r="B26" s="65" t="s">
        <v>273</v>
      </c>
      <c r="C26" s="66"/>
      <c r="D26" s="67"/>
      <c r="E26" s="68"/>
      <c r="F26" s="69"/>
      <c r="G26" s="66"/>
      <c r="H26" s="70"/>
      <c r="I26" s="71"/>
      <c r="J26" s="71"/>
      <c r="K26" s="34" t="s">
        <v>65</v>
      </c>
      <c r="L26" s="78">
        <v>102</v>
      </c>
      <c r="M26" s="78"/>
      <c r="N26" s="73"/>
      <c r="O26" s="80" t="s">
        <v>292</v>
      </c>
      <c r="P26" s="82">
        <v>43705.71648148148</v>
      </c>
      <c r="Q26" s="80" t="s">
        <v>299</v>
      </c>
      <c r="R26" s="80"/>
      <c r="S26" s="80"/>
      <c r="T26" s="80" t="s">
        <v>345</v>
      </c>
      <c r="U26" s="80"/>
      <c r="V26" s="83" t="s">
        <v>389</v>
      </c>
      <c r="W26" s="82">
        <v>43705.71648148148</v>
      </c>
      <c r="X26" s="86">
        <v>43705</v>
      </c>
      <c r="Y26" s="88" t="s">
        <v>430</v>
      </c>
      <c r="Z26" s="83" t="s">
        <v>496</v>
      </c>
      <c r="AA26" s="80"/>
      <c r="AB26" s="80"/>
      <c r="AC26" s="88" t="s">
        <v>561</v>
      </c>
      <c r="AD26" s="80"/>
      <c r="AE26" s="80" t="b">
        <v>0</v>
      </c>
      <c r="AF26" s="80">
        <v>0</v>
      </c>
      <c r="AG26" s="88" t="s">
        <v>607</v>
      </c>
      <c r="AH26" s="80" t="b">
        <v>0</v>
      </c>
      <c r="AI26" s="80" t="s">
        <v>611</v>
      </c>
      <c r="AJ26" s="80"/>
      <c r="AK26" s="88" t="s">
        <v>607</v>
      </c>
      <c r="AL26" s="80" t="b">
        <v>0</v>
      </c>
      <c r="AM26" s="80">
        <v>3</v>
      </c>
      <c r="AN26" s="88" t="s">
        <v>594</v>
      </c>
      <c r="AO26" s="80" t="s">
        <v>617</v>
      </c>
      <c r="AP26" s="80" t="b">
        <v>0</v>
      </c>
      <c r="AQ26" s="88" t="s">
        <v>594</v>
      </c>
      <c r="AR26" s="80" t="s">
        <v>196</v>
      </c>
      <c r="AS26" s="80">
        <v>0</v>
      </c>
      <c r="AT26" s="80">
        <v>0</v>
      </c>
      <c r="AU26" s="80"/>
      <c r="AV26" s="80"/>
      <c r="AW26" s="80"/>
      <c r="AX26" s="80"/>
      <c r="AY26" s="80"/>
      <c r="AZ26" s="80"/>
      <c r="BA26" s="80"/>
      <c r="BB26" s="80"/>
      <c r="BC26">
        <v>1</v>
      </c>
      <c r="BD26" s="79" t="str">
        <f>REPLACE(INDEX(GroupVertices[Group],MATCH(Edges28[[#This Row],[Vertex 1]],GroupVertices[Vertex],0)),1,1,"")</f>
        <v>2</v>
      </c>
      <c r="BE26" s="79" t="str">
        <f>REPLACE(INDEX(GroupVertices[Group],MATCH(Edges28[[#This Row],[Vertex 2]],GroupVertices[Vertex],0)),1,1,"")</f>
        <v>2</v>
      </c>
      <c r="BF26" s="79">
        <v>14</v>
      </c>
      <c r="BG26" s="48">
        <v>4</v>
      </c>
      <c r="BH26" s="49">
        <v>12.903225806451612</v>
      </c>
      <c r="BI26" s="48">
        <v>0</v>
      </c>
      <c r="BJ26" s="49">
        <v>0</v>
      </c>
      <c r="BK26" s="48">
        <v>0</v>
      </c>
      <c r="BL26" s="49">
        <v>0</v>
      </c>
      <c r="BM26" s="48">
        <v>27</v>
      </c>
      <c r="BN26" s="49">
        <v>87.09677419354838</v>
      </c>
      <c r="BO26" s="48">
        <v>31</v>
      </c>
    </row>
    <row r="27" spans="1:67" ht="15">
      <c r="A27" s="65" t="s">
        <v>257</v>
      </c>
      <c r="B27" s="65" t="s">
        <v>280</v>
      </c>
      <c r="C27" s="66"/>
      <c r="D27" s="67"/>
      <c r="E27" s="68"/>
      <c r="F27" s="69"/>
      <c r="G27" s="66"/>
      <c r="H27" s="70"/>
      <c r="I27" s="71"/>
      <c r="J27" s="71"/>
      <c r="K27" s="34" t="s">
        <v>65</v>
      </c>
      <c r="L27" s="78">
        <v>103</v>
      </c>
      <c r="M27" s="78"/>
      <c r="N27" s="73"/>
      <c r="O27" s="80" t="s">
        <v>293</v>
      </c>
      <c r="P27" s="82">
        <v>43705.73311342593</v>
      </c>
      <c r="Q27" s="80" t="s">
        <v>300</v>
      </c>
      <c r="R27" s="80"/>
      <c r="S27" s="80"/>
      <c r="T27" s="80" t="s">
        <v>346</v>
      </c>
      <c r="U27" s="83" t="s">
        <v>360</v>
      </c>
      <c r="V27" s="83" t="s">
        <v>360</v>
      </c>
      <c r="W27" s="82">
        <v>43705.73311342593</v>
      </c>
      <c r="X27" s="86">
        <v>43705</v>
      </c>
      <c r="Y27" s="88" t="s">
        <v>431</v>
      </c>
      <c r="Z27" s="83" t="s">
        <v>497</v>
      </c>
      <c r="AA27" s="80"/>
      <c r="AB27" s="80"/>
      <c r="AC27" s="88" t="s">
        <v>562</v>
      </c>
      <c r="AD27" s="80"/>
      <c r="AE27" s="80" t="b">
        <v>0</v>
      </c>
      <c r="AF27" s="80">
        <v>7</v>
      </c>
      <c r="AG27" s="88" t="s">
        <v>607</v>
      </c>
      <c r="AH27" s="80" t="b">
        <v>0</v>
      </c>
      <c r="AI27" s="80" t="s">
        <v>611</v>
      </c>
      <c r="AJ27" s="80"/>
      <c r="AK27" s="88" t="s">
        <v>607</v>
      </c>
      <c r="AL27" s="80" t="b">
        <v>0</v>
      </c>
      <c r="AM27" s="80">
        <v>0</v>
      </c>
      <c r="AN27" s="88" t="s">
        <v>607</v>
      </c>
      <c r="AO27" s="80" t="s">
        <v>613</v>
      </c>
      <c r="AP27" s="80" t="b">
        <v>0</v>
      </c>
      <c r="AQ27" s="88" t="s">
        <v>562</v>
      </c>
      <c r="AR27" s="80" t="s">
        <v>196</v>
      </c>
      <c r="AS27" s="80">
        <v>0</v>
      </c>
      <c r="AT27" s="80">
        <v>0</v>
      </c>
      <c r="AU27" s="80" t="s">
        <v>622</v>
      </c>
      <c r="AV27" s="80" t="s">
        <v>623</v>
      </c>
      <c r="AW27" s="80" t="s">
        <v>624</v>
      </c>
      <c r="AX27" s="80" t="s">
        <v>625</v>
      </c>
      <c r="AY27" s="80" t="s">
        <v>626</v>
      </c>
      <c r="AZ27" s="80" t="s">
        <v>627</v>
      </c>
      <c r="BA27" s="80" t="s">
        <v>628</v>
      </c>
      <c r="BB27" s="83" t="s">
        <v>629</v>
      </c>
      <c r="BC27">
        <v>1</v>
      </c>
      <c r="BD27" s="79" t="str">
        <f>REPLACE(INDEX(GroupVertices[Group],MATCH(Edges28[[#This Row],[Vertex 1]],GroupVertices[Vertex],0)),1,1,"")</f>
        <v>7</v>
      </c>
      <c r="BE27" s="79" t="str">
        <f>REPLACE(INDEX(GroupVertices[Group],MATCH(Edges28[[#This Row],[Vertex 2]],GroupVertices[Vertex],0)),1,1,"")</f>
        <v>7</v>
      </c>
      <c r="BF27" s="79">
        <v>21</v>
      </c>
      <c r="BG27" s="48">
        <v>0</v>
      </c>
      <c r="BH27" s="49">
        <v>0</v>
      </c>
      <c r="BI27" s="48">
        <v>1</v>
      </c>
      <c r="BJ27" s="49">
        <v>6.25</v>
      </c>
      <c r="BK27" s="48">
        <v>0</v>
      </c>
      <c r="BL27" s="49">
        <v>0</v>
      </c>
      <c r="BM27" s="48">
        <v>15</v>
      </c>
      <c r="BN27" s="49">
        <v>93.75</v>
      </c>
      <c r="BO27" s="48">
        <v>16</v>
      </c>
    </row>
    <row r="28" spans="1:67" ht="15">
      <c r="A28" s="65" t="s">
        <v>258</v>
      </c>
      <c r="B28" s="65" t="s">
        <v>273</v>
      </c>
      <c r="C28" s="66"/>
      <c r="D28" s="67"/>
      <c r="E28" s="68"/>
      <c r="F28" s="69"/>
      <c r="G28" s="66"/>
      <c r="H28" s="70"/>
      <c r="I28" s="71"/>
      <c r="J28" s="71"/>
      <c r="K28" s="34" t="s">
        <v>65</v>
      </c>
      <c r="L28" s="78">
        <v>104</v>
      </c>
      <c r="M28" s="78"/>
      <c r="N28" s="73"/>
      <c r="O28" s="80" t="s">
        <v>292</v>
      </c>
      <c r="P28" s="82">
        <v>43706.01428240741</v>
      </c>
      <c r="Q28" s="80" t="s">
        <v>301</v>
      </c>
      <c r="R28" s="80"/>
      <c r="S28" s="80"/>
      <c r="T28" s="80" t="s">
        <v>347</v>
      </c>
      <c r="U28" s="80"/>
      <c r="V28" s="83" t="s">
        <v>390</v>
      </c>
      <c r="W28" s="82">
        <v>43706.01428240741</v>
      </c>
      <c r="X28" s="86">
        <v>43706</v>
      </c>
      <c r="Y28" s="88" t="s">
        <v>432</v>
      </c>
      <c r="Z28" s="83" t="s">
        <v>498</v>
      </c>
      <c r="AA28" s="80"/>
      <c r="AB28" s="80"/>
      <c r="AC28" s="88" t="s">
        <v>563</v>
      </c>
      <c r="AD28" s="80"/>
      <c r="AE28" s="80" t="b">
        <v>0</v>
      </c>
      <c r="AF28" s="80">
        <v>0</v>
      </c>
      <c r="AG28" s="88" t="s">
        <v>607</v>
      </c>
      <c r="AH28" s="80" t="b">
        <v>0</v>
      </c>
      <c r="AI28" s="80" t="s">
        <v>611</v>
      </c>
      <c r="AJ28" s="80"/>
      <c r="AK28" s="88" t="s">
        <v>607</v>
      </c>
      <c r="AL28" s="80" t="b">
        <v>0</v>
      </c>
      <c r="AM28" s="80">
        <v>2</v>
      </c>
      <c r="AN28" s="88" t="s">
        <v>595</v>
      </c>
      <c r="AO28" s="80" t="s">
        <v>616</v>
      </c>
      <c r="AP28" s="80" t="b">
        <v>0</v>
      </c>
      <c r="AQ28" s="88" t="s">
        <v>595</v>
      </c>
      <c r="AR28" s="80" t="s">
        <v>196</v>
      </c>
      <c r="AS28" s="80">
        <v>0</v>
      </c>
      <c r="AT28" s="80">
        <v>0</v>
      </c>
      <c r="AU28" s="80"/>
      <c r="AV28" s="80"/>
      <c r="AW28" s="80"/>
      <c r="AX28" s="80"/>
      <c r="AY28" s="80"/>
      <c r="AZ28" s="80"/>
      <c r="BA28" s="80"/>
      <c r="BB28" s="80"/>
      <c r="BC28">
        <v>1</v>
      </c>
      <c r="BD28" s="79" t="str">
        <f>REPLACE(INDEX(GroupVertices[Group],MATCH(Edges28[[#This Row],[Vertex 1]],GroupVertices[Vertex],0)),1,1,"")</f>
        <v>2</v>
      </c>
      <c r="BE28" s="79" t="str">
        <f>REPLACE(INDEX(GroupVertices[Group],MATCH(Edges28[[#This Row],[Vertex 2]],GroupVertices[Vertex],0)),1,1,"")</f>
        <v>2</v>
      </c>
      <c r="BF28" s="79">
        <v>17</v>
      </c>
      <c r="BG28" s="48">
        <v>3</v>
      </c>
      <c r="BH28" s="49">
        <v>7.5</v>
      </c>
      <c r="BI28" s="48">
        <v>0</v>
      </c>
      <c r="BJ28" s="49">
        <v>0</v>
      </c>
      <c r="BK28" s="48">
        <v>0</v>
      </c>
      <c r="BL28" s="49">
        <v>0</v>
      </c>
      <c r="BM28" s="48">
        <v>37</v>
      </c>
      <c r="BN28" s="49">
        <v>92.5</v>
      </c>
      <c r="BO28" s="48">
        <v>40</v>
      </c>
    </row>
    <row r="29" spans="1:67" ht="15">
      <c r="A29" s="65" t="s">
        <v>259</v>
      </c>
      <c r="B29" s="65" t="s">
        <v>260</v>
      </c>
      <c r="C29" s="66"/>
      <c r="D29" s="67"/>
      <c r="E29" s="68"/>
      <c r="F29" s="69"/>
      <c r="G29" s="66"/>
      <c r="H29" s="70"/>
      <c r="I29" s="71"/>
      <c r="J29" s="71"/>
      <c r="K29" s="34" t="s">
        <v>65</v>
      </c>
      <c r="L29" s="78">
        <v>105</v>
      </c>
      <c r="M29" s="78"/>
      <c r="N29" s="73"/>
      <c r="O29" s="80" t="s">
        <v>294</v>
      </c>
      <c r="P29" s="82">
        <v>43706.08052083333</v>
      </c>
      <c r="Q29" s="80" t="s">
        <v>302</v>
      </c>
      <c r="R29" s="83" t="s">
        <v>321</v>
      </c>
      <c r="S29" s="80" t="s">
        <v>334</v>
      </c>
      <c r="T29" s="80"/>
      <c r="U29" s="80"/>
      <c r="V29" s="83" t="s">
        <v>391</v>
      </c>
      <c r="W29" s="82">
        <v>43706.08052083333</v>
      </c>
      <c r="X29" s="86">
        <v>43706</v>
      </c>
      <c r="Y29" s="88" t="s">
        <v>433</v>
      </c>
      <c r="Z29" s="83" t="s">
        <v>499</v>
      </c>
      <c r="AA29" s="80"/>
      <c r="AB29" s="80"/>
      <c r="AC29" s="88" t="s">
        <v>564</v>
      </c>
      <c r="AD29" s="88" t="s">
        <v>604</v>
      </c>
      <c r="AE29" s="80" t="b">
        <v>0</v>
      </c>
      <c r="AF29" s="80">
        <v>3</v>
      </c>
      <c r="AG29" s="88" t="s">
        <v>608</v>
      </c>
      <c r="AH29" s="80" t="b">
        <v>0</v>
      </c>
      <c r="AI29" s="80" t="s">
        <v>611</v>
      </c>
      <c r="AJ29" s="80"/>
      <c r="AK29" s="88" t="s">
        <v>607</v>
      </c>
      <c r="AL29" s="80" t="b">
        <v>0</v>
      </c>
      <c r="AM29" s="80">
        <v>0</v>
      </c>
      <c r="AN29" s="88" t="s">
        <v>607</v>
      </c>
      <c r="AO29" s="80" t="s">
        <v>616</v>
      </c>
      <c r="AP29" s="80" t="b">
        <v>0</v>
      </c>
      <c r="AQ29" s="88" t="s">
        <v>604</v>
      </c>
      <c r="AR29" s="80" t="s">
        <v>196</v>
      </c>
      <c r="AS29" s="80">
        <v>0</v>
      </c>
      <c r="AT29" s="80">
        <v>0</v>
      </c>
      <c r="AU29" s="80"/>
      <c r="AV29" s="80"/>
      <c r="AW29" s="80"/>
      <c r="AX29" s="80"/>
      <c r="AY29" s="80"/>
      <c r="AZ29" s="80"/>
      <c r="BA29" s="80"/>
      <c r="BB29" s="80"/>
      <c r="BC29">
        <v>1</v>
      </c>
      <c r="BD29" s="79" t="str">
        <f>REPLACE(INDEX(GroupVertices[Group],MATCH(Edges28[[#This Row],[Vertex 1]],GroupVertices[Vertex],0)),1,1,"")</f>
        <v>4</v>
      </c>
      <c r="BE29" s="79" t="str">
        <f>REPLACE(INDEX(GroupVertices[Group],MATCH(Edges28[[#This Row],[Vertex 2]],GroupVertices[Vertex],0)),1,1,"")</f>
        <v>4</v>
      </c>
      <c r="BF29" s="79">
        <v>1</v>
      </c>
      <c r="BG29" s="48">
        <v>0</v>
      </c>
      <c r="BH29" s="49">
        <v>0</v>
      </c>
      <c r="BI29" s="48">
        <v>0</v>
      </c>
      <c r="BJ29" s="49">
        <v>0</v>
      </c>
      <c r="BK29" s="48">
        <v>0</v>
      </c>
      <c r="BL29" s="49">
        <v>0</v>
      </c>
      <c r="BM29" s="48">
        <v>23</v>
      </c>
      <c r="BN29" s="49">
        <v>100</v>
      </c>
      <c r="BO29" s="48">
        <v>23</v>
      </c>
    </row>
    <row r="30" spans="1:67" ht="15">
      <c r="A30" s="65" t="s">
        <v>260</v>
      </c>
      <c r="B30" s="65" t="s">
        <v>260</v>
      </c>
      <c r="C30" s="66"/>
      <c r="D30" s="67"/>
      <c r="E30" s="68"/>
      <c r="F30" s="69"/>
      <c r="G30" s="66"/>
      <c r="H30" s="70"/>
      <c r="I30" s="71"/>
      <c r="J30" s="71"/>
      <c r="K30" s="34" t="s">
        <v>65</v>
      </c>
      <c r="L30" s="78">
        <v>106</v>
      </c>
      <c r="M30" s="78"/>
      <c r="N30" s="73"/>
      <c r="O30" s="80" t="s">
        <v>196</v>
      </c>
      <c r="P30" s="82">
        <v>43706.08553240741</v>
      </c>
      <c r="Q30" s="80" t="s">
        <v>303</v>
      </c>
      <c r="R30" s="80" t="s">
        <v>323</v>
      </c>
      <c r="S30" s="80" t="s">
        <v>335</v>
      </c>
      <c r="T30" s="80" t="s">
        <v>348</v>
      </c>
      <c r="U30" s="80"/>
      <c r="V30" s="83" t="s">
        <v>392</v>
      </c>
      <c r="W30" s="82">
        <v>43706.08553240741</v>
      </c>
      <c r="X30" s="86">
        <v>43706</v>
      </c>
      <c r="Y30" s="88" t="s">
        <v>434</v>
      </c>
      <c r="Z30" s="83" t="s">
        <v>500</v>
      </c>
      <c r="AA30" s="80"/>
      <c r="AB30" s="80"/>
      <c r="AC30" s="88" t="s">
        <v>565</v>
      </c>
      <c r="AD30" s="88" t="s">
        <v>605</v>
      </c>
      <c r="AE30" s="80" t="b">
        <v>0</v>
      </c>
      <c r="AF30" s="80">
        <v>2</v>
      </c>
      <c r="AG30" s="88" t="s">
        <v>608</v>
      </c>
      <c r="AH30" s="80" t="b">
        <v>0</v>
      </c>
      <c r="AI30" s="80" t="s">
        <v>611</v>
      </c>
      <c r="AJ30" s="80"/>
      <c r="AK30" s="88" t="s">
        <v>607</v>
      </c>
      <c r="AL30" s="80" t="b">
        <v>0</v>
      </c>
      <c r="AM30" s="80">
        <v>0</v>
      </c>
      <c r="AN30" s="88" t="s">
        <v>607</v>
      </c>
      <c r="AO30" s="80" t="s">
        <v>616</v>
      </c>
      <c r="AP30" s="80" t="b">
        <v>0</v>
      </c>
      <c r="AQ30" s="88" t="s">
        <v>605</v>
      </c>
      <c r="AR30" s="80" t="s">
        <v>196</v>
      </c>
      <c r="AS30" s="80">
        <v>0</v>
      </c>
      <c r="AT30" s="80">
        <v>0</v>
      </c>
      <c r="AU30" s="80"/>
      <c r="AV30" s="80"/>
      <c r="AW30" s="80"/>
      <c r="AX30" s="80"/>
      <c r="AY30" s="80"/>
      <c r="AZ30" s="80"/>
      <c r="BA30" s="80"/>
      <c r="BB30" s="80"/>
      <c r="BC30">
        <v>4</v>
      </c>
      <c r="BD30" s="79" t="str">
        <f>REPLACE(INDEX(GroupVertices[Group],MATCH(Edges28[[#This Row],[Vertex 1]],GroupVertices[Vertex],0)),1,1,"")</f>
        <v>4</v>
      </c>
      <c r="BE30" s="79" t="str">
        <f>REPLACE(INDEX(GroupVertices[Group],MATCH(Edges28[[#This Row],[Vertex 2]],GroupVertices[Vertex],0)),1,1,"")</f>
        <v>4</v>
      </c>
      <c r="BF30" s="79">
        <v>1</v>
      </c>
      <c r="BG30" s="48">
        <v>0</v>
      </c>
      <c r="BH30" s="49">
        <v>0</v>
      </c>
      <c r="BI30" s="48">
        <v>1</v>
      </c>
      <c r="BJ30" s="49">
        <v>3.4482758620689653</v>
      </c>
      <c r="BK30" s="48">
        <v>0</v>
      </c>
      <c r="BL30" s="49">
        <v>0</v>
      </c>
      <c r="BM30" s="48">
        <v>28</v>
      </c>
      <c r="BN30" s="49">
        <v>96.55172413793103</v>
      </c>
      <c r="BO30" s="48">
        <v>29</v>
      </c>
    </row>
    <row r="31" spans="1:67" ht="15">
      <c r="A31" s="65" t="s">
        <v>261</v>
      </c>
      <c r="B31" s="65" t="s">
        <v>281</v>
      </c>
      <c r="C31" s="66"/>
      <c r="D31" s="67"/>
      <c r="E31" s="68"/>
      <c r="F31" s="69"/>
      <c r="G31" s="66"/>
      <c r="H31" s="70"/>
      <c r="I31" s="71"/>
      <c r="J31" s="71"/>
      <c r="K31" s="34" t="s">
        <v>65</v>
      </c>
      <c r="L31" s="78">
        <v>107</v>
      </c>
      <c r="M31" s="78"/>
      <c r="N31" s="73"/>
      <c r="O31" s="80" t="s">
        <v>294</v>
      </c>
      <c r="P31" s="82">
        <v>43706.41133101852</v>
      </c>
      <c r="Q31" s="80" t="s">
        <v>304</v>
      </c>
      <c r="R31" s="80"/>
      <c r="S31" s="80"/>
      <c r="T31" s="80"/>
      <c r="U31" s="83" t="s">
        <v>361</v>
      </c>
      <c r="V31" s="83" t="s">
        <v>361</v>
      </c>
      <c r="W31" s="82">
        <v>43706.41133101852</v>
      </c>
      <c r="X31" s="86">
        <v>43706</v>
      </c>
      <c r="Y31" s="88" t="s">
        <v>435</v>
      </c>
      <c r="Z31" s="83" t="s">
        <v>501</v>
      </c>
      <c r="AA31" s="80"/>
      <c r="AB31" s="80"/>
      <c r="AC31" s="88" t="s">
        <v>566</v>
      </c>
      <c r="AD31" s="80"/>
      <c r="AE31" s="80" t="b">
        <v>0</v>
      </c>
      <c r="AF31" s="80">
        <v>0</v>
      </c>
      <c r="AG31" s="88" t="s">
        <v>609</v>
      </c>
      <c r="AH31" s="80" t="b">
        <v>0</v>
      </c>
      <c r="AI31" s="80" t="s">
        <v>611</v>
      </c>
      <c r="AJ31" s="80"/>
      <c r="AK31" s="88" t="s">
        <v>607</v>
      </c>
      <c r="AL31" s="80" t="b">
        <v>0</v>
      </c>
      <c r="AM31" s="80">
        <v>0</v>
      </c>
      <c r="AN31" s="88" t="s">
        <v>607</v>
      </c>
      <c r="AO31" s="80" t="s">
        <v>617</v>
      </c>
      <c r="AP31" s="80" t="b">
        <v>0</v>
      </c>
      <c r="AQ31" s="88" t="s">
        <v>566</v>
      </c>
      <c r="AR31" s="80" t="s">
        <v>196</v>
      </c>
      <c r="AS31" s="80">
        <v>0</v>
      </c>
      <c r="AT31" s="80">
        <v>0</v>
      </c>
      <c r="AU31" s="80"/>
      <c r="AV31" s="80"/>
      <c r="AW31" s="80"/>
      <c r="AX31" s="80"/>
      <c r="AY31" s="80"/>
      <c r="AZ31" s="80"/>
      <c r="BA31" s="80"/>
      <c r="BB31" s="80"/>
      <c r="BC31">
        <v>1</v>
      </c>
      <c r="BD31" s="79" t="str">
        <f>REPLACE(INDEX(GroupVertices[Group],MATCH(Edges28[[#This Row],[Vertex 1]],GroupVertices[Vertex],0)),1,1,"")</f>
        <v>6</v>
      </c>
      <c r="BE31" s="79" t="str">
        <f>REPLACE(INDEX(GroupVertices[Group],MATCH(Edges28[[#This Row],[Vertex 2]],GroupVertices[Vertex],0)),1,1,"")</f>
        <v>6</v>
      </c>
      <c r="BF31" s="79">
        <v>20</v>
      </c>
      <c r="BG31" s="48">
        <v>0</v>
      </c>
      <c r="BH31" s="49">
        <v>0</v>
      </c>
      <c r="BI31" s="48">
        <v>0</v>
      </c>
      <c r="BJ31" s="49">
        <v>0</v>
      </c>
      <c r="BK31" s="48">
        <v>0</v>
      </c>
      <c r="BL31" s="49">
        <v>0</v>
      </c>
      <c r="BM31" s="48">
        <v>18</v>
      </c>
      <c r="BN31" s="49">
        <v>100</v>
      </c>
      <c r="BO31" s="48">
        <v>18</v>
      </c>
    </row>
    <row r="32" spans="1:67" ht="15">
      <c r="A32" s="65" t="s">
        <v>262</v>
      </c>
      <c r="B32" s="65" t="s">
        <v>263</v>
      </c>
      <c r="C32" s="66"/>
      <c r="D32" s="67"/>
      <c r="E32" s="68"/>
      <c r="F32" s="69"/>
      <c r="G32" s="66"/>
      <c r="H32" s="70"/>
      <c r="I32" s="71"/>
      <c r="J32" s="71"/>
      <c r="K32" s="34" t="s">
        <v>65</v>
      </c>
      <c r="L32" s="78">
        <v>108</v>
      </c>
      <c r="M32" s="78"/>
      <c r="N32" s="73"/>
      <c r="O32" s="80" t="s">
        <v>292</v>
      </c>
      <c r="P32" s="82">
        <v>43706.506527777776</v>
      </c>
      <c r="Q32" s="80" t="s">
        <v>305</v>
      </c>
      <c r="R32" s="80"/>
      <c r="S32" s="80"/>
      <c r="T32" s="80" t="s">
        <v>346</v>
      </c>
      <c r="U32" s="80"/>
      <c r="V32" s="83" t="s">
        <v>393</v>
      </c>
      <c r="W32" s="82">
        <v>43706.506527777776</v>
      </c>
      <c r="X32" s="86">
        <v>43706</v>
      </c>
      <c r="Y32" s="88" t="s">
        <v>436</v>
      </c>
      <c r="Z32" s="83" t="s">
        <v>502</v>
      </c>
      <c r="AA32" s="80"/>
      <c r="AB32" s="80"/>
      <c r="AC32" s="88" t="s">
        <v>567</v>
      </c>
      <c r="AD32" s="80"/>
      <c r="AE32" s="80" t="b">
        <v>0</v>
      </c>
      <c r="AF32" s="80">
        <v>0</v>
      </c>
      <c r="AG32" s="88" t="s">
        <v>607</v>
      </c>
      <c r="AH32" s="80" t="b">
        <v>0</v>
      </c>
      <c r="AI32" s="80" t="s">
        <v>611</v>
      </c>
      <c r="AJ32" s="80"/>
      <c r="AK32" s="88" t="s">
        <v>607</v>
      </c>
      <c r="AL32" s="80" t="b">
        <v>0</v>
      </c>
      <c r="AM32" s="80">
        <v>2</v>
      </c>
      <c r="AN32" s="88" t="s">
        <v>568</v>
      </c>
      <c r="AO32" s="80" t="s">
        <v>617</v>
      </c>
      <c r="AP32" s="80" t="b">
        <v>0</v>
      </c>
      <c r="AQ32" s="88" t="s">
        <v>568</v>
      </c>
      <c r="AR32" s="80" t="s">
        <v>196</v>
      </c>
      <c r="AS32" s="80">
        <v>0</v>
      </c>
      <c r="AT32" s="80">
        <v>0</v>
      </c>
      <c r="AU32" s="80"/>
      <c r="AV32" s="80"/>
      <c r="AW32" s="80"/>
      <c r="AX32" s="80"/>
      <c r="AY32" s="80"/>
      <c r="AZ32" s="80"/>
      <c r="BA32" s="80"/>
      <c r="BB32" s="80"/>
      <c r="BC32">
        <v>1</v>
      </c>
      <c r="BD32" s="79" t="str">
        <f>REPLACE(INDEX(GroupVertices[Group],MATCH(Edges28[[#This Row],[Vertex 1]],GroupVertices[Vertex],0)),1,1,"")</f>
        <v>1</v>
      </c>
      <c r="BE32" s="79" t="str">
        <f>REPLACE(INDEX(GroupVertices[Group],MATCH(Edges28[[#This Row],[Vertex 2]],GroupVertices[Vertex],0)),1,1,"")</f>
        <v>1</v>
      </c>
      <c r="BF32" s="79">
        <v>19</v>
      </c>
      <c r="BG32" s="48"/>
      <c r="BH32" s="49"/>
      <c r="BI32" s="48"/>
      <c r="BJ32" s="49"/>
      <c r="BK32" s="48"/>
      <c r="BL32" s="49"/>
      <c r="BM32" s="48"/>
      <c r="BN32" s="49"/>
      <c r="BO32" s="48"/>
    </row>
    <row r="33" spans="1:67" ht="15">
      <c r="A33" s="65" t="s">
        <v>263</v>
      </c>
      <c r="B33" s="65" t="s">
        <v>282</v>
      </c>
      <c r="C33" s="66"/>
      <c r="D33" s="67"/>
      <c r="E33" s="68"/>
      <c r="F33" s="69"/>
      <c r="G33" s="66"/>
      <c r="H33" s="70"/>
      <c r="I33" s="71"/>
      <c r="J33" s="71"/>
      <c r="K33" s="34" t="s">
        <v>65</v>
      </c>
      <c r="L33" s="78">
        <v>114</v>
      </c>
      <c r="M33" s="78"/>
      <c r="N33" s="73"/>
      <c r="O33" s="80" t="s">
        <v>293</v>
      </c>
      <c r="P33" s="82">
        <v>43706.4844212963</v>
      </c>
      <c r="Q33" s="80" t="s">
        <v>305</v>
      </c>
      <c r="R33" s="80"/>
      <c r="S33" s="80"/>
      <c r="T33" s="80" t="s">
        <v>346</v>
      </c>
      <c r="U33" s="83" t="s">
        <v>362</v>
      </c>
      <c r="V33" s="83" t="s">
        <v>362</v>
      </c>
      <c r="W33" s="82">
        <v>43706.4844212963</v>
      </c>
      <c r="X33" s="86">
        <v>43706</v>
      </c>
      <c r="Y33" s="88" t="s">
        <v>437</v>
      </c>
      <c r="Z33" s="83" t="s">
        <v>503</v>
      </c>
      <c r="AA33" s="80"/>
      <c r="AB33" s="80"/>
      <c r="AC33" s="88" t="s">
        <v>568</v>
      </c>
      <c r="AD33" s="80"/>
      <c r="AE33" s="80" t="b">
        <v>0</v>
      </c>
      <c r="AF33" s="80">
        <v>29</v>
      </c>
      <c r="AG33" s="88" t="s">
        <v>607</v>
      </c>
      <c r="AH33" s="80" t="b">
        <v>0</v>
      </c>
      <c r="AI33" s="80" t="s">
        <v>611</v>
      </c>
      <c r="AJ33" s="80"/>
      <c r="AK33" s="88" t="s">
        <v>607</v>
      </c>
      <c r="AL33" s="80" t="b">
        <v>0</v>
      </c>
      <c r="AM33" s="80">
        <v>2</v>
      </c>
      <c r="AN33" s="88" t="s">
        <v>607</v>
      </c>
      <c r="AO33" s="80" t="s">
        <v>613</v>
      </c>
      <c r="AP33" s="80" t="b">
        <v>0</v>
      </c>
      <c r="AQ33" s="88" t="s">
        <v>568</v>
      </c>
      <c r="AR33" s="80" t="s">
        <v>196</v>
      </c>
      <c r="AS33" s="80">
        <v>0</v>
      </c>
      <c r="AT33" s="80">
        <v>0</v>
      </c>
      <c r="AU33" s="80"/>
      <c r="AV33" s="80"/>
      <c r="AW33" s="80"/>
      <c r="AX33" s="80"/>
      <c r="AY33" s="80"/>
      <c r="AZ33" s="80"/>
      <c r="BA33" s="80"/>
      <c r="BB33" s="80"/>
      <c r="BC33">
        <v>1</v>
      </c>
      <c r="BD33" s="79" t="str">
        <f>REPLACE(INDEX(GroupVertices[Group],MATCH(Edges28[[#This Row],[Vertex 1]],GroupVertices[Vertex],0)),1,1,"")</f>
        <v>1</v>
      </c>
      <c r="BE33" s="79" t="str">
        <f>REPLACE(INDEX(GroupVertices[Group],MATCH(Edges28[[#This Row],[Vertex 2]],GroupVertices[Vertex],0)),1,1,"")</f>
        <v>1</v>
      </c>
      <c r="BF33" s="79">
        <v>19</v>
      </c>
      <c r="BG33" s="48"/>
      <c r="BH33" s="49"/>
      <c r="BI33" s="48"/>
      <c r="BJ33" s="49"/>
      <c r="BK33" s="48"/>
      <c r="BL33" s="49"/>
      <c r="BM33" s="48"/>
      <c r="BN33" s="49"/>
      <c r="BO33" s="48"/>
    </row>
    <row r="34" spans="1:67" ht="15">
      <c r="A34" s="65" t="s">
        <v>264</v>
      </c>
      <c r="B34" s="65" t="s">
        <v>282</v>
      </c>
      <c r="C34" s="66"/>
      <c r="D34" s="67"/>
      <c r="E34" s="68"/>
      <c r="F34" s="69"/>
      <c r="G34" s="66"/>
      <c r="H34" s="70"/>
      <c r="I34" s="71"/>
      <c r="J34" s="71"/>
      <c r="K34" s="34" t="s">
        <v>65</v>
      </c>
      <c r="L34" s="78">
        <v>115</v>
      </c>
      <c r="M34" s="78"/>
      <c r="N34" s="73"/>
      <c r="O34" s="80" t="s">
        <v>293</v>
      </c>
      <c r="P34" s="82">
        <v>43706.83561342592</v>
      </c>
      <c r="Q34" s="80" t="s">
        <v>305</v>
      </c>
      <c r="R34" s="80"/>
      <c r="S34" s="80"/>
      <c r="T34" s="80" t="s">
        <v>346</v>
      </c>
      <c r="U34" s="80"/>
      <c r="V34" s="83" t="s">
        <v>394</v>
      </c>
      <c r="W34" s="82">
        <v>43706.83561342592</v>
      </c>
      <c r="X34" s="86">
        <v>43706</v>
      </c>
      <c r="Y34" s="88" t="s">
        <v>438</v>
      </c>
      <c r="Z34" s="83" t="s">
        <v>504</v>
      </c>
      <c r="AA34" s="80"/>
      <c r="AB34" s="80"/>
      <c r="AC34" s="88" t="s">
        <v>569</v>
      </c>
      <c r="AD34" s="80"/>
      <c r="AE34" s="80" t="b">
        <v>0</v>
      </c>
      <c r="AF34" s="80">
        <v>0</v>
      </c>
      <c r="AG34" s="88" t="s">
        <v>607</v>
      </c>
      <c r="AH34" s="80" t="b">
        <v>0</v>
      </c>
      <c r="AI34" s="80" t="s">
        <v>611</v>
      </c>
      <c r="AJ34" s="80"/>
      <c r="AK34" s="88" t="s">
        <v>607</v>
      </c>
      <c r="AL34" s="80" t="b">
        <v>0</v>
      </c>
      <c r="AM34" s="80">
        <v>2</v>
      </c>
      <c r="AN34" s="88" t="s">
        <v>568</v>
      </c>
      <c r="AO34" s="80" t="s">
        <v>617</v>
      </c>
      <c r="AP34" s="80" t="b">
        <v>0</v>
      </c>
      <c r="AQ34" s="88" t="s">
        <v>568</v>
      </c>
      <c r="AR34" s="80" t="s">
        <v>196</v>
      </c>
      <c r="AS34" s="80">
        <v>0</v>
      </c>
      <c r="AT34" s="80">
        <v>0</v>
      </c>
      <c r="AU34" s="80"/>
      <c r="AV34" s="80"/>
      <c r="AW34" s="80"/>
      <c r="AX34" s="80"/>
      <c r="AY34" s="80"/>
      <c r="AZ34" s="80"/>
      <c r="BA34" s="80"/>
      <c r="BB34" s="80"/>
      <c r="BC34">
        <v>1</v>
      </c>
      <c r="BD34" s="79" t="str">
        <f>REPLACE(INDEX(GroupVertices[Group],MATCH(Edges28[[#This Row],[Vertex 1]],GroupVertices[Vertex],0)),1,1,"")</f>
        <v>1</v>
      </c>
      <c r="BE34" s="79" t="str">
        <f>REPLACE(INDEX(GroupVertices[Group],MATCH(Edges28[[#This Row],[Vertex 2]],GroupVertices[Vertex],0)),1,1,"")</f>
        <v>1</v>
      </c>
      <c r="BF34" s="79">
        <v>19</v>
      </c>
      <c r="BG34" s="48"/>
      <c r="BH34" s="49"/>
      <c r="BI34" s="48"/>
      <c r="BJ34" s="49"/>
      <c r="BK34" s="48"/>
      <c r="BL34" s="49"/>
      <c r="BM34" s="48"/>
      <c r="BN34" s="49"/>
      <c r="BO34" s="48"/>
    </row>
    <row r="35" spans="1:67" ht="15">
      <c r="A35" s="65" t="s">
        <v>265</v>
      </c>
      <c r="B35" s="65" t="s">
        <v>266</v>
      </c>
      <c r="C35" s="66"/>
      <c r="D35" s="67"/>
      <c r="E35" s="68"/>
      <c r="F35" s="69"/>
      <c r="G35" s="66"/>
      <c r="H35" s="70"/>
      <c r="I35" s="71"/>
      <c r="J35" s="71"/>
      <c r="K35" s="34" t="s">
        <v>66</v>
      </c>
      <c r="L35" s="78">
        <v>120</v>
      </c>
      <c r="M35" s="78"/>
      <c r="N35" s="73"/>
      <c r="O35" s="80" t="s">
        <v>293</v>
      </c>
      <c r="P35" s="82">
        <v>43700.829872685186</v>
      </c>
      <c r="Q35" s="80" t="s">
        <v>295</v>
      </c>
      <c r="R35" s="83" t="s">
        <v>321</v>
      </c>
      <c r="S35" s="80" t="s">
        <v>334</v>
      </c>
      <c r="T35" s="80" t="s">
        <v>341</v>
      </c>
      <c r="U35" s="80"/>
      <c r="V35" s="83" t="s">
        <v>395</v>
      </c>
      <c r="W35" s="82">
        <v>43700.829872685186</v>
      </c>
      <c r="X35" s="86">
        <v>43700</v>
      </c>
      <c r="Y35" s="88" t="s">
        <v>439</v>
      </c>
      <c r="Z35" s="83" t="s">
        <v>505</v>
      </c>
      <c r="AA35" s="80"/>
      <c r="AB35" s="80"/>
      <c r="AC35" s="88" t="s">
        <v>570</v>
      </c>
      <c r="AD35" s="80"/>
      <c r="AE35" s="80" t="b">
        <v>0</v>
      </c>
      <c r="AF35" s="80">
        <v>12</v>
      </c>
      <c r="AG35" s="88" t="s">
        <v>607</v>
      </c>
      <c r="AH35" s="80" t="b">
        <v>0</v>
      </c>
      <c r="AI35" s="80" t="s">
        <v>611</v>
      </c>
      <c r="AJ35" s="80"/>
      <c r="AK35" s="88" t="s">
        <v>607</v>
      </c>
      <c r="AL35" s="80" t="b">
        <v>0</v>
      </c>
      <c r="AM35" s="80">
        <v>12</v>
      </c>
      <c r="AN35" s="88" t="s">
        <v>607</v>
      </c>
      <c r="AO35" s="80" t="s">
        <v>619</v>
      </c>
      <c r="AP35" s="80" t="b">
        <v>0</v>
      </c>
      <c r="AQ35" s="88" t="s">
        <v>570</v>
      </c>
      <c r="AR35" s="80" t="s">
        <v>196</v>
      </c>
      <c r="AS35" s="80">
        <v>0</v>
      </c>
      <c r="AT35" s="80">
        <v>0</v>
      </c>
      <c r="AU35" s="80"/>
      <c r="AV35" s="80"/>
      <c r="AW35" s="80"/>
      <c r="AX35" s="80"/>
      <c r="AY35" s="80"/>
      <c r="AZ35" s="80"/>
      <c r="BA35" s="80"/>
      <c r="BB35" s="80"/>
      <c r="BC35">
        <v>1</v>
      </c>
      <c r="BD35" s="79" t="str">
        <f>REPLACE(INDEX(GroupVertices[Group],MATCH(Edges28[[#This Row],[Vertex 1]],GroupVertices[Vertex],0)),1,1,"")</f>
        <v>1</v>
      </c>
      <c r="BE35" s="79" t="str">
        <f>REPLACE(INDEX(GroupVertices[Group],MATCH(Edges28[[#This Row],[Vertex 2]],GroupVertices[Vertex],0)),1,1,"")</f>
        <v>1</v>
      </c>
      <c r="BF35" s="79">
        <v>15</v>
      </c>
      <c r="BG35" s="48"/>
      <c r="BH35" s="49"/>
      <c r="BI35" s="48"/>
      <c r="BJ35" s="49"/>
      <c r="BK35" s="48"/>
      <c r="BL35" s="49"/>
      <c r="BM35" s="48"/>
      <c r="BN35" s="49"/>
      <c r="BO35" s="48"/>
    </row>
    <row r="36" spans="1:67" ht="15">
      <c r="A36" s="65" t="s">
        <v>266</v>
      </c>
      <c r="B36" s="65" t="s">
        <v>265</v>
      </c>
      <c r="C36" s="66"/>
      <c r="D36" s="67"/>
      <c r="E36" s="68"/>
      <c r="F36" s="69"/>
      <c r="G36" s="66"/>
      <c r="H36" s="70"/>
      <c r="I36" s="71"/>
      <c r="J36" s="71"/>
      <c r="K36" s="34" t="s">
        <v>66</v>
      </c>
      <c r="L36" s="78">
        <v>122</v>
      </c>
      <c r="M36" s="78"/>
      <c r="N36" s="73"/>
      <c r="O36" s="80" t="s">
        <v>292</v>
      </c>
      <c r="P36" s="82">
        <v>43700.84092592593</v>
      </c>
      <c r="Q36" s="80" t="s">
        <v>295</v>
      </c>
      <c r="R36" s="80"/>
      <c r="S36" s="80"/>
      <c r="T36" s="80" t="s">
        <v>341</v>
      </c>
      <c r="U36" s="80"/>
      <c r="V36" s="83" t="s">
        <v>396</v>
      </c>
      <c r="W36" s="82">
        <v>43700.84092592593</v>
      </c>
      <c r="X36" s="86">
        <v>43700</v>
      </c>
      <c r="Y36" s="88" t="s">
        <v>440</v>
      </c>
      <c r="Z36" s="83" t="s">
        <v>506</v>
      </c>
      <c r="AA36" s="80"/>
      <c r="AB36" s="80"/>
      <c r="AC36" s="88" t="s">
        <v>571</v>
      </c>
      <c r="AD36" s="80"/>
      <c r="AE36" s="80" t="b">
        <v>0</v>
      </c>
      <c r="AF36" s="80">
        <v>0</v>
      </c>
      <c r="AG36" s="88" t="s">
        <v>607</v>
      </c>
      <c r="AH36" s="80" t="b">
        <v>0</v>
      </c>
      <c r="AI36" s="80" t="s">
        <v>611</v>
      </c>
      <c r="AJ36" s="80"/>
      <c r="AK36" s="88" t="s">
        <v>607</v>
      </c>
      <c r="AL36" s="80" t="b">
        <v>0</v>
      </c>
      <c r="AM36" s="80">
        <v>12</v>
      </c>
      <c r="AN36" s="88" t="s">
        <v>570</v>
      </c>
      <c r="AO36" s="80" t="s">
        <v>617</v>
      </c>
      <c r="AP36" s="80" t="b">
        <v>0</v>
      </c>
      <c r="AQ36" s="88" t="s">
        <v>570</v>
      </c>
      <c r="AR36" s="80" t="s">
        <v>196</v>
      </c>
      <c r="AS36" s="80">
        <v>0</v>
      </c>
      <c r="AT36" s="80">
        <v>0</v>
      </c>
      <c r="AU36" s="80"/>
      <c r="AV36" s="80"/>
      <c r="AW36" s="80"/>
      <c r="AX36" s="80"/>
      <c r="AY36" s="80"/>
      <c r="AZ36" s="80"/>
      <c r="BA36" s="80"/>
      <c r="BB36" s="80"/>
      <c r="BC36">
        <v>1</v>
      </c>
      <c r="BD36" s="79" t="str">
        <f>REPLACE(INDEX(GroupVertices[Group],MATCH(Edges28[[#This Row],[Vertex 1]],GroupVertices[Vertex],0)),1,1,"")</f>
        <v>1</v>
      </c>
      <c r="BE36" s="79" t="str">
        <f>REPLACE(INDEX(GroupVertices[Group],MATCH(Edges28[[#This Row],[Vertex 2]],GroupVertices[Vertex],0)),1,1,"")</f>
        <v>1</v>
      </c>
      <c r="BF36" s="79">
        <v>15</v>
      </c>
      <c r="BG36" s="48"/>
      <c r="BH36" s="49"/>
      <c r="BI36" s="48"/>
      <c r="BJ36" s="49"/>
      <c r="BK36" s="48"/>
      <c r="BL36" s="49"/>
      <c r="BM36" s="48"/>
      <c r="BN36" s="49"/>
      <c r="BO36" s="48"/>
    </row>
    <row r="37" spans="1:67" ht="15">
      <c r="A37" s="65" t="s">
        <v>267</v>
      </c>
      <c r="B37" s="65" t="s">
        <v>265</v>
      </c>
      <c r="C37" s="66"/>
      <c r="D37" s="67"/>
      <c r="E37" s="68"/>
      <c r="F37" s="69"/>
      <c r="G37" s="66"/>
      <c r="H37" s="70"/>
      <c r="I37" s="71"/>
      <c r="J37" s="71"/>
      <c r="K37" s="34" t="s">
        <v>65</v>
      </c>
      <c r="L37" s="78">
        <v>123</v>
      </c>
      <c r="M37" s="78"/>
      <c r="N37" s="73"/>
      <c r="O37" s="80" t="s">
        <v>292</v>
      </c>
      <c r="P37" s="82">
        <v>43701.02662037037</v>
      </c>
      <c r="Q37" s="80" t="s">
        <v>295</v>
      </c>
      <c r="R37" s="80"/>
      <c r="S37" s="80"/>
      <c r="T37" s="80" t="s">
        <v>341</v>
      </c>
      <c r="U37" s="80"/>
      <c r="V37" s="83" t="s">
        <v>397</v>
      </c>
      <c r="W37" s="82">
        <v>43701.02662037037</v>
      </c>
      <c r="X37" s="86">
        <v>43701</v>
      </c>
      <c r="Y37" s="88" t="s">
        <v>441</v>
      </c>
      <c r="Z37" s="83" t="s">
        <v>507</v>
      </c>
      <c r="AA37" s="80"/>
      <c r="AB37" s="80"/>
      <c r="AC37" s="88" t="s">
        <v>572</v>
      </c>
      <c r="AD37" s="80"/>
      <c r="AE37" s="80" t="b">
        <v>0</v>
      </c>
      <c r="AF37" s="80">
        <v>0</v>
      </c>
      <c r="AG37" s="88" t="s">
        <v>607</v>
      </c>
      <c r="AH37" s="80" t="b">
        <v>0</v>
      </c>
      <c r="AI37" s="80" t="s">
        <v>611</v>
      </c>
      <c r="AJ37" s="80"/>
      <c r="AK37" s="88" t="s">
        <v>607</v>
      </c>
      <c r="AL37" s="80" t="b">
        <v>0</v>
      </c>
      <c r="AM37" s="80">
        <v>12</v>
      </c>
      <c r="AN37" s="88" t="s">
        <v>570</v>
      </c>
      <c r="AO37" s="80" t="s">
        <v>617</v>
      </c>
      <c r="AP37" s="80" t="b">
        <v>0</v>
      </c>
      <c r="AQ37" s="88" t="s">
        <v>570</v>
      </c>
      <c r="AR37" s="80" t="s">
        <v>196</v>
      </c>
      <c r="AS37" s="80">
        <v>0</v>
      </c>
      <c r="AT37" s="80">
        <v>0</v>
      </c>
      <c r="AU37" s="80"/>
      <c r="AV37" s="80"/>
      <c r="AW37" s="80"/>
      <c r="AX37" s="80"/>
      <c r="AY37" s="80"/>
      <c r="AZ37" s="80"/>
      <c r="BA37" s="80"/>
      <c r="BB37" s="80"/>
      <c r="BC37">
        <v>1</v>
      </c>
      <c r="BD37" s="79" t="str">
        <f>REPLACE(INDEX(GroupVertices[Group],MATCH(Edges28[[#This Row],[Vertex 1]],GroupVertices[Vertex],0)),1,1,"")</f>
        <v>2</v>
      </c>
      <c r="BE37" s="79" t="str">
        <f>REPLACE(INDEX(GroupVertices[Group],MATCH(Edges28[[#This Row],[Vertex 2]],GroupVertices[Vertex],0)),1,1,"")</f>
        <v>1</v>
      </c>
      <c r="BF37" s="79">
        <v>15</v>
      </c>
      <c r="BG37" s="48"/>
      <c r="BH37" s="49"/>
      <c r="BI37" s="48"/>
      <c r="BJ37" s="49"/>
      <c r="BK37" s="48"/>
      <c r="BL37" s="49"/>
      <c r="BM37" s="48"/>
      <c r="BN37" s="49"/>
      <c r="BO37" s="48"/>
    </row>
    <row r="38" spans="1:67" ht="15">
      <c r="A38" s="65" t="s">
        <v>268</v>
      </c>
      <c r="B38" s="65" t="s">
        <v>265</v>
      </c>
      <c r="C38" s="66"/>
      <c r="D38" s="67"/>
      <c r="E38" s="68"/>
      <c r="F38" s="69"/>
      <c r="G38" s="66"/>
      <c r="H38" s="70"/>
      <c r="I38" s="71"/>
      <c r="J38" s="71"/>
      <c r="K38" s="34" t="s">
        <v>65</v>
      </c>
      <c r="L38" s="78">
        <v>124</v>
      </c>
      <c r="M38" s="78"/>
      <c r="N38" s="73"/>
      <c r="O38" s="80" t="s">
        <v>292</v>
      </c>
      <c r="P38" s="82">
        <v>43704.74554398148</v>
      </c>
      <c r="Q38" s="80" t="s">
        <v>295</v>
      </c>
      <c r="R38" s="80"/>
      <c r="S38" s="80"/>
      <c r="T38" s="80" t="s">
        <v>341</v>
      </c>
      <c r="U38" s="80"/>
      <c r="V38" s="83" t="s">
        <v>398</v>
      </c>
      <c r="W38" s="82">
        <v>43704.74554398148</v>
      </c>
      <c r="X38" s="86">
        <v>43704</v>
      </c>
      <c r="Y38" s="88" t="s">
        <v>442</v>
      </c>
      <c r="Z38" s="83" t="s">
        <v>508</v>
      </c>
      <c r="AA38" s="80"/>
      <c r="AB38" s="80"/>
      <c r="AC38" s="88" t="s">
        <v>573</v>
      </c>
      <c r="AD38" s="80"/>
      <c r="AE38" s="80" t="b">
        <v>0</v>
      </c>
      <c r="AF38" s="80">
        <v>0</v>
      </c>
      <c r="AG38" s="88" t="s">
        <v>607</v>
      </c>
      <c r="AH38" s="80" t="b">
        <v>0</v>
      </c>
      <c r="AI38" s="80" t="s">
        <v>611</v>
      </c>
      <c r="AJ38" s="80"/>
      <c r="AK38" s="88" t="s">
        <v>607</v>
      </c>
      <c r="AL38" s="80" t="b">
        <v>0</v>
      </c>
      <c r="AM38" s="80">
        <v>12</v>
      </c>
      <c r="AN38" s="88" t="s">
        <v>570</v>
      </c>
      <c r="AO38" s="80" t="s">
        <v>620</v>
      </c>
      <c r="AP38" s="80" t="b">
        <v>0</v>
      </c>
      <c r="AQ38" s="88" t="s">
        <v>570</v>
      </c>
      <c r="AR38" s="80" t="s">
        <v>196</v>
      </c>
      <c r="AS38" s="80">
        <v>0</v>
      </c>
      <c r="AT38" s="80">
        <v>0</v>
      </c>
      <c r="AU38" s="80"/>
      <c r="AV38" s="80"/>
      <c r="AW38" s="80"/>
      <c r="AX38" s="80"/>
      <c r="AY38" s="80"/>
      <c r="AZ38" s="80"/>
      <c r="BA38" s="80"/>
      <c r="BB38" s="80"/>
      <c r="BC38">
        <v>1</v>
      </c>
      <c r="BD38" s="79" t="str">
        <f>REPLACE(INDEX(GroupVertices[Group],MATCH(Edges28[[#This Row],[Vertex 1]],GroupVertices[Vertex],0)),1,1,"")</f>
        <v>2</v>
      </c>
      <c r="BE38" s="79" t="str">
        <f>REPLACE(INDEX(GroupVertices[Group],MATCH(Edges28[[#This Row],[Vertex 2]],GroupVertices[Vertex],0)),1,1,"")</f>
        <v>1</v>
      </c>
      <c r="BF38" s="79">
        <v>15</v>
      </c>
      <c r="BG38" s="48"/>
      <c r="BH38" s="49"/>
      <c r="BI38" s="48"/>
      <c r="BJ38" s="49"/>
      <c r="BK38" s="48"/>
      <c r="BL38" s="49"/>
      <c r="BM38" s="48"/>
      <c r="BN38" s="49"/>
      <c r="BO38" s="48"/>
    </row>
    <row r="39" spans="1:67" ht="15">
      <c r="A39" s="65" t="s">
        <v>263</v>
      </c>
      <c r="B39" s="65" t="s">
        <v>266</v>
      </c>
      <c r="C39" s="66"/>
      <c r="D39" s="67"/>
      <c r="E39" s="68"/>
      <c r="F39" s="69"/>
      <c r="G39" s="66"/>
      <c r="H39" s="70"/>
      <c r="I39" s="71"/>
      <c r="J39" s="71"/>
      <c r="K39" s="34" t="s">
        <v>66</v>
      </c>
      <c r="L39" s="78">
        <v>127</v>
      </c>
      <c r="M39" s="78"/>
      <c r="N39" s="73"/>
      <c r="O39" s="80" t="s">
        <v>293</v>
      </c>
      <c r="P39" s="82">
        <v>43705.69880787037</v>
      </c>
      <c r="Q39" s="80" t="s">
        <v>306</v>
      </c>
      <c r="R39" s="80"/>
      <c r="S39" s="80"/>
      <c r="T39" s="80" t="s">
        <v>349</v>
      </c>
      <c r="U39" s="83" t="s">
        <v>363</v>
      </c>
      <c r="V39" s="83" t="s">
        <v>363</v>
      </c>
      <c r="W39" s="82">
        <v>43705.69880787037</v>
      </c>
      <c r="X39" s="86">
        <v>43705</v>
      </c>
      <c r="Y39" s="88" t="s">
        <v>443</v>
      </c>
      <c r="Z39" s="83" t="s">
        <v>509</v>
      </c>
      <c r="AA39" s="80"/>
      <c r="AB39" s="80"/>
      <c r="AC39" s="88" t="s">
        <v>574</v>
      </c>
      <c r="AD39" s="80"/>
      <c r="AE39" s="80" t="b">
        <v>0</v>
      </c>
      <c r="AF39" s="80">
        <v>6</v>
      </c>
      <c r="AG39" s="88" t="s">
        <v>607</v>
      </c>
      <c r="AH39" s="80" t="b">
        <v>0</v>
      </c>
      <c r="AI39" s="80" t="s">
        <v>611</v>
      </c>
      <c r="AJ39" s="80"/>
      <c r="AK39" s="88" t="s">
        <v>607</v>
      </c>
      <c r="AL39" s="80" t="b">
        <v>0</v>
      </c>
      <c r="AM39" s="80">
        <v>0</v>
      </c>
      <c r="AN39" s="88" t="s">
        <v>607</v>
      </c>
      <c r="AO39" s="80" t="s">
        <v>613</v>
      </c>
      <c r="AP39" s="80" t="b">
        <v>0</v>
      </c>
      <c r="AQ39" s="88" t="s">
        <v>574</v>
      </c>
      <c r="AR39" s="80" t="s">
        <v>196</v>
      </c>
      <c r="AS39" s="80">
        <v>0</v>
      </c>
      <c r="AT39" s="80">
        <v>0</v>
      </c>
      <c r="AU39" s="80"/>
      <c r="AV39" s="80"/>
      <c r="AW39" s="80"/>
      <c r="AX39" s="80"/>
      <c r="AY39" s="80"/>
      <c r="AZ39" s="80"/>
      <c r="BA39" s="80"/>
      <c r="BB39" s="80"/>
      <c r="BC39">
        <v>2</v>
      </c>
      <c r="BD39" s="79" t="str">
        <f>REPLACE(INDEX(GroupVertices[Group],MATCH(Edges28[[#This Row],[Vertex 1]],GroupVertices[Vertex],0)),1,1,"")</f>
        <v>1</v>
      </c>
      <c r="BE39" s="79" t="str">
        <f>REPLACE(INDEX(GroupVertices[Group],MATCH(Edges28[[#This Row],[Vertex 2]],GroupVertices[Vertex],0)),1,1,"")</f>
        <v>1</v>
      </c>
      <c r="BF39" s="79">
        <v>25</v>
      </c>
      <c r="BG39" s="48">
        <v>3</v>
      </c>
      <c r="BH39" s="49">
        <v>7.894736842105263</v>
      </c>
      <c r="BI39" s="48">
        <v>0</v>
      </c>
      <c r="BJ39" s="49">
        <v>0</v>
      </c>
      <c r="BK39" s="48">
        <v>0</v>
      </c>
      <c r="BL39" s="49">
        <v>0</v>
      </c>
      <c r="BM39" s="48">
        <v>35</v>
      </c>
      <c r="BN39" s="49">
        <v>92.10526315789474</v>
      </c>
      <c r="BO39" s="48">
        <v>38</v>
      </c>
    </row>
    <row r="40" spans="1:67" ht="15">
      <c r="A40" s="65" t="s">
        <v>269</v>
      </c>
      <c r="B40" s="65" t="s">
        <v>286</v>
      </c>
      <c r="C40" s="66"/>
      <c r="D40" s="67"/>
      <c r="E40" s="68"/>
      <c r="F40" s="69"/>
      <c r="G40" s="66"/>
      <c r="H40" s="70"/>
      <c r="I40" s="71"/>
      <c r="J40" s="71"/>
      <c r="K40" s="34" t="s">
        <v>65</v>
      </c>
      <c r="L40" s="78">
        <v>135</v>
      </c>
      <c r="M40" s="78"/>
      <c r="N40" s="73"/>
      <c r="O40" s="80" t="s">
        <v>293</v>
      </c>
      <c r="P40" s="82">
        <v>43704.88324074074</v>
      </c>
      <c r="Q40" s="80" t="s">
        <v>307</v>
      </c>
      <c r="R40" s="80"/>
      <c r="S40" s="80"/>
      <c r="T40" s="80" t="s">
        <v>344</v>
      </c>
      <c r="U40" s="80"/>
      <c r="V40" s="83" t="s">
        <v>399</v>
      </c>
      <c r="W40" s="82">
        <v>43704.88324074074</v>
      </c>
      <c r="X40" s="86">
        <v>43704</v>
      </c>
      <c r="Y40" s="88" t="s">
        <v>444</v>
      </c>
      <c r="Z40" s="83" t="s">
        <v>510</v>
      </c>
      <c r="AA40" s="80"/>
      <c r="AB40" s="80"/>
      <c r="AC40" s="88" t="s">
        <v>575</v>
      </c>
      <c r="AD40" s="88" t="s">
        <v>606</v>
      </c>
      <c r="AE40" s="80" t="b">
        <v>0</v>
      </c>
      <c r="AF40" s="80">
        <v>3</v>
      </c>
      <c r="AG40" s="88" t="s">
        <v>610</v>
      </c>
      <c r="AH40" s="80" t="b">
        <v>0</v>
      </c>
      <c r="AI40" s="80" t="s">
        <v>611</v>
      </c>
      <c r="AJ40" s="80"/>
      <c r="AK40" s="88" t="s">
        <v>607</v>
      </c>
      <c r="AL40" s="80" t="b">
        <v>0</v>
      </c>
      <c r="AM40" s="80">
        <v>1</v>
      </c>
      <c r="AN40" s="88" t="s">
        <v>607</v>
      </c>
      <c r="AO40" s="80" t="s">
        <v>616</v>
      </c>
      <c r="AP40" s="80" t="b">
        <v>0</v>
      </c>
      <c r="AQ40" s="88" t="s">
        <v>606</v>
      </c>
      <c r="AR40" s="80" t="s">
        <v>196</v>
      </c>
      <c r="AS40" s="80">
        <v>0</v>
      </c>
      <c r="AT40" s="80">
        <v>0</v>
      </c>
      <c r="AU40" s="80"/>
      <c r="AV40" s="80"/>
      <c r="AW40" s="80"/>
      <c r="AX40" s="80"/>
      <c r="AY40" s="80"/>
      <c r="AZ40" s="80"/>
      <c r="BA40" s="80"/>
      <c r="BB40" s="80"/>
      <c r="BC40">
        <v>4</v>
      </c>
      <c r="BD40" s="79" t="str">
        <f>REPLACE(INDEX(GroupVertices[Group],MATCH(Edges28[[#This Row],[Vertex 1]],GroupVertices[Vertex],0)),1,1,"")</f>
        <v>2</v>
      </c>
      <c r="BE40" s="79" t="str">
        <f>REPLACE(INDEX(GroupVertices[Group],MATCH(Edges28[[#This Row],[Vertex 2]],GroupVertices[Vertex],0)),1,1,"")</f>
        <v>2</v>
      </c>
      <c r="BF40" s="79">
        <v>13</v>
      </c>
      <c r="BG40" s="48"/>
      <c r="BH40" s="49"/>
      <c r="BI40" s="48"/>
      <c r="BJ40" s="49"/>
      <c r="BK40" s="48"/>
      <c r="BL40" s="49"/>
      <c r="BM40" s="48"/>
      <c r="BN40" s="49"/>
      <c r="BO40" s="48"/>
    </row>
    <row r="41" spans="1:67" ht="15">
      <c r="A41" s="65" t="s">
        <v>268</v>
      </c>
      <c r="B41" s="65" t="s">
        <v>269</v>
      </c>
      <c r="C41" s="66"/>
      <c r="D41" s="67"/>
      <c r="E41" s="68"/>
      <c r="F41" s="69"/>
      <c r="G41" s="66"/>
      <c r="H41" s="70"/>
      <c r="I41" s="71"/>
      <c r="J41" s="71"/>
      <c r="K41" s="34" t="s">
        <v>65</v>
      </c>
      <c r="L41" s="78">
        <v>139</v>
      </c>
      <c r="M41" s="78"/>
      <c r="N41" s="73"/>
      <c r="O41" s="80" t="s">
        <v>292</v>
      </c>
      <c r="P41" s="82">
        <v>43705.06420138889</v>
      </c>
      <c r="Q41" s="80" t="s">
        <v>307</v>
      </c>
      <c r="R41" s="80"/>
      <c r="S41" s="80"/>
      <c r="T41" s="80"/>
      <c r="U41" s="80"/>
      <c r="V41" s="83" t="s">
        <v>398</v>
      </c>
      <c r="W41" s="82">
        <v>43705.06420138889</v>
      </c>
      <c r="X41" s="86">
        <v>43705</v>
      </c>
      <c r="Y41" s="88" t="s">
        <v>445</v>
      </c>
      <c r="Z41" s="83" t="s">
        <v>511</v>
      </c>
      <c r="AA41" s="80"/>
      <c r="AB41" s="80"/>
      <c r="AC41" s="88" t="s">
        <v>576</v>
      </c>
      <c r="AD41" s="80"/>
      <c r="AE41" s="80" t="b">
        <v>0</v>
      </c>
      <c r="AF41" s="80">
        <v>0</v>
      </c>
      <c r="AG41" s="88" t="s">
        <v>607</v>
      </c>
      <c r="AH41" s="80" t="b">
        <v>0</v>
      </c>
      <c r="AI41" s="80" t="s">
        <v>611</v>
      </c>
      <c r="AJ41" s="80"/>
      <c r="AK41" s="88" t="s">
        <v>607</v>
      </c>
      <c r="AL41" s="80" t="b">
        <v>0</v>
      </c>
      <c r="AM41" s="80">
        <v>1</v>
      </c>
      <c r="AN41" s="88" t="s">
        <v>575</v>
      </c>
      <c r="AO41" s="80" t="s">
        <v>620</v>
      </c>
      <c r="AP41" s="80" t="b">
        <v>0</v>
      </c>
      <c r="AQ41" s="88" t="s">
        <v>575</v>
      </c>
      <c r="AR41" s="80" t="s">
        <v>196</v>
      </c>
      <c r="AS41" s="80">
        <v>0</v>
      </c>
      <c r="AT41" s="80">
        <v>0</v>
      </c>
      <c r="AU41" s="80"/>
      <c r="AV41" s="80"/>
      <c r="AW41" s="80"/>
      <c r="AX41" s="80"/>
      <c r="AY41" s="80"/>
      <c r="AZ41" s="80"/>
      <c r="BA41" s="80"/>
      <c r="BB41" s="80"/>
      <c r="BC41">
        <v>1</v>
      </c>
      <c r="BD41" s="79" t="str">
        <f>REPLACE(INDEX(GroupVertices[Group],MATCH(Edges28[[#This Row],[Vertex 1]],GroupVertices[Vertex],0)),1,1,"")</f>
        <v>2</v>
      </c>
      <c r="BE41" s="79" t="str">
        <f>REPLACE(INDEX(GroupVertices[Group],MATCH(Edges28[[#This Row],[Vertex 2]],GroupVertices[Vertex],0)),1,1,"")</f>
        <v>2</v>
      </c>
      <c r="BF41" s="79">
        <v>13</v>
      </c>
      <c r="BG41" s="48"/>
      <c r="BH41" s="49"/>
      <c r="BI41" s="48"/>
      <c r="BJ41" s="49"/>
      <c r="BK41" s="48"/>
      <c r="BL41" s="49"/>
      <c r="BM41" s="48"/>
      <c r="BN41" s="49"/>
      <c r="BO41" s="48"/>
    </row>
    <row r="42" spans="1:67" ht="15">
      <c r="A42" s="65" t="s">
        <v>270</v>
      </c>
      <c r="B42" s="65" t="s">
        <v>278</v>
      </c>
      <c r="C42" s="66"/>
      <c r="D42" s="67"/>
      <c r="E42" s="68"/>
      <c r="F42" s="69"/>
      <c r="G42" s="66"/>
      <c r="H42" s="70"/>
      <c r="I42" s="71"/>
      <c r="J42" s="71"/>
      <c r="K42" s="34" t="s">
        <v>65</v>
      </c>
      <c r="L42" s="78">
        <v>146</v>
      </c>
      <c r="M42" s="78"/>
      <c r="N42" s="73"/>
      <c r="O42" s="80" t="s">
        <v>293</v>
      </c>
      <c r="P42" s="82">
        <v>43705.070601851854</v>
      </c>
      <c r="Q42" s="80" t="s">
        <v>308</v>
      </c>
      <c r="R42" s="80"/>
      <c r="S42" s="80"/>
      <c r="T42" s="80" t="s">
        <v>350</v>
      </c>
      <c r="U42" s="80"/>
      <c r="V42" s="83" t="s">
        <v>400</v>
      </c>
      <c r="W42" s="82">
        <v>43705.070601851854</v>
      </c>
      <c r="X42" s="86">
        <v>43705</v>
      </c>
      <c r="Y42" s="88" t="s">
        <v>446</v>
      </c>
      <c r="Z42" s="83" t="s">
        <v>512</v>
      </c>
      <c r="AA42" s="80"/>
      <c r="AB42" s="80"/>
      <c r="AC42" s="88" t="s">
        <v>577</v>
      </c>
      <c r="AD42" s="80"/>
      <c r="AE42" s="80" t="b">
        <v>0</v>
      </c>
      <c r="AF42" s="80">
        <v>14</v>
      </c>
      <c r="AG42" s="88" t="s">
        <v>607</v>
      </c>
      <c r="AH42" s="80" t="b">
        <v>0</v>
      </c>
      <c r="AI42" s="80" t="s">
        <v>611</v>
      </c>
      <c r="AJ42" s="80"/>
      <c r="AK42" s="88" t="s">
        <v>607</v>
      </c>
      <c r="AL42" s="80" t="b">
        <v>0</v>
      </c>
      <c r="AM42" s="80">
        <v>1</v>
      </c>
      <c r="AN42" s="88" t="s">
        <v>607</v>
      </c>
      <c r="AO42" s="80" t="s">
        <v>616</v>
      </c>
      <c r="AP42" s="80" t="b">
        <v>0</v>
      </c>
      <c r="AQ42" s="88" t="s">
        <v>577</v>
      </c>
      <c r="AR42" s="80" t="s">
        <v>196</v>
      </c>
      <c r="AS42" s="80">
        <v>0</v>
      </c>
      <c r="AT42" s="80">
        <v>0</v>
      </c>
      <c r="AU42" s="80"/>
      <c r="AV42" s="80"/>
      <c r="AW42" s="80"/>
      <c r="AX42" s="80"/>
      <c r="AY42" s="80"/>
      <c r="AZ42" s="80"/>
      <c r="BA42" s="80"/>
      <c r="BB42" s="80"/>
      <c r="BC42">
        <v>1</v>
      </c>
      <c r="BD42" s="79" t="str">
        <f>REPLACE(INDEX(GroupVertices[Group],MATCH(Edges28[[#This Row],[Vertex 1]],GroupVertices[Vertex],0)),1,1,"")</f>
        <v>1</v>
      </c>
      <c r="BE42" s="79" t="str">
        <f>REPLACE(INDEX(GroupVertices[Group],MATCH(Edges28[[#This Row],[Vertex 2]],GroupVertices[Vertex],0)),1,1,"")</f>
        <v>5</v>
      </c>
      <c r="BF42" s="79">
        <v>12</v>
      </c>
      <c r="BG42" s="48"/>
      <c r="BH42" s="49"/>
      <c r="BI42" s="48"/>
      <c r="BJ42" s="49"/>
      <c r="BK42" s="48"/>
      <c r="BL42" s="49"/>
      <c r="BM42" s="48"/>
      <c r="BN42" s="49"/>
      <c r="BO42" s="48"/>
    </row>
    <row r="43" spans="1:67" ht="15">
      <c r="A43" s="65" t="s">
        <v>268</v>
      </c>
      <c r="B43" s="65" t="s">
        <v>270</v>
      </c>
      <c r="C43" s="66"/>
      <c r="D43" s="67"/>
      <c r="E43" s="68"/>
      <c r="F43" s="69"/>
      <c r="G43" s="66"/>
      <c r="H43" s="70"/>
      <c r="I43" s="71"/>
      <c r="J43" s="71"/>
      <c r="K43" s="34" t="s">
        <v>65</v>
      </c>
      <c r="L43" s="78">
        <v>148</v>
      </c>
      <c r="M43" s="78"/>
      <c r="N43" s="73"/>
      <c r="O43" s="80" t="s">
        <v>292</v>
      </c>
      <c r="P43" s="82">
        <v>43705.555393518516</v>
      </c>
      <c r="Q43" s="80" t="s">
        <v>308</v>
      </c>
      <c r="R43" s="80"/>
      <c r="S43" s="80"/>
      <c r="T43" s="80" t="s">
        <v>350</v>
      </c>
      <c r="U43" s="80"/>
      <c r="V43" s="83" t="s">
        <v>398</v>
      </c>
      <c r="W43" s="82">
        <v>43705.555393518516</v>
      </c>
      <c r="X43" s="86">
        <v>43705</v>
      </c>
      <c r="Y43" s="88" t="s">
        <v>447</v>
      </c>
      <c r="Z43" s="83" t="s">
        <v>513</v>
      </c>
      <c r="AA43" s="80"/>
      <c r="AB43" s="80"/>
      <c r="AC43" s="88" t="s">
        <v>578</v>
      </c>
      <c r="AD43" s="80"/>
      <c r="AE43" s="80" t="b">
        <v>0</v>
      </c>
      <c r="AF43" s="80">
        <v>0</v>
      </c>
      <c r="AG43" s="88" t="s">
        <v>607</v>
      </c>
      <c r="AH43" s="80" t="b">
        <v>0</v>
      </c>
      <c r="AI43" s="80" t="s">
        <v>611</v>
      </c>
      <c r="AJ43" s="80"/>
      <c r="AK43" s="88" t="s">
        <v>607</v>
      </c>
      <c r="AL43" s="80" t="b">
        <v>0</v>
      </c>
      <c r="AM43" s="80">
        <v>1</v>
      </c>
      <c r="AN43" s="88" t="s">
        <v>577</v>
      </c>
      <c r="AO43" s="80" t="s">
        <v>620</v>
      </c>
      <c r="AP43" s="80" t="b">
        <v>0</v>
      </c>
      <c r="AQ43" s="88" t="s">
        <v>577</v>
      </c>
      <c r="AR43" s="80" t="s">
        <v>196</v>
      </c>
      <c r="AS43" s="80">
        <v>0</v>
      </c>
      <c r="AT43" s="80">
        <v>0</v>
      </c>
      <c r="AU43" s="80"/>
      <c r="AV43" s="80"/>
      <c r="AW43" s="80"/>
      <c r="AX43" s="80"/>
      <c r="AY43" s="80"/>
      <c r="AZ43" s="80"/>
      <c r="BA43" s="80"/>
      <c r="BB43" s="80"/>
      <c r="BC43">
        <v>1</v>
      </c>
      <c r="BD43" s="79" t="str">
        <f>REPLACE(INDEX(GroupVertices[Group],MATCH(Edges28[[#This Row],[Vertex 1]],GroupVertices[Vertex],0)),1,1,"")</f>
        <v>2</v>
      </c>
      <c r="BE43" s="79" t="str">
        <f>REPLACE(INDEX(GroupVertices[Group],MATCH(Edges28[[#This Row],[Vertex 2]],GroupVertices[Vertex],0)),1,1,"")</f>
        <v>1</v>
      </c>
      <c r="BF43" s="79">
        <v>12</v>
      </c>
      <c r="BG43" s="48">
        <v>2</v>
      </c>
      <c r="BH43" s="49">
        <v>12.5</v>
      </c>
      <c r="BI43" s="48">
        <v>0</v>
      </c>
      <c r="BJ43" s="49">
        <v>0</v>
      </c>
      <c r="BK43" s="48">
        <v>0</v>
      </c>
      <c r="BL43" s="49">
        <v>0</v>
      </c>
      <c r="BM43" s="48">
        <v>14</v>
      </c>
      <c r="BN43" s="49">
        <v>87.5</v>
      </c>
      <c r="BO43" s="48">
        <v>16</v>
      </c>
    </row>
    <row r="44" spans="1:67" ht="15">
      <c r="A44" s="65" t="s">
        <v>271</v>
      </c>
      <c r="B44" s="65" t="s">
        <v>279</v>
      </c>
      <c r="C44" s="66"/>
      <c r="D44" s="67"/>
      <c r="E44" s="68"/>
      <c r="F44" s="69"/>
      <c r="G44" s="66"/>
      <c r="H44" s="70"/>
      <c r="I44" s="71"/>
      <c r="J44" s="71"/>
      <c r="K44" s="34" t="s">
        <v>65</v>
      </c>
      <c r="L44" s="78">
        <v>152</v>
      </c>
      <c r="M44" s="78"/>
      <c r="N44" s="73"/>
      <c r="O44" s="80" t="s">
        <v>293</v>
      </c>
      <c r="P44" s="82">
        <v>43700.87503472222</v>
      </c>
      <c r="Q44" s="80" t="s">
        <v>309</v>
      </c>
      <c r="R44" s="83" t="s">
        <v>324</v>
      </c>
      <c r="S44" s="80" t="s">
        <v>336</v>
      </c>
      <c r="T44" s="80" t="s">
        <v>346</v>
      </c>
      <c r="U44" s="80"/>
      <c r="V44" s="83" t="s">
        <v>401</v>
      </c>
      <c r="W44" s="82">
        <v>43700.87503472222</v>
      </c>
      <c r="X44" s="86">
        <v>43700</v>
      </c>
      <c r="Y44" s="88" t="s">
        <v>448</v>
      </c>
      <c r="Z44" s="83" t="s">
        <v>514</v>
      </c>
      <c r="AA44" s="80"/>
      <c r="AB44" s="80"/>
      <c r="AC44" s="88" t="s">
        <v>579</v>
      </c>
      <c r="AD44" s="80"/>
      <c r="AE44" s="80" t="b">
        <v>0</v>
      </c>
      <c r="AF44" s="80">
        <v>3</v>
      </c>
      <c r="AG44" s="88" t="s">
        <v>607</v>
      </c>
      <c r="AH44" s="80" t="b">
        <v>1</v>
      </c>
      <c r="AI44" s="80" t="s">
        <v>611</v>
      </c>
      <c r="AJ44" s="80"/>
      <c r="AK44" s="88" t="s">
        <v>581</v>
      </c>
      <c r="AL44" s="80" t="b">
        <v>0</v>
      </c>
      <c r="AM44" s="80">
        <v>1</v>
      </c>
      <c r="AN44" s="88" t="s">
        <v>607</v>
      </c>
      <c r="AO44" s="80" t="s">
        <v>616</v>
      </c>
      <c r="AP44" s="80" t="b">
        <v>0</v>
      </c>
      <c r="AQ44" s="88" t="s">
        <v>579</v>
      </c>
      <c r="AR44" s="80" t="s">
        <v>196</v>
      </c>
      <c r="AS44" s="80">
        <v>0</v>
      </c>
      <c r="AT44" s="80">
        <v>0</v>
      </c>
      <c r="AU44" s="80"/>
      <c r="AV44" s="80"/>
      <c r="AW44" s="80"/>
      <c r="AX44" s="80"/>
      <c r="AY44" s="80"/>
      <c r="AZ44" s="80"/>
      <c r="BA44" s="80"/>
      <c r="BB44" s="80"/>
      <c r="BC44">
        <v>1</v>
      </c>
      <c r="BD44" s="79" t="str">
        <f>REPLACE(INDEX(GroupVertices[Group],MATCH(Edges28[[#This Row],[Vertex 1]],GroupVertices[Vertex],0)),1,1,"")</f>
        <v>2</v>
      </c>
      <c r="BE44" s="79" t="str">
        <f>REPLACE(INDEX(GroupVertices[Group],MATCH(Edges28[[#This Row],[Vertex 2]],GroupVertices[Vertex],0)),1,1,"")</f>
        <v>3</v>
      </c>
      <c r="BF44" s="79">
        <v>11</v>
      </c>
      <c r="BG44" s="48"/>
      <c r="BH44" s="49"/>
      <c r="BI44" s="48"/>
      <c r="BJ44" s="49"/>
      <c r="BK44" s="48"/>
      <c r="BL44" s="49"/>
      <c r="BM44" s="48"/>
      <c r="BN44" s="49"/>
      <c r="BO44" s="48"/>
    </row>
    <row r="45" spans="1:67" ht="15">
      <c r="A45" s="65" t="s">
        <v>268</v>
      </c>
      <c r="B45" s="65" t="s">
        <v>279</v>
      </c>
      <c r="C45" s="66"/>
      <c r="D45" s="67"/>
      <c r="E45" s="68"/>
      <c r="F45" s="69"/>
      <c r="G45" s="66"/>
      <c r="H45" s="70"/>
      <c r="I45" s="71"/>
      <c r="J45" s="71"/>
      <c r="K45" s="34" t="s">
        <v>65</v>
      </c>
      <c r="L45" s="78">
        <v>153</v>
      </c>
      <c r="M45" s="78"/>
      <c r="N45" s="73"/>
      <c r="O45" s="80" t="s">
        <v>293</v>
      </c>
      <c r="P45" s="82">
        <v>43705.55541666667</v>
      </c>
      <c r="Q45" s="80" t="s">
        <v>309</v>
      </c>
      <c r="R45" s="80"/>
      <c r="S45" s="80"/>
      <c r="T45" s="80" t="s">
        <v>346</v>
      </c>
      <c r="U45" s="80"/>
      <c r="V45" s="83" t="s">
        <v>398</v>
      </c>
      <c r="W45" s="82">
        <v>43705.55541666667</v>
      </c>
      <c r="X45" s="86">
        <v>43705</v>
      </c>
      <c r="Y45" s="88" t="s">
        <v>449</v>
      </c>
      <c r="Z45" s="83" t="s">
        <v>515</v>
      </c>
      <c r="AA45" s="80"/>
      <c r="AB45" s="80"/>
      <c r="AC45" s="88" t="s">
        <v>580</v>
      </c>
      <c r="AD45" s="80"/>
      <c r="AE45" s="80" t="b">
        <v>0</v>
      </c>
      <c r="AF45" s="80">
        <v>0</v>
      </c>
      <c r="AG45" s="88" t="s">
        <v>607</v>
      </c>
      <c r="AH45" s="80" t="b">
        <v>1</v>
      </c>
      <c r="AI45" s="80" t="s">
        <v>611</v>
      </c>
      <c r="AJ45" s="80"/>
      <c r="AK45" s="88" t="s">
        <v>581</v>
      </c>
      <c r="AL45" s="80" t="b">
        <v>0</v>
      </c>
      <c r="AM45" s="80">
        <v>1</v>
      </c>
      <c r="AN45" s="88" t="s">
        <v>579</v>
      </c>
      <c r="AO45" s="80" t="s">
        <v>620</v>
      </c>
      <c r="AP45" s="80" t="b">
        <v>0</v>
      </c>
      <c r="AQ45" s="88" t="s">
        <v>579</v>
      </c>
      <c r="AR45" s="80" t="s">
        <v>196</v>
      </c>
      <c r="AS45" s="80">
        <v>0</v>
      </c>
      <c r="AT45" s="80">
        <v>0</v>
      </c>
      <c r="AU45" s="80"/>
      <c r="AV45" s="80"/>
      <c r="AW45" s="80"/>
      <c r="AX45" s="80"/>
      <c r="AY45" s="80"/>
      <c r="AZ45" s="80"/>
      <c r="BA45" s="80"/>
      <c r="BB45" s="80"/>
      <c r="BC45">
        <v>1</v>
      </c>
      <c r="BD45" s="79" t="str">
        <f>REPLACE(INDEX(GroupVertices[Group],MATCH(Edges28[[#This Row],[Vertex 1]],GroupVertices[Vertex],0)),1,1,"")</f>
        <v>2</v>
      </c>
      <c r="BE45" s="79" t="str">
        <f>REPLACE(INDEX(GroupVertices[Group],MATCH(Edges28[[#This Row],[Vertex 2]],GroupVertices[Vertex],0)),1,1,"")</f>
        <v>3</v>
      </c>
      <c r="BF45" s="79">
        <v>11</v>
      </c>
      <c r="BG45" s="48"/>
      <c r="BH45" s="49"/>
      <c r="BI45" s="48"/>
      <c r="BJ45" s="49"/>
      <c r="BK45" s="48"/>
      <c r="BL45" s="49"/>
      <c r="BM45" s="48"/>
      <c r="BN45" s="49"/>
      <c r="BO45" s="48"/>
    </row>
    <row r="46" spans="1:67" ht="15">
      <c r="A46" s="65" t="s">
        <v>267</v>
      </c>
      <c r="B46" s="65" t="s">
        <v>271</v>
      </c>
      <c r="C46" s="66"/>
      <c r="D46" s="67"/>
      <c r="E46" s="68"/>
      <c r="F46" s="69"/>
      <c r="G46" s="66"/>
      <c r="H46" s="70"/>
      <c r="I46" s="71"/>
      <c r="J46" s="71"/>
      <c r="K46" s="34" t="s">
        <v>66</v>
      </c>
      <c r="L46" s="78">
        <v>155</v>
      </c>
      <c r="M46" s="78"/>
      <c r="N46" s="73"/>
      <c r="O46" s="80" t="s">
        <v>293</v>
      </c>
      <c r="P46" s="82">
        <v>43700.808854166666</v>
      </c>
      <c r="Q46" s="80" t="s">
        <v>310</v>
      </c>
      <c r="R46" s="80"/>
      <c r="S46" s="80"/>
      <c r="T46" s="80" t="s">
        <v>351</v>
      </c>
      <c r="U46" s="83" t="s">
        <v>364</v>
      </c>
      <c r="V46" s="83" t="s">
        <v>364</v>
      </c>
      <c r="W46" s="82">
        <v>43700.808854166666</v>
      </c>
      <c r="X46" s="86">
        <v>43700</v>
      </c>
      <c r="Y46" s="88" t="s">
        <v>450</v>
      </c>
      <c r="Z46" s="83" t="s">
        <v>324</v>
      </c>
      <c r="AA46" s="80"/>
      <c r="AB46" s="80"/>
      <c r="AC46" s="88" t="s">
        <v>581</v>
      </c>
      <c r="AD46" s="80"/>
      <c r="AE46" s="80" t="b">
        <v>0</v>
      </c>
      <c r="AF46" s="80">
        <v>8</v>
      </c>
      <c r="AG46" s="88" t="s">
        <v>607</v>
      </c>
      <c r="AH46" s="80" t="b">
        <v>0</v>
      </c>
      <c r="AI46" s="80" t="s">
        <v>611</v>
      </c>
      <c r="AJ46" s="80"/>
      <c r="AK46" s="88" t="s">
        <v>607</v>
      </c>
      <c r="AL46" s="80" t="b">
        <v>0</v>
      </c>
      <c r="AM46" s="80">
        <v>1</v>
      </c>
      <c r="AN46" s="88" t="s">
        <v>607</v>
      </c>
      <c r="AO46" s="80" t="s">
        <v>617</v>
      </c>
      <c r="AP46" s="80" t="b">
        <v>0</v>
      </c>
      <c r="AQ46" s="88" t="s">
        <v>581</v>
      </c>
      <c r="AR46" s="80" t="s">
        <v>196</v>
      </c>
      <c r="AS46" s="80">
        <v>0</v>
      </c>
      <c r="AT46" s="80">
        <v>0</v>
      </c>
      <c r="AU46" s="80"/>
      <c r="AV46" s="80"/>
      <c r="AW46" s="80"/>
      <c r="AX46" s="80"/>
      <c r="AY46" s="80"/>
      <c r="AZ46" s="80"/>
      <c r="BA46" s="80"/>
      <c r="BB46" s="80"/>
      <c r="BC46">
        <v>1</v>
      </c>
      <c r="BD46" s="79" t="str">
        <f>REPLACE(INDEX(GroupVertices[Group],MATCH(Edges28[[#This Row],[Vertex 1]],GroupVertices[Vertex],0)),1,1,"")</f>
        <v>2</v>
      </c>
      <c r="BE46" s="79" t="str">
        <f>REPLACE(INDEX(GroupVertices[Group],MATCH(Edges28[[#This Row],[Vertex 2]],GroupVertices[Vertex],0)),1,1,"")</f>
        <v>2</v>
      </c>
      <c r="BF46" s="79">
        <v>10</v>
      </c>
      <c r="BG46" s="48">
        <v>2</v>
      </c>
      <c r="BH46" s="49">
        <v>7.142857142857143</v>
      </c>
      <c r="BI46" s="48">
        <v>1</v>
      </c>
      <c r="BJ46" s="49">
        <v>3.5714285714285716</v>
      </c>
      <c r="BK46" s="48">
        <v>0</v>
      </c>
      <c r="BL46" s="49">
        <v>0</v>
      </c>
      <c r="BM46" s="48">
        <v>25</v>
      </c>
      <c r="BN46" s="49">
        <v>89.28571428571429</v>
      </c>
      <c r="BO46" s="48">
        <v>28</v>
      </c>
    </row>
    <row r="47" spans="1:67" ht="15">
      <c r="A47" s="65" t="s">
        <v>268</v>
      </c>
      <c r="B47" s="65" t="s">
        <v>267</v>
      </c>
      <c r="C47" s="66"/>
      <c r="D47" s="67"/>
      <c r="E47" s="68"/>
      <c r="F47" s="69"/>
      <c r="G47" s="66"/>
      <c r="H47" s="70"/>
      <c r="I47" s="71"/>
      <c r="J47" s="71"/>
      <c r="K47" s="34" t="s">
        <v>65</v>
      </c>
      <c r="L47" s="78">
        <v>157</v>
      </c>
      <c r="M47" s="78"/>
      <c r="N47" s="73"/>
      <c r="O47" s="80" t="s">
        <v>292</v>
      </c>
      <c r="P47" s="82">
        <v>43705.555451388886</v>
      </c>
      <c r="Q47" s="80" t="s">
        <v>310</v>
      </c>
      <c r="R47" s="80"/>
      <c r="S47" s="80"/>
      <c r="T47" s="80"/>
      <c r="U47" s="80"/>
      <c r="V47" s="83" t="s">
        <v>398</v>
      </c>
      <c r="W47" s="82">
        <v>43705.555451388886</v>
      </c>
      <c r="X47" s="86">
        <v>43705</v>
      </c>
      <c r="Y47" s="88" t="s">
        <v>451</v>
      </c>
      <c r="Z47" s="83" t="s">
        <v>516</v>
      </c>
      <c r="AA47" s="80"/>
      <c r="AB47" s="80"/>
      <c r="AC47" s="88" t="s">
        <v>582</v>
      </c>
      <c r="AD47" s="80"/>
      <c r="AE47" s="80" t="b">
        <v>0</v>
      </c>
      <c r="AF47" s="80">
        <v>0</v>
      </c>
      <c r="AG47" s="88" t="s">
        <v>607</v>
      </c>
      <c r="AH47" s="80" t="b">
        <v>0</v>
      </c>
      <c r="AI47" s="80" t="s">
        <v>611</v>
      </c>
      <c r="AJ47" s="80"/>
      <c r="AK47" s="88" t="s">
        <v>607</v>
      </c>
      <c r="AL47" s="80" t="b">
        <v>0</v>
      </c>
      <c r="AM47" s="80">
        <v>1</v>
      </c>
      <c r="AN47" s="88" t="s">
        <v>581</v>
      </c>
      <c r="AO47" s="80" t="s">
        <v>620</v>
      </c>
      <c r="AP47" s="80" t="b">
        <v>0</v>
      </c>
      <c r="AQ47" s="88" t="s">
        <v>581</v>
      </c>
      <c r="AR47" s="80" t="s">
        <v>196</v>
      </c>
      <c r="AS47" s="80">
        <v>0</v>
      </c>
      <c r="AT47" s="80">
        <v>0</v>
      </c>
      <c r="AU47" s="80"/>
      <c r="AV47" s="80"/>
      <c r="AW47" s="80"/>
      <c r="AX47" s="80"/>
      <c r="AY47" s="80"/>
      <c r="AZ47" s="80"/>
      <c r="BA47" s="80"/>
      <c r="BB47" s="80"/>
      <c r="BC47">
        <v>1</v>
      </c>
      <c r="BD47" s="79" t="str">
        <f>REPLACE(INDEX(GroupVertices[Group],MATCH(Edges28[[#This Row],[Vertex 1]],GroupVertices[Vertex],0)),1,1,"")</f>
        <v>2</v>
      </c>
      <c r="BE47" s="79" t="str">
        <f>REPLACE(INDEX(GroupVertices[Group],MATCH(Edges28[[#This Row],[Vertex 2]],GroupVertices[Vertex],0)),1,1,"")</f>
        <v>2</v>
      </c>
      <c r="BF47" s="79">
        <v>10</v>
      </c>
      <c r="BG47" s="48"/>
      <c r="BH47" s="49"/>
      <c r="BI47" s="48"/>
      <c r="BJ47" s="49"/>
      <c r="BK47" s="48"/>
      <c r="BL47" s="49"/>
      <c r="BM47" s="48"/>
      <c r="BN47" s="49"/>
      <c r="BO47" s="48"/>
    </row>
    <row r="48" spans="1:67" ht="15">
      <c r="A48" s="65" t="s">
        <v>268</v>
      </c>
      <c r="B48" s="65" t="s">
        <v>273</v>
      </c>
      <c r="C48" s="66"/>
      <c r="D48" s="67"/>
      <c r="E48" s="68"/>
      <c r="F48" s="69"/>
      <c r="G48" s="66"/>
      <c r="H48" s="70"/>
      <c r="I48" s="71"/>
      <c r="J48" s="71"/>
      <c r="K48" s="34" t="s">
        <v>65</v>
      </c>
      <c r="L48" s="78">
        <v>160</v>
      </c>
      <c r="M48" s="78"/>
      <c r="N48" s="73"/>
      <c r="O48" s="80" t="s">
        <v>292</v>
      </c>
      <c r="P48" s="82">
        <v>43705.55535879629</v>
      </c>
      <c r="Q48" s="80" t="s">
        <v>299</v>
      </c>
      <c r="R48" s="80"/>
      <c r="S48" s="80"/>
      <c r="T48" s="80" t="s">
        <v>345</v>
      </c>
      <c r="U48" s="80"/>
      <c r="V48" s="83" t="s">
        <v>398</v>
      </c>
      <c r="W48" s="82">
        <v>43705.55535879629</v>
      </c>
      <c r="X48" s="86">
        <v>43705</v>
      </c>
      <c r="Y48" s="88" t="s">
        <v>452</v>
      </c>
      <c r="Z48" s="83" t="s">
        <v>517</v>
      </c>
      <c r="AA48" s="80"/>
      <c r="AB48" s="80"/>
      <c r="AC48" s="88" t="s">
        <v>583</v>
      </c>
      <c r="AD48" s="80"/>
      <c r="AE48" s="80" t="b">
        <v>0</v>
      </c>
      <c r="AF48" s="80">
        <v>0</v>
      </c>
      <c r="AG48" s="88" t="s">
        <v>607</v>
      </c>
      <c r="AH48" s="80" t="b">
        <v>0</v>
      </c>
      <c r="AI48" s="80" t="s">
        <v>611</v>
      </c>
      <c r="AJ48" s="80"/>
      <c r="AK48" s="88" t="s">
        <v>607</v>
      </c>
      <c r="AL48" s="80" t="b">
        <v>0</v>
      </c>
      <c r="AM48" s="80">
        <v>3</v>
      </c>
      <c r="AN48" s="88" t="s">
        <v>594</v>
      </c>
      <c r="AO48" s="80" t="s">
        <v>620</v>
      </c>
      <c r="AP48" s="80" t="b">
        <v>0</v>
      </c>
      <c r="AQ48" s="88" t="s">
        <v>594</v>
      </c>
      <c r="AR48" s="80" t="s">
        <v>196</v>
      </c>
      <c r="AS48" s="80">
        <v>0</v>
      </c>
      <c r="AT48" s="80">
        <v>0</v>
      </c>
      <c r="AU48" s="80"/>
      <c r="AV48" s="80"/>
      <c r="AW48" s="80"/>
      <c r="AX48" s="80"/>
      <c r="AY48" s="80"/>
      <c r="AZ48" s="80"/>
      <c r="BA48" s="80"/>
      <c r="BB48" s="80"/>
      <c r="BC48">
        <v>2</v>
      </c>
      <c r="BD48" s="79" t="str">
        <f>REPLACE(INDEX(GroupVertices[Group],MATCH(Edges28[[#This Row],[Vertex 1]],GroupVertices[Vertex],0)),1,1,"")</f>
        <v>2</v>
      </c>
      <c r="BE48" s="79" t="str">
        <f>REPLACE(INDEX(GroupVertices[Group],MATCH(Edges28[[#This Row],[Vertex 2]],GroupVertices[Vertex],0)),1,1,"")</f>
        <v>2</v>
      </c>
      <c r="BF48" s="79">
        <v>14</v>
      </c>
      <c r="BG48" s="48">
        <v>4</v>
      </c>
      <c r="BH48" s="49">
        <v>12.903225806451612</v>
      </c>
      <c r="BI48" s="48">
        <v>0</v>
      </c>
      <c r="BJ48" s="49">
        <v>0</v>
      </c>
      <c r="BK48" s="48">
        <v>0</v>
      </c>
      <c r="BL48" s="49">
        <v>0</v>
      </c>
      <c r="BM48" s="48">
        <v>27</v>
      </c>
      <c r="BN48" s="49">
        <v>87.09677419354838</v>
      </c>
      <c r="BO48" s="48">
        <v>31</v>
      </c>
    </row>
    <row r="49" spans="1:67" ht="15">
      <c r="A49" s="65" t="s">
        <v>268</v>
      </c>
      <c r="B49" s="65" t="s">
        <v>273</v>
      </c>
      <c r="C49" s="66"/>
      <c r="D49" s="67"/>
      <c r="E49" s="68"/>
      <c r="F49" s="69"/>
      <c r="G49" s="66"/>
      <c r="H49" s="70"/>
      <c r="I49" s="71"/>
      <c r="J49" s="71"/>
      <c r="K49" s="34" t="s">
        <v>65</v>
      </c>
      <c r="L49" s="78">
        <v>161</v>
      </c>
      <c r="M49" s="78"/>
      <c r="N49" s="73"/>
      <c r="O49" s="80" t="s">
        <v>292</v>
      </c>
      <c r="P49" s="82">
        <v>43707.58255787037</v>
      </c>
      <c r="Q49" s="80" t="s">
        <v>311</v>
      </c>
      <c r="R49" s="80"/>
      <c r="S49" s="80"/>
      <c r="T49" s="80" t="s">
        <v>352</v>
      </c>
      <c r="U49" s="80"/>
      <c r="V49" s="83" t="s">
        <v>398</v>
      </c>
      <c r="W49" s="82">
        <v>43707.58255787037</v>
      </c>
      <c r="X49" s="86">
        <v>43707</v>
      </c>
      <c r="Y49" s="88" t="s">
        <v>453</v>
      </c>
      <c r="Z49" s="83" t="s">
        <v>518</v>
      </c>
      <c r="AA49" s="80"/>
      <c r="AB49" s="80"/>
      <c r="AC49" s="88" t="s">
        <v>584</v>
      </c>
      <c r="AD49" s="80"/>
      <c r="AE49" s="80" t="b">
        <v>0</v>
      </c>
      <c r="AF49" s="80">
        <v>0</v>
      </c>
      <c r="AG49" s="88" t="s">
        <v>607</v>
      </c>
      <c r="AH49" s="80" t="b">
        <v>0</v>
      </c>
      <c r="AI49" s="80" t="s">
        <v>611</v>
      </c>
      <c r="AJ49" s="80"/>
      <c r="AK49" s="88" t="s">
        <v>607</v>
      </c>
      <c r="AL49" s="80" t="b">
        <v>0</v>
      </c>
      <c r="AM49" s="80">
        <v>2</v>
      </c>
      <c r="AN49" s="88" t="s">
        <v>593</v>
      </c>
      <c r="AO49" s="80" t="s">
        <v>620</v>
      </c>
      <c r="AP49" s="80" t="b">
        <v>0</v>
      </c>
      <c r="AQ49" s="88" t="s">
        <v>593</v>
      </c>
      <c r="AR49" s="80" t="s">
        <v>196</v>
      </c>
      <c r="AS49" s="80">
        <v>0</v>
      </c>
      <c r="AT49" s="80">
        <v>0</v>
      </c>
      <c r="AU49" s="80"/>
      <c r="AV49" s="80"/>
      <c r="AW49" s="80"/>
      <c r="AX49" s="80"/>
      <c r="AY49" s="80"/>
      <c r="AZ49" s="80"/>
      <c r="BA49" s="80"/>
      <c r="BB49" s="80"/>
      <c r="BC49">
        <v>2</v>
      </c>
      <c r="BD49" s="79" t="str">
        <f>REPLACE(INDEX(GroupVertices[Group],MATCH(Edges28[[#This Row],[Vertex 1]],GroupVertices[Vertex],0)),1,1,"")</f>
        <v>2</v>
      </c>
      <c r="BE49" s="79" t="str">
        <f>REPLACE(INDEX(GroupVertices[Group],MATCH(Edges28[[#This Row],[Vertex 2]],GroupVertices[Vertex],0)),1,1,"")</f>
        <v>2</v>
      </c>
      <c r="BF49" s="79">
        <v>9</v>
      </c>
      <c r="BG49" s="48"/>
      <c r="BH49" s="49"/>
      <c r="BI49" s="48"/>
      <c r="BJ49" s="49"/>
      <c r="BK49" s="48"/>
      <c r="BL49" s="49"/>
      <c r="BM49" s="48"/>
      <c r="BN49" s="49"/>
      <c r="BO49" s="48"/>
    </row>
    <row r="50" spans="1:67" ht="15">
      <c r="A50" s="65" t="s">
        <v>272</v>
      </c>
      <c r="B50" s="65" t="s">
        <v>273</v>
      </c>
      <c r="C50" s="66"/>
      <c r="D50" s="67"/>
      <c r="E50" s="68"/>
      <c r="F50" s="69"/>
      <c r="G50" s="66"/>
      <c r="H50" s="70"/>
      <c r="I50" s="71"/>
      <c r="J50" s="71"/>
      <c r="K50" s="34" t="s">
        <v>65</v>
      </c>
      <c r="L50" s="78">
        <v>163</v>
      </c>
      <c r="M50" s="78"/>
      <c r="N50" s="73"/>
      <c r="O50" s="80" t="s">
        <v>292</v>
      </c>
      <c r="P50" s="82">
        <v>43707.58630787037</v>
      </c>
      <c r="Q50" s="80" t="s">
        <v>311</v>
      </c>
      <c r="R50" s="80"/>
      <c r="S50" s="80"/>
      <c r="T50" s="80" t="s">
        <v>352</v>
      </c>
      <c r="U50" s="80"/>
      <c r="V50" s="83" t="s">
        <v>402</v>
      </c>
      <c r="W50" s="82">
        <v>43707.58630787037</v>
      </c>
      <c r="X50" s="86">
        <v>43707</v>
      </c>
      <c r="Y50" s="88" t="s">
        <v>454</v>
      </c>
      <c r="Z50" s="83" t="s">
        <v>519</v>
      </c>
      <c r="AA50" s="80"/>
      <c r="AB50" s="80"/>
      <c r="AC50" s="88" t="s">
        <v>585</v>
      </c>
      <c r="AD50" s="80"/>
      <c r="AE50" s="80" t="b">
        <v>0</v>
      </c>
      <c r="AF50" s="80">
        <v>0</v>
      </c>
      <c r="AG50" s="88" t="s">
        <v>607</v>
      </c>
      <c r="AH50" s="80" t="b">
        <v>0</v>
      </c>
      <c r="AI50" s="80" t="s">
        <v>611</v>
      </c>
      <c r="AJ50" s="80"/>
      <c r="AK50" s="88" t="s">
        <v>607</v>
      </c>
      <c r="AL50" s="80" t="b">
        <v>0</v>
      </c>
      <c r="AM50" s="80">
        <v>2</v>
      </c>
      <c r="AN50" s="88" t="s">
        <v>593</v>
      </c>
      <c r="AO50" s="80" t="s">
        <v>616</v>
      </c>
      <c r="AP50" s="80" t="b">
        <v>0</v>
      </c>
      <c r="AQ50" s="88" t="s">
        <v>593</v>
      </c>
      <c r="AR50" s="80" t="s">
        <v>196</v>
      </c>
      <c r="AS50" s="80">
        <v>0</v>
      </c>
      <c r="AT50" s="80">
        <v>0</v>
      </c>
      <c r="AU50" s="80"/>
      <c r="AV50" s="80"/>
      <c r="AW50" s="80"/>
      <c r="AX50" s="80"/>
      <c r="AY50" s="80"/>
      <c r="AZ50" s="80"/>
      <c r="BA50" s="80"/>
      <c r="BB50" s="80"/>
      <c r="BC50">
        <v>1</v>
      </c>
      <c r="BD50" s="79" t="str">
        <f>REPLACE(INDEX(GroupVertices[Group],MATCH(Edges28[[#This Row],[Vertex 1]],GroupVertices[Vertex],0)),1,1,"")</f>
        <v>2</v>
      </c>
      <c r="BE50" s="79" t="str">
        <f>REPLACE(INDEX(GroupVertices[Group],MATCH(Edges28[[#This Row],[Vertex 2]],GroupVertices[Vertex],0)),1,1,"")</f>
        <v>2</v>
      </c>
      <c r="BF50" s="79">
        <v>9</v>
      </c>
      <c r="BG50" s="48"/>
      <c r="BH50" s="49"/>
      <c r="BI50" s="48"/>
      <c r="BJ50" s="49"/>
      <c r="BK50" s="48"/>
      <c r="BL50" s="49"/>
      <c r="BM50" s="48"/>
      <c r="BN50" s="49"/>
      <c r="BO50" s="48"/>
    </row>
    <row r="51" spans="1:67" ht="15">
      <c r="A51" s="65" t="s">
        <v>264</v>
      </c>
      <c r="B51" s="65" t="s">
        <v>273</v>
      </c>
      <c r="C51" s="66"/>
      <c r="D51" s="67"/>
      <c r="E51" s="68"/>
      <c r="F51" s="69"/>
      <c r="G51" s="66"/>
      <c r="H51" s="70"/>
      <c r="I51" s="71"/>
      <c r="J51" s="71"/>
      <c r="K51" s="34" t="s">
        <v>66</v>
      </c>
      <c r="L51" s="78">
        <v>165</v>
      </c>
      <c r="M51" s="78"/>
      <c r="N51" s="73"/>
      <c r="O51" s="80" t="s">
        <v>292</v>
      </c>
      <c r="P51" s="82">
        <v>43705.61585648148</v>
      </c>
      <c r="Q51" s="80" t="s">
        <v>299</v>
      </c>
      <c r="R51" s="80"/>
      <c r="S51" s="80"/>
      <c r="T51" s="80" t="s">
        <v>345</v>
      </c>
      <c r="U51" s="80"/>
      <c r="V51" s="83" t="s">
        <v>394</v>
      </c>
      <c r="W51" s="82">
        <v>43705.61585648148</v>
      </c>
      <c r="X51" s="86">
        <v>43705</v>
      </c>
      <c r="Y51" s="88" t="s">
        <v>455</v>
      </c>
      <c r="Z51" s="83" t="s">
        <v>520</v>
      </c>
      <c r="AA51" s="80"/>
      <c r="AB51" s="80"/>
      <c r="AC51" s="88" t="s">
        <v>586</v>
      </c>
      <c r="AD51" s="80"/>
      <c r="AE51" s="80" t="b">
        <v>0</v>
      </c>
      <c r="AF51" s="80">
        <v>0</v>
      </c>
      <c r="AG51" s="88" t="s">
        <v>607</v>
      </c>
      <c r="AH51" s="80" t="b">
        <v>0</v>
      </c>
      <c r="AI51" s="80" t="s">
        <v>611</v>
      </c>
      <c r="AJ51" s="80"/>
      <c r="AK51" s="88" t="s">
        <v>607</v>
      </c>
      <c r="AL51" s="80" t="b">
        <v>0</v>
      </c>
      <c r="AM51" s="80">
        <v>3</v>
      </c>
      <c r="AN51" s="88" t="s">
        <v>594</v>
      </c>
      <c r="AO51" s="80" t="s">
        <v>617</v>
      </c>
      <c r="AP51" s="80" t="b">
        <v>0</v>
      </c>
      <c r="AQ51" s="88" t="s">
        <v>594</v>
      </c>
      <c r="AR51" s="80" t="s">
        <v>196</v>
      </c>
      <c r="AS51" s="80">
        <v>0</v>
      </c>
      <c r="AT51" s="80">
        <v>0</v>
      </c>
      <c r="AU51" s="80"/>
      <c r="AV51" s="80"/>
      <c r="AW51" s="80"/>
      <c r="AX51" s="80"/>
      <c r="AY51" s="80"/>
      <c r="AZ51" s="80"/>
      <c r="BA51" s="80"/>
      <c r="BB51" s="80"/>
      <c r="BC51">
        <v>2</v>
      </c>
      <c r="BD51" s="79" t="str">
        <f>REPLACE(INDEX(GroupVertices[Group],MATCH(Edges28[[#This Row],[Vertex 1]],GroupVertices[Vertex],0)),1,1,"")</f>
        <v>1</v>
      </c>
      <c r="BE51" s="79" t="str">
        <f>REPLACE(INDEX(GroupVertices[Group],MATCH(Edges28[[#This Row],[Vertex 2]],GroupVertices[Vertex],0)),1,1,"")</f>
        <v>2</v>
      </c>
      <c r="BF51" s="79">
        <v>14</v>
      </c>
      <c r="BG51" s="48">
        <v>4</v>
      </c>
      <c r="BH51" s="49">
        <v>12.903225806451612</v>
      </c>
      <c r="BI51" s="48">
        <v>0</v>
      </c>
      <c r="BJ51" s="49">
        <v>0</v>
      </c>
      <c r="BK51" s="48">
        <v>0</v>
      </c>
      <c r="BL51" s="49">
        <v>0</v>
      </c>
      <c r="BM51" s="48">
        <v>27</v>
      </c>
      <c r="BN51" s="49">
        <v>87.09677419354838</v>
      </c>
      <c r="BO51" s="48">
        <v>31</v>
      </c>
    </row>
    <row r="52" spans="1:67" ht="15">
      <c r="A52" s="65" t="s">
        <v>264</v>
      </c>
      <c r="B52" s="65" t="s">
        <v>273</v>
      </c>
      <c r="C52" s="66"/>
      <c r="D52" s="67"/>
      <c r="E52" s="68"/>
      <c r="F52" s="69"/>
      <c r="G52" s="66"/>
      <c r="H52" s="70"/>
      <c r="I52" s="71"/>
      <c r="J52" s="71"/>
      <c r="K52" s="34" t="s">
        <v>66</v>
      </c>
      <c r="L52" s="78">
        <v>166</v>
      </c>
      <c r="M52" s="78"/>
      <c r="N52" s="73"/>
      <c r="O52" s="80" t="s">
        <v>293</v>
      </c>
      <c r="P52" s="82">
        <v>43705.61803240741</v>
      </c>
      <c r="Q52" s="80" t="s">
        <v>312</v>
      </c>
      <c r="R52" s="80"/>
      <c r="S52" s="80"/>
      <c r="T52" s="80" t="s">
        <v>353</v>
      </c>
      <c r="U52" s="80"/>
      <c r="V52" s="83" t="s">
        <v>394</v>
      </c>
      <c r="W52" s="82">
        <v>43705.61803240741</v>
      </c>
      <c r="X52" s="86">
        <v>43705</v>
      </c>
      <c r="Y52" s="88" t="s">
        <v>456</v>
      </c>
      <c r="Z52" s="83" t="s">
        <v>521</v>
      </c>
      <c r="AA52" s="80"/>
      <c r="AB52" s="80"/>
      <c r="AC52" s="88" t="s">
        <v>587</v>
      </c>
      <c r="AD52" s="80"/>
      <c r="AE52" s="80" t="b">
        <v>0</v>
      </c>
      <c r="AF52" s="80">
        <v>4</v>
      </c>
      <c r="AG52" s="88" t="s">
        <v>607</v>
      </c>
      <c r="AH52" s="80" t="b">
        <v>0</v>
      </c>
      <c r="AI52" s="80" t="s">
        <v>611</v>
      </c>
      <c r="AJ52" s="80"/>
      <c r="AK52" s="88" t="s">
        <v>607</v>
      </c>
      <c r="AL52" s="80" t="b">
        <v>0</v>
      </c>
      <c r="AM52" s="80">
        <v>1</v>
      </c>
      <c r="AN52" s="88" t="s">
        <v>607</v>
      </c>
      <c r="AO52" s="80" t="s">
        <v>617</v>
      </c>
      <c r="AP52" s="80" t="b">
        <v>0</v>
      </c>
      <c r="AQ52" s="88" t="s">
        <v>587</v>
      </c>
      <c r="AR52" s="80" t="s">
        <v>196</v>
      </c>
      <c r="AS52" s="80">
        <v>0</v>
      </c>
      <c r="AT52" s="80">
        <v>0</v>
      </c>
      <c r="AU52" s="80"/>
      <c r="AV52" s="80"/>
      <c r="AW52" s="80"/>
      <c r="AX52" s="80"/>
      <c r="AY52" s="80"/>
      <c r="AZ52" s="80"/>
      <c r="BA52" s="80"/>
      <c r="BB52" s="80"/>
      <c r="BC52">
        <v>2</v>
      </c>
      <c r="BD52" s="79" t="str">
        <f>REPLACE(INDEX(GroupVertices[Group],MATCH(Edges28[[#This Row],[Vertex 1]],GroupVertices[Vertex],0)),1,1,"")</f>
        <v>1</v>
      </c>
      <c r="BE52" s="79" t="str">
        <f>REPLACE(INDEX(GroupVertices[Group],MATCH(Edges28[[#This Row],[Vertex 2]],GroupVertices[Vertex],0)),1,1,"")</f>
        <v>2</v>
      </c>
      <c r="BF52" s="79">
        <v>16</v>
      </c>
      <c r="BG52" s="48">
        <v>1</v>
      </c>
      <c r="BH52" s="49">
        <v>4.761904761904762</v>
      </c>
      <c r="BI52" s="48">
        <v>1</v>
      </c>
      <c r="BJ52" s="49">
        <v>4.761904761904762</v>
      </c>
      <c r="BK52" s="48">
        <v>0</v>
      </c>
      <c r="BL52" s="49">
        <v>0</v>
      </c>
      <c r="BM52" s="48">
        <v>19</v>
      </c>
      <c r="BN52" s="49">
        <v>90.47619047619048</v>
      </c>
      <c r="BO52" s="48">
        <v>21</v>
      </c>
    </row>
    <row r="53" spans="1:67" ht="15">
      <c r="A53" s="65" t="s">
        <v>264</v>
      </c>
      <c r="B53" s="65" t="s">
        <v>273</v>
      </c>
      <c r="C53" s="66"/>
      <c r="D53" s="67"/>
      <c r="E53" s="68"/>
      <c r="F53" s="69"/>
      <c r="G53" s="66"/>
      <c r="H53" s="70"/>
      <c r="I53" s="71"/>
      <c r="J53" s="71"/>
      <c r="K53" s="34" t="s">
        <v>66</v>
      </c>
      <c r="L53" s="78">
        <v>167</v>
      </c>
      <c r="M53" s="78"/>
      <c r="N53" s="73"/>
      <c r="O53" s="80" t="s">
        <v>293</v>
      </c>
      <c r="P53" s="82">
        <v>43705.65121527778</v>
      </c>
      <c r="Q53" s="80" t="s">
        <v>313</v>
      </c>
      <c r="R53" s="83" t="s">
        <v>325</v>
      </c>
      <c r="S53" s="80" t="s">
        <v>337</v>
      </c>
      <c r="T53" s="80" t="s">
        <v>354</v>
      </c>
      <c r="U53" s="80"/>
      <c r="V53" s="83" t="s">
        <v>394</v>
      </c>
      <c r="W53" s="82">
        <v>43705.65121527778</v>
      </c>
      <c r="X53" s="86">
        <v>43705</v>
      </c>
      <c r="Y53" s="88" t="s">
        <v>457</v>
      </c>
      <c r="Z53" s="83" t="s">
        <v>522</v>
      </c>
      <c r="AA53" s="80"/>
      <c r="AB53" s="80"/>
      <c r="AC53" s="88" t="s">
        <v>588</v>
      </c>
      <c r="AD53" s="80"/>
      <c r="AE53" s="80" t="b">
        <v>0</v>
      </c>
      <c r="AF53" s="80">
        <v>1</v>
      </c>
      <c r="AG53" s="88" t="s">
        <v>607</v>
      </c>
      <c r="AH53" s="80" t="b">
        <v>0</v>
      </c>
      <c r="AI53" s="80" t="s">
        <v>611</v>
      </c>
      <c r="AJ53" s="80"/>
      <c r="AK53" s="88" t="s">
        <v>607</v>
      </c>
      <c r="AL53" s="80" t="b">
        <v>0</v>
      </c>
      <c r="AM53" s="80">
        <v>1</v>
      </c>
      <c r="AN53" s="88" t="s">
        <v>607</v>
      </c>
      <c r="AO53" s="80" t="s">
        <v>614</v>
      </c>
      <c r="AP53" s="80" t="b">
        <v>0</v>
      </c>
      <c r="AQ53" s="88" t="s">
        <v>588</v>
      </c>
      <c r="AR53" s="80" t="s">
        <v>196</v>
      </c>
      <c r="AS53" s="80">
        <v>0</v>
      </c>
      <c r="AT53" s="80">
        <v>0</v>
      </c>
      <c r="AU53" s="80"/>
      <c r="AV53" s="80"/>
      <c r="AW53" s="80"/>
      <c r="AX53" s="80"/>
      <c r="AY53" s="80"/>
      <c r="AZ53" s="80"/>
      <c r="BA53" s="80"/>
      <c r="BB53" s="80"/>
      <c r="BC53">
        <v>2</v>
      </c>
      <c r="BD53" s="79" t="str">
        <f>REPLACE(INDEX(GroupVertices[Group],MATCH(Edges28[[#This Row],[Vertex 1]],GroupVertices[Vertex],0)),1,1,"")</f>
        <v>1</v>
      </c>
      <c r="BE53" s="79" t="str">
        <f>REPLACE(INDEX(GroupVertices[Group],MATCH(Edges28[[#This Row],[Vertex 2]],GroupVertices[Vertex],0)),1,1,"")</f>
        <v>2</v>
      </c>
      <c r="BF53" s="79">
        <v>8</v>
      </c>
      <c r="BG53" s="48"/>
      <c r="BH53" s="49"/>
      <c r="BI53" s="48"/>
      <c r="BJ53" s="49"/>
      <c r="BK53" s="48"/>
      <c r="BL53" s="49"/>
      <c r="BM53" s="48"/>
      <c r="BN53" s="49"/>
      <c r="BO53" s="48"/>
    </row>
    <row r="54" spans="1:67" ht="15">
      <c r="A54" s="65" t="s">
        <v>264</v>
      </c>
      <c r="B54" s="65" t="s">
        <v>264</v>
      </c>
      <c r="C54" s="66"/>
      <c r="D54" s="67"/>
      <c r="E54" s="68"/>
      <c r="F54" s="69"/>
      <c r="G54" s="66"/>
      <c r="H54" s="70"/>
      <c r="I54" s="71"/>
      <c r="J54" s="71"/>
      <c r="K54" s="34" t="s">
        <v>65</v>
      </c>
      <c r="L54" s="78">
        <v>169</v>
      </c>
      <c r="M54" s="78"/>
      <c r="N54" s="73"/>
      <c r="O54" s="80" t="s">
        <v>196</v>
      </c>
      <c r="P54" s="82">
        <v>43705.70365740741</v>
      </c>
      <c r="Q54" s="80" t="s">
        <v>314</v>
      </c>
      <c r="R54" s="83" t="s">
        <v>326</v>
      </c>
      <c r="S54" s="80" t="s">
        <v>336</v>
      </c>
      <c r="T54" s="80" t="s">
        <v>346</v>
      </c>
      <c r="U54" s="80"/>
      <c r="V54" s="83" t="s">
        <v>394</v>
      </c>
      <c r="W54" s="82">
        <v>43705.70365740741</v>
      </c>
      <c r="X54" s="86">
        <v>43705</v>
      </c>
      <c r="Y54" s="88" t="s">
        <v>458</v>
      </c>
      <c r="Z54" s="83" t="s">
        <v>523</v>
      </c>
      <c r="AA54" s="80"/>
      <c r="AB54" s="80"/>
      <c r="AC54" s="88" t="s">
        <v>589</v>
      </c>
      <c r="AD54" s="80"/>
      <c r="AE54" s="80" t="b">
        <v>0</v>
      </c>
      <c r="AF54" s="80">
        <v>2</v>
      </c>
      <c r="AG54" s="88" t="s">
        <v>607</v>
      </c>
      <c r="AH54" s="80" t="b">
        <v>1</v>
      </c>
      <c r="AI54" s="80" t="s">
        <v>611</v>
      </c>
      <c r="AJ54" s="80"/>
      <c r="AK54" s="88" t="s">
        <v>612</v>
      </c>
      <c r="AL54" s="80" t="b">
        <v>0</v>
      </c>
      <c r="AM54" s="80">
        <v>0</v>
      </c>
      <c r="AN54" s="88" t="s">
        <v>607</v>
      </c>
      <c r="AO54" s="80" t="s">
        <v>617</v>
      </c>
      <c r="AP54" s="80" t="b">
        <v>0</v>
      </c>
      <c r="AQ54" s="88" t="s">
        <v>589</v>
      </c>
      <c r="AR54" s="80" t="s">
        <v>196</v>
      </c>
      <c r="AS54" s="80">
        <v>0</v>
      </c>
      <c r="AT54" s="80">
        <v>0</v>
      </c>
      <c r="AU54" s="80"/>
      <c r="AV54" s="80"/>
      <c r="AW54" s="80"/>
      <c r="AX54" s="80"/>
      <c r="AY54" s="80"/>
      <c r="AZ54" s="80"/>
      <c r="BA54" s="80"/>
      <c r="BB54" s="80"/>
      <c r="BC54">
        <v>1</v>
      </c>
      <c r="BD54" s="79" t="str">
        <f>REPLACE(INDEX(GroupVertices[Group],MATCH(Edges28[[#This Row],[Vertex 1]],GroupVertices[Vertex],0)),1,1,"")</f>
        <v>1</v>
      </c>
      <c r="BE54" s="79" t="str">
        <f>REPLACE(INDEX(GroupVertices[Group],MATCH(Edges28[[#This Row],[Vertex 2]],GroupVertices[Vertex],0)),1,1,"")</f>
        <v>1</v>
      </c>
      <c r="BF54" s="79">
        <v>18</v>
      </c>
      <c r="BG54" s="48">
        <v>1</v>
      </c>
      <c r="BH54" s="49">
        <v>9.090909090909092</v>
      </c>
      <c r="BI54" s="48">
        <v>0</v>
      </c>
      <c r="BJ54" s="49">
        <v>0</v>
      </c>
      <c r="BK54" s="48">
        <v>0</v>
      </c>
      <c r="BL54" s="49">
        <v>0</v>
      </c>
      <c r="BM54" s="48">
        <v>10</v>
      </c>
      <c r="BN54" s="49">
        <v>90.9090909090909</v>
      </c>
      <c r="BO54" s="48">
        <v>11</v>
      </c>
    </row>
    <row r="55" spans="1:67" ht="15">
      <c r="A55" s="65" t="s">
        <v>264</v>
      </c>
      <c r="B55" s="65" t="s">
        <v>273</v>
      </c>
      <c r="C55" s="66"/>
      <c r="D55" s="67"/>
      <c r="E55" s="68"/>
      <c r="F55" s="69"/>
      <c r="G55" s="66"/>
      <c r="H55" s="70"/>
      <c r="I55" s="71"/>
      <c r="J55" s="71"/>
      <c r="K55" s="34" t="s">
        <v>66</v>
      </c>
      <c r="L55" s="78">
        <v>170</v>
      </c>
      <c r="M55" s="78"/>
      <c r="N55" s="73"/>
      <c r="O55" s="80" t="s">
        <v>292</v>
      </c>
      <c r="P55" s="82">
        <v>43705.70769675926</v>
      </c>
      <c r="Q55" s="80" t="s">
        <v>301</v>
      </c>
      <c r="R55" s="80"/>
      <c r="S55" s="80"/>
      <c r="T55" s="80" t="s">
        <v>347</v>
      </c>
      <c r="U55" s="80"/>
      <c r="V55" s="83" t="s">
        <v>394</v>
      </c>
      <c r="W55" s="82">
        <v>43705.70769675926</v>
      </c>
      <c r="X55" s="86">
        <v>43705</v>
      </c>
      <c r="Y55" s="88" t="s">
        <v>459</v>
      </c>
      <c r="Z55" s="83" t="s">
        <v>524</v>
      </c>
      <c r="AA55" s="80"/>
      <c r="AB55" s="80"/>
      <c r="AC55" s="88" t="s">
        <v>590</v>
      </c>
      <c r="AD55" s="80"/>
      <c r="AE55" s="80" t="b">
        <v>0</v>
      </c>
      <c r="AF55" s="80">
        <v>0</v>
      </c>
      <c r="AG55" s="88" t="s">
        <v>607</v>
      </c>
      <c r="AH55" s="80" t="b">
        <v>0</v>
      </c>
      <c r="AI55" s="80" t="s">
        <v>611</v>
      </c>
      <c r="AJ55" s="80"/>
      <c r="AK55" s="88" t="s">
        <v>607</v>
      </c>
      <c r="AL55" s="80" t="b">
        <v>0</v>
      </c>
      <c r="AM55" s="80">
        <v>2</v>
      </c>
      <c r="AN55" s="88" t="s">
        <v>595</v>
      </c>
      <c r="AO55" s="80" t="s">
        <v>617</v>
      </c>
      <c r="AP55" s="80" t="b">
        <v>0</v>
      </c>
      <c r="AQ55" s="88" t="s">
        <v>595</v>
      </c>
      <c r="AR55" s="80" t="s">
        <v>196</v>
      </c>
      <c r="AS55" s="80">
        <v>0</v>
      </c>
      <c r="AT55" s="80">
        <v>0</v>
      </c>
      <c r="AU55" s="80"/>
      <c r="AV55" s="80"/>
      <c r="AW55" s="80"/>
      <c r="AX55" s="80"/>
      <c r="AY55" s="80"/>
      <c r="AZ55" s="80"/>
      <c r="BA55" s="80"/>
      <c r="BB55" s="80"/>
      <c r="BC55">
        <v>2</v>
      </c>
      <c r="BD55" s="79" t="str">
        <f>REPLACE(INDEX(GroupVertices[Group],MATCH(Edges28[[#This Row],[Vertex 1]],GroupVertices[Vertex],0)),1,1,"")</f>
        <v>1</v>
      </c>
      <c r="BE55" s="79" t="str">
        <f>REPLACE(INDEX(GroupVertices[Group],MATCH(Edges28[[#This Row],[Vertex 2]],GroupVertices[Vertex],0)),1,1,"")</f>
        <v>2</v>
      </c>
      <c r="BF55" s="79">
        <v>17</v>
      </c>
      <c r="BG55" s="48">
        <v>3</v>
      </c>
      <c r="BH55" s="49">
        <v>7.5</v>
      </c>
      <c r="BI55" s="48">
        <v>0</v>
      </c>
      <c r="BJ55" s="49">
        <v>0</v>
      </c>
      <c r="BK55" s="48">
        <v>0</v>
      </c>
      <c r="BL55" s="49">
        <v>0</v>
      </c>
      <c r="BM55" s="48">
        <v>37</v>
      </c>
      <c r="BN55" s="49">
        <v>92.5</v>
      </c>
      <c r="BO55" s="48">
        <v>40</v>
      </c>
    </row>
    <row r="56" spans="1:67" ht="15">
      <c r="A56" s="65" t="s">
        <v>273</v>
      </c>
      <c r="B56" s="65" t="s">
        <v>264</v>
      </c>
      <c r="C56" s="66"/>
      <c r="D56" s="67"/>
      <c r="E56" s="68"/>
      <c r="F56" s="69"/>
      <c r="G56" s="66"/>
      <c r="H56" s="70"/>
      <c r="I56" s="71"/>
      <c r="J56" s="71"/>
      <c r="K56" s="34" t="s">
        <v>66</v>
      </c>
      <c r="L56" s="78">
        <v>171</v>
      </c>
      <c r="M56" s="78"/>
      <c r="N56" s="73"/>
      <c r="O56" s="80" t="s">
        <v>292</v>
      </c>
      <c r="P56" s="82">
        <v>43705.62704861111</v>
      </c>
      <c r="Q56" s="80" t="s">
        <v>312</v>
      </c>
      <c r="R56" s="80"/>
      <c r="S56" s="80"/>
      <c r="T56" s="80" t="s">
        <v>355</v>
      </c>
      <c r="U56" s="80"/>
      <c r="V56" s="83" t="s">
        <v>403</v>
      </c>
      <c r="W56" s="82">
        <v>43705.62704861111</v>
      </c>
      <c r="X56" s="86">
        <v>43705</v>
      </c>
      <c r="Y56" s="88" t="s">
        <v>460</v>
      </c>
      <c r="Z56" s="83" t="s">
        <v>525</v>
      </c>
      <c r="AA56" s="80"/>
      <c r="AB56" s="80"/>
      <c r="AC56" s="88" t="s">
        <v>591</v>
      </c>
      <c r="AD56" s="80"/>
      <c r="AE56" s="80" t="b">
        <v>0</v>
      </c>
      <c r="AF56" s="80">
        <v>0</v>
      </c>
      <c r="AG56" s="88" t="s">
        <v>607</v>
      </c>
      <c r="AH56" s="80" t="b">
        <v>0</v>
      </c>
      <c r="AI56" s="80" t="s">
        <v>611</v>
      </c>
      <c r="AJ56" s="80"/>
      <c r="AK56" s="88" t="s">
        <v>607</v>
      </c>
      <c r="AL56" s="80" t="b">
        <v>0</v>
      </c>
      <c r="AM56" s="80">
        <v>1</v>
      </c>
      <c r="AN56" s="88" t="s">
        <v>587</v>
      </c>
      <c r="AO56" s="80" t="s">
        <v>616</v>
      </c>
      <c r="AP56" s="80" t="b">
        <v>0</v>
      </c>
      <c r="AQ56" s="88" t="s">
        <v>587</v>
      </c>
      <c r="AR56" s="80" t="s">
        <v>196</v>
      </c>
      <c r="AS56" s="80">
        <v>0</v>
      </c>
      <c r="AT56" s="80">
        <v>0</v>
      </c>
      <c r="AU56" s="80"/>
      <c r="AV56" s="80"/>
      <c r="AW56" s="80"/>
      <c r="AX56" s="80"/>
      <c r="AY56" s="80"/>
      <c r="AZ56" s="80"/>
      <c r="BA56" s="80"/>
      <c r="BB56" s="80"/>
      <c r="BC56">
        <v>2</v>
      </c>
      <c r="BD56" s="79" t="str">
        <f>REPLACE(INDEX(GroupVertices[Group],MATCH(Edges28[[#This Row],[Vertex 1]],GroupVertices[Vertex],0)),1,1,"")</f>
        <v>2</v>
      </c>
      <c r="BE56" s="79" t="str">
        <f>REPLACE(INDEX(GroupVertices[Group],MATCH(Edges28[[#This Row],[Vertex 2]],GroupVertices[Vertex],0)),1,1,"")</f>
        <v>1</v>
      </c>
      <c r="BF56" s="79">
        <v>16</v>
      </c>
      <c r="BG56" s="48">
        <v>1</v>
      </c>
      <c r="BH56" s="49">
        <v>4.761904761904762</v>
      </c>
      <c r="BI56" s="48">
        <v>1</v>
      </c>
      <c r="BJ56" s="49">
        <v>4.761904761904762</v>
      </c>
      <c r="BK56" s="48">
        <v>0</v>
      </c>
      <c r="BL56" s="49">
        <v>0</v>
      </c>
      <c r="BM56" s="48">
        <v>19</v>
      </c>
      <c r="BN56" s="49">
        <v>90.47619047619048</v>
      </c>
      <c r="BO56" s="48">
        <v>21</v>
      </c>
    </row>
    <row r="57" spans="1:67" ht="15">
      <c r="A57" s="65" t="s">
        <v>273</v>
      </c>
      <c r="B57" s="65" t="s">
        <v>264</v>
      </c>
      <c r="C57" s="66"/>
      <c r="D57" s="67"/>
      <c r="E57" s="68"/>
      <c r="F57" s="69"/>
      <c r="G57" s="66"/>
      <c r="H57" s="70"/>
      <c r="I57" s="71"/>
      <c r="J57" s="71"/>
      <c r="K57" s="34" t="s">
        <v>66</v>
      </c>
      <c r="L57" s="78">
        <v>172</v>
      </c>
      <c r="M57" s="78"/>
      <c r="N57" s="73"/>
      <c r="O57" s="80" t="s">
        <v>292</v>
      </c>
      <c r="P57" s="82">
        <v>43705.664143518516</v>
      </c>
      <c r="Q57" s="80" t="s">
        <v>313</v>
      </c>
      <c r="R57" s="83" t="s">
        <v>325</v>
      </c>
      <c r="S57" s="80" t="s">
        <v>337</v>
      </c>
      <c r="T57" s="80" t="s">
        <v>356</v>
      </c>
      <c r="U57" s="80"/>
      <c r="V57" s="83" t="s">
        <v>403</v>
      </c>
      <c r="W57" s="82">
        <v>43705.664143518516</v>
      </c>
      <c r="X57" s="86">
        <v>43705</v>
      </c>
      <c r="Y57" s="88" t="s">
        <v>461</v>
      </c>
      <c r="Z57" s="83" t="s">
        <v>526</v>
      </c>
      <c r="AA57" s="80"/>
      <c r="AB57" s="80"/>
      <c r="AC57" s="88" t="s">
        <v>592</v>
      </c>
      <c r="AD57" s="80"/>
      <c r="AE57" s="80" t="b">
        <v>0</v>
      </c>
      <c r="AF57" s="80">
        <v>0</v>
      </c>
      <c r="AG57" s="88" t="s">
        <v>607</v>
      </c>
      <c r="AH57" s="80" t="b">
        <v>0</v>
      </c>
      <c r="AI57" s="80" t="s">
        <v>611</v>
      </c>
      <c r="AJ57" s="80"/>
      <c r="AK57" s="88" t="s">
        <v>607</v>
      </c>
      <c r="AL57" s="80" t="b">
        <v>0</v>
      </c>
      <c r="AM57" s="80">
        <v>1</v>
      </c>
      <c r="AN57" s="88" t="s">
        <v>588</v>
      </c>
      <c r="AO57" s="80" t="s">
        <v>616</v>
      </c>
      <c r="AP57" s="80" t="b">
        <v>0</v>
      </c>
      <c r="AQ57" s="88" t="s">
        <v>588</v>
      </c>
      <c r="AR57" s="80" t="s">
        <v>196</v>
      </c>
      <c r="AS57" s="80">
        <v>0</v>
      </c>
      <c r="AT57" s="80">
        <v>0</v>
      </c>
      <c r="AU57" s="80"/>
      <c r="AV57" s="80"/>
      <c r="AW57" s="80"/>
      <c r="AX57" s="80"/>
      <c r="AY57" s="80"/>
      <c r="AZ57" s="80"/>
      <c r="BA57" s="80"/>
      <c r="BB57" s="80"/>
      <c r="BC57">
        <v>2</v>
      </c>
      <c r="BD57" s="79" t="str">
        <f>REPLACE(INDEX(GroupVertices[Group],MATCH(Edges28[[#This Row],[Vertex 1]],GroupVertices[Vertex],0)),1,1,"")</f>
        <v>2</v>
      </c>
      <c r="BE57" s="79" t="str">
        <f>REPLACE(INDEX(GroupVertices[Group],MATCH(Edges28[[#This Row],[Vertex 2]],GroupVertices[Vertex],0)),1,1,"")</f>
        <v>1</v>
      </c>
      <c r="BF57" s="79">
        <v>8</v>
      </c>
      <c r="BG57" s="48"/>
      <c r="BH57" s="49"/>
      <c r="BI57" s="48"/>
      <c r="BJ57" s="49"/>
      <c r="BK57" s="48"/>
      <c r="BL57" s="49"/>
      <c r="BM57" s="48"/>
      <c r="BN57" s="49"/>
      <c r="BO57" s="48"/>
    </row>
    <row r="58" spans="1:67" ht="15">
      <c r="A58" s="65" t="s">
        <v>273</v>
      </c>
      <c r="B58" s="65" t="s">
        <v>289</v>
      </c>
      <c r="C58" s="66"/>
      <c r="D58" s="67"/>
      <c r="E58" s="68"/>
      <c r="F58" s="69"/>
      <c r="G58" s="66"/>
      <c r="H58" s="70"/>
      <c r="I58" s="71"/>
      <c r="J58" s="71"/>
      <c r="K58" s="34" t="s">
        <v>65</v>
      </c>
      <c r="L58" s="78">
        <v>174</v>
      </c>
      <c r="M58" s="78"/>
      <c r="N58" s="73"/>
      <c r="O58" s="80" t="s">
        <v>293</v>
      </c>
      <c r="P58" s="82">
        <v>43707.579976851855</v>
      </c>
      <c r="Q58" s="80" t="s">
        <v>311</v>
      </c>
      <c r="R58" s="83" t="s">
        <v>327</v>
      </c>
      <c r="S58" s="80" t="s">
        <v>338</v>
      </c>
      <c r="T58" s="80" t="s">
        <v>357</v>
      </c>
      <c r="U58" s="80"/>
      <c r="V58" s="83" t="s">
        <v>403</v>
      </c>
      <c r="W58" s="82">
        <v>43707.579976851855</v>
      </c>
      <c r="X58" s="86">
        <v>43707</v>
      </c>
      <c r="Y58" s="88" t="s">
        <v>462</v>
      </c>
      <c r="Z58" s="83" t="s">
        <v>527</v>
      </c>
      <c r="AA58" s="80"/>
      <c r="AB58" s="80"/>
      <c r="AC58" s="88" t="s">
        <v>593</v>
      </c>
      <c r="AD58" s="80"/>
      <c r="AE58" s="80" t="b">
        <v>0</v>
      </c>
      <c r="AF58" s="80">
        <v>1</v>
      </c>
      <c r="AG58" s="88" t="s">
        <v>607</v>
      </c>
      <c r="AH58" s="80" t="b">
        <v>0</v>
      </c>
      <c r="AI58" s="80" t="s">
        <v>611</v>
      </c>
      <c r="AJ58" s="80"/>
      <c r="AK58" s="88" t="s">
        <v>607</v>
      </c>
      <c r="AL58" s="80" t="b">
        <v>0</v>
      </c>
      <c r="AM58" s="80">
        <v>2</v>
      </c>
      <c r="AN58" s="88" t="s">
        <v>607</v>
      </c>
      <c r="AO58" s="80" t="s">
        <v>621</v>
      </c>
      <c r="AP58" s="80" t="b">
        <v>0</v>
      </c>
      <c r="AQ58" s="88" t="s">
        <v>593</v>
      </c>
      <c r="AR58" s="80" t="s">
        <v>196</v>
      </c>
      <c r="AS58" s="80">
        <v>0</v>
      </c>
      <c r="AT58" s="80">
        <v>0</v>
      </c>
      <c r="AU58" s="80"/>
      <c r="AV58" s="80"/>
      <c r="AW58" s="80"/>
      <c r="AX58" s="80"/>
      <c r="AY58" s="80"/>
      <c r="AZ58" s="80"/>
      <c r="BA58" s="80"/>
      <c r="BB58" s="80"/>
      <c r="BC58">
        <v>1</v>
      </c>
      <c r="BD58" s="79" t="str">
        <f>REPLACE(INDEX(GroupVertices[Group],MATCH(Edges28[[#This Row],[Vertex 1]],GroupVertices[Vertex],0)),1,1,"")</f>
        <v>2</v>
      </c>
      <c r="BE58" s="79" t="str">
        <f>REPLACE(INDEX(GroupVertices[Group],MATCH(Edges28[[#This Row],[Vertex 2]],GroupVertices[Vertex],0)),1,1,"")</f>
        <v>2</v>
      </c>
      <c r="BF58" s="79">
        <v>9</v>
      </c>
      <c r="BG58" s="48">
        <v>0</v>
      </c>
      <c r="BH58" s="49">
        <v>0</v>
      </c>
      <c r="BI58" s="48">
        <v>0</v>
      </c>
      <c r="BJ58" s="49">
        <v>0</v>
      </c>
      <c r="BK58" s="48">
        <v>0</v>
      </c>
      <c r="BL58" s="49">
        <v>0</v>
      </c>
      <c r="BM58" s="48">
        <v>21</v>
      </c>
      <c r="BN58" s="49">
        <v>100</v>
      </c>
      <c r="BO58" s="48">
        <v>21</v>
      </c>
    </row>
    <row r="59" spans="1:67" ht="15">
      <c r="A59" s="65" t="s">
        <v>273</v>
      </c>
      <c r="B59" s="65" t="s">
        <v>273</v>
      </c>
      <c r="C59" s="66"/>
      <c r="D59" s="67"/>
      <c r="E59" s="68"/>
      <c r="F59" s="69"/>
      <c r="G59" s="66"/>
      <c r="H59" s="70"/>
      <c r="I59" s="71"/>
      <c r="J59" s="71"/>
      <c r="K59" s="34" t="s">
        <v>65</v>
      </c>
      <c r="L59" s="78">
        <v>175</v>
      </c>
      <c r="M59" s="78"/>
      <c r="N59" s="73"/>
      <c r="O59" s="80" t="s">
        <v>196</v>
      </c>
      <c r="P59" s="82">
        <v>43705.45849537037</v>
      </c>
      <c r="Q59" s="80" t="s">
        <v>299</v>
      </c>
      <c r="R59" s="83" t="s">
        <v>328</v>
      </c>
      <c r="S59" s="80" t="s">
        <v>334</v>
      </c>
      <c r="T59" s="80" t="s">
        <v>358</v>
      </c>
      <c r="U59" s="80"/>
      <c r="V59" s="83" t="s">
        <v>403</v>
      </c>
      <c r="W59" s="82">
        <v>43705.45849537037</v>
      </c>
      <c r="X59" s="86">
        <v>43705</v>
      </c>
      <c r="Y59" s="88" t="s">
        <v>463</v>
      </c>
      <c r="Z59" s="83" t="s">
        <v>528</v>
      </c>
      <c r="AA59" s="80"/>
      <c r="AB59" s="80"/>
      <c r="AC59" s="88" t="s">
        <v>594</v>
      </c>
      <c r="AD59" s="80"/>
      <c r="AE59" s="80" t="b">
        <v>0</v>
      </c>
      <c r="AF59" s="80">
        <v>6</v>
      </c>
      <c r="AG59" s="88" t="s">
        <v>607</v>
      </c>
      <c r="AH59" s="80" t="b">
        <v>0</v>
      </c>
      <c r="AI59" s="80" t="s">
        <v>611</v>
      </c>
      <c r="AJ59" s="80"/>
      <c r="AK59" s="88" t="s">
        <v>607</v>
      </c>
      <c r="AL59" s="80" t="b">
        <v>0</v>
      </c>
      <c r="AM59" s="80">
        <v>3</v>
      </c>
      <c r="AN59" s="88" t="s">
        <v>607</v>
      </c>
      <c r="AO59" s="80" t="s">
        <v>621</v>
      </c>
      <c r="AP59" s="80" t="b">
        <v>0</v>
      </c>
      <c r="AQ59" s="88" t="s">
        <v>594</v>
      </c>
      <c r="AR59" s="80" t="s">
        <v>196</v>
      </c>
      <c r="AS59" s="80">
        <v>0</v>
      </c>
      <c r="AT59" s="80">
        <v>0</v>
      </c>
      <c r="AU59" s="80"/>
      <c r="AV59" s="80"/>
      <c r="AW59" s="80"/>
      <c r="AX59" s="80"/>
      <c r="AY59" s="80"/>
      <c r="AZ59" s="80"/>
      <c r="BA59" s="80"/>
      <c r="BB59" s="80"/>
      <c r="BC59">
        <v>2</v>
      </c>
      <c r="BD59" s="79" t="str">
        <f>REPLACE(INDEX(GroupVertices[Group],MATCH(Edges28[[#This Row],[Vertex 1]],GroupVertices[Vertex],0)),1,1,"")</f>
        <v>2</v>
      </c>
      <c r="BE59" s="79" t="str">
        <f>REPLACE(INDEX(GroupVertices[Group],MATCH(Edges28[[#This Row],[Vertex 2]],GroupVertices[Vertex],0)),1,1,"")</f>
        <v>2</v>
      </c>
      <c r="BF59" s="79">
        <v>14</v>
      </c>
      <c r="BG59" s="48">
        <v>4</v>
      </c>
      <c r="BH59" s="49">
        <v>12.903225806451612</v>
      </c>
      <c r="BI59" s="48">
        <v>0</v>
      </c>
      <c r="BJ59" s="49">
        <v>0</v>
      </c>
      <c r="BK59" s="48">
        <v>0</v>
      </c>
      <c r="BL59" s="49">
        <v>0</v>
      </c>
      <c r="BM59" s="48">
        <v>27</v>
      </c>
      <c r="BN59" s="49">
        <v>87.09677419354838</v>
      </c>
      <c r="BO59" s="48">
        <v>31</v>
      </c>
    </row>
    <row r="60" spans="1:67" ht="15">
      <c r="A60" s="65" t="s">
        <v>273</v>
      </c>
      <c r="B60" s="65" t="s">
        <v>273</v>
      </c>
      <c r="C60" s="66"/>
      <c r="D60" s="67"/>
      <c r="E60" s="68"/>
      <c r="F60" s="69"/>
      <c r="G60" s="66"/>
      <c r="H60" s="70"/>
      <c r="I60" s="71"/>
      <c r="J60" s="71"/>
      <c r="K60" s="34" t="s">
        <v>65</v>
      </c>
      <c r="L60" s="78">
        <v>176</v>
      </c>
      <c r="M60" s="78"/>
      <c r="N60" s="73"/>
      <c r="O60" s="80" t="s">
        <v>196</v>
      </c>
      <c r="P60" s="82">
        <v>43705.625439814816</v>
      </c>
      <c r="Q60" s="80" t="s">
        <v>301</v>
      </c>
      <c r="R60" s="83" t="s">
        <v>329</v>
      </c>
      <c r="S60" s="80" t="s">
        <v>338</v>
      </c>
      <c r="T60" s="80" t="s">
        <v>347</v>
      </c>
      <c r="U60" s="80"/>
      <c r="V60" s="83" t="s">
        <v>403</v>
      </c>
      <c r="W60" s="82">
        <v>43705.625439814816</v>
      </c>
      <c r="X60" s="86">
        <v>43705</v>
      </c>
      <c r="Y60" s="88" t="s">
        <v>464</v>
      </c>
      <c r="Z60" s="83" t="s">
        <v>529</v>
      </c>
      <c r="AA60" s="80"/>
      <c r="AB60" s="80"/>
      <c r="AC60" s="88" t="s">
        <v>595</v>
      </c>
      <c r="AD60" s="80"/>
      <c r="AE60" s="80" t="b">
        <v>0</v>
      </c>
      <c r="AF60" s="80">
        <v>6</v>
      </c>
      <c r="AG60" s="88" t="s">
        <v>607</v>
      </c>
      <c r="AH60" s="80" t="b">
        <v>0</v>
      </c>
      <c r="AI60" s="80" t="s">
        <v>611</v>
      </c>
      <c r="AJ60" s="80"/>
      <c r="AK60" s="88" t="s">
        <v>607</v>
      </c>
      <c r="AL60" s="80" t="b">
        <v>0</v>
      </c>
      <c r="AM60" s="80">
        <v>2</v>
      </c>
      <c r="AN60" s="88" t="s">
        <v>607</v>
      </c>
      <c r="AO60" s="80" t="s">
        <v>621</v>
      </c>
      <c r="AP60" s="80" t="b">
        <v>0</v>
      </c>
      <c r="AQ60" s="88" t="s">
        <v>595</v>
      </c>
      <c r="AR60" s="80" t="s">
        <v>196</v>
      </c>
      <c r="AS60" s="80">
        <v>0</v>
      </c>
      <c r="AT60" s="80">
        <v>0</v>
      </c>
      <c r="AU60" s="80"/>
      <c r="AV60" s="80"/>
      <c r="AW60" s="80"/>
      <c r="AX60" s="80"/>
      <c r="AY60" s="80"/>
      <c r="AZ60" s="80"/>
      <c r="BA60" s="80"/>
      <c r="BB60" s="80"/>
      <c r="BC60">
        <v>2</v>
      </c>
      <c r="BD60" s="79" t="str">
        <f>REPLACE(INDEX(GroupVertices[Group],MATCH(Edges28[[#This Row],[Vertex 1]],GroupVertices[Vertex],0)),1,1,"")</f>
        <v>2</v>
      </c>
      <c r="BE60" s="79" t="str">
        <f>REPLACE(INDEX(GroupVertices[Group],MATCH(Edges28[[#This Row],[Vertex 2]],GroupVertices[Vertex],0)),1,1,"")</f>
        <v>2</v>
      </c>
      <c r="BF60" s="79">
        <v>17</v>
      </c>
      <c r="BG60" s="48">
        <v>3</v>
      </c>
      <c r="BH60" s="49">
        <v>7.5</v>
      </c>
      <c r="BI60" s="48">
        <v>0</v>
      </c>
      <c r="BJ60" s="49">
        <v>0</v>
      </c>
      <c r="BK60" s="48">
        <v>0</v>
      </c>
      <c r="BL60" s="49">
        <v>0</v>
      </c>
      <c r="BM60" s="48">
        <v>37</v>
      </c>
      <c r="BN60" s="49">
        <v>92.5</v>
      </c>
      <c r="BO60" s="48">
        <v>40</v>
      </c>
    </row>
    <row r="61" spans="1:67" ht="15">
      <c r="A61" s="65" t="s">
        <v>273</v>
      </c>
      <c r="B61" s="65" t="s">
        <v>276</v>
      </c>
      <c r="C61" s="66"/>
      <c r="D61" s="67"/>
      <c r="E61" s="68"/>
      <c r="F61" s="69"/>
      <c r="G61" s="66"/>
      <c r="H61" s="70"/>
      <c r="I61" s="71"/>
      <c r="J61" s="71"/>
      <c r="K61" s="34" t="s">
        <v>65</v>
      </c>
      <c r="L61" s="78">
        <v>177</v>
      </c>
      <c r="M61" s="78"/>
      <c r="N61" s="73"/>
      <c r="O61" s="80" t="s">
        <v>292</v>
      </c>
      <c r="P61" s="82">
        <v>43707.66354166667</v>
      </c>
      <c r="Q61" s="80" t="s">
        <v>315</v>
      </c>
      <c r="R61" s="80"/>
      <c r="S61" s="80"/>
      <c r="T61" s="80" t="s">
        <v>341</v>
      </c>
      <c r="U61" s="80"/>
      <c r="V61" s="83" t="s">
        <v>403</v>
      </c>
      <c r="W61" s="82">
        <v>43707.66354166667</v>
      </c>
      <c r="X61" s="86">
        <v>43707</v>
      </c>
      <c r="Y61" s="88" t="s">
        <v>465</v>
      </c>
      <c r="Z61" s="83" t="s">
        <v>530</v>
      </c>
      <c r="AA61" s="80"/>
      <c r="AB61" s="80"/>
      <c r="AC61" s="88" t="s">
        <v>596</v>
      </c>
      <c r="AD61" s="80"/>
      <c r="AE61" s="80" t="b">
        <v>0</v>
      </c>
      <c r="AF61" s="80">
        <v>0</v>
      </c>
      <c r="AG61" s="88" t="s">
        <v>607</v>
      </c>
      <c r="AH61" s="80" t="b">
        <v>0</v>
      </c>
      <c r="AI61" s="80" t="s">
        <v>611</v>
      </c>
      <c r="AJ61" s="80"/>
      <c r="AK61" s="88" t="s">
        <v>607</v>
      </c>
      <c r="AL61" s="80" t="b">
        <v>0</v>
      </c>
      <c r="AM61" s="80">
        <v>2</v>
      </c>
      <c r="AN61" s="88" t="s">
        <v>601</v>
      </c>
      <c r="AO61" s="80" t="s">
        <v>616</v>
      </c>
      <c r="AP61" s="80" t="b">
        <v>0</v>
      </c>
      <c r="AQ61" s="88" t="s">
        <v>601</v>
      </c>
      <c r="AR61" s="80" t="s">
        <v>196</v>
      </c>
      <c r="AS61" s="80">
        <v>0</v>
      </c>
      <c r="AT61" s="80">
        <v>0</v>
      </c>
      <c r="AU61" s="80"/>
      <c r="AV61" s="80"/>
      <c r="AW61" s="80"/>
      <c r="AX61" s="80"/>
      <c r="AY61" s="80"/>
      <c r="AZ61" s="80"/>
      <c r="BA61" s="80"/>
      <c r="BB61" s="80"/>
      <c r="BC61">
        <v>1</v>
      </c>
      <c r="BD61" s="79" t="str">
        <f>REPLACE(INDEX(GroupVertices[Group],MATCH(Edges28[[#This Row],[Vertex 1]],GroupVertices[Vertex],0)),1,1,"")</f>
        <v>2</v>
      </c>
      <c r="BE61" s="79" t="str">
        <f>REPLACE(INDEX(GroupVertices[Group],MATCH(Edges28[[#This Row],[Vertex 2]],GroupVertices[Vertex],0)),1,1,"")</f>
        <v>2</v>
      </c>
      <c r="BF61" s="79">
        <v>4</v>
      </c>
      <c r="BG61" s="48"/>
      <c r="BH61" s="49"/>
      <c r="BI61" s="48"/>
      <c r="BJ61" s="49"/>
      <c r="BK61" s="48"/>
      <c r="BL61" s="49"/>
      <c r="BM61" s="48"/>
      <c r="BN61" s="49"/>
      <c r="BO61" s="48"/>
    </row>
    <row r="62" spans="1:67" ht="15">
      <c r="A62" s="65" t="s">
        <v>274</v>
      </c>
      <c r="B62" s="65" t="s">
        <v>276</v>
      </c>
      <c r="C62" s="66"/>
      <c r="D62" s="67"/>
      <c r="E62" s="68"/>
      <c r="F62" s="69"/>
      <c r="G62" s="66"/>
      <c r="H62" s="70"/>
      <c r="I62" s="71"/>
      <c r="J62" s="71"/>
      <c r="K62" s="34" t="s">
        <v>65</v>
      </c>
      <c r="L62" s="78">
        <v>179</v>
      </c>
      <c r="M62" s="78"/>
      <c r="N62" s="73"/>
      <c r="O62" s="80" t="s">
        <v>292</v>
      </c>
      <c r="P62" s="82">
        <v>43707.75746527778</v>
      </c>
      <c r="Q62" s="80" t="s">
        <v>315</v>
      </c>
      <c r="R62" s="80"/>
      <c r="S62" s="80"/>
      <c r="T62" s="80" t="s">
        <v>341</v>
      </c>
      <c r="U62" s="80"/>
      <c r="V62" s="83" t="s">
        <v>404</v>
      </c>
      <c r="W62" s="82">
        <v>43707.75746527778</v>
      </c>
      <c r="X62" s="86">
        <v>43707</v>
      </c>
      <c r="Y62" s="88" t="s">
        <v>466</v>
      </c>
      <c r="Z62" s="83" t="s">
        <v>531</v>
      </c>
      <c r="AA62" s="80"/>
      <c r="AB62" s="80"/>
      <c r="AC62" s="88" t="s">
        <v>597</v>
      </c>
      <c r="AD62" s="80"/>
      <c r="AE62" s="80" t="b">
        <v>0</v>
      </c>
      <c r="AF62" s="80">
        <v>0</v>
      </c>
      <c r="AG62" s="88" t="s">
        <v>607</v>
      </c>
      <c r="AH62" s="80" t="b">
        <v>0</v>
      </c>
      <c r="AI62" s="80" t="s">
        <v>611</v>
      </c>
      <c r="AJ62" s="80"/>
      <c r="AK62" s="88" t="s">
        <v>607</v>
      </c>
      <c r="AL62" s="80" t="b">
        <v>0</v>
      </c>
      <c r="AM62" s="80">
        <v>2</v>
      </c>
      <c r="AN62" s="88" t="s">
        <v>601</v>
      </c>
      <c r="AO62" s="80" t="s">
        <v>616</v>
      </c>
      <c r="AP62" s="80" t="b">
        <v>0</v>
      </c>
      <c r="AQ62" s="88" t="s">
        <v>601</v>
      </c>
      <c r="AR62" s="80" t="s">
        <v>196</v>
      </c>
      <c r="AS62" s="80">
        <v>0</v>
      </c>
      <c r="AT62" s="80">
        <v>0</v>
      </c>
      <c r="AU62" s="80"/>
      <c r="AV62" s="80"/>
      <c r="AW62" s="80"/>
      <c r="AX62" s="80"/>
      <c r="AY62" s="80"/>
      <c r="AZ62" s="80"/>
      <c r="BA62" s="80"/>
      <c r="BB62" s="80"/>
      <c r="BC62">
        <v>1</v>
      </c>
      <c r="BD62" s="79" t="str">
        <f>REPLACE(INDEX(GroupVertices[Group],MATCH(Edges28[[#This Row],[Vertex 1]],GroupVertices[Vertex],0)),1,1,"")</f>
        <v>2</v>
      </c>
      <c r="BE62" s="79" t="str">
        <f>REPLACE(INDEX(GroupVertices[Group],MATCH(Edges28[[#This Row],[Vertex 2]],GroupVertices[Vertex],0)),1,1,"")</f>
        <v>2</v>
      </c>
      <c r="BF62" s="79">
        <v>4</v>
      </c>
      <c r="BG62" s="48"/>
      <c r="BH62" s="49"/>
      <c r="BI62" s="48"/>
      <c r="BJ62" s="49"/>
      <c r="BK62" s="48"/>
      <c r="BL62" s="49"/>
      <c r="BM62" s="48"/>
      <c r="BN62" s="49"/>
      <c r="BO62" s="48"/>
    </row>
    <row r="63" spans="1:67" ht="15">
      <c r="A63" s="65" t="s">
        <v>275</v>
      </c>
      <c r="B63" s="65" t="s">
        <v>291</v>
      </c>
      <c r="C63" s="66"/>
      <c r="D63" s="67"/>
      <c r="E63" s="68"/>
      <c r="F63" s="69"/>
      <c r="G63" s="66"/>
      <c r="H63" s="70"/>
      <c r="I63" s="71"/>
      <c r="J63" s="71"/>
      <c r="K63" s="34" t="s">
        <v>65</v>
      </c>
      <c r="L63" s="78">
        <v>181</v>
      </c>
      <c r="M63" s="78"/>
      <c r="N63" s="73"/>
      <c r="O63" s="80" t="s">
        <v>293</v>
      </c>
      <c r="P63" s="82">
        <v>43707.81280092592</v>
      </c>
      <c r="Q63" s="80" t="s">
        <v>316</v>
      </c>
      <c r="R63" s="80" t="s">
        <v>330</v>
      </c>
      <c r="S63" s="80" t="s">
        <v>339</v>
      </c>
      <c r="T63" s="80" t="s">
        <v>341</v>
      </c>
      <c r="U63" s="83" t="s">
        <v>365</v>
      </c>
      <c r="V63" s="83" t="s">
        <v>365</v>
      </c>
      <c r="W63" s="82">
        <v>43707.81280092592</v>
      </c>
      <c r="X63" s="86">
        <v>43707</v>
      </c>
      <c r="Y63" s="88" t="s">
        <v>467</v>
      </c>
      <c r="Z63" s="83" t="s">
        <v>532</v>
      </c>
      <c r="AA63" s="80"/>
      <c r="AB63" s="80"/>
      <c r="AC63" s="88" t="s">
        <v>598</v>
      </c>
      <c r="AD63" s="80"/>
      <c r="AE63" s="80" t="b">
        <v>0</v>
      </c>
      <c r="AF63" s="80">
        <v>0</v>
      </c>
      <c r="AG63" s="88" t="s">
        <v>607</v>
      </c>
      <c r="AH63" s="80" t="b">
        <v>0</v>
      </c>
      <c r="AI63" s="80" t="s">
        <v>611</v>
      </c>
      <c r="AJ63" s="80"/>
      <c r="AK63" s="88" t="s">
        <v>607</v>
      </c>
      <c r="AL63" s="80" t="b">
        <v>0</v>
      </c>
      <c r="AM63" s="80">
        <v>0</v>
      </c>
      <c r="AN63" s="88" t="s">
        <v>607</v>
      </c>
      <c r="AO63" s="80" t="s">
        <v>621</v>
      </c>
      <c r="AP63" s="80" t="b">
        <v>0</v>
      </c>
      <c r="AQ63" s="88" t="s">
        <v>598</v>
      </c>
      <c r="AR63" s="80" t="s">
        <v>196</v>
      </c>
      <c r="AS63" s="80">
        <v>0</v>
      </c>
      <c r="AT63" s="80">
        <v>0</v>
      </c>
      <c r="AU63" s="80"/>
      <c r="AV63" s="80"/>
      <c r="AW63" s="80"/>
      <c r="AX63" s="80"/>
      <c r="AY63" s="80"/>
      <c r="AZ63" s="80"/>
      <c r="BA63" s="80"/>
      <c r="BB63" s="80"/>
      <c r="BC63">
        <v>2</v>
      </c>
      <c r="BD63" s="79" t="str">
        <f>REPLACE(INDEX(GroupVertices[Group],MATCH(Edges28[[#This Row],[Vertex 1]],GroupVertices[Vertex],0)),1,1,"")</f>
        <v>2</v>
      </c>
      <c r="BE63" s="79" t="str">
        <f>REPLACE(INDEX(GroupVertices[Group],MATCH(Edges28[[#This Row],[Vertex 2]],GroupVertices[Vertex],0)),1,1,"")</f>
        <v>2</v>
      </c>
      <c r="BF63" s="79">
        <v>3</v>
      </c>
      <c r="BG63" s="48">
        <v>0</v>
      </c>
      <c r="BH63" s="49">
        <v>0</v>
      </c>
      <c r="BI63" s="48">
        <v>0</v>
      </c>
      <c r="BJ63" s="49">
        <v>0</v>
      </c>
      <c r="BK63" s="48">
        <v>0</v>
      </c>
      <c r="BL63" s="49">
        <v>0</v>
      </c>
      <c r="BM63" s="48">
        <v>33</v>
      </c>
      <c r="BN63" s="49">
        <v>100</v>
      </c>
      <c r="BO63" s="48">
        <v>33</v>
      </c>
    </row>
    <row r="64" spans="1:67" ht="15">
      <c r="A64" s="65" t="s">
        <v>275</v>
      </c>
      <c r="B64" s="65" t="s">
        <v>291</v>
      </c>
      <c r="C64" s="66"/>
      <c r="D64" s="67"/>
      <c r="E64" s="68"/>
      <c r="F64" s="69"/>
      <c r="G64" s="66"/>
      <c r="H64" s="70"/>
      <c r="I64" s="71"/>
      <c r="J64" s="71"/>
      <c r="K64" s="34" t="s">
        <v>65</v>
      </c>
      <c r="L64" s="78">
        <v>182</v>
      </c>
      <c r="M64" s="78"/>
      <c r="N64" s="73"/>
      <c r="O64" s="80" t="s">
        <v>293</v>
      </c>
      <c r="P64" s="82">
        <v>43707.85770833334</v>
      </c>
      <c r="Q64" s="80" t="s">
        <v>317</v>
      </c>
      <c r="R64" s="80" t="s">
        <v>331</v>
      </c>
      <c r="S64" s="80" t="s">
        <v>339</v>
      </c>
      <c r="T64" s="80" t="s">
        <v>350</v>
      </c>
      <c r="U64" s="80"/>
      <c r="V64" s="83" t="s">
        <v>405</v>
      </c>
      <c r="W64" s="82">
        <v>43707.85770833334</v>
      </c>
      <c r="X64" s="86">
        <v>43707</v>
      </c>
      <c r="Y64" s="88" t="s">
        <v>468</v>
      </c>
      <c r="Z64" s="83" t="s">
        <v>533</v>
      </c>
      <c r="AA64" s="80"/>
      <c r="AB64" s="80"/>
      <c r="AC64" s="88" t="s">
        <v>599</v>
      </c>
      <c r="AD64" s="80"/>
      <c r="AE64" s="80" t="b">
        <v>0</v>
      </c>
      <c r="AF64" s="80">
        <v>0</v>
      </c>
      <c r="AG64" s="88" t="s">
        <v>607</v>
      </c>
      <c r="AH64" s="80" t="b">
        <v>0</v>
      </c>
      <c r="AI64" s="80" t="s">
        <v>611</v>
      </c>
      <c r="AJ64" s="80"/>
      <c r="AK64" s="88" t="s">
        <v>607</v>
      </c>
      <c r="AL64" s="80" t="b">
        <v>0</v>
      </c>
      <c r="AM64" s="80">
        <v>0</v>
      </c>
      <c r="AN64" s="88" t="s">
        <v>607</v>
      </c>
      <c r="AO64" s="80" t="s">
        <v>621</v>
      </c>
      <c r="AP64" s="80" t="b">
        <v>0</v>
      </c>
      <c r="AQ64" s="88" t="s">
        <v>599</v>
      </c>
      <c r="AR64" s="80" t="s">
        <v>196</v>
      </c>
      <c r="AS64" s="80">
        <v>0</v>
      </c>
      <c r="AT64" s="80">
        <v>0</v>
      </c>
      <c r="AU64" s="80"/>
      <c r="AV64" s="80"/>
      <c r="AW64" s="80"/>
      <c r="AX64" s="80"/>
      <c r="AY64" s="80"/>
      <c r="AZ64" s="80"/>
      <c r="BA64" s="80"/>
      <c r="BB64" s="80"/>
      <c r="BC64">
        <v>2</v>
      </c>
      <c r="BD64" s="79" t="str">
        <f>REPLACE(INDEX(GroupVertices[Group],MATCH(Edges28[[#This Row],[Vertex 1]],GroupVertices[Vertex],0)),1,1,"")</f>
        <v>2</v>
      </c>
      <c r="BE64" s="79" t="str">
        <f>REPLACE(INDEX(GroupVertices[Group],MATCH(Edges28[[#This Row],[Vertex 2]],GroupVertices[Vertex],0)),1,1,"")</f>
        <v>2</v>
      </c>
      <c r="BF64" s="79">
        <v>2</v>
      </c>
      <c r="BG64" s="48">
        <v>1</v>
      </c>
      <c r="BH64" s="49">
        <v>2.857142857142857</v>
      </c>
      <c r="BI64" s="48">
        <v>1</v>
      </c>
      <c r="BJ64" s="49">
        <v>2.857142857142857</v>
      </c>
      <c r="BK64" s="48">
        <v>0</v>
      </c>
      <c r="BL64" s="49">
        <v>0</v>
      </c>
      <c r="BM64" s="48">
        <v>33</v>
      </c>
      <c r="BN64" s="49">
        <v>94.28571428571429</v>
      </c>
      <c r="BO64" s="48">
        <v>35</v>
      </c>
    </row>
    <row r="65" spans="1:67" ht="15">
      <c r="A65" s="65" t="s">
        <v>276</v>
      </c>
      <c r="B65" s="65" t="s">
        <v>250</v>
      </c>
      <c r="C65" s="66"/>
      <c r="D65" s="67"/>
      <c r="E65" s="68"/>
      <c r="F65" s="69"/>
      <c r="G65" s="66"/>
      <c r="H65" s="70"/>
      <c r="I65" s="71"/>
      <c r="J65" s="71"/>
      <c r="K65" s="34" t="s">
        <v>65</v>
      </c>
      <c r="L65" s="78">
        <v>183</v>
      </c>
      <c r="M65" s="78"/>
      <c r="N65" s="73"/>
      <c r="O65" s="80" t="s">
        <v>293</v>
      </c>
      <c r="P65" s="82">
        <v>43707.626655092594</v>
      </c>
      <c r="Q65" s="80" t="s">
        <v>318</v>
      </c>
      <c r="R65" s="83" t="s">
        <v>332</v>
      </c>
      <c r="S65" s="80" t="s">
        <v>336</v>
      </c>
      <c r="T65" s="80" t="s">
        <v>341</v>
      </c>
      <c r="U65" s="80"/>
      <c r="V65" s="83" t="s">
        <v>406</v>
      </c>
      <c r="W65" s="82">
        <v>43707.626655092594</v>
      </c>
      <c r="X65" s="86">
        <v>43707</v>
      </c>
      <c r="Y65" s="88" t="s">
        <v>469</v>
      </c>
      <c r="Z65" s="83" t="s">
        <v>534</v>
      </c>
      <c r="AA65" s="80"/>
      <c r="AB65" s="80"/>
      <c r="AC65" s="88" t="s">
        <v>600</v>
      </c>
      <c r="AD65" s="80"/>
      <c r="AE65" s="80" t="b">
        <v>0</v>
      </c>
      <c r="AF65" s="80">
        <v>0</v>
      </c>
      <c r="AG65" s="88" t="s">
        <v>607</v>
      </c>
      <c r="AH65" s="80" t="b">
        <v>1</v>
      </c>
      <c r="AI65" s="80" t="s">
        <v>611</v>
      </c>
      <c r="AJ65" s="80"/>
      <c r="AK65" s="88" t="s">
        <v>593</v>
      </c>
      <c r="AL65" s="80" t="b">
        <v>0</v>
      </c>
      <c r="AM65" s="80">
        <v>0</v>
      </c>
      <c r="AN65" s="88" t="s">
        <v>607</v>
      </c>
      <c r="AO65" s="80" t="s">
        <v>616</v>
      </c>
      <c r="AP65" s="80" t="b">
        <v>0</v>
      </c>
      <c r="AQ65" s="88" t="s">
        <v>600</v>
      </c>
      <c r="AR65" s="80" t="s">
        <v>196</v>
      </c>
      <c r="AS65" s="80">
        <v>0</v>
      </c>
      <c r="AT65" s="80">
        <v>0</v>
      </c>
      <c r="AU65" s="80"/>
      <c r="AV65" s="80"/>
      <c r="AW65" s="80"/>
      <c r="AX65" s="80"/>
      <c r="AY65" s="80"/>
      <c r="AZ65" s="80"/>
      <c r="BA65" s="80"/>
      <c r="BB65" s="80"/>
      <c r="BC65">
        <v>1</v>
      </c>
      <c r="BD65" s="79" t="str">
        <f>REPLACE(INDEX(GroupVertices[Group],MATCH(Edges28[[#This Row],[Vertex 1]],GroupVertices[Vertex],0)),1,1,"")</f>
        <v>2</v>
      </c>
      <c r="BE65" s="79" t="str">
        <f>REPLACE(INDEX(GroupVertices[Group],MATCH(Edges28[[#This Row],[Vertex 2]],GroupVertices[Vertex],0)),1,1,"")</f>
        <v>3</v>
      </c>
      <c r="BF65" s="79">
        <v>7</v>
      </c>
      <c r="BG65" s="48">
        <v>1</v>
      </c>
      <c r="BH65" s="49">
        <v>6.666666666666667</v>
      </c>
      <c r="BI65" s="48">
        <v>0</v>
      </c>
      <c r="BJ65" s="49">
        <v>0</v>
      </c>
      <c r="BK65" s="48">
        <v>0</v>
      </c>
      <c r="BL65" s="49">
        <v>0</v>
      </c>
      <c r="BM65" s="48">
        <v>14</v>
      </c>
      <c r="BN65" s="49">
        <v>93.33333333333333</v>
      </c>
      <c r="BO65" s="48">
        <v>15</v>
      </c>
    </row>
    <row r="66" spans="1:67" ht="15">
      <c r="A66" s="65" t="s">
        <v>276</v>
      </c>
      <c r="B66" s="65" t="s">
        <v>291</v>
      </c>
      <c r="C66" s="66"/>
      <c r="D66" s="67"/>
      <c r="E66" s="68"/>
      <c r="F66" s="69"/>
      <c r="G66" s="66"/>
      <c r="H66" s="70"/>
      <c r="I66" s="71"/>
      <c r="J66" s="71"/>
      <c r="K66" s="34" t="s">
        <v>65</v>
      </c>
      <c r="L66" s="78">
        <v>184</v>
      </c>
      <c r="M66" s="78"/>
      <c r="N66" s="73"/>
      <c r="O66" s="80" t="s">
        <v>293</v>
      </c>
      <c r="P66" s="82">
        <v>43707.63447916666</v>
      </c>
      <c r="Q66" s="80" t="s">
        <v>315</v>
      </c>
      <c r="R66" s="80" t="s">
        <v>333</v>
      </c>
      <c r="S66" s="80" t="s">
        <v>340</v>
      </c>
      <c r="T66" s="80" t="s">
        <v>341</v>
      </c>
      <c r="U66" s="80"/>
      <c r="V66" s="83" t="s">
        <v>406</v>
      </c>
      <c r="W66" s="82">
        <v>43707.63447916666</v>
      </c>
      <c r="X66" s="86">
        <v>43707</v>
      </c>
      <c r="Y66" s="88" t="s">
        <v>470</v>
      </c>
      <c r="Z66" s="83" t="s">
        <v>535</v>
      </c>
      <c r="AA66" s="80"/>
      <c r="AB66" s="80"/>
      <c r="AC66" s="88" t="s">
        <v>601</v>
      </c>
      <c r="AD66" s="80"/>
      <c r="AE66" s="80" t="b">
        <v>0</v>
      </c>
      <c r="AF66" s="80">
        <v>0</v>
      </c>
      <c r="AG66" s="88" t="s">
        <v>607</v>
      </c>
      <c r="AH66" s="80" t="b">
        <v>0</v>
      </c>
      <c r="AI66" s="80" t="s">
        <v>611</v>
      </c>
      <c r="AJ66" s="80"/>
      <c r="AK66" s="88" t="s">
        <v>607</v>
      </c>
      <c r="AL66" s="80" t="b">
        <v>0</v>
      </c>
      <c r="AM66" s="80">
        <v>2</v>
      </c>
      <c r="AN66" s="88" t="s">
        <v>607</v>
      </c>
      <c r="AO66" s="80" t="s">
        <v>621</v>
      </c>
      <c r="AP66" s="80" t="b">
        <v>0</v>
      </c>
      <c r="AQ66" s="88" t="s">
        <v>601</v>
      </c>
      <c r="AR66" s="80" t="s">
        <v>196</v>
      </c>
      <c r="AS66" s="80">
        <v>0</v>
      </c>
      <c r="AT66" s="80">
        <v>0</v>
      </c>
      <c r="AU66" s="80"/>
      <c r="AV66" s="80"/>
      <c r="AW66" s="80"/>
      <c r="AX66" s="80"/>
      <c r="AY66" s="80"/>
      <c r="AZ66" s="80"/>
      <c r="BA66" s="80"/>
      <c r="BB66" s="80"/>
      <c r="BC66">
        <v>3</v>
      </c>
      <c r="BD66" s="79" t="str">
        <f>REPLACE(INDEX(GroupVertices[Group],MATCH(Edges28[[#This Row],[Vertex 1]],GroupVertices[Vertex],0)),1,1,"")</f>
        <v>2</v>
      </c>
      <c r="BE66" s="79" t="str">
        <f>REPLACE(INDEX(GroupVertices[Group],MATCH(Edges28[[#This Row],[Vertex 2]],GroupVertices[Vertex],0)),1,1,"")</f>
        <v>2</v>
      </c>
      <c r="BF66" s="79">
        <v>4</v>
      </c>
      <c r="BG66" s="48">
        <v>0</v>
      </c>
      <c r="BH66" s="49">
        <v>0</v>
      </c>
      <c r="BI66" s="48">
        <v>0</v>
      </c>
      <c r="BJ66" s="49">
        <v>0</v>
      </c>
      <c r="BK66" s="48">
        <v>0</v>
      </c>
      <c r="BL66" s="49">
        <v>0</v>
      </c>
      <c r="BM66" s="48">
        <v>35</v>
      </c>
      <c r="BN66" s="49">
        <v>100</v>
      </c>
      <c r="BO66" s="48">
        <v>35</v>
      </c>
    </row>
    <row r="67" spans="1:67" ht="15">
      <c r="A67" s="65" t="s">
        <v>276</v>
      </c>
      <c r="B67" s="65" t="s">
        <v>291</v>
      </c>
      <c r="C67" s="66"/>
      <c r="D67" s="67"/>
      <c r="E67" s="68"/>
      <c r="F67" s="69"/>
      <c r="G67" s="66"/>
      <c r="H67" s="70"/>
      <c r="I67" s="71"/>
      <c r="J67" s="71"/>
      <c r="K67" s="34" t="s">
        <v>65</v>
      </c>
      <c r="L67" s="78">
        <v>185</v>
      </c>
      <c r="M67" s="78"/>
      <c r="N67" s="73"/>
      <c r="O67" s="80" t="s">
        <v>293</v>
      </c>
      <c r="P67" s="82">
        <v>43707.8299537037</v>
      </c>
      <c r="Q67" s="80" t="s">
        <v>319</v>
      </c>
      <c r="R67" s="80" t="s">
        <v>330</v>
      </c>
      <c r="S67" s="80" t="s">
        <v>339</v>
      </c>
      <c r="T67" s="80" t="s">
        <v>341</v>
      </c>
      <c r="U67" s="83" t="s">
        <v>366</v>
      </c>
      <c r="V67" s="83" t="s">
        <v>366</v>
      </c>
      <c r="W67" s="82">
        <v>43707.8299537037</v>
      </c>
      <c r="X67" s="86">
        <v>43707</v>
      </c>
      <c r="Y67" s="88" t="s">
        <v>471</v>
      </c>
      <c r="Z67" s="83" t="s">
        <v>536</v>
      </c>
      <c r="AA67" s="80"/>
      <c r="AB67" s="80"/>
      <c r="AC67" s="88" t="s">
        <v>602</v>
      </c>
      <c r="AD67" s="80"/>
      <c r="AE67" s="80" t="b">
        <v>0</v>
      </c>
      <c r="AF67" s="80">
        <v>0</v>
      </c>
      <c r="AG67" s="88" t="s">
        <v>607</v>
      </c>
      <c r="AH67" s="80" t="b">
        <v>0</v>
      </c>
      <c r="AI67" s="80" t="s">
        <v>611</v>
      </c>
      <c r="AJ67" s="80"/>
      <c r="AK67" s="88" t="s">
        <v>607</v>
      </c>
      <c r="AL67" s="80" t="b">
        <v>0</v>
      </c>
      <c r="AM67" s="80">
        <v>0</v>
      </c>
      <c r="AN67" s="88" t="s">
        <v>607</v>
      </c>
      <c r="AO67" s="80" t="s">
        <v>621</v>
      </c>
      <c r="AP67" s="80" t="b">
        <v>0</v>
      </c>
      <c r="AQ67" s="88" t="s">
        <v>602</v>
      </c>
      <c r="AR67" s="80" t="s">
        <v>196</v>
      </c>
      <c r="AS67" s="80">
        <v>0</v>
      </c>
      <c r="AT67" s="80">
        <v>0</v>
      </c>
      <c r="AU67" s="80"/>
      <c r="AV67" s="80"/>
      <c r="AW67" s="80"/>
      <c r="AX67" s="80"/>
      <c r="AY67" s="80"/>
      <c r="AZ67" s="80"/>
      <c r="BA67" s="80"/>
      <c r="BB67" s="80"/>
      <c r="BC67">
        <v>3</v>
      </c>
      <c r="BD67" s="79" t="str">
        <f>REPLACE(INDEX(GroupVertices[Group],MATCH(Edges28[[#This Row],[Vertex 1]],GroupVertices[Vertex],0)),1,1,"")</f>
        <v>2</v>
      </c>
      <c r="BE67" s="79" t="str">
        <f>REPLACE(INDEX(GroupVertices[Group],MATCH(Edges28[[#This Row],[Vertex 2]],GroupVertices[Vertex],0)),1,1,"")</f>
        <v>2</v>
      </c>
      <c r="BF67" s="79">
        <v>6</v>
      </c>
      <c r="BG67" s="48">
        <v>0</v>
      </c>
      <c r="BH67" s="49">
        <v>0</v>
      </c>
      <c r="BI67" s="48">
        <v>0</v>
      </c>
      <c r="BJ67" s="49">
        <v>0</v>
      </c>
      <c r="BK67" s="48">
        <v>0</v>
      </c>
      <c r="BL67" s="49">
        <v>0</v>
      </c>
      <c r="BM67" s="48">
        <v>33</v>
      </c>
      <c r="BN67" s="49">
        <v>100</v>
      </c>
      <c r="BO67" s="48">
        <v>33</v>
      </c>
    </row>
    <row r="68" spans="1:67" ht="15">
      <c r="A68" s="65" t="s">
        <v>276</v>
      </c>
      <c r="B68" s="65" t="s">
        <v>291</v>
      </c>
      <c r="C68" s="66"/>
      <c r="D68" s="67"/>
      <c r="E68" s="68"/>
      <c r="F68" s="69"/>
      <c r="G68" s="66"/>
      <c r="H68" s="70"/>
      <c r="I68" s="71"/>
      <c r="J68" s="71"/>
      <c r="K68" s="34" t="s">
        <v>65</v>
      </c>
      <c r="L68" s="78">
        <v>186</v>
      </c>
      <c r="M68" s="78"/>
      <c r="N68" s="73"/>
      <c r="O68" s="80" t="s">
        <v>293</v>
      </c>
      <c r="P68" s="82">
        <v>43707.86467592593</v>
      </c>
      <c r="Q68" s="80" t="s">
        <v>320</v>
      </c>
      <c r="R68" s="80" t="s">
        <v>331</v>
      </c>
      <c r="S68" s="80" t="s">
        <v>339</v>
      </c>
      <c r="T68" s="80" t="s">
        <v>350</v>
      </c>
      <c r="U68" s="80"/>
      <c r="V68" s="83" t="s">
        <v>406</v>
      </c>
      <c r="W68" s="82">
        <v>43707.86467592593</v>
      </c>
      <c r="X68" s="86">
        <v>43707</v>
      </c>
      <c r="Y68" s="88" t="s">
        <v>472</v>
      </c>
      <c r="Z68" s="83" t="s">
        <v>537</v>
      </c>
      <c r="AA68" s="80"/>
      <c r="AB68" s="80"/>
      <c r="AC68" s="88" t="s">
        <v>603</v>
      </c>
      <c r="AD68" s="80"/>
      <c r="AE68" s="80" t="b">
        <v>0</v>
      </c>
      <c r="AF68" s="80">
        <v>0</v>
      </c>
      <c r="AG68" s="88" t="s">
        <v>607</v>
      </c>
      <c r="AH68" s="80" t="b">
        <v>0</v>
      </c>
      <c r="AI68" s="80" t="s">
        <v>611</v>
      </c>
      <c r="AJ68" s="80"/>
      <c r="AK68" s="88" t="s">
        <v>607</v>
      </c>
      <c r="AL68" s="80" t="b">
        <v>0</v>
      </c>
      <c r="AM68" s="80">
        <v>0</v>
      </c>
      <c r="AN68" s="88" t="s">
        <v>607</v>
      </c>
      <c r="AO68" s="80" t="s">
        <v>621</v>
      </c>
      <c r="AP68" s="80" t="b">
        <v>0</v>
      </c>
      <c r="AQ68" s="88" t="s">
        <v>603</v>
      </c>
      <c r="AR68" s="80" t="s">
        <v>196</v>
      </c>
      <c r="AS68" s="80">
        <v>0</v>
      </c>
      <c r="AT68" s="80">
        <v>0</v>
      </c>
      <c r="AU68" s="80"/>
      <c r="AV68" s="80"/>
      <c r="AW68" s="80"/>
      <c r="AX68" s="80"/>
      <c r="AY68" s="80"/>
      <c r="AZ68" s="80"/>
      <c r="BA68" s="80"/>
      <c r="BB68" s="80"/>
      <c r="BC68">
        <v>3</v>
      </c>
      <c r="BD68" s="79" t="str">
        <f>REPLACE(INDEX(GroupVertices[Group],MATCH(Edges28[[#This Row],[Vertex 1]],GroupVertices[Vertex],0)),1,1,"")</f>
        <v>2</v>
      </c>
      <c r="BE68" s="79" t="str">
        <f>REPLACE(INDEX(GroupVertices[Group],MATCH(Edges28[[#This Row],[Vertex 2]],GroupVertices[Vertex],0)),1,1,"")</f>
        <v>2</v>
      </c>
      <c r="BF68" s="79">
        <v>5</v>
      </c>
      <c r="BG68" s="48">
        <v>1</v>
      </c>
      <c r="BH68" s="49">
        <v>2.857142857142857</v>
      </c>
      <c r="BI68" s="48">
        <v>1</v>
      </c>
      <c r="BJ68" s="49">
        <v>2.857142857142857</v>
      </c>
      <c r="BK68" s="48">
        <v>0</v>
      </c>
      <c r="BL68" s="49">
        <v>0</v>
      </c>
      <c r="BM68" s="48">
        <v>33</v>
      </c>
      <c r="BN68" s="49">
        <v>94.28571428571429</v>
      </c>
      <c r="BO68" s="48">
        <v>35</v>
      </c>
    </row>
    <row r="69" spans="1:67" ht="15">
      <c r="A69" s="65" t="s">
        <v>269</v>
      </c>
      <c r="B69" s="65" t="s">
        <v>286</v>
      </c>
      <c r="C69" s="66"/>
      <c r="D69" s="67"/>
      <c r="E69" s="68"/>
      <c r="F69" s="69"/>
      <c r="G69" s="66"/>
      <c r="H69" s="70"/>
      <c r="I69" s="71"/>
      <c r="J69" s="71"/>
      <c r="K69" s="34" t="s">
        <v>65</v>
      </c>
      <c r="L69" s="78">
        <v>187</v>
      </c>
      <c r="M69" s="78"/>
      <c r="N69" s="73"/>
      <c r="O69" s="80" t="s">
        <v>293</v>
      </c>
      <c r="P69" s="82">
        <v>43704.86450231481</v>
      </c>
      <c r="Q69" s="80" t="s">
        <v>1063</v>
      </c>
      <c r="R69" s="80"/>
      <c r="S69" s="80"/>
      <c r="T69" s="80" t="s">
        <v>344</v>
      </c>
      <c r="U69" s="80"/>
      <c r="V69" s="83" t="s">
        <v>399</v>
      </c>
      <c r="W69" s="82">
        <v>43704.86450231481</v>
      </c>
      <c r="X69" s="86">
        <v>43704</v>
      </c>
      <c r="Y69" s="88" t="s">
        <v>1076</v>
      </c>
      <c r="Z69" s="83" t="s">
        <v>1082</v>
      </c>
      <c r="AA69" s="80"/>
      <c r="AB69" s="80"/>
      <c r="AC69" s="88" t="s">
        <v>1088</v>
      </c>
      <c r="AD69" s="80"/>
      <c r="AE69" s="80" t="b">
        <v>0</v>
      </c>
      <c r="AF69" s="80">
        <v>37</v>
      </c>
      <c r="AG69" s="88" t="s">
        <v>607</v>
      </c>
      <c r="AH69" s="80" t="b">
        <v>0</v>
      </c>
      <c r="AI69" s="80" t="s">
        <v>611</v>
      </c>
      <c r="AJ69" s="80"/>
      <c r="AK69" s="88" t="s">
        <v>607</v>
      </c>
      <c r="AL69" s="80" t="b">
        <v>0</v>
      </c>
      <c r="AM69" s="80">
        <v>10</v>
      </c>
      <c r="AN69" s="88" t="s">
        <v>607</v>
      </c>
      <c r="AO69" s="80" t="s">
        <v>616</v>
      </c>
      <c r="AP69" s="80" t="b">
        <v>0</v>
      </c>
      <c r="AQ69" s="88" t="s">
        <v>1088</v>
      </c>
      <c r="AR69" s="80" t="s">
        <v>1093</v>
      </c>
      <c r="AS69" s="80">
        <v>0</v>
      </c>
      <c r="AT69" s="80">
        <v>0</v>
      </c>
      <c r="AU69" s="80"/>
      <c r="AV69" s="80"/>
      <c r="AW69" s="80"/>
      <c r="AX69" s="80"/>
      <c r="AY69" s="80"/>
      <c r="AZ69" s="80"/>
      <c r="BA69" s="80"/>
      <c r="BB69" s="80"/>
      <c r="BC69">
        <v>4</v>
      </c>
      <c r="BD69" s="79" t="str">
        <f>REPLACE(INDEX(GroupVertices[Group],MATCH(Edges28[[#This Row],[Vertex 1]],GroupVertices[Vertex],0)),1,1,"")</f>
        <v>2</v>
      </c>
      <c r="BE69" s="79" t="str">
        <f>REPLACE(INDEX(GroupVertices[Group],MATCH(Edges28[[#This Row],[Vertex 2]],GroupVertices[Vertex],0)),1,1,"")</f>
        <v>2</v>
      </c>
      <c r="BF69" s="79">
        <v>13</v>
      </c>
      <c r="BG69" s="48"/>
      <c r="BH69" s="49"/>
      <c r="BI69" s="48"/>
      <c r="BJ69" s="49"/>
      <c r="BK69" s="48"/>
      <c r="BL69" s="49"/>
      <c r="BM69" s="48"/>
      <c r="BN69" s="49"/>
      <c r="BO69" s="48"/>
    </row>
    <row r="70" spans="1:67" ht="15">
      <c r="A70" s="65" t="s">
        <v>269</v>
      </c>
      <c r="B70" s="65" t="s">
        <v>286</v>
      </c>
      <c r="C70" s="66"/>
      <c r="D70" s="67"/>
      <c r="E70" s="68"/>
      <c r="F70" s="69"/>
      <c r="G70" s="66"/>
      <c r="H70" s="70"/>
      <c r="I70" s="71"/>
      <c r="J70" s="71"/>
      <c r="K70" s="34" t="s">
        <v>65</v>
      </c>
      <c r="L70" s="78">
        <v>188</v>
      </c>
      <c r="M70" s="78"/>
      <c r="N70" s="73"/>
      <c r="O70" s="80" t="s">
        <v>293</v>
      </c>
      <c r="P70" s="82">
        <v>43704.86517361111</v>
      </c>
      <c r="Q70" s="80" t="s">
        <v>1064</v>
      </c>
      <c r="R70" s="80"/>
      <c r="S70" s="80"/>
      <c r="T70" s="80"/>
      <c r="U70" s="80"/>
      <c r="V70" s="83" t="s">
        <v>399</v>
      </c>
      <c r="W70" s="82">
        <v>43704.86517361111</v>
      </c>
      <c r="X70" s="86">
        <v>43704</v>
      </c>
      <c r="Y70" s="88" t="s">
        <v>1077</v>
      </c>
      <c r="Z70" s="83" t="s">
        <v>1083</v>
      </c>
      <c r="AA70" s="80"/>
      <c r="AB70" s="80"/>
      <c r="AC70" s="88" t="s">
        <v>1089</v>
      </c>
      <c r="AD70" s="88" t="s">
        <v>1088</v>
      </c>
      <c r="AE70" s="80" t="b">
        <v>0</v>
      </c>
      <c r="AF70" s="80">
        <v>9</v>
      </c>
      <c r="AG70" s="88" t="s">
        <v>610</v>
      </c>
      <c r="AH70" s="80" t="b">
        <v>0</v>
      </c>
      <c r="AI70" s="80" t="s">
        <v>611</v>
      </c>
      <c r="AJ70" s="80"/>
      <c r="AK70" s="88" t="s">
        <v>607</v>
      </c>
      <c r="AL70" s="80" t="b">
        <v>0</v>
      </c>
      <c r="AM70" s="80">
        <v>0</v>
      </c>
      <c r="AN70" s="88" t="s">
        <v>607</v>
      </c>
      <c r="AO70" s="80" t="s">
        <v>616</v>
      </c>
      <c r="AP70" s="80" t="b">
        <v>0</v>
      </c>
      <c r="AQ70" s="88" t="s">
        <v>1088</v>
      </c>
      <c r="AR70" s="80" t="s">
        <v>1093</v>
      </c>
      <c r="AS70" s="80">
        <v>0</v>
      </c>
      <c r="AT70" s="80">
        <v>0</v>
      </c>
      <c r="AU70" s="80"/>
      <c r="AV70" s="80"/>
      <c r="AW70" s="80"/>
      <c r="AX70" s="80"/>
      <c r="AY70" s="80"/>
      <c r="AZ70" s="80"/>
      <c r="BA70" s="80"/>
      <c r="BB70" s="80"/>
      <c r="BC70">
        <v>4</v>
      </c>
      <c r="BD70" s="79" t="str">
        <f>REPLACE(INDEX(GroupVertices[Group],MATCH(Edges28[[#This Row],[Vertex 1]],GroupVertices[Vertex],0)),1,1,"")</f>
        <v>2</v>
      </c>
      <c r="BE70" s="79" t="str">
        <f>REPLACE(INDEX(GroupVertices[Group],MATCH(Edges28[[#This Row],[Vertex 2]],GroupVertices[Vertex],0)),1,1,"")</f>
        <v>2</v>
      </c>
      <c r="BF70" s="79">
        <v>13</v>
      </c>
      <c r="BG70" s="48"/>
      <c r="BH70" s="49"/>
      <c r="BI70" s="48"/>
      <c r="BJ70" s="49"/>
      <c r="BK70" s="48"/>
      <c r="BL70" s="49"/>
      <c r="BM70" s="48"/>
      <c r="BN70" s="49"/>
      <c r="BO70" s="48"/>
    </row>
    <row r="71" spans="1:67" ht="15">
      <c r="A71" s="65" t="s">
        <v>269</v>
      </c>
      <c r="B71" s="65" t="s">
        <v>286</v>
      </c>
      <c r="C71" s="66"/>
      <c r="D71" s="67"/>
      <c r="E71" s="68"/>
      <c r="F71" s="69"/>
      <c r="G71" s="66"/>
      <c r="H71" s="70"/>
      <c r="I71" s="71"/>
      <c r="J71" s="71"/>
      <c r="K71" s="34" t="s">
        <v>65</v>
      </c>
      <c r="L71" s="78">
        <v>189</v>
      </c>
      <c r="M71" s="78"/>
      <c r="N71" s="73"/>
      <c r="O71" s="80" t="s">
        <v>293</v>
      </c>
      <c r="P71" s="82">
        <v>43704.86525462963</v>
      </c>
      <c r="Q71" s="80" t="s">
        <v>1065</v>
      </c>
      <c r="R71" s="80"/>
      <c r="S71" s="80"/>
      <c r="T71" s="80"/>
      <c r="U71" s="80"/>
      <c r="V71" s="83" t="s">
        <v>399</v>
      </c>
      <c r="W71" s="82">
        <v>43704.86525462963</v>
      </c>
      <c r="X71" s="86">
        <v>43704</v>
      </c>
      <c r="Y71" s="88" t="s">
        <v>1078</v>
      </c>
      <c r="Z71" s="83" t="s">
        <v>1084</v>
      </c>
      <c r="AA71" s="80"/>
      <c r="AB71" s="80"/>
      <c r="AC71" s="88" t="s">
        <v>606</v>
      </c>
      <c r="AD71" s="88" t="s">
        <v>1089</v>
      </c>
      <c r="AE71" s="80" t="b">
        <v>0</v>
      </c>
      <c r="AF71" s="80">
        <v>16</v>
      </c>
      <c r="AG71" s="88" t="s">
        <v>610</v>
      </c>
      <c r="AH71" s="80" t="b">
        <v>0</v>
      </c>
      <c r="AI71" s="80" t="s">
        <v>611</v>
      </c>
      <c r="AJ71" s="80"/>
      <c r="AK71" s="88" t="s">
        <v>607</v>
      </c>
      <c r="AL71" s="80" t="b">
        <v>0</v>
      </c>
      <c r="AM71" s="80">
        <v>1</v>
      </c>
      <c r="AN71" s="88" t="s">
        <v>607</v>
      </c>
      <c r="AO71" s="80" t="s">
        <v>616</v>
      </c>
      <c r="AP71" s="80" t="b">
        <v>0</v>
      </c>
      <c r="AQ71" s="88" t="s">
        <v>1089</v>
      </c>
      <c r="AR71" s="80" t="s">
        <v>1093</v>
      </c>
      <c r="AS71" s="80">
        <v>0</v>
      </c>
      <c r="AT71" s="80">
        <v>0</v>
      </c>
      <c r="AU71" s="80"/>
      <c r="AV71" s="80"/>
      <c r="AW71" s="80"/>
      <c r="AX71" s="80"/>
      <c r="AY71" s="80"/>
      <c r="AZ71" s="80"/>
      <c r="BA71" s="80"/>
      <c r="BB71" s="80"/>
      <c r="BC71">
        <v>4</v>
      </c>
      <c r="BD71" s="79" t="str">
        <f>REPLACE(INDEX(GroupVertices[Group],MATCH(Edges28[[#This Row],[Vertex 1]],GroupVertices[Vertex],0)),1,1,"")</f>
        <v>2</v>
      </c>
      <c r="BE71" s="79" t="str">
        <f>REPLACE(INDEX(GroupVertices[Group],MATCH(Edges28[[#This Row],[Vertex 2]],GroupVertices[Vertex],0)),1,1,"")</f>
        <v>2</v>
      </c>
      <c r="BF71" s="79">
        <v>13</v>
      </c>
      <c r="BG71" s="48"/>
      <c r="BH71" s="49"/>
      <c r="BI71" s="48"/>
      <c r="BJ71" s="49"/>
      <c r="BK71" s="48"/>
      <c r="BL71" s="49"/>
      <c r="BM71" s="48"/>
      <c r="BN71" s="49"/>
      <c r="BO71" s="48"/>
    </row>
    <row r="72" spans="1:67" ht="15">
      <c r="A72" s="65" t="s">
        <v>260</v>
      </c>
      <c r="B72" s="65" t="s">
        <v>1062</v>
      </c>
      <c r="C72" s="66"/>
      <c r="D72" s="67"/>
      <c r="E72" s="68"/>
      <c r="F72" s="69"/>
      <c r="G72" s="66"/>
      <c r="H72" s="70"/>
      <c r="I72" s="71"/>
      <c r="J72" s="71"/>
      <c r="K72" s="34" t="s">
        <v>65</v>
      </c>
      <c r="L72" s="78">
        <v>199</v>
      </c>
      <c r="M72" s="78"/>
      <c r="N72" s="73"/>
      <c r="O72" s="80" t="s">
        <v>293</v>
      </c>
      <c r="P72" s="82">
        <v>43706.07438657407</v>
      </c>
      <c r="Q72" s="80" t="s">
        <v>1066</v>
      </c>
      <c r="R72" s="80" t="s">
        <v>1069</v>
      </c>
      <c r="S72" s="80" t="s">
        <v>1072</v>
      </c>
      <c r="T72" s="80" t="s">
        <v>1074</v>
      </c>
      <c r="U72" s="80"/>
      <c r="V72" s="83" t="s">
        <v>392</v>
      </c>
      <c r="W72" s="82">
        <v>43706.07438657407</v>
      </c>
      <c r="X72" s="86">
        <v>43706</v>
      </c>
      <c r="Y72" s="88" t="s">
        <v>1079</v>
      </c>
      <c r="Z72" s="83" t="s">
        <v>1085</v>
      </c>
      <c r="AA72" s="80"/>
      <c r="AB72" s="80"/>
      <c r="AC72" s="88" t="s">
        <v>1090</v>
      </c>
      <c r="AD72" s="80"/>
      <c r="AE72" s="80" t="b">
        <v>0</v>
      </c>
      <c r="AF72" s="80">
        <v>6</v>
      </c>
      <c r="AG72" s="88" t="s">
        <v>607</v>
      </c>
      <c r="AH72" s="80" t="b">
        <v>1</v>
      </c>
      <c r="AI72" s="80" t="s">
        <v>611</v>
      </c>
      <c r="AJ72" s="80"/>
      <c r="AK72" s="88" t="s">
        <v>1091</v>
      </c>
      <c r="AL72" s="80" t="b">
        <v>0</v>
      </c>
      <c r="AM72" s="80">
        <v>1</v>
      </c>
      <c r="AN72" s="88" t="s">
        <v>607</v>
      </c>
      <c r="AO72" s="80" t="s">
        <v>616</v>
      </c>
      <c r="AP72" s="80" t="b">
        <v>0</v>
      </c>
      <c r="AQ72" s="88" t="s">
        <v>1090</v>
      </c>
      <c r="AR72" s="80" t="s">
        <v>1093</v>
      </c>
      <c r="AS72" s="80">
        <v>0</v>
      </c>
      <c r="AT72" s="80">
        <v>0</v>
      </c>
      <c r="AU72" s="80"/>
      <c r="AV72" s="80"/>
      <c r="AW72" s="80"/>
      <c r="AX72" s="80"/>
      <c r="AY72" s="80"/>
      <c r="AZ72" s="80"/>
      <c r="BA72" s="80"/>
      <c r="BB72" s="80"/>
      <c r="BC72">
        <v>2</v>
      </c>
      <c r="BD72" s="79" t="str">
        <f>REPLACE(INDEX(GroupVertices[Group],MATCH(Edges28[[#This Row],[Vertex 1]],GroupVertices[Vertex],0)),1,1,"")</f>
        <v>4</v>
      </c>
      <c r="BE72" s="79" t="str">
        <f>REPLACE(INDEX(GroupVertices[Group],MATCH(Edges28[[#This Row],[Vertex 2]],GroupVertices[Vertex],0)),1,1,"")</f>
        <v>4</v>
      </c>
      <c r="BF72" s="79">
        <v>1</v>
      </c>
      <c r="BG72" s="48"/>
      <c r="BH72" s="49"/>
      <c r="BI72" s="48"/>
      <c r="BJ72" s="49"/>
      <c r="BK72" s="48"/>
      <c r="BL72" s="49"/>
      <c r="BM72" s="48"/>
      <c r="BN72" s="49"/>
      <c r="BO72" s="48"/>
    </row>
    <row r="73" spans="1:67" ht="15">
      <c r="A73" s="65" t="s">
        <v>260</v>
      </c>
      <c r="B73" s="65" t="s">
        <v>260</v>
      </c>
      <c r="C73" s="66"/>
      <c r="D73" s="67"/>
      <c r="E73" s="68"/>
      <c r="F73" s="69"/>
      <c r="G73" s="66"/>
      <c r="H73" s="70"/>
      <c r="I73" s="71"/>
      <c r="J73" s="71"/>
      <c r="K73" s="34" t="s">
        <v>65</v>
      </c>
      <c r="L73" s="78">
        <v>201</v>
      </c>
      <c r="M73" s="78"/>
      <c r="N73" s="73"/>
      <c r="O73" s="80" t="s">
        <v>196</v>
      </c>
      <c r="P73" s="82">
        <v>43706.07729166667</v>
      </c>
      <c r="Q73" s="80" t="s">
        <v>1067</v>
      </c>
      <c r="R73" s="83" t="s">
        <v>1070</v>
      </c>
      <c r="S73" s="80" t="s">
        <v>336</v>
      </c>
      <c r="T73" s="80" t="s">
        <v>344</v>
      </c>
      <c r="U73" s="80"/>
      <c r="V73" s="83" t="s">
        <v>392</v>
      </c>
      <c r="W73" s="82">
        <v>43706.07729166667</v>
      </c>
      <c r="X73" s="86">
        <v>43706</v>
      </c>
      <c r="Y73" s="88" t="s">
        <v>1080</v>
      </c>
      <c r="Z73" s="83" t="s">
        <v>1086</v>
      </c>
      <c r="AA73" s="80"/>
      <c r="AB73" s="80"/>
      <c r="AC73" s="88" t="s">
        <v>604</v>
      </c>
      <c r="AD73" s="88" t="s">
        <v>1090</v>
      </c>
      <c r="AE73" s="80" t="b">
        <v>0</v>
      </c>
      <c r="AF73" s="80">
        <v>3</v>
      </c>
      <c r="AG73" s="88" t="s">
        <v>608</v>
      </c>
      <c r="AH73" s="80" t="b">
        <v>1</v>
      </c>
      <c r="AI73" s="80" t="s">
        <v>611</v>
      </c>
      <c r="AJ73" s="80"/>
      <c r="AK73" s="88" t="s">
        <v>1092</v>
      </c>
      <c r="AL73" s="80" t="b">
        <v>0</v>
      </c>
      <c r="AM73" s="80">
        <v>0</v>
      </c>
      <c r="AN73" s="88" t="s">
        <v>607</v>
      </c>
      <c r="AO73" s="80" t="s">
        <v>613</v>
      </c>
      <c r="AP73" s="80" t="b">
        <v>0</v>
      </c>
      <c r="AQ73" s="88" t="s">
        <v>1090</v>
      </c>
      <c r="AR73" s="80" t="s">
        <v>1093</v>
      </c>
      <c r="AS73" s="80">
        <v>0</v>
      </c>
      <c r="AT73" s="80">
        <v>0</v>
      </c>
      <c r="AU73" s="80"/>
      <c r="AV73" s="80"/>
      <c r="AW73" s="80"/>
      <c r="AX73" s="80"/>
      <c r="AY73" s="80"/>
      <c r="AZ73" s="80"/>
      <c r="BA73" s="80"/>
      <c r="BB73" s="80"/>
      <c r="BC73">
        <v>4</v>
      </c>
      <c r="BD73" s="79" t="str">
        <f>REPLACE(INDEX(GroupVertices[Group],MATCH(Edges28[[#This Row],[Vertex 1]],GroupVertices[Vertex],0)),1,1,"")</f>
        <v>4</v>
      </c>
      <c r="BE73" s="79" t="str">
        <f>REPLACE(INDEX(GroupVertices[Group],MATCH(Edges28[[#This Row],[Vertex 2]],GroupVertices[Vertex],0)),1,1,"")</f>
        <v>4</v>
      </c>
      <c r="BF73" s="79">
        <v>1</v>
      </c>
      <c r="BG73" s="48"/>
      <c r="BH73" s="49"/>
      <c r="BI73" s="48"/>
      <c r="BJ73" s="49"/>
      <c r="BK73" s="48"/>
      <c r="BL73" s="49"/>
      <c r="BM73" s="48"/>
      <c r="BN73" s="49"/>
      <c r="BO73" s="48"/>
    </row>
    <row r="74" spans="1:67" ht="15">
      <c r="A74" s="65" t="s">
        <v>260</v>
      </c>
      <c r="B74" s="65" t="s">
        <v>260</v>
      </c>
      <c r="C74" s="66"/>
      <c r="D74" s="67"/>
      <c r="E74" s="68"/>
      <c r="F74" s="69"/>
      <c r="G74" s="66"/>
      <c r="H74" s="70"/>
      <c r="I74" s="71"/>
      <c r="J74" s="71"/>
      <c r="K74" s="34" t="s">
        <v>65</v>
      </c>
      <c r="L74" s="78">
        <v>202</v>
      </c>
      <c r="M74" s="78"/>
      <c r="N74" s="73"/>
      <c r="O74" s="80" t="s">
        <v>196</v>
      </c>
      <c r="P74" s="82">
        <v>43706.08137731482</v>
      </c>
      <c r="Q74" s="80" t="s">
        <v>1068</v>
      </c>
      <c r="R74" s="83" t="s">
        <v>1071</v>
      </c>
      <c r="S74" s="80" t="s">
        <v>1073</v>
      </c>
      <c r="T74" s="80"/>
      <c r="U74" s="83" t="s">
        <v>1075</v>
      </c>
      <c r="V74" s="83" t="s">
        <v>1075</v>
      </c>
      <c r="W74" s="82">
        <v>43706.08137731482</v>
      </c>
      <c r="X74" s="86">
        <v>43706</v>
      </c>
      <c r="Y74" s="88" t="s">
        <v>1081</v>
      </c>
      <c r="Z74" s="83" t="s">
        <v>1087</v>
      </c>
      <c r="AA74" s="80"/>
      <c r="AB74" s="80"/>
      <c r="AC74" s="88" t="s">
        <v>605</v>
      </c>
      <c r="AD74" s="88" t="s">
        <v>604</v>
      </c>
      <c r="AE74" s="80" t="b">
        <v>0</v>
      </c>
      <c r="AF74" s="80">
        <v>4</v>
      </c>
      <c r="AG74" s="88" t="s">
        <v>608</v>
      </c>
      <c r="AH74" s="80" t="b">
        <v>0</v>
      </c>
      <c r="AI74" s="80" t="s">
        <v>611</v>
      </c>
      <c r="AJ74" s="80"/>
      <c r="AK74" s="88" t="s">
        <v>607</v>
      </c>
      <c r="AL74" s="80" t="b">
        <v>0</v>
      </c>
      <c r="AM74" s="80">
        <v>2</v>
      </c>
      <c r="AN74" s="88" t="s">
        <v>607</v>
      </c>
      <c r="AO74" s="80" t="s">
        <v>613</v>
      </c>
      <c r="AP74" s="80" t="b">
        <v>0</v>
      </c>
      <c r="AQ74" s="88" t="s">
        <v>604</v>
      </c>
      <c r="AR74" s="80" t="s">
        <v>1093</v>
      </c>
      <c r="AS74" s="80">
        <v>0</v>
      </c>
      <c r="AT74" s="80">
        <v>0</v>
      </c>
      <c r="AU74" s="80"/>
      <c r="AV74" s="80"/>
      <c r="AW74" s="80"/>
      <c r="AX74" s="80"/>
      <c r="AY74" s="80"/>
      <c r="AZ74" s="80"/>
      <c r="BA74" s="80"/>
      <c r="BB74" s="80"/>
      <c r="BC74">
        <v>4</v>
      </c>
      <c r="BD74" s="79" t="str">
        <f>REPLACE(INDEX(GroupVertices[Group],MATCH(Edges28[[#This Row],[Vertex 1]],GroupVertices[Vertex],0)),1,1,"")</f>
        <v>4</v>
      </c>
      <c r="BE74" s="79" t="str">
        <f>REPLACE(INDEX(GroupVertices[Group],MATCH(Edges28[[#This Row],[Vertex 2]],GroupVertices[Vertex],0)),1,1,"")</f>
        <v>4</v>
      </c>
      <c r="BF74" s="79">
        <v>1</v>
      </c>
      <c r="BG74" s="48">
        <v>3</v>
      </c>
      <c r="BH74" s="49">
        <v>15</v>
      </c>
      <c r="BI74" s="48">
        <v>0</v>
      </c>
      <c r="BJ74" s="49">
        <v>0</v>
      </c>
      <c r="BK74" s="48">
        <v>0</v>
      </c>
      <c r="BL74" s="49">
        <v>0</v>
      </c>
      <c r="BM74" s="48">
        <v>17</v>
      </c>
      <c r="BN74" s="49">
        <v>85</v>
      </c>
      <c r="BO74" s="48">
        <v>20</v>
      </c>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4"/>
    <dataValidation allowBlank="1" showInputMessage="1" showErrorMessage="1" promptTitle="Vertex 2 Name" prompt="Enter the name of the edge's second vertex." sqref="B3:B74"/>
    <dataValidation allowBlank="1" showInputMessage="1" showErrorMessage="1" promptTitle="Vertex 1 Name" prompt="Enter the name of the edge's first vertex." sqref="A3:A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4"/>
    <dataValidation allowBlank="1" showInputMessage="1" promptTitle="Edge Width" prompt="Enter an optional edge width between 1 and 10." errorTitle="Invalid Edge Width" error="The optional edge width must be a whole number between 1 and 10." sqref="D3:D74"/>
    <dataValidation allowBlank="1" showInputMessage="1" promptTitle="Edge Color" prompt="To select an optional edge color, right-click and select Select Color on the right-click menu." sqref="C3:C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4"/>
    <dataValidation allowBlank="1" showErrorMessage="1" sqref="N2:N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4"/>
  </dataValidations>
  <hyperlinks>
    <hyperlink ref="R16" r:id="rId1" display="https://mccourt.georgetown.edu/PaCSS"/>
    <hyperlink ref="R17" r:id="rId2" display="https://mccourt.georgetown.edu/PaCSS"/>
    <hyperlink ref="R23" r:id="rId3" display="https://mccourt.georgetown.edu/pacss"/>
    <hyperlink ref="R29" r:id="rId4" display="https://mccourt.georgetown.edu/PaCSS"/>
    <hyperlink ref="R35" r:id="rId5" display="https://mccourt.georgetown.edu/PaCSS"/>
    <hyperlink ref="R44" r:id="rId6" display="https://twitter.com/bi_zhao/status/1164981821710508038"/>
    <hyperlink ref="R53" r:id="rId7" display="https://link.medium.com/83fdUpczwZ"/>
    <hyperlink ref="R54" r:id="rId8" display="https://twitter.com/SAGEOceanTweets/status/1166729405768404993"/>
    <hyperlink ref="R57" r:id="rId9" display="https://link.medium.com/83fdUpczwZ"/>
    <hyperlink ref="R58" r:id="rId10" display="https://journals.sagepub.com/doi/10.1177/2158244019864484?ai=4u6gg&amp;ui=4rb1y&amp;af=T&amp;utm_source=twitter&amp;utm_medium=SAGE_social&amp;utm_content=sageoceantweets&amp;utm_term=a1591fe9-8d11-4b35-b57f-3b2a3aa18cbd"/>
    <hyperlink ref="R59" r:id="rId11" display="https://mccourt.georgetown.edu/PaCSS?utm_source=twitter&amp;utm_medium=SAGE_social&amp;utm_content=sageoceantweets&amp;utm_term=738a70e2-c9e6-4597-801f-9e5efceb0c0e"/>
    <hyperlink ref="R60" r:id="rId12" display="https://ocean.sagepub.com/blog/its-good-to-share-encouraging-the-sharing-reuse-and-citation-of-teaching-materials-in-computational-social-science?utm_source=twitter&amp;utm_medium=SAGE_social&amp;utm_content=sageoceantweets&amp;utm_term=a88ac20e-993d-4ffd-9a25-33b6b2b4cff2"/>
    <hyperlink ref="R65" r:id="rId13" display="https://twitter.com/SAGEOceanTweets/status/1167435595846754305"/>
    <hyperlink ref="U24" r:id="rId14" display="https://pbs.twimg.com/media/EDDUda6WwAAJezY.jpg"/>
    <hyperlink ref="U27" r:id="rId15" display="https://pbs.twimg.com/media/EDEvxzxWsAE4tle.jpg"/>
    <hyperlink ref="U31" r:id="rId16" display="https://pbs.twimg.com/media/EDIPTNPU0AEhIXV.jpg"/>
    <hyperlink ref="U33" r:id="rId17" display="https://pbs.twimg.com/media/EDInZiEXoAAOu0b.jpg"/>
    <hyperlink ref="U39" r:id="rId18" display="https://pbs.twimg.com/media/EDEkd-5UYAYeUm4.jpg"/>
    <hyperlink ref="U46" r:id="rId19" display="https://pbs.twimg.com/media/ECrYyPzWkAEnHYK.jpg"/>
    <hyperlink ref="U63" r:id="rId20" display="https://pbs.twimg.com/media/EDPdOVZXsA4Fbfi.png"/>
    <hyperlink ref="U67" r:id="rId21" display="https://pbs.twimg.com/media/EDPi4ClXUAED64M.png"/>
    <hyperlink ref="V3" r:id="rId22" display="http://pbs.twimg.com/profile_images/872125951806779393/NkcasGkc_normal.jpg"/>
    <hyperlink ref="V4" r:id="rId23" display="http://pbs.twimg.com/profile_images/1161379565249449984/Kojs0yMl_normal.jpg"/>
    <hyperlink ref="V5" r:id="rId24" display="http://pbs.twimg.com/profile_images/1098154103207878656/fHahrb18_normal.png"/>
    <hyperlink ref="V6" r:id="rId25" display="http://pbs.twimg.com/profile_images/1133837165585211394/vfpH79YV_normal.jpg"/>
    <hyperlink ref="V7" r:id="rId26" display="http://pbs.twimg.com/profile_images/1385427915/Andreas_Jungherr_normal.jpeg"/>
    <hyperlink ref="V8" r:id="rId27" display="http://pbs.twimg.com/profile_images/203825377/aa-grb-head_normal.jpg"/>
    <hyperlink ref="V9" r:id="rId28" display="http://pbs.twimg.com/profile_images/1115098480786251777/NJfqNKkH_normal.jpg"/>
    <hyperlink ref="V10" r:id="rId29" display="http://pbs.twimg.com/profile_images/872100042978603008/gZwDYTXx_normal.jpg"/>
    <hyperlink ref="V11" r:id="rId30" display="http://pbs.twimg.com/profile_images/1105135162294235137/OU8F2sF6_normal.png"/>
    <hyperlink ref="V12" r:id="rId31" display="http://pbs.twimg.com/profile_images/1149693706011848704/PmBzJbWK_normal.jpg"/>
    <hyperlink ref="V13" r:id="rId32" display="http://pbs.twimg.com/profile_images/1153501167458160641/6kUdonHY_normal.jpg"/>
    <hyperlink ref="V14" r:id="rId33" display="http://pbs.twimg.com/profile_images/1108998432964792320/owynnnM__normal.png"/>
    <hyperlink ref="V15" r:id="rId34" display="http://pbs.twimg.com/profile_images/1151114888376455168/7KpE8vqZ_normal.jpg"/>
    <hyperlink ref="V16" r:id="rId35" display="http://pbs.twimg.com/profile_images/1066870411118432257/UeazUZtb_normal.jpg"/>
    <hyperlink ref="V17" r:id="rId36" display="http://pbs.twimg.com/profile_images/902202306778640384/DvDQK7v0_normal.jpg"/>
    <hyperlink ref="V18" r:id="rId37" display="http://pbs.twimg.com/profile_images/811653240886595585/ctANYrWs_normal.jpg"/>
    <hyperlink ref="V19" r:id="rId38" display="http://pbs.twimg.com/profile_images/3577885392/5e53fffacf94506a319c0a99acedebc0_normal.jpeg"/>
    <hyperlink ref="V20" r:id="rId39" display="http://pbs.twimg.com/profile_images/800214124282032129/ek05YnuZ_normal.jpg"/>
    <hyperlink ref="V21" r:id="rId40" display="http://pbs.twimg.com/profile_images/1156325085382189057/GhmbD3IQ_normal.jpg"/>
    <hyperlink ref="V22" r:id="rId41" display="http://pbs.twimg.com/profile_images/884133225538441217/3QlF5hV0_normal.jpg"/>
    <hyperlink ref="V23" r:id="rId42" display="http://pbs.twimg.com/profile_images/378800000077902989/0c26a9dc99a116032102d67716866144_normal.jpeg"/>
    <hyperlink ref="V24" r:id="rId43" display="https://pbs.twimg.com/media/EDDUda6WwAAJezY.jpg"/>
    <hyperlink ref="V25" r:id="rId44" display="http://pbs.twimg.com/profile_images/932694213350871040/LmqJoRbA_normal.jpg"/>
    <hyperlink ref="V26" r:id="rId45" display="http://pbs.twimg.com/profile_images/963765522956513280/Cr6Xpxsj_normal.jpg"/>
    <hyperlink ref="V27" r:id="rId46" display="https://pbs.twimg.com/media/EDEvxzxWsAE4tle.jpg"/>
    <hyperlink ref="V28" r:id="rId47" display="http://pbs.twimg.com/profile_images/808644194042605568/2ljSDuPZ_normal.jpg"/>
    <hyperlink ref="V29" r:id="rId48" display="http://pbs.twimg.com/profile_images/1054227915880255493/q2CPosVz_normal.jpg"/>
    <hyperlink ref="V30" r:id="rId49" display="http://pbs.twimg.com/profile_images/1057412800778305538/zperxJJs_normal.jpg"/>
    <hyperlink ref="V31" r:id="rId50" display="https://pbs.twimg.com/media/EDIPTNPU0AEhIXV.jpg"/>
    <hyperlink ref="V32" r:id="rId51" display="http://pbs.twimg.com/profile_images/803418473732997120/MvRK6pV6_normal.jpg"/>
    <hyperlink ref="V33" r:id="rId52" display="https://pbs.twimg.com/media/EDInZiEXoAAOu0b.jpg"/>
    <hyperlink ref="V34" r:id="rId53" display="http://pbs.twimg.com/profile_images/1084739221892542465/RT8dYu-o_normal.jpg"/>
    <hyperlink ref="V35" r:id="rId54" display="http://pbs.twimg.com/profile_images/1046081922252902407/TyIFKvQs_normal.jpg"/>
    <hyperlink ref="V36" r:id="rId55" display="http://pbs.twimg.com/profile_images/1128284724387094528/bG-I8Knm_normal.png"/>
    <hyperlink ref="V37" r:id="rId56" display="http://pbs.twimg.com/profile_images/1166660237283209217/EsS9Q5LA_normal.jpg"/>
    <hyperlink ref="V38" r:id="rId57" display="http://pbs.twimg.com/profile_images/1014662498090475522/Go2MRzN-_normal.jpg"/>
    <hyperlink ref="V39" r:id="rId58" display="https://pbs.twimg.com/media/EDEkd-5UYAYeUm4.jpg"/>
    <hyperlink ref="V40" r:id="rId59" display="http://pbs.twimg.com/profile_images/909873423031074816/iOz9-iBu_normal.jpg"/>
    <hyperlink ref="V41" r:id="rId60" display="http://pbs.twimg.com/profile_images/1014662498090475522/Go2MRzN-_normal.jpg"/>
    <hyperlink ref="V42" r:id="rId61" display="http://pbs.twimg.com/profile_images/1163830027131248640/eZ-2_AaR_normal.jpg"/>
    <hyperlink ref="V43" r:id="rId62" display="http://pbs.twimg.com/profile_images/1014662498090475522/Go2MRzN-_normal.jpg"/>
    <hyperlink ref="V44" r:id="rId63" display="http://pbs.twimg.com/profile_images/1028765527005687808/9AtgdN7x_normal.jpg"/>
    <hyperlink ref="V45" r:id="rId64" display="http://pbs.twimg.com/profile_images/1014662498090475522/Go2MRzN-_normal.jpg"/>
    <hyperlink ref="V46" r:id="rId65" display="https://pbs.twimg.com/media/ECrYyPzWkAEnHYK.jpg"/>
    <hyperlink ref="V47" r:id="rId66" display="http://pbs.twimg.com/profile_images/1014662498090475522/Go2MRzN-_normal.jpg"/>
    <hyperlink ref="V48" r:id="rId67" display="http://pbs.twimg.com/profile_images/1014662498090475522/Go2MRzN-_normal.jpg"/>
    <hyperlink ref="V49" r:id="rId68" display="http://pbs.twimg.com/profile_images/1014662498090475522/Go2MRzN-_normal.jpg"/>
    <hyperlink ref="V50" r:id="rId69" display="http://pbs.twimg.com/profile_images/794551070525636608/JBNA2xW8_normal.jpg"/>
    <hyperlink ref="V51" r:id="rId70" display="http://pbs.twimg.com/profile_images/1084739221892542465/RT8dYu-o_normal.jpg"/>
    <hyperlink ref="V52" r:id="rId71" display="http://pbs.twimg.com/profile_images/1084739221892542465/RT8dYu-o_normal.jpg"/>
    <hyperlink ref="V53" r:id="rId72" display="http://pbs.twimg.com/profile_images/1084739221892542465/RT8dYu-o_normal.jpg"/>
    <hyperlink ref="V54" r:id="rId73" display="http://pbs.twimg.com/profile_images/1084739221892542465/RT8dYu-o_normal.jpg"/>
    <hyperlink ref="V55" r:id="rId74" display="http://pbs.twimg.com/profile_images/1084739221892542465/RT8dYu-o_normal.jpg"/>
    <hyperlink ref="V56" r:id="rId75" display="http://pbs.twimg.com/profile_images/957988379173556224/a6YOjb2f_normal.jpg"/>
    <hyperlink ref="V57" r:id="rId76" display="http://pbs.twimg.com/profile_images/957988379173556224/a6YOjb2f_normal.jpg"/>
    <hyperlink ref="V58" r:id="rId77" display="http://pbs.twimg.com/profile_images/957988379173556224/a6YOjb2f_normal.jpg"/>
    <hyperlink ref="V59" r:id="rId78" display="http://pbs.twimg.com/profile_images/957988379173556224/a6YOjb2f_normal.jpg"/>
    <hyperlink ref="V60" r:id="rId79" display="http://pbs.twimg.com/profile_images/957988379173556224/a6YOjb2f_normal.jpg"/>
    <hyperlink ref="V61" r:id="rId80" display="http://pbs.twimg.com/profile_images/957988379173556224/a6YOjb2f_normal.jpg"/>
    <hyperlink ref="V62" r:id="rId81" display="http://pbs.twimg.com/profile_images/659784779668164612/OSwPmcpn_normal.jpg"/>
    <hyperlink ref="V63" r:id="rId82" display="https://pbs.twimg.com/media/EDPdOVZXsA4Fbfi.png"/>
    <hyperlink ref="V64" r:id="rId83" display="http://pbs.twimg.com/profile_images/1124011917427785728/Lauqw40D_normal.png"/>
    <hyperlink ref="V65" r:id="rId84" display="http://pbs.twimg.com/profile_images/3646112467/df6ee22cee362d33f5bb934ae1831e01_normal.jpeg"/>
    <hyperlink ref="V66" r:id="rId85" display="http://pbs.twimg.com/profile_images/3646112467/df6ee22cee362d33f5bb934ae1831e01_normal.jpeg"/>
    <hyperlink ref="V67" r:id="rId86" display="https://pbs.twimg.com/media/EDPi4ClXUAED64M.png"/>
    <hyperlink ref="V68" r:id="rId87" display="http://pbs.twimg.com/profile_images/3646112467/df6ee22cee362d33f5bb934ae1831e01_normal.jpeg"/>
    <hyperlink ref="Z3" r:id="rId88" display="https://twitter.com/griverorz/status/1164993529522937862"/>
    <hyperlink ref="Z4" r:id="rId89" display="https://twitter.com/raulpacheco/status/1164995806602125313"/>
    <hyperlink ref="Z5" r:id="rId90" display="https://twitter.com/digdemlab/status/1164997082870099968"/>
    <hyperlink ref="Z6" r:id="rId91" display="https://twitter.com/nicrighetti/status/1164999366064652289"/>
    <hyperlink ref="Z7" r:id="rId92" display="https://twitter.com/ajungherr/status/1165005414146236416"/>
    <hyperlink ref="Z8" r:id="rId93" display="https://twitter.com/bobboynton/status/1165256788004024328"/>
    <hyperlink ref="Z9" r:id="rId94" display="https://twitter.com/pedrolealdino/status/1165269987554144256"/>
    <hyperlink ref="Z10" r:id="rId95" display="https://twitter.com/aghpol/status/1165359088890499077"/>
    <hyperlink ref="Z11" r:id="rId96" display="https://twitter.com/plwarre/status/1166417751562321920"/>
    <hyperlink ref="Z12" r:id="rId97" display="https://twitter.com/casandreu/status/1166461718437990401"/>
    <hyperlink ref="Z13" r:id="rId98" display="https://twitter.com/zns202/status/1166480400002224128"/>
    <hyperlink ref="Z14" r:id="rId99" display="https://twitter.com/sergeysanovich/status/1166490118984744964"/>
    <hyperlink ref="Z15" r:id="rId100" display="https://twitter.com/gorokhovskaia/status/1166497551568162816"/>
    <hyperlink ref="Z16" r:id="rId101" display="https://twitter.com/wilkenphd/status/1166380154102407168"/>
    <hyperlink ref="Z17" r:id="rId102" display="https://twitter.com/mss3rosaferreum/status/1166556358377795584"/>
    <hyperlink ref="Z18" r:id="rId103" display="https://twitter.com/andyguess/status/1166414675803869185"/>
    <hyperlink ref="Z19" r:id="rId104" display="https://twitter.com/smapp_nyu/status/1166417097888555009"/>
    <hyperlink ref="Z20" r:id="rId105" display="https://twitter.com/aasiegel/status/1166465166931877889"/>
    <hyperlink ref="Z21" r:id="rId106" display="https://twitter.com/aslett_kevin/status/1166548277812224000"/>
    <hyperlink ref="Z22" r:id="rId107" display="https://twitter.com/kmmunger/status/1166589611906392065"/>
    <hyperlink ref="Z23" r:id="rId108" display="https://twitter.com/j_a_tucker/status/1166413975598305280"/>
    <hyperlink ref="Z24" r:id="rId109" display="https://twitter.com/j_a_tucker/status/1166665910800830464"/>
    <hyperlink ref="Z25" r:id="rId110" display="https://twitter.com/richbonneaunyu/status/1166685701800386560"/>
    <hyperlink ref="Z26" r:id="rId111" display="https://twitter.com/gaveltri/status/1166760287573291009"/>
    <hyperlink ref="Z27" r:id="rId112" display="https://twitter.com/_avecchiato/status/1166766315924807680"/>
    <hyperlink ref="Z28" r:id="rId113" display="https://twitter.com/iuliacioroianu/status/1166868205547282432"/>
    <hyperlink ref="Z29" r:id="rId114" display="https://twitter.com/jonmladd/status/1166892212598267904"/>
    <hyperlink ref="Z30" r:id="rId115" display="https://twitter.com/mattgrossmann/status/1166894028807376896"/>
    <hyperlink ref="Z31" r:id="rId116" display="https://twitter.com/ajaykum30760709/status/1167012094220193793"/>
    <hyperlink ref="Z32" r:id="rId117" display="https://twitter.com/ryanjgallag/status/1167046591108308992"/>
    <hyperlink ref="Z33" r:id="rId118" display="https://twitter.com/shugars/status/1167038578217668608"/>
    <hyperlink ref="Z34" r:id="rId119" display="https://twitter.com/kmetzlersage/status/1167165845107281928"/>
    <hyperlink ref="Z35" r:id="rId120" display="https://twitter.com/fgilardi/status/1164989440303009794"/>
    <hyperlink ref="Z36" r:id="rId121" display="https://twitter.com/davidlazer/status/1164993446496612352"/>
    <hyperlink ref="Z37" r:id="rId122" display="https://twitter.com/bi_zhao/status/1165060736743329797"/>
    <hyperlink ref="Z38" r:id="rId123" display="https://twitter.com/smandpbot/status/1166408432989040640"/>
    <hyperlink ref="Z39" r:id="rId124" display="https://twitter.com/shugars/status/1166753884108279808"/>
    <hyperlink ref="Z40" r:id="rId125" display="https://twitter.com/brendannyhan/status/1166458331667603456"/>
    <hyperlink ref="Z41" r:id="rId126" display="https://twitter.com/smandpbot/status/1166523908734013444"/>
    <hyperlink ref="Z42" r:id="rId127" display="https://twitter.com/gloriagennaro/status/1166526226464477185"/>
    <hyperlink ref="Z43" r:id="rId128" display="https://twitter.com/smandpbot/status/1166701911933775872"/>
    <hyperlink ref="Z44" r:id="rId129" display="https://twitter.com/fernandotormos/status/1165005807509037058"/>
    <hyperlink ref="Z45" r:id="rId130" display="https://twitter.com/smandpbot/status/1166701919647088640"/>
    <hyperlink ref="Z46" r:id="rId131" display="https://twitter.com/bi_zhao/status/1164981821710508038"/>
    <hyperlink ref="Z47" r:id="rId132" display="https://twitter.com/smandpbot/status/1166701933278584832"/>
    <hyperlink ref="Z48" r:id="rId133" display="https://twitter.com/smandpbot/status/1166701899896279041"/>
    <hyperlink ref="Z49" r:id="rId134" display="https://twitter.com/smandpbot/status/1167436531763732480"/>
    <hyperlink ref="Z50" r:id="rId135" display="https://twitter.com/smartlabs_wsu/status/1167437891330629637"/>
    <hyperlink ref="Z51" r:id="rId136" display="https://twitter.com/kmetzlersage/status/1166723820251746310"/>
    <hyperlink ref="Z52" r:id="rId137" display="https://twitter.com/kmetzlersage/status/1166724608592101376"/>
    <hyperlink ref="Z53" r:id="rId138" display="https://twitter.com/kmetzlersage/status/1166736635255382016"/>
    <hyperlink ref="Z54" r:id="rId139" display="https://twitter.com/kmetzlersage/status/1166755641110781952"/>
    <hyperlink ref="Z55" r:id="rId140" display="https://twitter.com/kmetzlersage/status/1166757105669496832"/>
    <hyperlink ref="Z56" r:id="rId141" display="https://twitter.com/sageoceantweets/status/1166727879834644481"/>
    <hyperlink ref="Z57" r:id="rId142" display="https://twitter.com/sageoceantweets/status/1166741319869521921"/>
    <hyperlink ref="Z58" r:id="rId143" display="https://twitter.com/sageoceantweets/status/1167435595846754305"/>
    <hyperlink ref="Z59" r:id="rId144" display="https://twitter.com/sageoceantweets/status/1166666795543121920"/>
    <hyperlink ref="Z60" r:id="rId145" display="https://twitter.com/sageoceantweets/status/1166727295471640577"/>
    <hyperlink ref="Z61" r:id="rId146" display="https://twitter.com/sageoceantweets/status/1167465876477661184"/>
    <hyperlink ref="Z62" r:id="rId147" display="https://twitter.com/kristen_malk/status/1167499914609213440"/>
    <hyperlink ref="Z63" r:id="rId148" display="https://twitter.com/tagworks_/status/1167519968461824001"/>
    <hyperlink ref="Z64" r:id="rId149" display="https://twitter.com/tagworks_/status/1167536240050225153"/>
    <hyperlink ref="Z65" r:id="rId150" display="https://twitter.com/nick_b_adams/status/1167452510589788160"/>
    <hyperlink ref="Z66" r:id="rId151" display="https://twitter.com/nick_b_adams/status/1167455348199960577"/>
    <hyperlink ref="Z67" r:id="rId152" display="https://twitter.com/nick_b_adams/status/1167526184395165697"/>
    <hyperlink ref="Z68" r:id="rId153" display="https://twitter.com/nick_b_adams/status/1167538765457436675"/>
    <hyperlink ref="BB27" r:id="rId154" display="https://api.twitter.com/1.1/geo/id/01fbe706f872cb32.json"/>
    <hyperlink ref="R73" r:id="rId155" display="https://twitter.com/polipsyprof/status/1166672987388620801?s=21"/>
    <hyperlink ref="R74" r:id="rId156" display="http://chriswarshaw.com/lpe_conference/"/>
    <hyperlink ref="U74" r:id="rId157" display="https://pbs.twimg.com/media/EDGij26XsAAhUWf.jpg"/>
    <hyperlink ref="V69" r:id="rId158" display="http://pbs.twimg.com/profile_images/909873423031074816/iOz9-iBu_normal.jpg"/>
    <hyperlink ref="V70" r:id="rId159" display="http://pbs.twimg.com/profile_images/909873423031074816/iOz9-iBu_normal.jpg"/>
    <hyperlink ref="V71" r:id="rId160" display="http://pbs.twimg.com/profile_images/909873423031074816/iOz9-iBu_normal.jpg"/>
    <hyperlink ref="V72" r:id="rId161" display="http://pbs.twimg.com/profile_images/1057412800778305538/zperxJJs_normal.jpg"/>
    <hyperlink ref="V73" r:id="rId162" display="http://pbs.twimg.com/profile_images/1057412800778305538/zperxJJs_normal.jpg"/>
    <hyperlink ref="V74" r:id="rId163" display="https://pbs.twimg.com/media/EDGij26XsAAhUWf.jpg"/>
    <hyperlink ref="Z69" r:id="rId164" display="https://twitter.com/brendannyhan/status/1166451541844332546"/>
    <hyperlink ref="Z70" r:id="rId165" display="https://twitter.com/brendannyhan/status/1166451781615968262"/>
    <hyperlink ref="Z71" r:id="rId166" display="https://twitter.com/brendannyhan/status/1166451814675431425"/>
    <hyperlink ref="Z72" r:id="rId167" display="https://twitter.com/mattgrossmann/status/1166889986593083393"/>
    <hyperlink ref="Z73" r:id="rId168" display="https://twitter.com/mattgrossmann/status/1166891040466448389"/>
    <hyperlink ref="Z74" r:id="rId169" display="https://twitter.com/mattgrossmann/status/1166892521731084288"/>
  </hyperlinks>
  <printOptions/>
  <pageMargins left="0.7" right="0.7" top="0.75" bottom="0.75" header="0.3" footer="0.3"/>
  <pageSetup horizontalDpi="600" verticalDpi="600" orientation="portrait" r:id="rId173"/>
  <legacyDrawing r:id="rId171"/>
  <tableParts>
    <tablePart r:id="rId17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1503</v>
      </c>
      <c r="B1" s="13" t="s">
        <v>1511</v>
      </c>
      <c r="C1" s="13" t="s">
        <v>1512</v>
      </c>
      <c r="D1" s="13" t="s">
        <v>1514</v>
      </c>
      <c r="E1" s="13" t="s">
        <v>1513</v>
      </c>
      <c r="F1" s="13" t="s">
        <v>1516</v>
      </c>
      <c r="G1" s="13" t="s">
        <v>1515</v>
      </c>
      <c r="H1" s="13" t="s">
        <v>1518</v>
      </c>
      <c r="I1" s="13" t="s">
        <v>1517</v>
      </c>
      <c r="J1" s="13" t="s">
        <v>1520</v>
      </c>
      <c r="K1" s="13" t="s">
        <v>1519</v>
      </c>
      <c r="L1" s="13" t="s">
        <v>1522</v>
      </c>
      <c r="M1" s="79" t="s">
        <v>1521</v>
      </c>
      <c r="N1" s="79" t="s">
        <v>1524</v>
      </c>
      <c r="O1" s="79" t="s">
        <v>1523</v>
      </c>
      <c r="P1" s="79" t="s">
        <v>1525</v>
      </c>
    </row>
    <row r="2" spans="1:16" ht="15">
      <c r="A2" s="84" t="s">
        <v>1504</v>
      </c>
      <c r="B2" s="79">
        <v>5</v>
      </c>
      <c r="C2" s="84" t="s">
        <v>325</v>
      </c>
      <c r="D2" s="79">
        <v>1</v>
      </c>
      <c r="E2" s="84" t="s">
        <v>1504</v>
      </c>
      <c r="F2" s="79">
        <v>5</v>
      </c>
      <c r="G2" s="84" t="s">
        <v>322</v>
      </c>
      <c r="H2" s="79">
        <v>1</v>
      </c>
      <c r="I2" s="84" t="s">
        <v>1506</v>
      </c>
      <c r="J2" s="79">
        <v>2</v>
      </c>
      <c r="K2" s="84" t="s">
        <v>321</v>
      </c>
      <c r="L2" s="79">
        <v>2</v>
      </c>
      <c r="M2" s="79"/>
      <c r="N2" s="79"/>
      <c r="O2" s="79"/>
      <c r="P2" s="79"/>
    </row>
    <row r="3" spans="1:16" ht="15">
      <c r="A3" s="84" t="s">
        <v>321</v>
      </c>
      <c r="B3" s="79">
        <v>5</v>
      </c>
      <c r="C3" s="84" t="s">
        <v>326</v>
      </c>
      <c r="D3" s="79">
        <v>1</v>
      </c>
      <c r="E3" s="84" t="s">
        <v>1505</v>
      </c>
      <c r="F3" s="79">
        <v>4</v>
      </c>
      <c r="G3" s="79"/>
      <c r="H3" s="79"/>
      <c r="I3" s="84" t="s">
        <v>321</v>
      </c>
      <c r="J3" s="79">
        <v>2</v>
      </c>
      <c r="K3" s="79"/>
      <c r="L3" s="79"/>
      <c r="M3" s="79"/>
      <c r="N3" s="79"/>
      <c r="O3" s="79"/>
      <c r="P3" s="79"/>
    </row>
    <row r="4" spans="1:16" ht="15">
      <c r="A4" s="84" t="s">
        <v>1505</v>
      </c>
      <c r="B4" s="79">
        <v>4</v>
      </c>
      <c r="C4" s="84" t="s">
        <v>321</v>
      </c>
      <c r="D4" s="79">
        <v>1</v>
      </c>
      <c r="E4" s="84" t="s">
        <v>1507</v>
      </c>
      <c r="F4" s="79">
        <v>2</v>
      </c>
      <c r="G4" s="79"/>
      <c r="H4" s="79"/>
      <c r="I4" s="84" t="s">
        <v>1509</v>
      </c>
      <c r="J4" s="79">
        <v>1</v>
      </c>
      <c r="K4" s="79"/>
      <c r="L4" s="79"/>
      <c r="M4" s="79"/>
      <c r="N4" s="79"/>
      <c r="O4" s="79"/>
      <c r="P4" s="79"/>
    </row>
    <row r="5" spans="1:16" ht="15">
      <c r="A5" s="84" t="s">
        <v>1506</v>
      </c>
      <c r="B5" s="79">
        <v>2</v>
      </c>
      <c r="C5" s="79"/>
      <c r="D5" s="79"/>
      <c r="E5" s="84" t="s">
        <v>1508</v>
      </c>
      <c r="F5" s="79">
        <v>2</v>
      </c>
      <c r="G5" s="79"/>
      <c r="H5" s="79"/>
      <c r="I5" s="84" t="s">
        <v>1071</v>
      </c>
      <c r="J5" s="79">
        <v>1</v>
      </c>
      <c r="K5" s="79"/>
      <c r="L5" s="79"/>
      <c r="M5" s="79"/>
      <c r="N5" s="79"/>
      <c r="O5" s="79"/>
      <c r="P5" s="79"/>
    </row>
    <row r="6" spans="1:16" ht="15">
      <c r="A6" s="84" t="s">
        <v>1507</v>
      </c>
      <c r="B6" s="79">
        <v>2</v>
      </c>
      <c r="C6" s="79"/>
      <c r="D6" s="79"/>
      <c r="E6" s="84" t="s">
        <v>332</v>
      </c>
      <c r="F6" s="79">
        <v>1</v>
      </c>
      <c r="G6" s="79"/>
      <c r="H6" s="79"/>
      <c r="I6" s="84" t="s">
        <v>1070</v>
      </c>
      <c r="J6" s="79">
        <v>1</v>
      </c>
      <c r="K6" s="79"/>
      <c r="L6" s="79"/>
      <c r="M6" s="79"/>
      <c r="N6" s="79"/>
      <c r="O6" s="79"/>
      <c r="P6" s="79"/>
    </row>
    <row r="7" spans="1:16" ht="15">
      <c r="A7" s="84" t="s">
        <v>1508</v>
      </c>
      <c r="B7" s="79">
        <v>2</v>
      </c>
      <c r="C7" s="79"/>
      <c r="D7" s="79"/>
      <c r="E7" s="84" t="s">
        <v>1510</v>
      </c>
      <c r="F7" s="79">
        <v>1</v>
      </c>
      <c r="G7" s="79"/>
      <c r="H7" s="79"/>
      <c r="I7" s="79"/>
      <c r="J7" s="79"/>
      <c r="K7" s="79"/>
      <c r="L7" s="79"/>
      <c r="M7" s="79"/>
      <c r="N7" s="79"/>
      <c r="O7" s="79"/>
      <c r="P7" s="79"/>
    </row>
    <row r="8" spans="1:16" ht="15">
      <c r="A8" s="84" t="s">
        <v>325</v>
      </c>
      <c r="B8" s="79">
        <v>2</v>
      </c>
      <c r="C8" s="79"/>
      <c r="D8" s="79"/>
      <c r="E8" s="84" t="s">
        <v>328</v>
      </c>
      <c r="F8" s="79">
        <v>1</v>
      </c>
      <c r="G8" s="79"/>
      <c r="H8" s="79"/>
      <c r="I8" s="79"/>
      <c r="J8" s="79"/>
      <c r="K8" s="79"/>
      <c r="L8" s="79"/>
      <c r="M8" s="79"/>
      <c r="N8" s="79"/>
      <c r="O8" s="79"/>
      <c r="P8" s="79"/>
    </row>
    <row r="9" spans="1:16" ht="15">
      <c r="A9" s="84" t="s">
        <v>1509</v>
      </c>
      <c r="B9" s="79">
        <v>1</v>
      </c>
      <c r="C9" s="79"/>
      <c r="D9" s="79"/>
      <c r="E9" s="84" t="s">
        <v>329</v>
      </c>
      <c r="F9" s="79">
        <v>1</v>
      </c>
      <c r="G9" s="79"/>
      <c r="H9" s="79"/>
      <c r="I9" s="79"/>
      <c r="J9" s="79"/>
      <c r="K9" s="79"/>
      <c r="L9" s="79"/>
      <c r="M9" s="79"/>
      <c r="N9" s="79"/>
      <c r="O9" s="79"/>
      <c r="P9" s="79"/>
    </row>
    <row r="10" spans="1:16" ht="15">
      <c r="A10" s="84" t="s">
        <v>1510</v>
      </c>
      <c r="B10" s="79">
        <v>1</v>
      </c>
      <c r="C10" s="79"/>
      <c r="D10" s="79"/>
      <c r="E10" s="84" t="s">
        <v>327</v>
      </c>
      <c r="F10" s="79">
        <v>1</v>
      </c>
      <c r="G10" s="79"/>
      <c r="H10" s="79"/>
      <c r="I10" s="79"/>
      <c r="J10" s="79"/>
      <c r="K10" s="79"/>
      <c r="L10" s="79"/>
      <c r="M10" s="79"/>
      <c r="N10" s="79"/>
      <c r="O10" s="79"/>
      <c r="P10" s="79"/>
    </row>
    <row r="11" spans="1:16" ht="15">
      <c r="A11" s="84" t="s">
        <v>332</v>
      </c>
      <c r="B11" s="79">
        <v>1</v>
      </c>
      <c r="C11" s="79"/>
      <c r="D11" s="79"/>
      <c r="E11" s="84" t="s">
        <v>325</v>
      </c>
      <c r="F11" s="79">
        <v>1</v>
      </c>
      <c r="G11" s="79"/>
      <c r="H11" s="79"/>
      <c r="I11" s="79"/>
      <c r="J11" s="79"/>
      <c r="K11" s="79"/>
      <c r="L11" s="79"/>
      <c r="M11" s="79"/>
      <c r="N11" s="79"/>
      <c r="O11" s="79"/>
      <c r="P11" s="79"/>
    </row>
    <row r="14" spans="1:16" ht="15" customHeight="1">
      <c r="A14" s="13" t="s">
        <v>1530</v>
      </c>
      <c r="B14" s="13" t="s">
        <v>1511</v>
      </c>
      <c r="C14" s="13" t="s">
        <v>1534</v>
      </c>
      <c r="D14" s="13" t="s">
        <v>1514</v>
      </c>
      <c r="E14" s="13" t="s">
        <v>1535</v>
      </c>
      <c r="F14" s="13" t="s">
        <v>1516</v>
      </c>
      <c r="G14" s="13" t="s">
        <v>1536</v>
      </c>
      <c r="H14" s="13" t="s">
        <v>1518</v>
      </c>
      <c r="I14" s="13" t="s">
        <v>1537</v>
      </c>
      <c r="J14" s="13" t="s">
        <v>1520</v>
      </c>
      <c r="K14" s="13" t="s">
        <v>1538</v>
      </c>
      <c r="L14" s="13" t="s">
        <v>1522</v>
      </c>
      <c r="M14" s="79" t="s">
        <v>1539</v>
      </c>
      <c r="N14" s="79" t="s">
        <v>1524</v>
      </c>
      <c r="O14" s="79" t="s">
        <v>1540</v>
      </c>
      <c r="P14" s="79" t="s">
        <v>1525</v>
      </c>
    </row>
    <row r="15" spans="1:16" ht="15">
      <c r="A15" s="79" t="s">
        <v>337</v>
      </c>
      <c r="B15" s="79">
        <v>7</v>
      </c>
      <c r="C15" s="79" t="s">
        <v>337</v>
      </c>
      <c r="D15" s="79">
        <v>1</v>
      </c>
      <c r="E15" s="79" t="s">
        <v>337</v>
      </c>
      <c r="F15" s="79">
        <v>6</v>
      </c>
      <c r="G15" s="79" t="s">
        <v>334</v>
      </c>
      <c r="H15" s="79">
        <v>1</v>
      </c>
      <c r="I15" s="79" t="s">
        <v>1533</v>
      </c>
      <c r="J15" s="79">
        <v>2</v>
      </c>
      <c r="K15" s="79" t="s">
        <v>334</v>
      </c>
      <c r="L15" s="79">
        <v>2</v>
      </c>
      <c r="M15" s="79"/>
      <c r="N15" s="79"/>
      <c r="O15" s="79"/>
      <c r="P15" s="79"/>
    </row>
    <row r="16" spans="1:16" ht="15">
      <c r="A16" s="79" t="s">
        <v>334</v>
      </c>
      <c r="B16" s="79">
        <v>7</v>
      </c>
      <c r="C16" s="79" t="s">
        <v>336</v>
      </c>
      <c r="D16" s="79">
        <v>1</v>
      </c>
      <c r="E16" s="79" t="s">
        <v>1531</v>
      </c>
      <c r="F16" s="79">
        <v>5</v>
      </c>
      <c r="G16" s="79"/>
      <c r="H16" s="79"/>
      <c r="I16" s="79" t="s">
        <v>336</v>
      </c>
      <c r="J16" s="79">
        <v>2</v>
      </c>
      <c r="K16" s="79"/>
      <c r="L16" s="79"/>
      <c r="M16" s="79"/>
      <c r="N16" s="79"/>
      <c r="O16" s="79"/>
      <c r="P16" s="79"/>
    </row>
    <row r="17" spans="1:16" ht="15">
      <c r="A17" s="79" t="s">
        <v>336</v>
      </c>
      <c r="B17" s="79">
        <v>5</v>
      </c>
      <c r="C17" s="79" t="s">
        <v>334</v>
      </c>
      <c r="D17" s="79">
        <v>1</v>
      </c>
      <c r="E17" s="79" t="s">
        <v>1532</v>
      </c>
      <c r="F17" s="79">
        <v>4</v>
      </c>
      <c r="G17" s="79"/>
      <c r="H17" s="79"/>
      <c r="I17" s="79" t="s">
        <v>334</v>
      </c>
      <c r="J17" s="79">
        <v>2</v>
      </c>
      <c r="K17" s="79"/>
      <c r="L17" s="79"/>
      <c r="M17" s="79"/>
      <c r="N17" s="79"/>
      <c r="O17" s="79"/>
      <c r="P17" s="79"/>
    </row>
    <row r="18" spans="1:16" ht="15">
      <c r="A18" s="79" t="s">
        <v>1531</v>
      </c>
      <c r="B18" s="79">
        <v>5</v>
      </c>
      <c r="C18" s="79"/>
      <c r="D18" s="79"/>
      <c r="E18" s="79" t="s">
        <v>336</v>
      </c>
      <c r="F18" s="79">
        <v>2</v>
      </c>
      <c r="G18" s="79"/>
      <c r="H18" s="79"/>
      <c r="I18" s="79" t="s">
        <v>1073</v>
      </c>
      <c r="J18" s="79">
        <v>1</v>
      </c>
      <c r="K18" s="79"/>
      <c r="L18" s="79"/>
      <c r="M18" s="79"/>
      <c r="N18" s="79"/>
      <c r="O18" s="79"/>
      <c r="P18" s="79"/>
    </row>
    <row r="19" spans="1:16" ht="15">
      <c r="A19" s="79" t="s">
        <v>1532</v>
      </c>
      <c r="B19" s="79">
        <v>4</v>
      </c>
      <c r="C19" s="79"/>
      <c r="D19" s="79"/>
      <c r="E19" s="79" t="s">
        <v>338</v>
      </c>
      <c r="F19" s="79">
        <v>2</v>
      </c>
      <c r="G19" s="79"/>
      <c r="H19" s="79"/>
      <c r="I19" s="79"/>
      <c r="J19" s="79"/>
      <c r="K19" s="79"/>
      <c r="L19" s="79"/>
      <c r="M19" s="79"/>
      <c r="N19" s="79"/>
      <c r="O19" s="79"/>
      <c r="P19" s="79"/>
    </row>
    <row r="20" spans="1:16" ht="15">
      <c r="A20" s="79" t="s">
        <v>1533</v>
      </c>
      <c r="B20" s="79">
        <v>2</v>
      </c>
      <c r="C20" s="79"/>
      <c r="D20" s="79"/>
      <c r="E20" s="79" t="s">
        <v>334</v>
      </c>
      <c r="F20" s="79">
        <v>1</v>
      </c>
      <c r="G20" s="79"/>
      <c r="H20" s="79"/>
      <c r="I20" s="79"/>
      <c r="J20" s="79"/>
      <c r="K20" s="79"/>
      <c r="L20" s="79"/>
      <c r="M20" s="79"/>
      <c r="N20" s="79"/>
      <c r="O20" s="79"/>
      <c r="P20" s="79"/>
    </row>
    <row r="21" spans="1:16" ht="15">
      <c r="A21" s="79" t="s">
        <v>338</v>
      </c>
      <c r="B21" s="79">
        <v>2</v>
      </c>
      <c r="C21" s="79"/>
      <c r="D21" s="79"/>
      <c r="E21" s="79"/>
      <c r="F21" s="79"/>
      <c r="G21" s="79"/>
      <c r="H21" s="79"/>
      <c r="I21" s="79"/>
      <c r="J21" s="79"/>
      <c r="K21" s="79"/>
      <c r="L21" s="79"/>
      <c r="M21" s="79"/>
      <c r="N21" s="79"/>
      <c r="O21" s="79"/>
      <c r="P21" s="79"/>
    </row>
    <row r="22" spans="1:16" ht="15">
      <c r="A22" s="79" t="s">
        <v>1073</v>
      </c>
      <c r="B22" s="79">
        <v>1</v>
      </c>
      <c r="C22" s="79"/>
      <c r="D22" s="79"/>
      <c r="E22" s="79"/>
      <c r="F22" s="79"/>
      <c r="G22" s="79"/>
      <c r="H22" s="79"/>
      <c r="I22" s="79"/>
      <c r="J22" s="79"/>
      <c r="K22" s="79"/>
      <c r="L22" s="79"/>
      <c r="M22" s="79"/>
      <c r="N22" s="79"/>
      <c r="O22" s="79"/>
      <c r="P22" s="79"/>
    </row>
    <row r="25" spans="1:16" ht="15" customHeight="1">
      <c r="A25" s="13" t="s">
        <v>1545</v>
      </c>
      <c r="B25" s="13" t="s">
        <v>1511</v>
      </c>
      <c r="C25" s="13" t="s">
        <v>1551</v>
      </c>
      <c r="D25" s="13" t="s">
        <v>1514</v>
      </c>
      <c r="E25" s="13" t="s">
        <v>1552</v>
      </c>
      <c r="F25" s="13" t="s">
        <v>1516</v>
      </c>
      <c r="G25" s="13" t="s">
        <v>1554</v>
      </c>
      <c r="H25" s="13" t="s">
        <v>1518</v>
      </c>
      <c r="I25" s="13" t="s">
        <v>1555</v>
      </c>
      <c r="J25" s="13" t="s">
        <v>1520</v>
      </c>
      <c r="K25" s="13" t="s">
        <v>1557</v>
      </c>
      <c r="L25" s="13" t="s">
        <v>1522</v>
      </c>
      <c r="M25" s="79" t="s">
        <v>1558</v>
      </c>
      <c r="N25" s="79" t="s">
        <v>1524</v>
      </c>
      <c r="O25" s="13" t="s">
        <v>1559</v>
      </c>
      <c r="P25" s="13" t="s">
        <v>1525</v>
      </c>
    </row>
    <row r="26" spans="1:16" ht="15">
      <c r="A26" s="79" t="s">
        <v>346</v>
      </c>
      <c r="B26" s="79">
        <v>38</v>
      </c>
      <c r="C26" s="79" t="s">
        <v>346</v>
      </c>
      <c r="D26" s="79">
        <v>19</v>
      </c>
      <c r="E26" s="79" t="s">
        <v>346</v>
      </c>
      <c r="F26" s="79">
        <v>18</v>
      </c>
      <c r="G26" s="79" t="s">
        <v>342</v>
      </c>
      <c r="H26" s="79">
        <v>11</v>
      </c>
      <c r="I26" s="79" t="s">
        <v>344</v>
      </c>
      <c r="J26" s="79">
        <v>2</v>
      </c>
      <c r="K26" s="79" t="s">
        <v>343</v>
      </c>
      <c r="L26" s="79">
        <v>2</v>
      </c>
      <c r="M26" s="79"/>
      <c r="N26" s="79"/>
      <c r="O26" s="79" t="s">
        <v>346</v>
      </c>
      <c r="P26" s="79">
        <v>1</v>
      </c>
    </row>
    <row r="27" spans="1:16" ht="15">
      <c r="A27" s="79" t="s">
        <v>344</v>
      </c>
      <c r="B27" s="79">
        <v>29</v>
      </c>
      <c r="C27" s="79" t="s">
        <v>344</v>
      </c>
      <c r="D27" s="79">
        <v>11</v>
      </c>
      <c r="E27" s="79" t="s">
        <v>344</v>
      </c>
      <c r="F27" s="79">
        <v>14</v>
      </c>
      <c r="G27" s="79" t="s">
        <v>344</v>
      </c>
      <c r="H27" s="79">
        <v>2</v>
      </c>
      <c r="I27" s="79" t="s">
        <v>343</v>
      </c>
      <c r="J27" s="79">
        <v>2</v>
      </c>
      <c r="K27" s="79"/>
      <c r="L27" s="79"/>
      <c r="M27" s="79"/>
      <c r="N27" s="79"/>
      <c r="O27" s="79"/>
      <c r="P27" s="79"/>
    </row>
    <row r="28" spans="1:16" ht="15">
      <c r="A28" s="79" t="s">
        <v>342</v>
      </c>
      <c r="B28" s="79">
        <v>11</v>
      </c>
      <c r="C28" s="79" t="s">
        <v>1546</v>
      </c>
      <c r="D28" s="79">
        <v>2</v>
      </c>
      <c r="E28" s="79" t="s">
        <v>1546</v>
      </c>
      <c r="F28" s="79">
        <v>5</v>
      </c>
      <c r="G28" s="79"/>
      <c r="H28" s="79"/>
      <c r="I28" s="79" t="s">
        <v>1556</v>
      </c>
      <c r="J28" s="79">
        <v>1</v>
      </c>
      <c r="K28" s="79"/>
      <c r="L28" s="79"/>
      <c r="M28" s="79"/>
      <c r="N28" s="79"/>
      <c r="O28" s="79"/>
      <c r="P28" s="79"/>
    </row>
    <row r="29" spans="1:16" ht="15">
      <c r="A29" s="79" t="s">
        <v>1546</v>
      </c>
      <c r="B29" s="79">
        <v>7</v>
      </c>
      <c r="C29" s="79" t="s">
        <v>1549</v>
      </c>
      <c r="D29" s="79">
        <v>1</v>
      </c>
      <c r="E29" s="79" t="s">
        <v>1265</v>
      </c>
      <c r="F29" s="79">
        <v>3</v>
      </c>
      <c r="G29" s="79"/>
      <c r="H29" s="79"/>
      <c r="I29" s="79"/>
      <c r="J29" s="79"/>
      <c r="K29" s="79"/>
      <c r="L29" s="79"/>
      <c r="M29" s="79"/>
      <c r="N29" s="79"/>
      <c r="O29" s="79"/>
      <c r="P29" s="79"/>
    </row>
    <row r="30" spans="1:16" ht="15">
      <c r="A30" s="79" t="s">
        <v>343</v>
      </c>
      <c r="B30" s="79">
        <v>5</v>
      </c>
      <c r="C30" s="79" t="s">
        <v>1550</v>
      </c>
      <c r="D30" s="79">
        <v>1</v>
      </c>
      <c r="E30" s="79" t="s">
        <v>1547</v>
      </c>
      <c r="F30" s="79">
        <v>3</v>
      </c>
      <c r="G30" s="79"/>
      <c r="H30" s="79"/>
      <c r="I30" s="79"/>
      <c r="J30" s="79"/>
      <c r="K30" s="79"/>
      <c r="L30" s="79"/>
      <c r="M30" s="79"/>
      <c r="N30" s="79"/>
      <c r="O30" s="79"/>
      <c r="P30" s="79"/>
    </row>
    <row r="31" spans="1:16" ht="15">
      <c r="A31" s="79" t="s">
        <v>1265</v>
      </c>
      <c r="B31" s="79">
        <v>4</v>
      </c>
      <c r="C31" s="79" t="s">
        <v>1265</v>
      </c>
      <c r="D31" s="79">
        <v>1</v>
      </c>
      <c r="E31" s="79" t="s">
        <v>1548</v>
      </c>
      <c r="F31" s="79">
        <v>3</v>
      </c>
      <c r="G31" s="79"/>
      <c r="H31" s="79"/>
      <c r="I31" s="79"/>
      <c r="J31" s="79"/>
      <c r="K31" s="79"/>
      <c r="L31" s="79"/>
      <c r="M31" s="79"/>
      <c r="N31" s="79"/>
      <c r="O31" s="79"/>
      <c r="P31" s="79"/>
    </row>
    <row r="32" spans="1:16" ht="15">
      <c r="A32" s="79" t="s">
        <v>1547</v>
      </c>
      <c r="B32" s="79">
        <v>3</v>
      </c>
      <c r="C32" s="79" t="s">
        <v>355</v>
      </c>
      <c r="D32" s="79">
        <v>1</v>
      </c>
      <c r="E32" s="79" t="s">
        <v>355</v>
      </c>
      <c r="F32" s="79">
        <v>1</v>
      </c>
      <c r="G32" s="79"/>
      <c r="H32" s="79"/>
      <c r="I32" s="79"/>
      <c r="J32" s="79"/>
      <c r="K32" s="79"/>
      <c r="L32" s="79"/>
      <c r="M32" s="79"/>
      <c r="N32" s="79"/>
      <c r="O32" s="79"/>
      <c r="P32" s="79"/>
    </row>
    <row r="33" spans="1:16" ht="15">
      <c r="A33" s="79" t="s">
        <v>1548</v>
      </c>
      <c r="B33" s="79">
        <v>3</v>
      </c>
      <c r="C33" s="79" t="s">
        <v>343</v>
      </c>
      <c r="D33" s="79">
        <v>1</v>
      </c>
      <c r="E33" s="79" t="s">
        <v>1549</v>
      </c>
      <c r="F33" s="79">
        <v>1</v>
      </c>
      <c r="G33" s="79"/>
      <c r="H33" s="79"/>
      <c r="I33" s="79"/>
      <c r="J33" s="79"/>
      <c r="K33" s="79"/>
      <c r="L33" s="79"/>
      <c r="M33" s="79"/>
      <c r="N33" s="79"/>
      <c r="O33" s="79"/>
      <c r="P33" s="79"/>
    </row>
    <row r="34" spans="1:16" ht="15">
      <c r="A34" s="79" t="s">
        <v>1549</v>
      </c>
      <c r="B34" s="79">
        <v>2</v>
      </c>
      <c r="C34" s="79"/>
      <c r="D34" s="79"/>
      <c r="E34" s="79" t="s">
        <v>1550</v>
      </c>
      <c r="F34" s="79">
        <v>1</v>
      </c>
      <c r="G34" s="79"/>
      <c r="H34" s="79"/>
      <c r="I34" s="79"/>
      <c r="J34" s="79"/>
      <c r="K34" s="79"/>
      <c r="L34" s="79"/>
      <c r="M34" s="79"/>
      <c r="N34" s="79"/>
      <c r="O34" s="79"/>
      <c r="P34" s="79"/>
    </row>
    <row r="35" spans="1:16" ht="15">
      <c r="A35" s="79" t="s">
        <v>1550</v>
      </c>
      <c r="B35" s="79">
        <v>2</v>
      </c>
      <c r="C35" s="79"/>
      <c r="D35" s="79"/>
      <c r="E35" s="79" t="s">
        <v>1553</v>
      </c>
      <c r="F35" s="79">
        <v>1</v>
      </c>
      <c r="G35" s="79"/>
      <c r="H35" s="79"/>
      <c r="I35" s="79"/>
      <c r="J35" s="79"/>
      <c r="K35" s="79"/>
      <c r="L35" s="79"/>
      <c r="M35" s="79"/>
      <c r="N35" s="79"/>
      <c r="O35" s="79"/>
      <c r="P35" s="79"/>
    </row>
    <row r="38" spans="1:16" ht="15" customHeight="1">
      <c r="A38" s="13" t="s">
        <v>1565</v>
      </c>
      <c r="B38" s="13" t="s">
        <v>1511</v>
      </c>
      <c r="C38" s="13" t="s">
        <v>1566</v>
      </c>
      <c r="D38" s="13" t="s">
        <v>1514</v>
      </c>
      <c r="E38" s="13" t="s">
        <v>1567</v>
      </c>
      <c r="F38" s="13" t="s">
        <v>1516</v>
      </c>
      <c r="G38" s="13" t="s">
        <v>1568</v>
      </c>
      <c r="H38" s="13" t="s">
        <v>1518</v>
      </c>
      <c r="I38" s="13" t="s">
        <v>1569</v>
      </c>
      <c r="J38" s="13" t="s">
        <v>1520</v>
      </c>
      <c r="K38" s="13" t="s">
        <v>1570</v>
      </c>
      <c r="L38" s="13" t="s">
        <v>1522</v>
      </c>
      <c r="M38" s="79" t="s">
        <v>1571</v>
      </c>
      <c r="N38" s="79" t="s">
        <v>1524</v>
      </c>
      <c r="O38" s="13" t="s">
        <v>1572</v>
      </c>
      <c r="P38" s="13" t="s">
        <v>1525</v>
      </c>
    </row>
    <row r="39" spans="1:16" ht="15">
      <c r="A39" s="87" t="s">
        <v>1249</v>
      </c>
      <c r="B39" s="87">
        <v>63</v>
      </c>
      <c r="C39" s="87" t="s">
        <v>1254</v>
      </c>
      <c r="D39" s="87">
        <v>20</v>
      </c>
      <c r="E39" s="87" t="s">
        <v>1254</v>
      </c>
      <c r="F39" s="87">
        <v>25</v>
      </c>
      <c r="G39" s="87" t="s">
        <v>1259</v>
      </c>
      <c r="H39" s="87">
        <v>13</v>
      </c>
      <c r="I39" s="87" t="s">
        <v>1280</v>
      </c>
      <c r="J39" s="87">
        <v>6</v>
      </c>
      <c r="K39" s="87" t="s">
        <v>1279</v>
      </c>
      <c r="L39" s="87">
        <v>2</v>
      </c>
      <c r="M39" s="87"/>
      <c r="N39" s="87"/>
      <c r="O39" s="87" t="s">
        <v>1255</v>
      </c>
      <c r="P39" s="87">
        <v>2</v>
      </c>
    </row>
    <row r="40" spans="1:16" ht="15">
      <c r="A40" s="87" t="s">
        <v>1250</v>
      </c>
      <c r="B40" s="87">
        <v>11</v>
      </c>
      <c r="C40" s="87" t="s">
        <v>266</v>
      </c>
      <c r="D40" s="87">
        <v>14</v>
      </c>
      <c r="E40" s="87" t="s">
        <v>1258</v>
      </c>
      <c r="F40" s="87">
        <v>17</v>
      </c>
      <c r="G40" s="87" t="s">
        <v>1255</v>
      </c>
      <c r="H40" s="87">
        <v>13</v>
      </c>
      <c r="I40" s="87" t="s">
        <v>1292</v>
      </c>
      <c r="J40" s="87">
        <v>5</v>
      </c>
      <c r="K40" s="87" t="s">
        <v>1453</v>
      </c>
      <c r="L40" s="87">
        <v>2</v>
      </c>
      <c r="M40" s="87"/>
      <c r="N40" s="87"/>
      <c r="O40" s="87"/>
      <c r="P40" s="87"/>
    </row>
    <row r="41" spans="1:16" ht="15">
      <c r="A41" s="87" t="s">
        <v>1251</v>
      </c>
      <c r="B41" s="87">
        <v>0</v>
      </c>
      <c r="C41" s="87" t="s">
        <v>282</v>
      </c>
      <c r="D41" s="87">
        <v>13</v>
      </c>
      <c r="E41" s="87" t="s">
        <v>1256</v>
      </c>
      <c r="F41" s="87">
        <v>12</v>
      </c>
      <c r="G41" s="87" t="s">
        <v>346</v>
      </c>
      <c r="H41" s="87">
        <v>13</v>
      </c>
      <c r="I41" s="87" t="s">
        <v>1297</v>
      </c>
      <c r="J41" s="87">
        <v>4</v>
      </c>
      <c r="K41" s="87" t="s">
        <v>1296</v>
      </c>
      <c r="L41" s="87">
        <v>2</v>
      </c>
      <c r="M41" s="87"/>
      <c r="N41" s="87"/>
      <c r="O41" s="87"/>
      <c r="P41" s="87"/>
    </row>
    <row r="42" spans="1:16" ht="15">
      <c r="A42" s="87" t="s">
        <v>1252</v>
      </c>
      <c r="B42" s="87">
        <v>1903</v>
      </c>
      <c r="C42" s="87" t="s">
        <v>1255</v>
      </c>
      <c r="D42" s="87">
        <v>11</v>
      </c>
      <c r="E42" s="87" t="s">
        <v>1257</v>
      </c>
      <c r="F42" s="87">
        <v>12</v>
      </c>
      <c r="G42" s="87" t="s">
        <v>1268</v>
      </c>
      <c r="H42" s="87">
        <v>11</v>
      </c>
      <c r="I42" s="87" t="s">
        <v>1259</v>
      </c>
      <c r="J42" s="87">
        <v>3</v>
      </c>
      <c r="K42" s="87" t="s">
        <v>1454</v>
      </c>
      <c r="L42" s="87">
        <v>2</v>
      </c>
      <c r="M42" s="87"/>
      <c r="N42" s="87"/>
      <c r="O42" s="87"/>
      <c r="P42" s="87"/>
    </row>
    <row r="43" spans="1:16" ht="15">
      <c r="A43" s="87" t="s">
        <v>1253</v>
      </c>
      <c r="B43" s="87">
        <v>1977</v>
      </c>
      <c r="C43" s="87" t="s">
        <v>1260</v>
      </c>
      <c r="D43" s="87">
        <v>11</v>
      </c>
      <c r="E43" s="87" t="s">
        <v>1255</v>
      </c>
      <c r="F43" s="87">
        <v>9</v>
      </c>
      <c r="G43" s="87" t="s">
        <v>250</v>
      </c>
      <c r="H43" s="87">
        <v>11</v>
      </c>
      <c r="I43" s="87" t="s">
        <v>1277</v>
      </c>
      <c r="J43" s="87">
        <v>3</v>
      </c>
      <c r="K43" s="87" t="s">
        <v>278</v>
      </c>
      <c r="L43" s="87">
        <v>2</v>
      </c>
      <c r="M43" s="87"/>
      <c r="N43" s="87"/>
      <c r="O43" s="87"/>
      <c r="P43" s="87"/>
    </row>
    <row r="44" spans="1:16" ht="15">
      <c r="A44" s="87" t="s">
        <v>1254</v>
      </c>
      <c r="B44" s="87">
        <v>46</v>
      </c>
      <c r="C44" s="87" t="s">
        <v>1263</v>
      </c>
      <c r="D44" s="87">
        <v>11</v>
      </c>
      <c r="E44" s="87" t="s">
        <v>1281</v>
      </c>
      <c r="F44" s="87">
        <v>7</v>
      </c>
      <c r="G44" s="87" t="s">
        <v>1273</v>
      </c>
      <c r="H44" s="87">
        <v>11</v>
      </c>
      <c r="I44" s="87" t="s">
        <v>1258</v>
      </c>
      <c r="J44" s="87">
        <v>2</v>
      </c>
      <c r="K44" s="87" t="s">
        <v>1291</v>
      </c>
      <c r="L44" s="87">
        <v>2</v>
      </c>
      <c r="M44" s="87"/>
      <c r="N44" s="87"/>
      <c r="O44" s="87"/>
      <c r="P44" s="87"/>
    </row>
    <row r="45" spans="1:16" ht="15">
      <c r="A45" s="87" t="s">
        <v>1255</v>
      </c>
      <c r="B45" s="87">
        <v>37</v>
      </c>
      <c r="C45" s="87" t="s">
        <v>1258</v>
      </c>
      <c r="D45" s="87">
        <v>11</v>
      </c>
      <c r="E45" s="87" t="s">
        <v>1282</v>
      </c>
      <c r="F45" s="87">
        <v>7</v>
      </c>
      <c r="G45" s="87" t="s">
        <v>1274</v>
      </c>
      <c r="H45" s="87">
        <v>11</v>
      </c>
      <c r="I45" s="87" t="s">
        <v>1370</v>
      </c>
      <c r="J45" s="87">
        <v>2</v>
      </c>
      <c r="K45" s="87"/>
      <c r="L45" s="87"/>
      <c r="M45" s="87"/>
      <c r="N45" s="87"/>
      <c r="O45" s="87"/>
      <c r="P45" s="87"/>
    </row>
    <row r="46" spans="1:16" ht="15">
      <c r="A46" s="87" t="s">
        <v>1256</v>
      </c>
      <c r="B46" s="87">
        <v>35</v>
      </c>
      <c r="C46" s="87" t="s">
        <v>1269</v>
      </c>
      <c r="D46" s="87">
        <v>10</v>
      </c>
      <c r="E46" s="87" t="s">
        <v>1283</v>
      </c>
      <c r="F46" s="87">
        <v>7</v>
      </c>
      <c r="G46" s="87" t="s">
        <v>1261</v>
      </c>
      <c r="H46" s="87">
        <v>11</v>
      </c>
      <c r="I46" s="87" t="s">
        <v>1371</v>
      </c>
      <c r="J46" s="87">
        <v>2</v>
      </c>
      <c r="K46" s="87"/>
      <c r="L46" s="87"/>
      <c r="M46" s="87"/>
      <c r="N46" s="87"/>
      <c r="O46" s="87"/>
      <c r="P46" s="87"/>
    </row>
    <row r="47" spans="1:16" ht="15">
      <c r="A47" s="87" t="s">
        <v>1257</v>
      </c>
      <c r="B47" s="87">
        <v>35</v>
      </c>
      <c r="C47" s="87" t="s">
        <v>1264</v>
      </c>
      <c r="D47" s="87">
        <v>10</v>
      </c>
      <c r="E47" s="87" t="s">
        <v>1284</v>
      </c>
      <c r="F47" s="87">
        <v>7</v>
      </c>
      <c r="G47" s="87" t="s">
        <v>1256</v>
      </c>
      <c r="H47" s="87">
        <v>11</v>
      </c>
      <c r="I47" s="87" t="s">
        <v>1372</v>
      </c>
      <c r="J47" s="87">
        <v>2</v>
      </c>
      <c r="K47" s="87"/>
      <c r="L47" s="87"/>
      <c r="M47" s="87"/>
      <c r="N47" s="87"/>
      <c r="O47" s="87"/>
      <c r="P47" s="87"/>
    </row>
    <row r="48" spans="1:16" ht="15">
      <c r="A48" s="87" t="s">
        <v>1258</v>
      </c>
      <c r="B48" s="87">
        <v>32</v>
      </c>
      <c r="C48" s="87" t="s">
        <v>1259</v>
      </c>
      <c r="D48" s="87">
        <v>10</v>
      </c>
      <c r="E48" s="87" t="s">
        <v>291</v>
      </c>
      <c r="F48" s="87">
        <v>7</v>
      </c>
      <c r="G48" s="87" t="s">
        <v>1257</v>
      </c>
      <c r="H48" s="87">
        <v>11</v>
      </c>
      <c r="I48" s="87" t="s">
        <v>1291</v>
      </c>
      <c r="J48" s="87">
        <v>2</v>
      </c>
      <c r="K48" s="87"/>
      <c r="L48" s="87"/>
      <c r="M48" s="87"/>
      <c r="N48" s="87"/>
      <c r="O48" s="87"/>
      <c r="P48" s="87"/>
    </row>
    <row r="51" spans="1:16" ht="15" customHeight="1">
      <c r="A51" s="13" t="s">
        <v>1579</v>
      </c>
      <c r="B51" s="13" t="s">
        <v>1511</v>
      </c>
      <c r="C51" s="13" t="s">
        <v>1590</v>
      </c>
      <c r="D51" s="13" t="s">
        <v>1514</v>
      </c>
      <c r="E51" s="13" t="s">
        <v>1594</v>
      </c>
      <c r="F51" s="13" t="s">
        <v>1516</v>
      </c>
      <c r="G51" s="13" t="s">
        <v>1604</v>
      </c>
      <c r="H51" s="13" t="s">
        <v>1518</v>
      </c>
      <c r="I51" s="13" t="s">
        <v>1611</v>
      </c>
      <c r="J51" s="13" t="s">
        <v>1520</v>
      </c>
      <c r="K51" s="13" t="s">
        <v>1617</v>
      </c>
      <c r="L51" s="13" t="s">
        <v>1522</v>
      </c>
      <c r="M51" s="79" t="s">
        <v>1623</v>
      </c>
      <c r="N51" s="79" t="s">
        <v>1524</v>
      </c>
      <c r="O51" s="79" t="s">
        <v>1624</v>
      </c>
      <c r="P51" s="79" t="s">
        <v>1525</v>
      </c>
    </row>
    <row r="52" spans="1:16" ht="15">
      <c r="A52" s="87" t="s">
        <v>1580</v>
      </c>
      <c r="B52" s="87">
        <v>34</v>
      </c>
      <c r="C52" s="87" t="s">
        <v>1586</v>
      </c>
      <c r="D52" s="87">
        <v>10</v>
      </c>
      <c r="E52" s="87" t="s">
        <v>1580</v>
      </c>
      <c r="F52" s="87">
        <v>11</v>
      </c>
      <c r="G52" s="87" t="s">
        <v>1583</v>
      </c>
      <c r="H52" s="87">
        <v>13</v>
      </c>
      <c r="I52" s="87" t="s">
        <v>1612</v>
      </c>
      <c r="J52" s="87">
        <v>2</v>
      </c>
      <c r="K52" s="87" t="s">
        <v>1618</v>
      </c>
      <c r="L52" s="87">
        <v>2</v>
      </c>
      <c r="M52" s="87"/>
      <c r="N52" s="87"/>
      <c r="O52" s="87"/>
      <c r="P52" s="87"/>
    </row>
    <row r="53" spans="1:16" ht="15">
      <c r="A53" s="87" t="s">
        <v>1581</v>
      </c>
      <c r="B53" s="87">
        <v>26</v>
      </c>
      <c r="C53" s="87" t="s">
        <v>1587</v>
      </c>
      <c r="D53" s="87">
        <v>10</v>
      </c>
      <c r="E53" s="87" t="s">
        <v>1595</v>
      </c>
      <c r="F53" s="87">
        <v>7</v>
      </c>
      <c r="G53" s="87" t="s">
        <v>1605</v>
      </c>
      <c r="H53" s="87">
        <v>11</v>
      </c>
      <c r="I53" s="87" t="s">
        <v>1613</v>
      </c>
      <c r="J53" s="87">
        <v>2</v>
      </c>
      <c r="K53" s="87" t="s">
        <v>1619</v>
      </c>
      <c r="L53" s="87">
        <v>2</v>
      </c>
      <c r="M53" s="87"/>
      <c r="N53" s="87"/>
      <c r="O53" s="87"/>
      <c r="P53" s="87"/>
    </row>
    <row r="54" spans="1:16" ht="15">
      <c r="A54" s="87" t="s">
        <v>1582</v>
      </c>
      <c r="B54" s="87">
        <v>23</v>
      </c>
      <c r="C54" s="87" t="s">
        <v>1588</v>
      </c>
      <c r="D54" s="87">
        <v>10</v>
      </c>
      <c r="E54" s="87" t="s">
        <v>1596</v>
      </c>
      <c r="F54" s="87">
        <v>7</v>
      </c>
      <c r="G54" s="87" t="s">
        <v>1606</v>
      </c>
      <c r="H54" s="87">
        <v>11</v>
      </c>
      <c r="I54" s="87" t="s">
        <v>1614</v>
      </c>
      <c r="J54" s="87">
        <v>2</v>
      </c>
      <c r="K54" s="87" t="s">
        <v>1620</v>
      </c>
      <c r="L54" s="87">
        <v>2</v>
      </c>
      <c r="M54" s="87"/>
      <c r="N54" s="87"/>
      <c r="O54" s="87"/>
      <c r="P54" s="87"/>
    </row>
    <row r="55" spans="1:16" ht="15">
      <c r="A55" s="87" t="s">
        <v>1583</v>
      </c>
      <c r="B55" s="87">
        <v>16</v>
      </c>
      <c r="C55" s="87" t="s">
        <v>1589</v>
      </c>
      <c r="D55" s="87">
        <v>10</v>
      </c>
      <c r="E55" s="87" t="s">
        <v>1597</v>
      </c>
      <c r="F55" s="87">
        <v>7</v>
      </c>
      <c r="G55" s="87" t="s">
        <v>1607</v>
      </c>
      <c r="H55" s="87">
        <v>11</v>
      </c>
      <c r="I55" s="87" t="s">
        <v>1615</v>
      </c>
      <c r="J55" s="87">
        <v>2</v>
      </c>
      <c r="K55" s="87" t="s">
        <v>1621</v>
      </c>
      <c r="L55" s="87">
        <v>2</v>
      </c>
      <c r="M55" s="87"/>
      <c r="N55" s="87"/>
      <c r="O55" s="87"/>
      <c r="P55" s="87"/>
    </row>
    <row r="56" spans="1:16" ht="15">
      <c r="A56" s="87" t="s">
        <v>1584</v>
      </c>
      <c r="B56" s="87">
        <v>15</v>
      </c>
      <c r="C56" s="87" t="s">
        <v>1591</v>
      </c>
      <c r="D56" s="87">
        <v>10</v>
      </c>
      <c r="E56" s="87" t="s">
        <v>1598</v>
      </c>
      <c r="F56" s="87">
        <v>7</v>
      </c>
      <c r="G56" s="87" t="s">
        <v>1608</v>
      </c>
      <c r="H56" s="87">
        <v>11</v>
      </c>
      <c r="I56" s="87" t="s">
        <v>1580</v>
      </c>
      <c r="J56" s="87">
        <v>2</v>
      </c>
      <c r="K56" s="87" t="s">
        <v>1622</v>
      </c>
      <c r="L56" s="87">
        <v>2</v>
      </c>
      <c r="M56" s="87"/>
      <c r="N56" s="87"/>
      <c r="O56" s="87"/>
      <c r="P56" s="87"/>
    </row>
    <row r="57" spans="1:16" ht="15">
      <c r="A57" s="87" t="s">
        <v>1585</v>
      </c>
      <c r="B57" s="87">
        <v>13</v>
      </c>
      <c r="C57" s="87" t="s">
        <v>1584</v>
      </c>
      <c r="D57" s="87">
        <v>10</v>
      </c>
      <c r="E57" s="87" t="s">
        <v>1599</v>
      </c>
      <c r="F57" s="87">
        <v>6</v>
      </c>
      <c r="G57" s="87" t="s">
        <v>1609</v>
      </c>
      <c r="H57" s="87">
        <v>11</v>
      </c>
      <c r="I57" s="87" t="s">
        <v>1616</v>
      </c>
      <c r="J57" s="87">
        <v>2</v>
      </c>
      <c r="K57" s="87"/>
      <c r="L57" s="87"/>
      <c r="M57" s="87"/>
      <c r="N57" s="87"/>
      <c r="O57" s="87"/>
      <c r="P57" s="87"/>
    </row>
    <row r="58" spans="1:16" ht="15">
      <c r="A58" s="87" t="s">
        <v>1586</v>
      </c>
      <c r="B58" s="87">
        <v>12</v>
      </c>
      <c r="C58" s="87" t="s">
        <v>1581</v>
      </c>
      <c r="D58" s="87">
        <v>10</v>
      </c>
      <c r="E58" s="87" t="s">
        <v>1600</v>
      </c>
      <c r="F58" s="87">
        <v>5</v>
      </c>
      <c r="G58" s="87" t="s">
        <v>1581</v>
      </c>
      <c r="H58" s="87">
        <v>11</v>
      </c>
      <c r="I58" s="87"/>
      <c r="J58" s="87"/>
      <c r="K58" s="87"/>
      <c r="L58" s="87"/>
      <c r="M58" s="87"/>
      <c r="N58" s="87"/>
      <c r="O58" s="87"/>
      <c r="P58" s="87"/>
    </row>
    <row r="59" spans="1:16" ht="15">
      <c r="A59" s="87" t="s">
        <v>1587</v>
      </c>
      <c r="B59" s="87">
        <v>12</v>
      </c>
      <c r="C59" s="87" t="s">
        <v>1580</v>
      </c>
      <c r="D59" s="87">
        <v>10</v>
      </c>
      <c r="E59" s="87" t="s">
        <v>1601</v>
      </c>
      <c r="F59" s="87">
        <v>5</v>
      </c>
      <c r="G59" s="87" t="s">
        <v>1580</v>
      </c>
      <c r="H59" s="87">
        <v>11</v>
      </c>
      <c r="I59" s="87"/>
      <c r="J59" s="87"/>
      <c r="K59" s="87"/>
      <c r="L59" s="87"/>
      <c r="M59" s="87"/>
      <c r="N59" s="87"/>
      <c r="O59" s="87"/>
      <c r="P59" s="87"/>
    </row>
    <row r="60" spans="1:16" ht="15">
      <c r="A60" s="87" t="s">
        <v>1588</v>
      </c>
      <c r="B60" s="87">
        <v>12</v>
      </c>
      <c r="C60" s="87" t="s">
        <v>1592</v>
      </c>
      <c r="D60" s="87">
        <v>10</v>
      </c>
      <c r="E60" s="87" t="s">
        <v>1602</v>
      </c>
      <c r="F60" s="87">
        <v>5</v>
      </c>
      <c r="G60" s="87" t="s">
        <v>1585</v>
      </c>
      <c r="H60" s="87">
        <v>11</v>
      </c>
      <c r="I60" s="87"/>
      <c r="J60" s="87"/>
      <c r="K60" s="87"/>
      <c r="L60" s="87"/>
      <c r="M60" s="87"/>
      <c r="N60" s="87"/>
      <c r="O60" s="87"/>
      <c r="P60" s="87"/>
    </row>
    <row r="61" spans="1:16" ht="15">
      <c r="A61" s="87" t="s">
        <v>1589</v>
      </c>
      <c r="B61" s="87">
        <v>12</v>
      </c>
      <c r="C61" s="87" t="s">
        <v>1593</v>
      </c>
      <c r="D61" s="87">
        <v>10</v>
      </c>
      <c r="E61" s="87" t="s">
        <v>1603</v>
      </c>
      <c r="F61" s="87">
        <v>5</v>
      </c>
      <c r="G61" s="87" t="s">
        <v>1610</v>
      </c>
      <c r="H61" s="87">
        <v>11</v>
      </c>
      <c r="I61" s="87"/>
      <c r="J61" s="87"/>
      <c r="K61" s="87"/>
      <c r="L61" s="87"/>
      <c r="M61" s="87"/>
      <c r="N61" s="87"/>
      <c r="O61" s="87"/>
      <c r="P61" s="87"/>
    </row>
    <row r="64" spans="1:16" ht="15" customHeight="1">
      <c r="A64" s="13" t="s">
        <v>1631</v>
      </c>
      <c r="B64" s="13" t="s">
        <v>1511</v>
      </c>
      <c r="C64" s="79" t="s">
        <v>1633</v>
      </c>
      <c r="D64" s="79" t="s">
        <v>1514</v>
      </c>
      <c r="E64" s="13" t="s">
        <v>1634</v>
      </c>
      <c r="F64" s="13" t="s">
        <v>1516</v>
      </c>
      <c r="G64" s="79" t="s">
        <v>1637</v>
      </c>
      <c r="H64" s="79" t="s">
        <v>1518</v>
      </c>
      <c r="I64" s="13" t="s">
        <v>1639</v>
      </c>
      <c r="J64" s="13" t="s">
        <v>1520</v>
      </c>
      <c r="K64" s="79" t="s">
        <v>1641</v>
      </c>
      <c r="L64" s="79" t="s">
        <v>1522</v>
      </c>
      <c r="M64" s="13" t="s">
        <v>1643</v>
      </c>
      <c r="N64" s="13" t="s">
        <v>1524</v>
      </c>
      <c r="O64" s="79" t="s">
        <v>1645</v>
      </c>
      <c r="P64" s="79" t="s">
        <v>1525</v>
      </c>
    </row>
    <row r="65" spans="1:16" ht="15">
      <c r="A65" s="79" t="s">
        <v>249</v>
      </c>
      <c r="B65" s="79">
        <v>4</v>
      </c>
      <c r="C65" s="79"/>
      <c r="D65" s="79"/>
      <c r="E65" s="79" t="s">
        <v>249</v>
      </c>
      <c r="F65" s="79">
        <v>4</v>
      </c>
      <c r="G65" s="79"/>
      <c r="H65" s="79"/>
      <c r="I65" s="79" t="s">
        <v>260</v>
      </c>
      <c r="J65" s="79">
        <v>1</v>
      </c>
      <c r="K65" s="79"/>
      <c r="L65" s="79"/>
      <c r="M65" s="79" t="s">
        <v>281</v>
      </c>
      <c r="N65" s="79">
        <v>1</v>
      </c>
      <c r="O65" s="79"/>
      <c r="P65" s="79"/>
    </row>
    <row r="66" spans="1:16" ht="15">
      <c r="A66" s="79" t="s">
        <v>281</v>
      </c>
      <c r="B66" s="79">
        <v>1</v>
      </c>
      <c r="C66" s="79"/>
      <c r="D66" s="79"/>
      <c r="E66" s="79"/>
      <c r="F66" s="79"/>
      <c r="G66" s="79"/>
      <c r="H66" s="79"/>
      <c r="I66" s="79"/>
      <c r="J66" s="79"/>
      <c r="K66" s="79"/>
      <c r="L66" s="79"/>
      <c r="M66" s="79"/>
      <c r="N66" s="79"/>
      <c r="O66" s="79"/>
      <c r="P66" s="79"/>
    </row>
    <row r="67" spans="1:16" ht="15">
      <c r="A67" s="79" t="s">
        <v>260</v>
      </c>
      <c r="B67" s="79">
        <v>1</v>
      </c>
      <c r="C67" s="79"/>
      <c r="D67" s="79"/>
      <c r="E67" s="79"/>
      <c r="F67" s="79"/>
      <c r="G67" s="79"/>
      <c r="H67" s="79"/>
      <c r="I67" s="79"/>
      <c r="J67" s="79"/>
      <c r="K67" s="79"/>
      <c r="L67" s="79"/>
      <c r="M67" s="79"/>
      <c r="N67" s="79"/>
      <c r="O67" s="79"/>
      <c r="P67" s="79"/>
    </row>
    <row r="70" spans="1:16" ht="15" customHeight="1">
      <c r="A70" s="13" t="s">
        <v>1632</v>
      </c>
      <c r="B70" s="13" t="s">
        <v>1511</v>
      </c>
      <c r="C70" s="13" t="s">
        <v>1635</v>
      </c>
      <c r="D70" s="13" t="s">
        <v>1514</v>
      </c>
      <c r="E70" s="13" t="s">
        <v>1636</v>
      </c>
      <c r="F70" s="13" t="s">
        <v>1516</v>
      </c>
      <c r="G70" s="13" t="s">
        <v>1638</v>
      </c>
      <c r="H70" s="13" t="s">
        <v>1518</v>
      </c>
      <c r="I70" s="13" t="s">
        <v>1640</v>
      </c>
      <c r="J70" s="13" t="s">
        <v>1520</v>
      </c>
      <c r="K70" s="13" t="s">
        <v>1642</v>
      </c>
      <c r="L70" s="13" t="s">
        <v>1522</v>
      </c>
      <c r="M70" s="79" t="s">
        <v>1644</v>
      </c>
      <c r="N70" s="79" t="s">
        <v>1524</v>
      </c>
      <c r="O70" s="13" t="s">
        <v>1646</v>
      </c>
      <c r="P70" s="13" t="s">
        <v>1525</v>
      </c>
    </row>
    <row r="71" spans="1:16" ht="15">
      <c r="A71" s="79" t="s">
        <v>266</v>
      </c>
      <c r="B71" s="79">
        <v>16</v>
      </c>
      <c r="C71" s="79" t="s">
        <v>266</v>
      </c>
      <c r="D71" s="79">
        <v>14</v>
      </c>
      <c r="E71" s="79" t="s">
        <v>291</v>
      </c>
      <c r="F71" s="79">
        <v>7</v>
      </c>
      <c r="G71" s="79" t="s">
        <v>250</v>
      </c>
      <c r="H71" s="79">
        <v>11</v>
      </c>
      <c r="I71" s="79" t="s">
        <v>1062</v>
      </c>
      <c r="J71" s="79">
        <v>1</v>
      </c>
      <c r="K71" s="79" t="s">
        <v>278</v>
      </c>
      <c r="L71" s="79">
        <v>2</v>
      </c>
      <c r="M71" s="79"/>
      <c r="N71" s="79"/>
      <c r="O71" s="79" t="s">
        <v>280</v>
      </c>
      <c r="P71" s="79">
        <v>1</v>
      </c>
    </row>
    <row r="72" spans="1:16" ht="15">
      <c r="A72" s="79" t="s">
        <v>250</v>
      </c>
      <c r="B72" s="79">
        <v>12</v>
      </c>
      <c r="C72" s="79" t="s">
        <v>263</v>
      </c>
      <c r="D72" s="79">
        <v>10</v>
      </c>
      <c r="E72" s="79" t="s">
        <v>288</v>
      </c>
      <c r="F72" s="79">
        <v>5</v>
      </c>
      <c r="G72" s="79" t="s">
        <v>251</v>
      </c>
      <c r="H72" s="79">
        <v>11</v>
      </c>
      <c r="I72" s="79"/>
      <c r="J72" s="79"/>
      <c r="K72" s="79"/>
      <c r="L72" s="79"/>
      <c r="M72" s="79"/>
      <c r="N72" s="79"/>
      <c r="O72" s="79"/>
      <c r="P72" s="79"/>
    </row>
    <row r="73" spans="1:16" ht="15">
      <c r="A73" s="79" t="s">
        <v>249</v>
      </c>
      <c r="B73" s="79">
        <v>12</v>
      </c>
      <c r="C73" s="79" t="s">
        <v>283</v>
      </c>
      <c r="D73" s="79">
        <v>4</v>
      </c>
      <c r="E73" s="79" t="s">
        <v>287</v>
      </c>
      <c r="F73" s="79">
        <v>5</v>
      </c>
      <c r="G73" s="79" t="s">
        <v>253</v>
      </c>
      <c r="H73" s="79">
        <v>11</v>
      </c>
      <c r="I73" s="79"/>
      <c r="J73" s="79"/>
      <c r="K73" s="79"/>
      <c r="L73" s="79"/>
      <c r="M73" s="79"/>
      <c r="N73" s="79"/>
      <c r="O73" s="79"/>
      <c r="P73" s="79"/>
    </row>
    <row r="74" spans="1:16" ht="15">
      <c r="A74" s="79" t="s">
        <v>263</v>
      </c>
      <c r="B74" s="79">
        <v>12</v>
      </c>
      <c r="C74" s="79" t="s">
        <v>285</v>
      </c>
      <c r="D74" s="79">
        <v>3</v>
      </c>
      <c r="E74" s="79" t="s">
        <v>286</v>
      </c>
      <c r="F74" s="79">
        <v>5</v>
      </c>
      <c r="G74" s="79" t="s">
        <v>252</v>
      </c>
      <c r="H74" s="79">
        <v>11</v>
      </c>
      <c r="I74" s="79"/>
      <c r="J74" s="79"/>
      <c r="K74" s="79"/>
      <c r="L74" s="79"/>
      <c r="M74" s="79"/>
      <c r="N74" s="79"/>
      <c r="O74" s="79"/>
      <c r="P74" s="79"/>
    </row>
    <row r="75" spans="1:16" ht="15">
      <c r="A75" s="79" t="s">
        <v>251</v>
      </c>
      <c r="B75" s="79">
        <v>11</v>
      </c>
      <c r="C75" s="79" t="s">
        <v>284</v>
      </c>
      <c r="D75" s="79">
        <v>3</v>
      </c>
      <c r="E75" s="79" t="s">
        <v>289</v>
      </c>
      <c r="F75" s="79">
        <v>3</v>
      </c>
      <c r="G75" s="79" t="s">
        <v>277</v>
      </c>
      <c r="H75" s="79">
        <v>11</v>
      </c>
      <c r="I75" s="79"/>
      <c r="J75" s="79"/>
      <c r="K75" s="79"/>
      <c r="L75" s="79"/>
      <c r="M75" s="79"/>
      <c r="N75" s="79"/>
      <c r="O75" s="79"/>
      <c r="P75" s="79"/>
    </row>
    <row r="76" spans="1:16" ht="15">
      <c r="A76" s="79" t="s">
        <v>253</v>
      </c>
      <c r="B76" s="79">
        <v>11</v>
      </c>
      <c r="C76" s="79" t="s">
        <v>282</v>
      </c>
      <c r="D76" s="79">
        <v>3</v>
      </c>
      <c r="E76" s="79" t="s">
        <v>273</v>
      </c>
      <c r="F76" s="79">
        <v>2</v>
      </c>
      <c r="G76" s="79" t="s">
        <v>249</v>
      </c>
      <c r="H76" s="79">
        <v>11</v>
      </c>
      <c r="I76" s="79"/>
      <c r="J76" s="79"/>
      <c r="K76" s="79"/>
      <c r="L76" s="79"/>
      <c r="M76" s="79"/>
      <c r="N76" s="79"/>
      <c r="O76" s="79"/>
      <c r="P76" s="79"/>
    </row>
    <row r="77" spans="1:16" ht="15">
      <c r="A77" s="79" t="s">
        <v>252</v>
      </c>
      <c r="B77" s="79">
        <v>11</v>
      </c>
      <c r="C77" s="79" t="s">
        <v>273</v>
      </c>
      <c r="D77" s="79">
        <v>2</v>
      </c>
      <c r="E77" s="79" t="s">
        <v>263</v>
      </c>
      <c r="F77" s="79">
        <v>2</v>
      </c>
      <c r="G77" s="79" t="s">
        <v>279</v>
      </c>
      <c r="H77" s="79">
        <v>2</v>
      </c>
      <c r="I77" s="79"/>
      <c r="J77" s="79"/>
      <c r="K77" s="79"/>
      <c r="L77" s="79"/>
      <c r="M77" s="79"/>
      <c r="N77" s="79"/>
      <c r="O77" s="79"/>
      <c r="P77" s="79"/>
    </row>
    <row r="78" spans="1:16" ht="15">
      <c r="A78" s="79" t="s">
        <v>277</v>
      </c>
      <c r="B78" s="79">
        <v>11</v>
      </c>
      <c r="C78" s="79" t="s">
        <v>290</v>
      </c>
      <c r="D78" s="79">
        <v>1</v>
      </c>
      <c r="E78" s="79" t="s">
        <v>266</v>
      </c>
      <c r="F78" s="79">
        <v>2</v>
      </c>
      <c r="G78" s="79"/>
      <c r="H78" s="79"/>
      <c r="I78" s="79"/>
      <c r="J78" s="79"/>
      <c r="K78" s="79"/>
      <c r="L78" s="79"/>
      <c r="M78" s="79"/>
      <c r="N78" s="79"/>
      <c r="O78" s="79"/>
      <c r="P78" s="79"/>
    </row>
    <row r="79" spans="1:16" ht="15">
      <c r="A79" s="79" t="s">
        <v>291</v>
      </c>
      <c r="B79" s="79">
        <v>7</v>
      </c>
      <c r="C79" s="79" t="s">
        <v>278</v>
      </c>
      <c r="D79" s="79">
        <v>1</v>
      </c>
      <c r="E79" s="79" t="s">
        <v>267</v>
      </c>
      <c r="F79" s="79">
        <v>2</v>
      </c>
      <c r="G79" s="79"/>
      <c r="H79" s="79"/>
      <c r="I79" s="79"/>
      <c r="J79" s="79"/>
      <c r="K79" s="79"/>
      <c r="L79" s="79"/>
      <c r="M79" s="79"/>
      <c r="N79" s="79"/>
      <c r="O79" s="79"/>
      <c r="P79" s="79"/>
    </row>
    <row r="80" spans="1:16" ht="15">
      <c r="A80" s="79" t="s">
        <v>283</v>
      </c>
      <c r="B80" s="79">
        <v>5</v>
      </c>
      <c r="C80" s="79"/>
      <c r="D80" s="79"/>
      <c r="E80" s="79" t="s">
        <v>279</v>
      </c>
      <c r="F80" s="79">
        <v>2</v>
      </c>
      <c r="G80" s="79"/>
      <c r="H80" s="79"/>
      <c r="I80" s="79"/>
      <c r="J80" s="79"/>
      <c r="K80" s="79"/>
      <c r="L80" s="79"/>
      <c r="M80" s="79"/>
      <c r="N80" s="79"/>
      <c r="O80" s="79"/>
      <c r="P80" s="79"/>
    </row>
    <row r="83" spans="1:16" ht="15" customHeight="1">
      <c r="A83" s="13" t="s">
        <v>1652</v>
      </c>
      <c r="B83" s="13" t="s">
        <v>1511</v>
      </c>
      <c r="C83" s="13" t="s">
        <v>1653</v>
      </c>
      <c r="D83" s="13" t="s">
        <v>1514</v>
      </c>
      <c r="E83" s="13" t="s">
        <v>1654</v>
      </c>
      <c r="F83" s="13" t="s">
        <v>1516</v>
      </c>
      <c r="G83" s="13" t="s">
        <v>1655</v>
      </c>
      <c r="H83" s="13" t="s">
        <v>1518</v>
      </c>
      <c r="I83" s="13" t="s">
        <v>1656</v>
      </c>
      <c r="J83" s="13" t="s">
        <v>1520</v>
      </c>
      <c r="K83" s="13" t="s">
        <v>1657</v>
      </c>
      <c r="L83" s="13" t="s">
        <v>1522</v>
      </c>
      <c r="M83" s="13" t="s">
        <v>1658</v>
      </c>
      <c r="N83" s="13" t="s">
        <v>1524</v>
      </c>
      <c r="O83" s="13" t="s">
        <v>1659</v>
      </c>
      <c r="P83" s="13" t="s">
        <v>1525</v>
      </c>
    </row>
    <row r="84" spans="1:16" ht="15">
      <c r="A84" s="124" t="s">
        <v>235</v>
      </c>
      <c r="B84" s="79">
        <v>310385</v>
      </c>
      <c r="C84" s="124" t="s">
        <v>235</v>
      </c>
      <c r="D84" s="79">
        <v>310385</v>
      </c>
      <c r="E84" s="124" t="s">
        <v>269</v>
      </c>
      <c r="F84" s="79">
        <v>77905</v>
      </c>
      <c r="G84" s="124" t="s">
        <v>254</v>
      </c>
      <c r="H84" s="79">
        <v>7667</v>
      </c>
      <c r="I84" s="124" t="s">
        <v>259</v>
      </c>
      <c r="J84" s="79">
        <v>22175</v>
      </c>
      <c r="K84" s="124" t="s">
        <v>278</v>
      </c>
      <c r="L84" s="79">
        <v>75493</v>
      </c>
      <c r="M84" s="124" t="s">
        <v>281</v>
      </c>
      <c r="N84" s="79">
        <v>1018</v>
      </c>
      <c r="O84" s="124" t="s">
        <v>280</v>
      </c>
      <c r="P84" s="79">
        <v>8576</v>
      </c>
    </row>
    <row r="85" spans="1:16" ht="15">
      <c r="A85" s="124" t="s">
        <v>269</v>
      </c>
      <c r="B85" s="79">
        <v>77905</v>
      </c>
      <c r="C85" s="124" t="s">
        <v>266</v>
      </c>
      <c r="D85" s="79">
        <v>13676</v>
      </c>
      <c r="E85" s="124" t="s">
        <v>291</v>
      </c>
      <c r="F85" s="79">
        <v>17725</v>
      </c>
      <c r="G85" s="124" t="s">
        <v>279</v>
      </c>
      <c r="H85" s="79">
        <v>6363</v>
      </c>
      <c r="I85" s="124" t="s">
        <v>260</v>
      </c>
      <c r="J85" s="79">
        <v>15209</v>
      </c>
      <c r="K85" s="124" t="s">
        <v>248</v>
      </c>
      <c r="L85" s="79">
        <v>11355</v>
      </c>
      <c r="M85" s="124" t="s">
        <v>261</v>
      </c>
      <c r="N85" s="79">
        <v>152</v>
      </c>
      <c r="O85" s="124" t="s">
        <v>257</v>
      </c>
      <c r="P85" s="79">
        <v>208</v>
      </c>
    </row>
    <row r="86" spans="1:16" ht="15">
      <c r="A86" s="124" t="s">
        <v>278</v>
      </c>
      <c r="B86" s="79">
        <v>75493</v>
      </c>
      <c r="C86" s="124" t="s">
        <v>262</v>
      </c>
      <c r="D86" s="79">
        <v>11456</v>
      </c>
      <c r="E86" s="124" t="s">
        <v>286</v>
      </c>
      <c r="F86" s="79">
        <v>17181</v>
      </c>
      <c r="G86" s="124" t="s">
        <v>245</v>
      </c>
      <c r="H86" s="79">
        <v>6263</v>
      </c>
      <c r="I86" s="124" t="s">
        <v>1062</v>
      </c>
      <c r="J86" s="79">
        <v>5968</v>
      </c>
      <c r="K86" s="124" t="s">
        <v>247</v>
      </c>
      <c r="L86" s="79">
        <v>320</v>
      </c>
      <c r="M86" s="124"/>
      <c r="N86" s="79"/>
      <c r="O86" s="124"/>
      <c r="P86" s="79"/>
    </row>
    <row r="87" spans="1:16" ht="15">
      <c r="A87" s="124" t="s">
        <v>259</v>
      </c>
      <c r="B87" s="79">
        <v>22175</v>
      </c>
      <c r="C87" s="124" t="s">
        <v>234</v>
      </c>
      <c r="D87" s="79">
        <v>11247</v>
      </c>
      <c r="E87" s="124" t="s">
        <v>268</v>
      </c>
      <c r="F87" s="79">
        <v>14228</v>
      </c>
      <c r="G87" s="124" t="s">
        <v>246</v>
      </c>
      <c r="H87" s="79">
        <v>4724</v>
      </c>
      <c r="I87" s="124"/>
      <c r="J87" s="79"/>
      <c r="K87" s="124"/>
      <c r="L87" s="79"/>
      <c r="M87" s="124"/>
      <c r="N87" s="79"/>
      <c r="O87" s="124"/>
      <c r="P87" s="79"/>
    </row>
    <row r="88" spans="1:16" ht="15">
      <c r="A88" s="124" t="s">
        <v>291</v>
      </c>
      <c r="B88" s="79">
        <v>17725</v>
      </c>
      <c r="C88" s="124" t="s">
        <v>238</v>
      </c>
      <c r="D88" s="79">
        <v>8100</v>
      </c>
      <c r="E88" s="124" t="s">
        <v>256</v>
      </c>
      <c r="F88" s="79">
        <v>5023</v>
      </c>
      <c r="G88" s="124" t="s">
        <v>242</v>
      </c>
      <c r="H88" s="79">
        <v>4554</v>
      </c>
      <c r="I88" s="124"/>
      <c r="J88" s="79"/>
      <c r="K88" s="124"/>
      <c r="L88" s="79"/>
      <c r="M88" s="124"/>
      <c r="N88" s="79"/>
      <c r="O88" s="124"/>
      <c r="P88" s="79"/>
    </row>
    <row r="89" spans="1:16" ht="15">
      <c r="A89" s="124" t="s">
        <v>286</v>
      </c>
      <c r="B89" s="79">
        <v>17181</v>
      </c>
      <c r="C89" s="124" t="s">
        <v>263</v>
      </c>
      <c r="D89" s="79">
        <v>7873</v>
      </c>
      <c r="E89" s="124" t="s">
        <v>273</v>
      </c>
      <c r="F89" s="79">
        <v>2844</v>
      </c>
      <c r="G89" s="124" t="s">
        <v>255</v>
      </c>
      <c r="H89" s="79">
        <v>3427</v>
      </c>
      <c r="I89" s="124"/>
      <c r="J89" s="79"/>
      <c r="K89" s="124"/>
      <c r="L89" s="79"/>
      <c r="M89" s="124"/>
      <c r="N89" s="79"/>
      <c r="O89" s="124"/>
      <c r="P89" s="79"/>
    </row>
    <row r="90" spans="1:16" ht="15">
      <c r="A90" s="124" t="s">
        <v>260</v>
      </c>
      <c r="B90" s="79">
        <v>15209</v>
      </c>
      <c r="C90" s="124" t="s">
        <v>265</v>
      </c>
      <c r="D90" s="79">
        <v>7864</v>
      </c>
      <c r="E90" s="124" t="s">
        <v>287</v>
      </c>
      <c r="F90" s="79">
        <v>2067</v>
      </c>
      <c r="G90" s="124" t="s">
        <v>249</v>
      </c>
      <c r="H90" s="79">
        <v>3080</v>
      </c>
      <c r="I90" s="124"/>
      <c r="J90" s="79"/>
      <c r="K90" s="124"/>
      <c r="L90" s="79"/>
      <c r="M90" s="124"/>
      <c r="N90" s="79"/>
      <c r="O90" s="124"/>
      <c r="P90" s="79"/>
    </row>
    <row r="91" spans="1:16" ht="15">
      <c r="A91" s="124" t="s">
        <v>268</v>
      </c>
      <c r="B91" s="79">
        <v>14228</v>
      </c>
      <c r="C91" s="124" t="s">
        <v>284</v>
      </c>
      <c r="D91" s="79">
        <v>5851</v>
      </c>
      <c r="E91" s="124" t="s">
        <v>274</v>
      </c>
      <c r="F91" s="79">
        <v>1498</v>
      </c>
      <c r="G91" s="124" t="s">
        <v>251</v>
      </c>
      <c r="H91" s="79">
        <v>481</v>
      </c>
      <c r="I91" s="124"/>
      <c r="J91" s="79"/>
      <c r="K91" s="124"/>
      <c r="L91" s="79"/>
      <c r="M91" s="124"/>
      <c r="N91" s="79"/>
      <c r="O91" s="124"/>
      <c r="P91" s="79"/>
    </row>
    <row r="92" spans="1:16" ht="15">
      <c r="A92" s="124" t="s">
        <v>266</v>
      </c>
      <c r="B92" s="79">
        <v>13676</v>
      </c>
      <c r="C92" s="124" t="s">
        <v>239</v>
      </c>
      <c r="D92" s="79">
        <v>5376</v>
      </c>
      <c r="E92" s="124" t="s">
        <v>271</v>
      </c>
      <c r="F92" s="79">
        <v>1221</v>
      </c>
      <c r="G92" s="124" t="s">
        <v>250</v>
      </c>
      <c r="H92" s="79">
        <v>468</v>
      </c>
      <c r="I92" s="124"/>
      <c r="J92" s="79"/>
      <c r="K92" s="124"/>
      <c r="L92" s="79"/>
      <c r="M92" s="124"/>
      <c r="N92" s="79"/>
      <c r="O92" s="124"/>
      <c r="P92" s="79"/>
    </row>
    <row r="93" spans="1:16" ht="15">
      <c r="A93" s="124" t="s">
        <v>262</v>
      </c>
      <c r="B93" s="79">
        <v>11456</v>
      </c>
      <c r="C93" s="124" t="s">
        <v>264</v>
      </c>
      <c r="D93" s="79">
        <v>1966</v>
      </c>
      <c r="E93" s="124" t="s">
        <v>289</v>
      </c>
      <c r="F93" s="79">
        <v>469</v>
      </c>
      <c r="G93" s="124" t="s">
        <v>253</v>
      </c>
      <c r="H93" s="79">
        <v>356</v>
      </c>
      <c r="I93" s="124"/>
      <c r="J93" s="79"/>
      <c r="K93" s="124"/>
      <c r="L93" s="79"/>
      <c r="M93" s="124"/>
      <c r="N93" s="79"/>
      <c r="O93" s="124"/>
      <c r="P93" s="79"/>
    </row>
  </sheetData>
  <hyperlinks>
    <hyperlink ref="A2" r:id="rId1" display="https://calendly.com/nickadams/15min"/>
    <hyperlink ref="A3" r:id="rId2" display="https://mccourt.georgetown.edu/PaCSS"/>
    <hyperlink ref="A4" r:id="rId3" display="https://tag.works/"/>
    <hyperlink ref="A5" r:id="rId4" display="https://smpa.gwu.edu/sites/g/files/zaxdzs2046/f/downloads/APSA%20Preconference%20Agenda%202019.pdf"/>
    <hyperlink ref="A6" r:id="rId5" display="https://medium.com/@nick_65591/the-5-pitfalls-of-document-labeling-and-how-to-avoid-them-716ebb60f150?source=friends_link&amp;sk=027bb665fcb2b968e1d08fb75ef2d60f"/>
    <hyperlink ref="A7" r:id="rId6" display="https://medium.com/@nick_65591/no-more-tradeoffs-the-era-of-big-content-analysis-has-come-a181f92c649e?source=friends_link&amp;sk=22b3002cb94296270b21be3ea392146a"/>
    <hyperlink ref="A8" r:id="rId7" display="https://link.medium.com/83fdUpczwZ"/>
    <hyperlink ref="A9" r:id="rId8" display="https://twitter.com/prof_mirya/status/1166713465085579265"/>
    <hyperlink ref="A10" r:id="rId9" display="https://medium.com/@nick_65591/ai-and-social-science-are-about-to-get-a-lot-better-6e3c07a44502?source=friends_link&amp;sk=a71913cb2372fcc2f19fad5a2e630cb9"/>
    <hyperlink ref="A11" r:id="rId10" display="https://twitter.com/SAGEOceanTweets/status/1167435595846754305"/>
    <hyperlink ref="C2" r:id="rId11" display="https://link.medium.com/83fdUpczwZ"/>
    <hyperlink ref="C3" r:id="rId12" display="https://twitter.com/SAGEOceanTweets/status/1166729405768404993"/>
    <hyperlink ref="C4" r:id="rId13" display="https://mccourt.georgetown.edu/PaCSS"/>
    <hyperlink ref="E2" r:id="rId14" display="https://calendly.com/nickadams/15min"/>
    <hyperlink ref="E3" r:id="rId15" display="https://tag.works/"/>
    <hyperlink ref="E4" r:id="rId16" display="https://medium.com/@nick_65591/the-5-pitfalls-of-document-labeling-and-how-to-avoid-them-716ebb60f150?source=friends_link&amp;sk=027bb665fcb2b968e1d08fb75ef2d60f"/>
    <hyperlink ref="E5" r:id="rId17" display="https://medium.com/@nick_65591/no-more-tradeoffs-the-era-of-big-content-analysis-has-come-a181f92c649e?source=friends_link&amp;sk=22b3002cb94296270b21be3ea392146a"/>
    <hyperlink ref="E6" r:id="rId18" display="https://twitter.com/SAGEOceanTweets/status/1167435595846754305"/>
    <hyperlink ref="E7" r:id="rId19" display="https://medium.com/@nick_65591/ai-and-social-science-are-about-to-get-a-lot-better-6e3c07a44502?source=friends_link&amp;sk=a71913cb2372fcc2f19fad5a2e630cb9"/>
    <hyperlink ref="E8" r:id="rId20" display="https://mccourt.georgetown.edu/PaCSS?utm_source=twitter&amp;utm_medium=SAGE_social&amp;utm_content=sageoceantweets&amp;utm_term=738a70e2-c9e6-4597-801f-9e5efceb0c0e"/>
    <hyperlink ref="E9" r:id="rId21" display="https://ocean.sagepub.com/blog/its-good-to-share-encouraging-the-sharing-reuse-and-citation-of-teaching-materials-in-computational-social-science?utm_source=twitter&amp;utm_medium=SAGE_social&amp;utm_content=sageoceantweets&amp;utm_term=a88ac20e-993d-4ffd-9a25-33b6b2b4cff2"/>
    <hyperlink ref="E10" r:id="rId22" display="https://journals.sagepub.com/doi/10.1177/2158244019864484?ai=4u6gg&amp;ui=4rb1y&amp;af=T&amp;utm_source=twitter&amp;utm_medium=SAGE_social&amp;utm_content=sageoceantweets&amp;utm_term=a1591fe9-8d11-4b35-b57f-3b2a3aa18cbd"/>
    <hyperlink ref="E11" r:id="rId23" display="https://link.medium.com/83fdUpczwZ"/>
    <hyperlink ref="G2" r:id="rId24" display="https://mccourt.georgetown.edu/pacss"/>
    <hyperlink ref="I2" r:id="rId25" display="https://smpa.gwu.edu/sites/g/files/zaxdzs2046/f/downloads/APSA%20Preconference%20Agenda%202019.pdf"/>
    <hyperlink ref="I3" r:id="rId26" display="https://mccourt.georgetown.edu/PaCSS"/>
    <hyperlink ref="I4" r:id="rId27" display="https://twitter.com/prof_mirya/status/1166713465085579265"/>
    <hyperlink ref="I5" r:id="rId28" display="http://chriswarshaw.com/lpe_conference/"/>
    <hyperlink ref="I6" r:id="rId29" display="https://twitter.com/polipsyprof/status/1166672987388620801?s=21"/>
    <hyperlink ref="K2" r:id="rId30" display="https://mccourt.georgetown.edu/PaCSS"/>
  </hyperlinks>
  <printOptions/>
  <pageMargins left="0.7" right="0.7" top="0.75" bottom="0.75" header="0.3" footer="0.3"/>
  <pageSetup orientation="portrait" paperSize="9"/>
  <tableParts>
    <tablePart r:id="rId33"/>
    <tablePart r:id="rId31"/>
    <tablePart r:id="rId38"/>
    <tablePart r:id="rId37"/>
    <tablePart r:id="rId32"/>
    <tablePart r:id="rId35"/>
    <tablePart r:id="rId36"/>
    <tablePart r:id="rId34"/>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workbookViewId="0" topLeftCell="A1"/>
  </sheetViews>
  <sheetFormatPr defaultColWidth="9.140625" defaultRowHeight="15"/>
  <cols>
    <col min="1" max="1" width="13.140625" style="0" customWidth="1"/>
    <col min="2" max="2" width="25.00390625" style="0" bestFit="1" customWidth="1"/>
  </cols>
  <sheetData>
    <row r="25" spans="1:2" ht="15">
      <c r="A25" s="134" t="s">
        <v>1762</v>
      </c>
      <c r="B25" t="s">
        <v>1761</v>
      </c>
    </row>
    <row r="26" spans="1:2" ht="15">
      <c r="A26" s="135" t="s">
        <v>1764</v>
      </c>
      <c r="B26" s="3"/>
    </row>
    <row r="27" spans="1:2" ht="15">
      <c r="A27" s="136" t="s">
        <v>1765</v>
      </c>
      <c r="B27" s="3"/>
    </row>
    <row r="28" spans="1:2" ht="15">
      <c r="A28" s="137" t="s">
        <v>1766</v>
      </c>
      <c r="B28" s="3">
        <v>9</v>
      </c>
    </row>
    <row r="29" spans="1:2" ht="15">
      <c r="A29" s="137" t="s">
        <v>1767</v>
      </c>
      <c r="B29" s="3">
        <v>4</v>
      </c>
    </row>
    <row r="30" spans="1:2" ht="15">
      <c r="A30" s="137" t="s">
        <v>1768</v>
      </c>
      <c r="B30" s="3">
        <v>15</v>
      </c>
    </row>
    <row r="31" spans="1:2" ht="15">
      <c r="A31" s="137" t="s">
        <v>1769</v>
      </c>
      <c r="B31" s="3">
        <v>23</v>
      </c>
    </row>
    <row r="32" spans="1:2" ht="15">
      <c r="A32" s="137" t="s">
        <v>1770</v>
      </c>
      <c r="B32" s="3">
        <v>10</v>
      </c>
    </row>
    <row r="33" spans="1:2" ht="15">
      <c r="A33" s="137" t="s">
        <v>1771</v>
      </c>
      <c r="B33" s="3">
        <v>11</v>
      </c>
    </row>
    <row r="34" spans="1:2" ht="15">
      <c r="A34" s="135" t="s">
        <v>1763</v>
      </c>
      <c r="B34" s="3">
        <v>72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1"/>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8.140625" style="0" customWidth="1"/>
    <col min="41" max="41" width="16.57421875" style="0" customWidth="1"/>
    <col min="42" max="42" width="12.57421875" style="0" customWidth="1"/>
    <col min="43" max="43" width="10.28125" style="0" customWidth="1"/>
    <col min="44" max="44" width="16.8515625" style="0" customWidth="1"/>
    <col min="45" max="45" width="10.421875" style="0" customWidth="1"/>
    <col min="46" max="46" width="11.57421875" style="0" customWidth="1"/>
    <col min="47" max="47" width="9.00390625" style="0" customWidth="1"/>
    <col min="48" max="48" width="20.7109375" style="0" customWidth="1"/>
    <col min="49" max="49" width="10.57421875" style="0" customWidth="1"/>
    <col min="50" max="51" width="16.140625" style="0" customWidth="1"/>
    <col min="52" max="52" width="15.140625" style="0" customWidth="1"/>
    <col min="53" max="53" width="9.7109375" style="0" customWidth="1"/>
    <col min="54" max="54" width="21.7109375" style="0" customWidth="1"/>
    <col min="55" max="55" width="27.421875" style="0" customWidth="1"/>
    <col min="56" max="56" width="22.57421875" style="0" customWidth="1"/>
    <col min="57" max="57" width="28.421875" style="0" customWidth="1"/>
    <col min="58" max="58" width="27.28125" style="0" customWidth="1"/>
    <col min="59" max="59" width="33.140625" style="0" customWidth="1"/>
    <col min="60" max="60" width="18.57421875" style="0" customWidth="1"/>
    <col min="61" max="61" width="22.28125" style="0" customWidth="1"/>
    <col min="62" max="62" width="17.421875" style="0" customWidth="1"/>
    <col min="63" max="64" width="16.140625" style="0" customWidth="1"/>
    <col min="65" max="65" width="17.28125" style="0" customWidth="1"/>
    <col min="66" max="66" width="19.57421875" style="0" customWidth="1"/>
    <col min="67" max="67" width="17.28125" style="0" customWidth="1"/>
    <col min="68" max="68" width="19.57421875" style="0" customWidth="1"/>
    <col min="69" max="69" width="17.28125" style="0" customWidth="1"/>
    <col min="70" max="70" width="19.57421875" style="0" customWidth="1"/>
    <col min="71" max="71" width="19.28125" style="0" customWidth="1"/>
    <col min="72" max="72" width="19.5742187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1783</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630</v>
      </c>
      <c r="AF2" s="13" t="s">
        <v>631</v>
      </c>
      <c r="AG2" s="13" t="s">
        <v>632</v>
      </c>
      <c r="AH2" s="13" t="s">
        <v>633</v>
      </c>
      <c r="AI2" s="13" t="s">
        <v>634</v>
      </c>
      <c r="AJ2" s="13" t="s">
        <v>635</v>
      </c>
      <c r="AK2" s="13" t="s">
        <v>636</v>
      </c>
      <c r="AL2" s="13" t="s">
        <v>637</v>
      </c>
      <c r="AM2" s="13" t="s">
        <v>638</v>
      </c>
      <c r="AN2" s="13" t="s">
        <v>639</v>
      </c>
      <c r="AO2" s="13" t="s">
        <v>640</v>
      </c>
      <c r="AP2" s="13" t="s">
        <v>641</v>
      </c>
      <c r="AQ2" s="13" t="s">
        <v>642</v>
      </c>
      <c r="AR2" s="13" t="s">
        <v>643</v>
      </c>
      <c r="AS2" s="13" t="s">
        <v>644</v>
      </c>
      <c r="AT2" s="13" t="s">
        <v>214</v>
      </c>
      <c r="AU2" s="13" t="s">
        <v>645</v>
      </c>
      <c r="AV2" s="13" t="s">
        <v>646</v>
      </c>
      <c r="AW2" s="13" t="s">
        <v>647</v>
      </c>
      <c r="AX2" s="13" t="s">
        <v>648</v>
      </c>
      <c r="AY2" s="13" t="s">
        <v>649</v>
      </c>
      <c r="AZ2" s="13" t="s">
        <v>650</v>
      </c>
      <c r="BA2" s="13" t="s">
        <v>1121</v>
      </c>
      <c r="BB2" s="129" t="s">
        <v>1470</v>
      </c>
      <c r="BC2" s="129" t="s">
        <v>1471</v>
      </c>
      <c r="BD2" s="129" t="s">
        <v>1472</v>
      </c>
      <c r="BE2" s="129" t="s">
        <v>1473</v>
      </c>
      <c r="BF2" s="129" t="s">
        <v>1474</v>
      </c>
      <c r="BG2" s="129" t="s">
        <v>1475</v>
      </c>
      <c r="BH2" s="129" t="s">
        <v>1476</v>
      </c>
      <c r="BI2" s="129" t="s">
        <v>1477</v>
      </c>
      <c r="BJ2" s="129" t="s">
        <v>1479</v>
      </c>
      <c r="BK2" s="129" t="s">
        <v>1668</v>
      </c>
      <c r="BL2" s="129" t="s">
        <v>1674</v>
      </c>
      <c r="BM2" s="129" t="s">
        <v>1677</v>
      </c>
      <c r="BN2" s="129" t="s">
        <v>1682</v>
      </c>
      <c r="BO2" s="129" t="s">
        <v>1684</v>
      </c>
      <c r="BP2" s="129" t="s">
        <v>1690</v>
      </c>
      <c r="BQ2" s="129" t="s">
        <v>1697</v>
      </c>
      <c r="BR2" s="129" t="s">
        <v>1721</v>
      </c>
      <c r="BS2" s="129" t="s">
        <v>1732</v>
      </c>
      <c r="BT2" s="129" t="s">
        <v>1754</v>
      </c>
      <c r="BU2" s="3"/>
      <c r="BV2" s="3"/>
    </row>
    <row r="3" spans="1:74" ht="41.45" customHeight="1">
      <c r="A3" s="65" t="s">
        <v>234</v>
      </c>
      <c r="C3" s="66"/>
      <c r="D3" s="66" t="s">
        <v>64</v>
      </c>
      <c r="E3" s="67">
        <v>196.43889044028668</v>
      </c>
      <c r="F3" s="69">
        <v>99.80190245434558</v>
      </c>
      <c r="G3" s="103" t="s">
        <v>367</v>
      </c>
      <c r="H3" s="66"/>
      <c r="I3" s="70" t="s">
        <v>234</v>
      </c>
      <c r="J3" s="71"/>
      <c r="K3" s="71"/>
      <c r="L3" s="70" t="s">
        <v>990</v>
      </c>
      <c r="M3" s="74">
        <v>67.01930871509549</v>
      </c>
      <c r="N3" s="75">
        <v>1165.9791259765625</v>
      </c>
      <c r="O3" s="75">
        <v>1157.5997314453125</v>
      </c>
      <c r="P3" s="76"/>
      <c r="Q3" s="77"/>
      <c r="R3" s="77"/>
      <c r="S3" s="48"/>
      <c r="T3" s="48">
        <v>0</v>
      </c>
      <c r="U3" s="48">
        <v>3</v>
      </c>
      <c r="V3" s="49">
        <v>0</v>
      </c>
      <c r="W3" s="49">
        <v>0.006452</v>
      </c>
      <c r="X3" s="49">
        <v>0.001328</v>
      </c>
      <c r="Y3" s="49">
        <v>0.597696</v>
      </c>
      <c r="Z3" s="49">
        <v>0.8333333333333334</v>
      </c>
      <c r="AA3" s="49">
        <v>0</v>
      </c>
      <c r="AB3" s="72">
        <v>3</v>
      </c>
      <c r="AC3" s="72"/>
      <c r="AD3" s="73"/>
      <c r="AE3" s="79" t="s">
        <v>651</v>
      </c>
      <c r="AF3" s="79">
        <v>380</v>
      </c>
      <c r="AG3" s="79">
        <v>2666</v>
      </c>
      <c r="AH3" s="79">
        <v>11247</v>
      </c>
      <c r="AI3" s="79">
        <v>7789</v>
      </c>
      <c r="AJ3" s="79"/>
      <c r="AK3" s="79" t="s">
        <v>708</v>
      </c>
      <c r="AL3" s="79" t="s">
        <v>764</v>
      </c>
      <c r="AM3" s="84" t="s">
        <v>804</v>
      </c>
      <c r="AN3" s="79"/>
      <c r="AO3" s="81">
        <v>40355.57861111111</v>
      </c>
      <c r="AP3" s="84" t="s">
        <v>854</v>
      </c>
      <c r="AQ3" s="79" t="b">
        <v>0</v>
      </c>
      <c r="AR3" s="79" t="b">
        <v>0</v>
      </c>
      <c r="AS3" s="79" t="b">
        <v>1</v>
      </c>
      <c r="AT3" s="79"/>
      <c r="AU3" s="79">
        <v>191</v>
      </c>
      <c r="AV3" s="84" t="s">
        <v>902</v>
      </c>
      <c r="AW3" s="79" t="b">
        <v>0</v>
      </c>
      <c r="AX3" s="79" t="s">
        <v>931</v>
      </c>
      <c r="AY3" s="84" t="s">
        <v>932</v>
      </c>
      <c r="AZ3" s="79" t="s">
        <v>66</v>
      </c>
      <c r="BA3" s="79" t="str">
        <f>REPLACE(INDEX(GroupVertices[Group],MATCH(Vertices[[#This Row],[Vertex]],GroupVertices[Vertex],0)),1,1,"")</f>
        <v>1</v>
      </c>
      <c r="BB3" s="48">
        <v>0</v>
      </c>
      <c r="BC3" s="49">
        <v>0</v>
      </c>
      <c r="BD3" s="48">
        <v>0</v>
      </c>
      <c r="BE3" s="49">
        <v>0</v>
      </c>
      <c r="BF3" s="48">
        <v>0</v>
      </c>
      <c r="BG3" s="49">
        <v>0</v>
      </c>
      <c r="BH3" s="48">
        <v>29</v>
      </c>
      <c r="BI3" s="49">
        <v>100</v>
      </c>
      <c r="BJ3" s="48">
        <v>29</v>
      </c>
      <c r="BK3" s="48"/>
      <c r="BL3" s="48"/>
      <c r="BM3" s="48"/>
      <c r="BN3" s="48"/>
      <c r="BO3" s="48" t="s">
        <v>341</v>
      </c>
      <c r="BP3" s="48" t="s">
        <v>341</v>
      </c>
      <c r="BQ3" s="133" t="s">
        <v>1698</v>
      </c>
      <c r="BR3" s="133" t="s">
        <v>1698</v>
      </c>
      <c r="BS3" s="133" t="s">
        <v>1626</v>
      </c>
      <c r="BT3" s="133" t="s">
        <v>1626</v>
      </c>
      <c r="BU3" s="3"/>
      <c r="BV3" s="3"/>
    </row>
    <row r="4" spans="1:77" ht="41.45" customHeight="1">
      <c r="A4" s="65" t="s">
        <v>265</v>
      </c>
      <c r="C4" s="66"/>
      <c r="D4" s="66" t="s">
        <v>64</v>
      </c>
      <c r="E4" s="67">
        <v>203.66728722579043</v>
      </c>
      <c r="F4" s="69">
        <v>99.76032365654119</v>
      </c>
      <c r="G4" s="103" t="s">
        <v>395</v>
      </c>
      <c r="H4" s="66"/>
      <c r="I4" s="70" t="s">
        <v>265</v>
      </c>
      <c r="J4" s="71"/>
      <c r="K4" s="71"/>
      <c r="L4" s="70" t="s">
        <v>991</v>
      </c>
      <c r="M4" s="74">
        <v>80.87613606337526</v>
      </c>
      <c r="N4" s="75">
        <v>661.6293334960938</v>
      </c>
      <c r="O4" s="75">
        <v>4676.61572265625</v>
      </c>
      <c r="P4" s="76"/>
      <c r="Q4" s="77"/>
      <c r="R4" s="77"/>
      <c r="S4" s="89"/>
      <c r="T4" s="48">
        <v>11</v>
      </c>
      <c r="U4" s="48">
        <v>2</v>
      </c>
      <c r="V4" s="49">
        <v>182.4</v>
      </c>
      <c r="W4" s="49">
        <v>0.008772</v>
      </c>
      <c r="X4" s="49">
        <v>0.00391</v>
      </c>
      <c r="Y4" s="49">
        <v>2.12195</v>
      </c>
      <c r="Z4" s="49">
        <v>0.17424242424242425</v>
      </c>
      <c r="AA4" s="49">
        <v>0.08333333333333333</v>
      </c>
      <c r="AB4" s="72">
        <v>4</v>
      </c>
      <c r="AC4" s="72"/>
      <c r="AD4" s="73"/>
      <c r="AE4" s="79" t="s">
        <v>652</v>
      </c>
      <c r="AF4" s="79">
        <v>199</v>
      </c>
      <c r="AG4" s="79">
        <v>3222</v>
      </c>
      <c r="AH4" s="79">
        <v>7864</v>
      </c>
      <c r="AI4" s="79">
        <v>10506</v>
      </c>
      <c r="AJ4" s="79"/>
      <c r="AK4" s="79" t="s">
        <v>709</v>
      </c>
      <c r="AL4" s="79" t="s">
        <v>765</v>
      </c>
      <c r="AM4" s="84" t="s">
        <v>805</v>
      </c>
      <c r="AN4" s="79"/>
      <c r="AO4" s="81">
        <v>40029.42177083333</v>
      </c>
      <c r="AP4" s="84" t="s">
        <v>855</v>
      </c>
      <c r="AQ4" s="79" t="b">
        <v>0</v>
      </c>
      <c r="AR4" s="79" t="b">
        <v>0</v>
      </c>
      <c r="AS4" s="79" t="b">
        <v>1</v>
      </c>
      <c r="AT4" s="79"/>
      <c r="AU4" s="79">
        <v>143</v>
      </c>
      <c r="AV4" s="84" t="s">
        <v>903</v>
      </c>
      <c r="AW4" s="79" t="b">
        <v>0</v>
      </c>
      <c r="AX4" s="79" t="s">
        <v>931</v>
      </c>
      <c r="AY4" s="84" t="s">
        <v>933</v>
      </c>
      <c r="AZ4" s="79" t="s">
        <v>66</v>
      </c>
      <c r="BA4" s="79" t="str">
        <f>REPLACE(INDEX(GroupVertices[Group],MATCH(Vertices[[#This Row],[Vertex]],GroupVertices[Vertex],0)),1,1,"")</f>
        <v>1</v>
      </c>
      <c r="BB4" s="48">
        <v>0</v>
      </c>
      <c r="BC4" s="49">
        <v>0</v>
      </c>
      <c r="BD4" s="48">
        <v>0</v>
      </c>
      <c r="BE4" s="49">
        <v>0</v>
      </c>
      <c r="BF4" s="48">
        <v>0</v>
      </c>
      <c r="BG4" s="49">
        <v>0</v>
      </c>
      <c r="BH4" s="48">
        <v>29</v>
      </c>
      <c r="BI4" s="49">
        <v>100</v>
      </c>
      <c r="BJ4" s="48">
        <v>29</v>
      </c>
      <c r="BK4" s="48" t="s">
        <v>321</v>
      </c>
      <c r="BL4" s="48" t="s">
        <v>321</v>
      </c>
      <c r="BM4" s="48" t="s">
        <v>334</v>
      </c>
      <c r="BN4" s="48" t="s">
        <v>334</v>
      </c>
      <c r="BO4" s="48" t="s">
        <v>341</v>
      </c>
      <c r="BP4" s="48" t="s">
        <v>341</v>
      </c>
      <c r="BQ4" s="133" t="s">
        <v>1698</v>
      </c>
      <c r="BR4" s="133" t="s">
        <v>1698</v>
      </c>
      <c r="BS4" s="133" t="s">
        <v>1626</v>
      </c>
      <c r="BT4" s="133" t="s">
        <v>1626</v>
      </c>
      <c r="BU4" s="2"/>
      <c r="BV4" s="3"/>
      <c r="BW4" s="3"/>
      <c r="BX4" s="3"/>
      <c r="BY4" s="3"/>
    </row>
    <row r="5" spans="1:77" ht="41.45" customHeight="1">
      <c r="A5" s="65" t="s">
        <v>266</v>
      </c>
      <c r="C5" s="66"/>
      <c r="D5" s="66" t="s">
        <v>64</v>
      </c>
      <c r="E5" s="67">
        <v>287.13186881380125</v>
      </c>
      <c r="F5" s="69">
        <v>99.28022314951914</v>
      </c>
      <c r="G5" s="103" t="s">
        <v>396</v>
      </c>
      <c r="H5" s="66"/>
      <c r="I5" s="70" t="s">
        <v>266</v>
      </c>
      <c r="J5" s="71"/>
      <c r="K5" s="71"/>
      <c r="L5" s="70" t="s">
        <v>992</v>
      </c>
      <c r="M5" s="74">
        <v>240.87763170358406</v>
      </c>
      <c r="N5" s="75">
        <v>1035.8248291015625</v>
      </c>
      <c r="O5" s="75">
        <v>5261.0458984375</v>
      </c>
      <c r="P5" s="76"/>
      <c r="Q5" s="77"/>
      <c r="R5" s="77"/>
      <c r="S5" s="89"/>
      <c r="T5" s="48">
        <v>14</v>
      </c>
      <c r="U5" s="48">
        <v>2</v>
      </c>
      <c r="V5" s="49">
        <v>265.955556</v>
      </c>
      <c r="W5" s="49">
        <v>0.009009</v>
      </c>
      <c r="X5" s="49">
        <v>0.004244</v>
      </c>
      <c r="Y5" s="49">
        <v>2.449641</v>
      </c>
      <c r="Z5" s="49">
        <v>0.13186813186813187</v>
      </c>
      <c r="AA5" s="49">
        <v>0.14285714285714285</v>
      </c>
      <c r="AB5" s="72">
        <v>5</v>
      </c>
      <c r="AC5" s="72"/>
      <c r="AD5" s="73"/>
      <c r="AE5" s="79" t="s">
        <v>653</v>
      </c>
      <c r="AF5" s="79">
        <v>2327</v>
      </c>
      <c r="AG5" s="79">
        <v>9642</v>
      </c>
      <c r="AH5" s="79">
        <v>13676</v>
      </c>
      <c r="AI5" s="79">
        <v>10358</v>
      </c>
      <c r="AJ5" s="79"/>
      <c r="AK5" s="79" t="s">
        <v>710</v>
      </c>
      <c r="AL5" s="79"/>
      <c r="AM5" s="84" t="s">
        <v>806</v>
      </c>
      <c r="AN5" s="79"/>
      <c r="AO5" s="81">
        <v>39935.63306712963</v>
      </c>
      <c r="AP5" s="84" t="s">
        <v>856</v>
      </c>
      <c r="AQ5" s="79" t="b">
        <v>0</v>
      </c>
      <c r="AR5" s="79" t="b">
        <v>0</v>
      </c>
      <c r="AS5" s="79" t="b">
        <v>1</v>
      </c>
      <c r="AT5" s="79"/>
      <c r="AU5" s="79">
        <v>435</v>
      </c>
      <c r="AV5" s="84" t="s">
        <v>904</v>
      </c>
      <c r="AW5" s="79" t="b">
        <v>1</v>
      </c>
      <c r="AX5" s="79" t="s">
        <v>931</v>
      </c>
      <c r="AY5" s="84" t="s">
        <v>934</v>
      </c>
      <c r="AZ5" s="79" t="s">
        <v>66</v>
      </c>
      <c r="BA5" s="79" t="str">
        <f>REPLACE(INDEX(GroupVertices[Group],MATCH(Vertices[[#This Row],[Vertex]],GroupVertices[Vertex],0)),1,1,"")</f>
        <v>1</v>
      </c>
      <c r="BB5" s="48">
        <v>0</v>
      </c>
      <c r="BC5" s="49">
        <v>0</v>
      </c>
      <c r="BD5" s="48">
        <v>0</v>
      </c>
      <c r="BE5" s="49">
        <v>0</v>
      </c>
      <c r="BF5" s="48">
        <v>0</v>
      </c>
      <c r="BG5" s="49">
        <v>0</v>
      </c>
      <c r="BH5" s="48">
        <v>29</v>
      </c>
      <c r="BI5" s="49">
        <v>100</v>
      </c>
      <c r="BJ5" s="48">
        <v>29</v>
      </c>
      <c r="BK5" s="48"/>
      <c r="BL5" s="48"/>
      <c r="BM5" s="48"/>
      <c r="BN5" s="48"/>
      <c r="BO5" s="48" t="s">
        <v>341</v>
      </c>
      <c r="BP5" s="48" t="s">
        <v>341</v>
      </c>
      <c r="BQ5" s="133" t="s">
        <v>1698</v>
      </c>
      <c r="BR5" s="133" t="s">
        <v>1698</v>
      </c>
      <c r="BS5" s="133" t="s">
        <v>1626</v>
      </c>
      <c r="BT5" s="133" t="s">
        <v>1626</v>
      </c>
      <c r="BU5" s="2"/>
      <c r="BV5" s="3"/>
      <c r="BW5" s="3"/>
      <c r="BX5" s="3"/>
      <c r="BY5" s="3"/>
    </row>
    <row r="6" spans="1:77" ht="41.45" customHeight="1">
      <c r="A6" s="65" t="s">
        <v>263</v>
      </c>
      <c r="C6" s="66"/>
      <c r="D6" s="66" t="s">
        <v>64</v>
      </c>
      <c r="E6" s="67">
        <v>183.26916751993545</v>
      </c>
      <c r="F6" s="69">
        <v>99.87765663092087</v>
      </c>
      <c r="G6" s="103" t="s">
        <v>913</v>
      </c>
      <c r="H6" s="66"/>
      <c r="I6" s="70" t="s">
        <v>263</v>
      </c>
      <c r="J6" s="71"/>
      <c r="K6" s="71"/>
      <c r="L6" s="70" t="s">
        <v>993</v>
      </c>
      <c r="M6" s="74">
        <v>41.77296680177283</v>
      </c>
      <c r="N6" s="75">
        <v>1394.3038330078125</v>
      </c>
      <c r="O6" s="75">
        <v>5537.11767578125</v>
      </c>
      <c r="P6" s="76"/>
      <c r="Q6" s="77"/>
      <c r="R6" s="77"/>
      <c r="S6" s="89"/>
      <c r="T6" s="48">
        <v>14</v>
      </c>
      <c r="U6" s="48">
        <v>5</v>
      </c>
      <c r="V6" s="49">
        <v>495.455556</v>
      </c>
      <c r="W6" s="49">
        <v>0.009346</v>
      </c>
      <c r="X6" s="49">
        <v>0.004729</v>
      </c>
      <c r="Y6" s="49">
        <v>3.148165</v>
      </c>
      <c r="Z6" s="49">
        <v>0.1111111111111111</v>
      </c>
      <c r="AA6" s="49">
        <v>0.05555555555555555</v>
      </c>
      <c r="AB6" s="72">
        <v>6</v>
      </c>
      <c r="AC6" s="72"/>
      <c r="AD6" s="73"/>
      <c r="AE6" s="79" t="s">
        <v>654</v>
      </c>
      <c r="AF6" s="79">
        <v>874</v>
      </c>
      <c r="AG6" s="79">
        <v>1653</v>
      </c>
      <c r="AH6" s="79">
        <v>7873</v>
      </c>
      <c r="AI6" s="79">
        <v>15692</v>
      </c>
      <c r="AJ6" s="79"/>
      <c r="AK6" s="79" t="s">
        <v>711</v>
      </c>
      <c r="AL6" s="79" t="s">
        <v>766</v>
      </c>
      <c r="AM6" s="84" t="s">
        <v>807</v>
      </c>
      <c r="AN6" s="79"/>
      <c r="AO6" s="81">
        <v>39868.0934837963</v>
      </c>
      <c r="AP6" s="84" t="s">
        <v>857</v>
      </c>
      <c r="AQ6" s="79" t="b">
        <v>0</v>
      </c>
      <c r="AR6" s="79" t="b">
        <v>0</v>
      </c>
      <c r="AS6" s="79" t="b">
        <v>1</v>
      </c>
      <c r="AT6" s="79"/>
      <c r="AU6" s="79">
        <v>37</v>
      </c>
      <c r="AV6" s="84" t="s">
        <v>905</v>
      </c>
      <c r="AW6" s="79" t="b">
        <v>0</v>
      </c>
      <c r="AX6" s="79" t="s">
        <v>931</v>
      </c>
      <c r="AY6" s="84" t="s">
        <v>935</v>
      </c>
      <c r="AZ6" s="79" t="s">
        <v>66</v>
      </c>
      <c r="BA6" s="79" t="str">
        <f>REPLACE(INDEX(GroupVertices[Group],MATCH(Vertices[[#This Row],[Vertex]],GroupVertices[Vertex],0)),1,1,"")</f>
        <v>1</v>
      </c>
      <c r="BB6" s="48">
        <v>6</v>
      </c>
      <c r="BC6" s="49">
        <v>7.894736842105263</v>
      </c>
      <c r="BD6" s="48">
        <v>0</v>
      </c>
      <c r="BE6" s="49">
        <v>0</v>
      </c>
      <c r="BF6" s="48">
        <v>0</v>
      </c>
      <c r="BG6" s="49">
        <v>0</v>
      </c>
      <c r="BH6" s="48">
        <v>70</v>
      </c>
      <c r="BI6" s="49">
        <v>92.10526315789474</v>
      </c>
      <c r="BJ6" s="48">
        <v>76</v>
      </c>
      <c r="BK6" s="48"/>
      <c r="BL6" s="48"/>
      <c r="BM6" s="48"/>
      <c r="BN6" s="48"/>
      <c r="BO6" s="48" t="s">
        <v>349</v>
      </c>
      <c r="BP6" s="48" t="s">
        <v>1691</v>
      </c>
      <c r="BQ6" s="133" t="s">
        <v>1699</v>
      </c>
      <c r="BR6" s="133" t="s">
        <v>1722</v>
      </c>
      <c r="BS6" s="133" t="s">
        <v>1733</v>
      </c>
      <c r="BT6" s="133" t="s">
        <v>1733</v>
      </c>
      <c r="BU6" s="2"/>
      <c r="BV6" s="3"/>
      <c r="BW6" s="3"/>
      <c r="BX6" s="3"/>
      <c r="BY6" s="3"/>
    </row>
    <row r="7" spans="1:77" ht="41.45" customHeight="1">
      <c r="A7" s="65" t="s">
        <v>235</v>
      </c>
      <c r="C7" s="66"/>
      <c r="D7" s="66" t="s">
        <v>64</v>
      </c>
      <c r="E7" s="67">
        <v>591.1015545006051</v>
      </c>
      <c r="F7" s="69">
        <v>97.53174496343159</v>
      </c>
      <c r="G7" s="103" t="s">
        <v>368</v>
      </c>
      <c r="H7" s="66"/>
      <c r="I7" s="70" t="s">
        <v>235</v>
      </c>
      <c r="J7" s="71"/>
      <c r="K7" s="71"/>
      <c r="L7" s="70" t="s">
        <v>994</v>
      </c>
      <c r="M7" s="74">
        <v>823.5871285203632</v>
      </c>
      <c r="N7" s="75">
        <v>346.3945007324219</v>
      </c>
      <c r="O7" s="75">
        <v>2949.442138671875</v>
      </c>
      <c r="P7" s="76"/>
      <c r="Q7" s="77"/>
      <c r="R7" s="77"/>
      <c r="S7" s="89"/>
      <c r="T7" s="48">
        <v>0</v>
      </c>
      <c r="U7" s="48">
        <v>3</v>
      </c>
      <c r="V7" s="49">
        <v>0</v>
      </c>
      <c r="W7" s="49">
        <v>0.006452</v>
      </c>
      <c r="X7" s="49">
        <v>0.001328</v>
      </c>
      <c r="Y7" s="49">
        <v>0.597696</v>
      </c>
      <c r="Z7" s="49">
        <v>0.8333333333333334</v>
      </c>
      <c r="AA7" s="49">
        <v>0</v>
      </c>
      <c r="AB7" s="72">
        <v>7</v>
      </c>
      <c r="AC7" s="72"/>
      <c r="AD7" s="73"/>
      <c r="AE7" s="79" t="s">
        <v>655</v>
      </c>
      <c r="AF7" s="79">
        <v>1931</v>
      </c>
      <c r="AG7" s="79">
        <v>33023</v>
      </c>
      <c r="AH7" s="79">
        <v>310385</v>
      </c>
      <c r="AI7" s="79">
        <v>91304</v>
      </c>
      <c r="AJ7" s="79"/>
      <c r="AK7" s="79" t="s">
        <v>712</v>
      </c>
      <c r="AL7" s="79" t="s">
        <v>767</v>
      </c>
      <c r="AM7" s="84" t="s">
        <v>808</v>
      </c>
      <c r="AN7" s="79"/>
      <c r="AO7" s="81">
        <v>39643.87101851852</v>
      </c>
      <c r="AP7" s="84" t="s">
        <v>858</v>
      </c>
      <c r="AQ7" s="79" t="b">
        <v>0</v>
      </c>
      <c r="AR7" s="79" t="b">
        <v>0</v>
      </c>
      <c r="AS7" s="79" t="b">
        <v>1</v>
      </c>
      <c r="AT7" s="79"/>
      <c r="AU7" s="79">
        <v>1497</v>
      </c>
      <c r="AV7" s="84" t="s">
        <v>903</v>
      </c>
      <c r="AW7" s="79" t="b">
        <v>0</v>
      </c>
      <c r="AX7" s="79" t="s">
        <v>931</v>
      </c>
      <c r="AY7" s="84" t="s">
        <v>936</v>
      </c>
      <c r="AZ7" s="79" t="s">
        <v>66</v>
      </c>
      <c r="BA7" s="79" t="str">
        <f>REPLACE(INDEX(GroupVertices[Group],MATCH(Vertices[[#This Row],[Vertex]],GroupVertices[Vertex],0)),1,1,"")</f>
        <v>1</v>
      </c>
      <c r="BB7" s="48">
        <v>0</v>
      </c>
      <c r="BC7" s="49">
        <v>0</v>
      </c>
      <c r="BD7" s="48">
        <v>0</v>
      </c>
      <c r="BE7" s="49">
        <v>0</v>
      </c>
      <c r="BF7" s="48">
        <v>0</v>
      </c>
      <c r="BG7" s="49">
        <v>0</v>
      </c>
      <c r="BH7" s="48">
        <v>29</v>
      </c>
      <c r="BI7" s="49">
        <v>100</v>
      </c>
      <c r="BJ7" s="48">
        <v>29</v>
      </c>
      <c r="BK7" s="48"/>
      <c r="BL7" s="48"/>
      <c r="BM7" s="48"/>
      <c r="BN7" s="48"/>
      <c r="BO7" s="48" t="s">
        <v>341</v>
      </c>
      <c r="BP7" s="48" t="s">
        <v>341</v>
      </c>
      <c r="BQ7" s="133" t="s">
        <v>1698</v>
      </c>
      <c r="BR7" s="133" t="s">
        <v>1698</v>
      </c>
      <c r="BS7" s="133" t="s">
        <v>1626</v>
      </c>
      <c r="BT7" s="133" t="s">
        <v>1626</v>
      </c>
      <c r="BU7" s="2"/>
      <c r="BV7" s="3"/>
      <c r="BW7" s="3"/>
      <c r="BX7" s="3"/>
      <c r="BY7" s="3"/>
    </row>
    <row r="8" spans="1:77" ht="41.45" customHeight="1">
      <c r="A8" s="65" t="s">
        <v>236</v>
      </c>
      <c r="C8" s="66"/>
      <c r="D8" s="66" t="s">
        <v>64</v>
      </c>
      <c r="E8" s="67">
        <v>180.21399981383226</v>
      </c>
      <c r="F8" s="69">
        <v>99.89523040337417</v>
      </c>
      <c r="G8" s="103" t="s">
        <v>369</v>
      </c>
      <c r="H8" s="66"/>
      <c r="I8" s="70" t="s">
        <v>236</v>
      </c>
      <c r="J8" s="71"/>
      <c r="K8" s="71"/>
      <c r="L8" s="70" t="s">
        <v>995</v>
      </c>
      <c r="M8" s="74">
        <v>35.91621423550351</v>
      </c>
      <c r="N8" s="75">
        <v>335.79608154296875</v>
      </c>
      <c r="O8" s="75">
        <v>7338.77685546875</v>
      </c>
      <c r="P8" s="76"/>
      <c r="Q8" s="77"/>
      <c r="R8" s="77"/>
      <c r="S8" s="89"/>
      <c r="T8" s="48">
        <v>0</v>
      </c>
      <c r="U8" s="48">
        <v>3</v>
      </c>
      <c r="V8" s="49">
        <v>0</v>
      </c>
      <c r="W8" s="49">
        <v>0.006452</v>
      </c>
      <c r="X8" s="49">
        <v>0.001328</v>
      </c>
      <c r="Y8" s="49">
        <v>0.597696</v>
      </c>
      <c r="Z8" s="49">
        <v>0.8333333333333334</v>
      </c>
      <c r="AA8" s="49">
        <v>0</v>
      </c>
      <c r="AB8" s="72">
        <v>8</v>
      </c>
      <c r="AC8" s="72"/>
      <c r="AD8" s="73"/>
      <c r="AE8" s="79" t="s">
        <v>656</v>
      </c>
      <c r="AF8" s="79">
        <v>1025</v>
      </c>
      <c r="AG8" s="79">
        <v>1418</v>
      </c>
      <c r="AH8" s="79">
        <v>1876</v>
      </c>
      <c r="AI8" s="79">
        <v>121</v>
      </c>
      <c r="AJ8" s="79"/>
      <c r="AK8" s="79" t="s">
        <v>713</v>
      </c>
      <c r="AL8" s="79" t="s">
        <v>768</v>
      </c>
      <c r="AM8" s="84" t="s">
        <v>809</v>
      </c>
      <c r="AN8" s="79"/>
      <c r="AO8" s="81">
        <v>43112.444710648146</v>
      </c>
      <c r="AP8" s="84" t="s">
        <v>859</v>
      </c>
      <c r="AQ8" s="79" t="b">
        <v>1</v>
      </c>
      <c r="AR8" s="79" t="b">
        <v>0</v>
      </c>
      <c r="AS8" s="79" t="b">
        <v>0</v>
      </c>
      <c r="AT8" s="79"/>
      <c r="AU8" s="79">
        <v>29</v>
      </c>
      <c r="AV8" s="79"/>
      <c r="AW8" s="79" t="b">
        <v>0</v>
      </c>
      <c r="AX8" s="79" t="s">
        <v>931</v>
      </c>
      <c r="AY8" s="84" t="s">
        <v>937</v>
      </c>
      <c r="AZ8" s="79" t="s">
        <v>66</v>
      </c>
      <c r="BA8" s="79" t="str">
        <f>REPLACE(INDEX(GroupVertices[Group],MATCH(Vertices[[#This Row],[Vertex]],GroupVertices[Vertex],0)),1,1,"")</f>
        <v>1</v>
      </c>
      <c r="BB8" s="48">
        <v>0</v>
      </c>
      <c r="BC8" s="49">
        <v>0</v>
      </c>
      <c r="BD8" s="48">
        <v>0</v>
      </c>
      <c r="BE8" s="49">
        <v>0</v>
      </c>
      <c r="BF8" s="48">
        <v>0</v>
      </c>
      <c r="BG8" s="49">
        <v>0</v>
      </c>
      <c r="BH8" s="48">
        <v>29</v>
      </c>
      <c r="BI8" s="49">
        <v>100</v>
      </c>
      <c r="BJ8" s="48">
        <v>29</v>
      </c>
      <c r="BK8" s="48"/>
      <c r="BL8" s="48"/>
      <c r="BM8" s="48"/>
      <c r="BN8" s="48"/>
      <c r="BO8" s="48" t="s">
        <v>341</v>
      </c>
      <c r="BP8" s="48" t="s">
        <v>341</v>
      </c>
      <c r="BQ8" s="133" t="s">
        <v>1698</v>
      </c>
      <c r="BR8" s="133" t="s">
        <v>1698</v>
      </c>
      <c r="BS8" s="133" t="s">
        <v>1626</v>
      </c>
      <c r="BT8" s="133" t="s">
        <v>1626</v>
      </c>
      <c r="BU8" s="2"/>
      <c r="BV8" s="3"/>
      <c r="BW8" s="3"/>
      <c r="BX8" s="3"/>
      <c r="BY8" s="3"/>
    </row>
    <row r="9" spans="1:77" ht="41.45" customHeight="1">
      <c r="A9" s="65" t="s">
        <v>237</v>
      </c>
      <c r="C9" s="66"/>
      <c r="D9" s="66" t="s">
        <v>64</v>
      </c>
      <c r="E9" s="67">
        <v>165.65320053368086</v>
      </c>
      <c r="F9" s="69">
        <v>99.97898625506649</v>
      </c>
      <c r="G9" s="103" t="s">
        <v>370</v>
      </c>
      <c r="H9" s="66"/>
      <c r="I9" s="70" t="s">
        <v>237</v>
      </c>
      <c r="J9" s="71"/>
      <c r="K9" s="71"/>
      <c r="L9" s="70" t="s">
        <v>996</v>
      </c>
      <c r="M9" s="74">
        <v>8.003180728177362</v>
      </c>
      <c r="N9" s="75">
        <v>751.65380859375</v>
      </c>
      <c r="O9" s="75">
        <v>1755.3336181640625</v>
      </c>
      <c r="P9" s="76"/>
      <c r="Q9" s="77"/>
      <c r="R9" s="77"/>
      <c r="S9" s="89"/>
      <c r="T9" s="48">
        <v>0</v>
      </c>
      <c r="U9" s="48">
        <v>3</v>
      </c>
      <c r="V9" s="49">
        <v>0</v>
      </c>
      <c r="W9" s="49">
        <v>0.006452</v>
      </c>
      <c r="X9" s="49">
        <v>0.001328</v>
      </c>
      <c r="Y9" s="49">
        <v>0.597696</v>
      </c>
      <c r="Z9" s="49">
        <v>0.8333333333333334</v>
      </c>
      <c r="AA9" s="49">
        <v>0</v>
      </c>
      <c r="AB9" s="72">
        <v>9</v>
      </c>
      <c r="AC9" s="72"/>
      <c r="AD9" s="73"/>
      <c r="AE9" s="79" t="s">
        <v>657</v>
      </c>
      <c r="AF9" s="79">
        <v>244</v>
      </c>
      <c r="AG9" s="79">
        <v>298</v>
      </c>
      <c r="AH9" s="79">
        <v>952</v>
      </c>
      <c r="AI9" s="79">
        <v>2826</v>
      </c>
      <c r="AJ9" s="79"/>
      <c r="AK9" s="79" t="s">
        <v>714</v>
      </c>
      <c r="AL9" s="79" t="s">
        <v>769</v>
      </c>
      <c r="AM9" s="84" t="s">
        <v>810</v>
      </c>
      <c r="AN9" s="79"/>
      <c r="AO9" s="81">
        <v>42251.814467592594</v>
      </c>
      <c r="AP9" s="84" t="s">
        <v>860</v>
      </c>
      <c r="AQ9" s="79" t="b">
        <v>0</v>
      </c>
      <c r="AR9" s="79" t="b">
        <v>0</v>
      </c>
      <c r="AS9" s="79" t="b">
        <v>1</v>
      </c>
      <c r="AT9" s="79"/>
      <c r="AU9" s="79">
        <v>12</v>
      </c>
      <c r="AV9" s="84" t="s">
        <v>906</v>
      </c>
      <c r="AW9" s="79" t="b">
        <v>0</v>
      </c>
      <c r="AX9" s="79" t="s">
        <v>931</v>
      </c>
      <c r="AY9" s="84" t="s">
        <v>938</v>
      </c>
      <c r="AZ9" s="79" t="s">
        <v>66</v>
      </c>
      <c r="BA9" s="79" t="str">
        <f>REPLACE(INDEX(GroupVertices[Group],MATCH(Vertices[[#This Row],[Vertex]],GroupVertices[Vertex],0)),1,1,"")</f>
        <v>1</v>
      </c>
      <c r="BB9" s="48">
        <v>0</v>
      </c>
      <c r="BC9" s="49">
        <v>0</v>
      </c>
      <c r="BD9" s="48">
        <v>0</v>
      </c>
      <c r="BE9" s="49">
        <v>0</v>
      </c>
      <c r="BF9" s="48">
        <v>0</v>
      </c>
      <c r="BG9" s="49">
        <v>0</v>
      </c>
      <c r="BH9" s="48">
        <v>29</v>
      </c>
      <c r="BI9" s="49">
        <v>100</v>
      </c>
      <c r="BJ9" s="48">
        <v>29</v>
      </c>
      <c r="BK9" s="48"/>
      <c r="BL9" s="48"/>
      <c r="BM9" s="48"/>
      <c r="BN9" s="48"/>
      <c r="BO9" s="48" t="s">
        <v>341</v>
      </c>
      <c r="BP9" s="48" t="s">
        <v>341</v>
      </c>
      <c r="BQ9" s="133" t="s">
        <v>1698</v>
      </c>
      <c r="BR9" s="133" t="s">
        <v>1698</v>
      </c>
      <c r="BS9" s="133" t="s">
        <v>1626</v>
      </c>
      <c r="BT9" s="133" t="s">
        <v>1626</v>
      </c>
      <c r="BU9" s="2"/>
      <c r="BV9" s="3"/>
      <c r="BW9" s="3"/>
      <c r="BX9" s="3"/>
      <c r="BY9" s="3"/>
    </row>
    <row r="10" spans="1:77" ht="41.45" customHeight="1">
      <c r="A10" s="65" t="s">
        <v>238</v>
      </c>
      <c r="C10" s="66"/>
      <c r="D10" s="66" t="s">
        <v>64</v>
      </c>
      <c r="E10" s="67">
        <v>190.21154860529336</v>
      </c>
      <c r="F10" s="69">
        <v>99.83772303734614</v>
      </c>
      <c r="G10" s="103" t="s">
        <v>371</v>
      </c>
      <c r="H10" s="66"/>
      <c r="I10" s="70" t="s">
        <v>238</v>
      </c>
      <c r="J10" s="71"/>
      <c r="K10" s="71"/>
      <c r="L10" s="70" t="s">
        <v>997</v>
      </c>
      <c r="M10" s="74">
        <v>55.0815024204444</v>
      </c>
      <c r="N10" s="75">
        <v>603.4391479492188</v>
      </c>
      <c r="O10" s="75">
        <v>8723.7412109375</v>
      </c>
      <c r="P10" s="76"/>
      <c r="Q10" s="77"/>
      <c r="R10" s="77"/>
      <c r="S10" s="89"/>
      <c r="T10" s="48">
        <v>0</v>
      </c>
      <c r="U10" s="48">
        <v>3</v>
      </c>
      <c r="V10" s="49">
        <v>0</v>
      </c>
      <c r="W10" s="49">
        <v>0.006452</v>
      </c>
      <c r="X10" s="49">
        <v>0.001328</v>
      </c>
      <c r="Y10" s="49">
        <v>0.597696</v>
      </c>
      <c r="Z10" s="49">
        <v>0.8333333333333334</v>
      </c>
      <c r="AA10" s="49">
        <v>0</v>
      </c>
      <c r="AB10" s="72">
        <v>10</v>
      </c>
      <c r="AC10" s="72"/>
      <c r="AD10" s="73"/>
      <c r="AE10" s="79" t="s">
        <v>658</v>
      </c>
      <c r="AF10" s="79">
        <v>520</v>
      </c>
      <c r="AG10" s="79">
        <v>2187</v>
      </c>
      <c r="AH10" s="79">
        <v>8100</v>
      </c>
      <c r="AI10" s="79">
        <v>11506</v>
      </c>
      <c r="AJ10" s="79"/>
      <c r="AK10" s="79" t="s">
        <v>715</v>
      </c>
      <c r="AL10" s="79" t="s">
        <v>770</v>
      </c>
      <c r="AM10" s="84" t="s">
        <v>811</v>
      </c>
      <c r="AN10" s="79"/>
      <c r="AO10" s="81">
        <v>39314.8728587963</v>
      </c>
      <c r="AP10" s="84" t="s">
        <v>861</v>
      </c>
      <c r="AQ10" s="79" t="b">
        <v>0</v>
      </c>
      <c r="AR10" s="79" t="b">
        <v>0</v>
      </c>
      <c r="AS10" s="79" t="b">
        <v>1</v>
      </c>
      <c r="AT10" s="79"/>
      <c r="AU10" s="79">
        <v>155</v>
      </c>
      <c r="AV10" s="84" t="s">
        <v>903</v>
      </c>
      <c r="AW10" s="79" t="b">
        <v>0</v>
      </c>
      <c r="AX10" s="79" t="s">
        <v>931</v>
      </c>
      <c r="AY10" s="84" t="s">
        <v>939</v>
      </c>
      <c r="AZ10" s="79" t="s">
        <v>66</v>
      </c>
      <c r="BA10" s="79" t="str">
        <f>REPLACE(INDEX(GroupVertices[Group],MATCH(Vertices[[#This Row],[Vertex]],GroupVertices[Vertex],0)),1,1,"")</f>
        <v>1</v>
      </c>
      <c r="BB10" s="48">
        <v>0</v>
      </c>
      <c r="BC10" s="49">
        <v>0</v>
      </c>
      <c r="BD10" s="48">
        <v>0</v>
      </c>
      <c r="BE10" s="49">
        <v>0</v>
      </c>
      <c r="BF10" s="48">
        <v>0</v>
      </c>
      <c r="BG10" s="49">
        <v>0</v>
      </c>
      <c r="BH10" s="48">
        <v>29</v>
      </c>
      <c r="BI10" s="49">
        <v>100</v>
      </c>
      <c r="BJ10" s="48">
        <v>29</v>
      </c>
      <c r="BK10" s="48"/>
      <c r="BL10" s="48"/>
      <c r="BM10" s="48"/>
      <c r="BN10" s="48"/>
      <c r="BO10" s="48" t="s">
        <v>341</v>
      </c>
      <c r="BP10" s="48" t="s">
        <v>341</v>
      </c>
      <c r="BQ10" s="133" t="s">
        <v>1698</v>
      </c>
      <c r="BR10" s="133" t="s">
        <v>1698</v>
      </c>
      <c r="BS10" s="133" t="s">
        <v>1626</v>
      </c>
      <c r="BT10" s="133" t="s">
        <v>1626</v>
      </c>
      <c r="BU10" s="2"/>
      <c r="BV10" s="3"/>
      <c r="BW10" s="3"/>
      <c r="BX10" s="3"/>
      <c r="BY10" s="3"/>
    </row>
    <row r="11" spans="1:77" ht="41.45" customHeight="1">
      <c r="A11" s="65" t="s">
        <v>239</v>
      </c>
      <c r="C11" s="66"/>
      <c r="D11" s="66" t="s">
        <v>64</v>
      </c>
      <c r="E11" s="67">
        <v>164.80815414688635</v>
      </c>
      <c r="F11" s="69">
        <v>99.98384708574505</v>
      </c>
      <c r="G11" s="103" t="s">
        <v>372</v>
      </c>
      <c r="H11" s="66"/>
      <c r="I11" s="70" t="s">
        <v>239</v>
      </c>
      <c r="J11" s="71"/>
      <c r="K11" s="71"/>
      <c r="L11" s="70" t="s">
        <v>998</v>
      </c>
      <c r="M11" s="74">
        <v>6.383227890698613</v>
      </c>
      <c r="N11" s="75">
        <v>1530.160888671875</v>
      </c>
      <c r="O11" s="75">
        <v>1882.9437255859375</v>
      </c>
      <c r="P11" s="76"/>
      <c r="Q11" s="77"/>
      <c r="R11" s="77"/>
      <c r="S11" s="89"/>
      <c r="T11" s="48">
        <v>0</v>
      </c>
      <c r="U11" s="48">
        <v>3</v>
      </c>
      <c r="V11" s="49">
        <v>0</v>
      </c>
      <c r="W11" s="49">
        <v>0.006452</v>
      </c>
      <c r="X11" s="49">
        <v>0.001328</v>
      </c>
      <c r="Y11" s="49">
        <v>0.597696</v>
      </c>
      <c r="Z11" s="49">
        <v>0.8333333333333334</v>
      </c>
      <c r="AA11" s="49">
        <v>0</v>
      </c>
      <c r="AB11" s="72">
        <v>11</v>
      </c>
      <c r="AC11" s="72"/>
      <c r="AD11" s="73"/>
      <c r="AE11" s="79" t="s">
        <v>659</v>
      </c>
      <c r="AF11" s="79">
        <v>41</v>
      </c>
      <c r="AG11" s="79">
        <v>233</v>
      </c>
      <c r="AH11" s="79">
        <v>5376</v>
      </c>
      <c r="AI11" s="79">
        <v>344</v>
      </c>
      <c r="AJ11" s="79"/>
      <c r="AK11" s="79" t="s">
        <v>716</v>
      </c>
      <c r="AL11" s="79" t="s">
        <v>771</v>
      </c>
      <c r="AM11" s="84" t="s">
        <v>812</v>
      </c>
      <c r="AN11" s="79"/>
      <c r="AO11" s="81">
        <v>39942.07707175926</v>
      </c>
      <c r="AP11" s="79"/>
      <c r="AQ11" s="79" t="b">
        <v>0</v>
      </c>
      <c r="AR11" s="79" t="b">
        <v>0</v>
      </c>
      <c r="AS11" s="79" t="b">
        <v>1</v>
      </c>
      <c r="AT11" s="79"/>
      <c r="AU11" s="79">
        <v>28</v>
      </c>
      <c r="AV11" s="84" t="s">
        <v>907</v>
      </c>
      <c r="AW11" s="79" t="b">
        <v>0</v>
      </c>
      <c r="AX11" s="79" t="s">
        <v>931</v>
      </c>
      <c r="AY11" s="84" t="s">
        <v>940</v>
      </c>
      <c r="AZ11" s="79" t="s">
        <v>66</v>
      </c>
      <c r="BA11" s="79" t="str">
        <f>REPLACE(INDEX(GroupVertices[Group],MATCH(Vertices[[#This Row],[Vertex]],GroupVertices[Vertex],0)),1,1,"")</f>
        <v>1</v>
      </c>
      <c r="BB11" s="48">
        <v>0</v>
      </c>
      <c r="BC11" s="49">
        <v>0</v>
      </c>
      <c r="BD11" s="48">
        <v>0</v>
      </c>
      <c r="BE11" s="49">
        <v>0</v>
      </c>
      <c r="BF11" s="48">
        <v>0</v>
      </c>
      <c r="BG11" s="49">
        <v>0</v>
      </c>
      <c r="BH11" s="48">
        <v>29</v>
      </c>
      <c r="BI11" s="49">
        <v>100</v>
      </c>
      <c r="BJ11" s="48">
        <v>29</v>
      </c>
      <c r="BK11" s="48"/>
      <c r="BL11" s="48"/>
      <c r="BM11" s="48"/>
      <c r="BN11" s="48"/>
      <c r="BO11" s="48" t="s">
        <v>341</v>
      </c>
      <c r="BP11" s="48" t="s">
        <v>341</v>
      </c>
      <c r="BQ11" s="133" t="s">
        <v>1698</v>
      </c>
      <c r="BR11" s="133" t="s">
        <v>1698</v>
      </c>
      <c r="BS11" s="133" t="s">
        <v>1626</v>
      </c>
      <c r="BT11" s="133" t="s">
        <v>1626</v>
      </c>
      <c r="BU11" s="2"/>
      <c r="BV11" s="3"/>
      <c r="BW11" s="3"/>
      <c r="BX11" s="3"/>
      <c r="BY11" s="3"/>
    </row>
    <row r="12" spans="1:77" ht="41.45" customHeight="1">
      <c r="A12" s="65" t="s">
        <v>240</v>
      </c>
      <c r="C12" s="66"/>
      <c r="D12" s="66" t="s">
        <v>64</v>
      </c>
      <c r="E12" s="67">
        <v>164.93816128331628</v>
      </c>
      <c r="F12" s="69">
        <v>99.98309926564066</v>
      </c>
      <c r="G12" s="103" t="s">
        <v>373</v>
      </c>
      <c r="H12" s="66"/>
      <c r="I12" s="70" t="s">
        <v>240</v>
      </c>
      <c r="J12" s="71"/>
      <c r="K12" s="71"/>
      <c r="L12" s="70" t="s">
        <v>999</v>
      </c>
      <c r="M12" s="74">
        <v>6.632451404156883</v>
      </c>
      <c r="N12" s="75">
        <v>170.07345581054688</v>
      </c>
      <c r="O12" s="75">
        <v>5411.49609375</v>
      </c>
      <c r="P12" s="76"/>
      <c r="Q12" s="77"/>
      <c r="R12" s="77"/>
      <c r="S12" s="89"/>
      <c r="T12" s="48">
        <v>0</v>
      </c>
      <c r="U12" s="48">
        <v>3</v>
      </c>
      <c r="V12" s="49">
        <v>0</v>
      </c>
      <c r="W12" s="49">
        <v>0.006452</v>
      </c>
      <c r="X12" s="49">
        <v>0.001328</v>
      </c>
      <c r="Y12" s="49">
        <v>0.597696</v>
      </c>
      <c r="Z12" s="49">
        <v>0.8333333333333334</v>
      </c>
      <c r="AA12" s="49">
        <v>0</v>
      </c>
      <c r="AB12" s="72">
        <v>12</v>
      </c>
      <c r="AC12" s="72"/>
      <c r="AD12" s="73"/>
      <c r="AE12" s="79" t="s">
        <v>660</v>
      </c>
      <c r="AF12" s="79">
        <v>787</v>
      </c>
      <c r="AG12" s="79">
        <v>243</v>
      </c>
      <c r="AH12" s="79">
        <v>974</v>
      </c>
      <c r="AI12" s="79">
        <v>2195</v>
      </c>
      <c r="AJ12" s="79"/>
      <c r="AK12" s="79" t="s">
        <v>717</v>
      </c>
      <c r="AL12" s="79" t="s">
        <v>772</v>
      </c>
      <c r="AM12" s="84" t="s">
        <v>813</v>
      </c>
      <c r="AN12" s="79"/>
      <c r="AO12" s="81">
        <v>41765.959398148145</v>
      </c>
      <c r="AP12" s="84" t="s">
        <v>862</v>
      </c>
      <c r="AQ12" s="79" t="b">
        <v>0</v>
      </c>
      <c r="AR12" s="79" t="b">
        <v>0</v>
      </c>
      <c r="AS12" s="79" t="b">
        <v>1</v>
      </c>
      <c r="AT12" s="79"/>
      <c r="AU12" s="79">
        <v>11</v>
      </c>
      <c r="AV12" s="84" t="s">
        <v>903</v>
      </c>
      <c r="AW12" s="79" t="b">
        <v>0</v>
      </c>
      <c r="AX12" s="79" t="s">
        <v>931</v>
      </c>
      <c r="AY12" s="84" t="s">
        <v>941</v>
      </c>
      <c r="AZ12" s="79" t="s">
        <v>66</v>
      </c>
      <c r="BA12" s="79" t="str">
        <f>REPLACE(INDEX(GroupVertices[Group],MATCH(Vertices[[#This Row],[Vertex]],GroupVertices[Vertex],0)),1,1,"")</f>
        <v>1</v>
      </c>
      <c r="BB12" s="48">
        <v>0</v>
      </c>
      <c r="BC12" s="49">
        <v>0</v>
      </c>
      <c r="BD12" s="48">
        <v>0</v>
      </c>
      <c r="BE12" s="49">
        <v>0</v>
      </c>
      <c r="BF12" s="48">
        <v>0</v>
      </c>
      <c r="BG12" s="49">
        <v>0</v>
      </c>
      <c r="BH12" s="48">
        <v>29</v>
      </c>
      <c r="BI12" s="49">
        <v>100</v>
      </c>
      <c r="BJ12" s="48">
        <v>29</v>
      </c>
      <c r="BK12" s="48"/>
      <c r="BL12" s="48"/>
      <c r="BM12" s="48"/>
      <c r="BN12" s="48"/>
      <c r="BO12" s="48" t="s">
        <v>341</v>
      </c>
      <c r="BP12" s="48" t="s">
        <v>341</v>
      </c>
      <c r="BQ12" s="133" t="s">
        <v>1698</v>
      </c>
      <c r="BR12" s="133" t="s">
        <v>1698</v>
      </c>
      <c r="BS12" s="133" t="s">
        <v>1626</v>
      </c>
      <c r="BT12" s="133" t="s">
        <v>1626</v>
      </c>
      <c r="BU12" s="2"/>
      <c r="BV12" s="3"/>
      <c r="BW12" s="3"/>
      <c r="BX12" s="3"/>
      <c r="BY12" s="3"/>
    </row>
    <row r="13" spans="1:77" ht="41.45" customHeight="1">
      <c r="A13" s="65" t="s">
        <v>241</v>
      </c>
      <c r="C13" s="66"/>
      <c r="D13" s="66" t="s">
        <v>64</v>
      </c>
      <c r="E13" s="67">
        <v>173.31062086940332</v>
      </c>
      <c r="F13" s="69">
        <v>99.93493965091757</v>
      </c>
      <c r="G13" s="103" t="s">
        <v>374</v>
      </c>
      <c r="H13" s="66"/>
      <c r="I13" s="70" t="s">
        <v>241</v>
      </c>
      <c r="J13" s="71"/>
      <c r="K13" s="71"/>
      <c r="L13" s="70" t="s">
        <v>1000</v>
      </c>
      <c r="M13" s="74">
        <v>22.682445670869416</v>
      </c>
      <c r="N13" s="75">
        <v>988.4823608398438</v>
      </c>
      <c r="O13" s="75">
        <v>9146.2333984375</v>
      </c>
      <c r="P13" s="76"/>
      <c r="Q13" s="77"/>
      <c r="R13" s="77"/>
      <c r="S13" s="89"/>
      <c r="T13" s="48">
        <v>0</v>
      </c>
      <c r="U13" s="48">
        <v>3</v>
      </c>
      <c r="V13" s="49">
        <v>0</v>
      </c>
      <c r="W13" s="49">
        <v>0.006452</v>
      </c>
      <c r="X13" s="49">
        <v>0.001328</v>
      </c>
      <c r="Y13" s="49">
        <v>0.597696</v>
      </c>
      <c r="Z13" s="49">
        <v>0.8333333333333334</v>
      </c>
      <c r="AA13" s="49">
        <v>0</v>
      </c>
      <c r="AB13" s="72">
        <v>13</v>
      </c>
      <c r="AC13" s="72"/>
      <c r="AD13" s="73"/>
      <c r="AE13" s="79" t="s">
        <v>661</v>
      </c>
      <c r="AF13" s="79">
        <v>1215</v>
      </c>
      <c r="AG13" s="79">
        <v>887</v>
      </c>
      <c r="AH13" s="79">
        <v>653</v>
      </c>
      <c r="AI13" s="79">
        <v>513</v>
      </c>
      <c r="AJ13" s="79"/>
      <c r="AK13" s="79" t="s">
        <v>718</v>
      </c>
      <c r="AL13" s="79" t="s">
        <v>773</v>
      </c>
      <c r="AM13" s="84" t="s">
        <v>814</v>
      </c>
      <c r="AN13" s="79"/>
      <c r="AO13" s="81">
        <v>40248.68383101852</v>
      </c>
      <c r="AP13" s="84" t="s">
        <v>863</v>
      </c>
      <c r="AQ13" s="79" t="b">
        <v>0</v>
      </c>
      <c r="AR13" s="79" t="b">
        <v>0</v>
      </c>
      <c r="AS13" s="79" t="b">
        <v>0</v>
      </c>
      <c r="AT13" s="79"/>
      <c r="AU13" s="79">
        <v>31</v>
      </c>
      <c r="AV13" s="84" t="s">
        <v>907</v>
      </c>
      <c r="AW13" s="79" t="b">
        <v>0</v>
      </c>
      <c r="AX13" s="79" t="s">
        <v>931</v>
      </c>
      <c r="AY13" s="84" t="s">
        <v>942</v>
      </c>
      <c r="AZ13" s="79" t="s">
        <v>66</v>
      </c>
      <c r="BA13" s="79" t="str">
        <f>REPLACE(INDEX(GroupVertices[Group],MATCH(Vertices[[#This Row],[Vertex]],GroupVertices[Vertex],0)),1,1,"")</f>
        <v>1</v>
      </c>
      <c r="BB13" s="48">
        <v>0</v>
      </c>
      <c r="BC13" s="49">
        <v>0</v>
      </c>
      <c r="BD13" s="48">
        <v>0</v>
      </c>
      <c r="BE13" s="49">
        <v>0</v>
      </c>
      <c r="BF13" s="48">
        <v>0</v>
      </c>
      <c r="BG13" s="49">
        <v>0</v>
      </c>
      <c r="BH13" s="48">
        <v>29</v>
      </c>
      <c r="BI13" s="49">
        <v>100</v>
      </c>
      <c r="BJ13" s="48">
        <v>29</v>
      </c>
      <c r="BK13" s="48"/>
      <c r="BL13" s="48"/>
      <c r="BM13" s="48"/>
      <c r="BN13" s="48"/>
      <c r="BO13" s="48" t="s">
        <v>341</v>
      </c>
      <c r="BP13" s="48" t="s">
        <v>341</v>
      </c>
      <c r="BQ13" s="133" t="s">
        <v>1698</v>
      </c>
      <c r="BR13" s="133" t="s">
        <v>1698</v>
      </c>
      <c r="BS13" s="133" t="s">
        <v>1626</v>
      </c>
      <c r="BT13" s="133" t="s">
        <v>1626</v>
      </c>
      <c r="BU13" s="2"/>
      <c r="BV13" s="3"/>
      <c r="BW13" s="3"/>
      <c r="BX13" s="3"/>
      <c r="BY13" s="3"/>
    </row>
    <row r="14" spans="1:77" ht="41.45" customHeight="1">
      <c r="A14" s="65" t="s">
        <v>242</v>
      </c>
      <c r="C14" s="66"/>
      <c r="D14" s="66" t="s">
        <v>64</v>
      </c>
      <c r="E14" s="67">
        <v>168.17533898042137</v>
      </c>
      <c r="F14" s="69">
        <v>99.9644785450412</v>
      </c>
      <c r="G14" s="103" t="s">
        <v>375</v>
      </c>
      <c r="H14" s="66"/>
      <c r="I14" s="70" t="s">
        <v>242</v>
      </c>
      <c r="J14" s="71"/>
      <c r="K14" s="71"/>
      <c r="L14" s="70" t="s">
        <v>1001</v>
      </c>
      <c r="M14" s="74">
        <v>12.838116889267784</v>
      </c>
      <c r="N14" s="75">
        <v>9023.3798828125</v>
      </c>
      <c r="O14" s="75">
        <v>4345.115234375</v>
      </c>
      <c r="P14" s="76"/>
      <c r="Q14" s="77"/>
      <c r="R14" s="77"/>
      <c r="S14" s="89"/>
      <c r="T14" s="48">
        <v>0</v>
      </c>
      <c r="U14" s="48">
        <v>7</v>
      </c>
      <c r="V14" s="49">
        <v>0</v>
      </c>
      <c r="W14" s="49">
        <v>0.006667</v>
      </c>
      <c r="X14" s="49">
        <v>0.059967</v>
      </c>
      <c r="Y14" s="49">
        <v>0.872385</v>
      </c>
      <c r="Z14" s="49">
        <v>0.8571428571428571</v>
      </c>
      <c r="AA14" s="49">
        <v>0</v>
      </c>
      <c r="AB14" s="72">
        <v>14</v>
      </c>
      <c r="AC14" s="72"/>
      <c r="AD14" s="73"/>
      <c r="AE14" s="79" t="s">
        <v>662</v>
      </c>
      <c r="AF14" s="79">
        <v>880</v>
      </c>
      <c r="AG14" s="79">
        <v>492</v>
      </c>
      <c r="AH14" s="79">
        <v>4554</v>
      </c>
      <c r="AI14" s="79">
        <v>2087</v>
      </c>
      <c r="AJ14" s="79"/>
      <c r="AK14" s="79" t="s">
        <v>719</v>
      </c>
      <c r="AL14" s="79" t="s">
        <v>774</v>
      </c>
      <c r="AM14" s="84" t="s">
        <v>815</v>
      </c>
      <c r="AN14" s="79"/>
      <c r="AO14" s="81">
        <v>39870.58582175926</v>
      </c>
      <c r="AP14" s="84" t="s">
        <v>864</v>
      </c>
      <c r="AQ14" s="79" t="b">
        <v>1</v>
      </c>
      <c r="AR14" s="79" t="b">
        <v>0</v>
      </c>
      <c r="AS14" s="79" t="b">
        <v>1</v>
      </c>
      <c r="AT14" s="79"/>
      <c r="AU14" s="79">
        <v>20</v>
      </c>
      <c r="AV14" s="84" t="s">
        <v>903</v>
      </c>
      <c r="AW14" s="79" t="b">
        <v>0</v>
      </c>
      <c r="AX14" s="79" t="s">
        <v>931</v>
      </c>
      <c r="AY14" s="84" t="s">
        <v>943</v>
      </c>
      <c r="AZ14" s="79" t="s">
        <v>66</v>
      </c>
      <c r="BA14" s="79" t="str">
        <f>REPLACE(INDEX(GroupVertices[Group],MATCH(Vertices[[#This Row],[Vertex]],GroupVertices[Vertex],0)),1,1,"")</f>
        <v>3</v>
      </c>
      <c r="BB14" s="48">
        <v>0</v>
      </c>
      <c r="BC14" s="49">
        <v>0</v>
      </c>
      <c r="BD14" s="48">
        <v>0</v>
      </c>
      <c r="BE14" s="49">
        <v>0</v>
      </c>
      <c r="BF14" s="48">
        <v>0</v>
      </c>
      <c r="BG14" s="49">
        <v>0</v>
      </c>
      <c r="BH14" s="48">
        <v>30</v>
      </c>
      <c r="BI14" s="49">
        <v>100</v>
      </c>
      <c r="BJ14" s="48">
        <v>30</v>
      </c>
      <c r="BK14" s="48"/>
      <c r="BL14" s="48"/>
      <c r="BM14" s="48"/>
      <c r="BN14" s="48"/>
      <c r="BO14" s="48" t="s">
        <v>342</v>
      </c>
      <c r="BP14" s="48" t="s">
        <v>342</v>
      </c>
      <c r="BQ14" s="133" t="s">
        <v>1700</v>
      </c>
      <c r="BR14" s="133" t="s">
        <v>1700</v>
      </c>
      <c r="BS14" s="133" t="s">
        <v>1734</v>
      </c>
      <c r="BT14" s="133" t="s">
        <v>1734</v>
      </c>
      <c r="BU14" s="2"/>
      <c r="BV14" s="3"/>
      <c r="BW14" s="3"/>
      <c r="BX14" s="3"/>
      <c r="BY14" s="3"/>
    </row>
    <row r="15" spans="1:77" ht="41.45" customHeight="1">
      <c r="A15" s="65" t="s">
        <v>254</v>
      </c>
      <c r="C15" s="66"/>
      <c r="D15" s="66" t="s">
        <v>64</v>
      </c>
      <c r="E15" s="67">
        <v>228.94067454776754</v>
      </c>
      <c r="F15" s="69">
        <v>99.61494742824667</v>
      </c>
      <c r="G15" s="103" t="s">
        <v>387</v>
      </c>
      <c r="H15" s="66"/>
      <c r="I15" s="70" t="s">
        <v>254</v>
      </c>
      <c r="J15" s="71"/>
      <c r="K15" s="71"/>
      <c r="L15" s="70" t="s">
        <v>1002</v>
      </c>
      <c r="M15" s="74">
        <v>129.32518707966278</v>
      </c>
      <c r="N15" s="75">
        <v>7595.5078125</v>
      </c>
      <c r="O15" s="75">
        <v>7317.8837890625</v>
      </c>
      <c r="P15" s="76"/>
      <c r="Q15" s="77"/>
      <c r="R15" s="77"/>
      <c r="S15" s="89"/>
      <c r="T15" s="48">
        <v>11</v>
      </c>
      <c r="U15" s="48">
        <v>7</v>
      </c>
      <c r="V15" s="49">
        <v>64.52381</v>
      </c>
      <c r="W15" s="49">
        <v>0.006993</v>
      </c>
      <c r="X15" s="49">
        <v>0.084382</v>
      </c>
      <c r="Y15" s="49">
        <v>1.639409</v>
      </c>
      <c r="Z15" s="49">
        <v>0.358974358974359</v>
      </c>
      <c r="AA15" s="49">
        <v>0.38461538461538464</v>
      </c>
      <c r="AB15" s="72">
        <v>15</v>
      </c>
      <c r="AC15" s="72"/>
      <c r="AD15" s="73"/>
      <c r="AE15" s="79" t="s">
        <v>663</v>
      </c>
      <c r="AF15" s="79">
        <v>1854</v>
      </c>
      <c r="AG15" s="79">
        <v>5166</v>
      </c>
      <c r="AH15" s="79">
        <v>7667</v>
      </c>
      <c r="AI15" s="79">
        <v>2257</v>
      </c>
      <c r="AJ15" s="79"/>
      <c r="AK15" s="79" t="s">
        <v>720</v>
      </c>
      <c r="AL15" s="79" t="s">
        <v>775</v>
      </c>
      <c r="AM15" s="84" t="s">
        <v>816</v>
      </c>
      <c r="AN15" s="79"/>
      <c r="AO15" s="81">
        <v>39911.69835648148</v>
      </c>
      <c r="AP15" s="84" t="s">
        <v>865</v>
      </c>
      <c r="AQ15" s="79" t="b">
        <v>0</v>
      </c>
      <c r="AR15" s="79" t="b">
        <v>0</v>
      </c>
      <c r="AS15" s="79" t="b">
        <v>0</v>
      </c>
      <c r="AT15" s="79"/>
      <c r="AU15" s="79">
        <v>243</v>
      </c>
      <c r="AV15" s="84" t="s">
        <v>908</v>
      </c>
      <c r="AW15" s="79" t="b">
        <v>0</v>
      </c>
      <c r="AX15" s="79" t="s">
        <v>931</v>
      </c>
      <c r="AY15" s="84" t="s">
        <v>944</v>
      </c>
      <c r="AZ15" s="79" t="s">
        <v>66</v>
      </c>
      <c r="BA15" s="79" t="str">
        <f>REPLACE(INDEX(GroupVertices[Group],MATCH(Vertices[[#This Row],[Vertex]],GroupVertices[Vertex],0)),1,1,"")</f>
        <v>3</v>
      </c>
      <c r="BB15" s="48">
        <v>1</v>
      </c>
      <c r="BC15" s="49">
        <v>1.492537313432836</v>
      </c>
      <c r="BD15" s="48">
        <v>1</v>
      </c>
      <c r="BE15" s="49">
        <v>1.492537313432836</v>
      </c>
      <c r="BF15" s="48">
        <v>0</v>
      </c>
      <c r="BG15" s="49">
        <v>0</v>
      </c>
      <c r="BH15" s="48">
        <v>65</v>
      </c>
      <c r="BI15" s="49">
        <v>97.01492537313433</v>
      </c>
      <c r="BJ15" s="48">
        <v>67</v>
      </c>
      <c r="BK15" s="48" t="s">
        <v>322</v>
      </c>
      <c r="BL15" s="48" t="s">
        <v>322</v>
      </c>
      <c r="BM15" s="48" t="s">
        <v>334</v>
      </c>
      <c r="BN15" s="48" t="s">
        <v>334</v>
      </c>
      <c r="BO15" s="48" t="s">
        <v>1685</v>
      </c>
      <c r="BP15" s="48" t="s">
        <v>1685</v>
      </c>
      <c r="BQ15" s="133" t="s">
        <v>1701</v>
      </c>
      <c r="BR15" s="133" t="s">
        <v>1723</v>
      </c>
      <c r="BS15" s="133" t="s">
        <v>1735</v>
      </c>
      <c r="BT15" s="133" t="s">
        <v>1755</v>
      </c>
      <c r="BU15" s="2"/>
      <c r="BV15" s="3"/>
      <c r="BW15" s="3"/>
      <c r="BX15" s="3"/>
      <c r="BY15" s="3"/>
    </row>
    <row r="16" spans="1:77" ht="41.45" customHeight="1">
      <c r="A16" s="65" t="s">
        <v>249</v>
      </c>
      <c r="C16" s="66"/>
      <c r="D16" s="66" t="s">
        <v>64</v>
      </c>
      <c r="E16" s="67">
        <v>199.84507741475068</v>
      </c>
      <c r="F16" s="69">
        <v>99.78230956761041</v>
      </c>
      <c r="G16" s="103" t="s">
        <v>382</v>
      </c>
      <c r="H16" s="66"/>
      <c r="I16" s="70" t="s">
        <v>249</v>
      </c>
      <c r="J16" s="71"/>
      <c r="K16" s="71"/>
      <c r="L16" s="70" t="s">
        <v>1102</v>
      </c>
      <c r="M16" s="74">
        <v>73.54896476770215</v>
      </c>
      <c r="N16" s="75">
        <v>8889.45703125</v>
      </c>
      <c r="O16" s="75">
        <v>6580.24169921875</v>
      </c>
      <c r="P16" s="76"/>
      <c r="Q16" s="77"/>
      <c r="R16" s="77"/>
      <c r="S16" s="89"/>
      <c r="T16" s="48">
        <v>12</v>
      </c>
      <c r="U16" s="48">
        <v>6</v>
      </c>
      <c r="V16" s="49">
        <v>646.946032</v>
      </c>
      <c r="W16" s="49">
        <v>0.008929</v>
      </c>
      <c r="X16" s="49">
        <v>0.084831</v>
      </c>
      <c r="Y16" s="49">
        <v>1.632071</v>
      </c>
      <c r="Z16" s="49">
        <v>0.358974358974359</v>
      </c>
      <c r="AA16" s="49">
        <v>0.38461538461538464</v>
      </c>
      <c r="AB16" s="72">
        <v>16</v>
      </c>
      <c r="AC16" s="72"/>
      <c r="AD16" s="73"/>
      <c r="AE16" s="79" t="s">
        <v>664</v>
      </c>
      <c r="AF16" s="79">
        <v>3457</v>
      </c>
      <c r="AG16" s="79">
        <v>2928</v>
      </c>
      <c r="AH16" s="79">
        <v>3080</v>
      </c>
      <c r="AI16" s="79">
        <v>2553</v>
      </c>
      <c r="AJ16" s="79"/>
      <c r="AK16" s="79" t="s">
        <v>721</v>
      </c>
      <c r="AL16" s="79" t="s">
        <v>776</v>
      </c>
      <c r="AM16" s="84" t="s">
        <v>817</v>
      </c>
      <c r="AN16" s="79"/>
      <c r="AO16" s="81">
        <v>39212.66372685185</v>
      </c>
      <c r="AP16" s="84" t="s">
        <v>866</v>
      </c>
      <c r="AQ16" s="79" t="b">
        <v>0</v>
      </c>
      <c r="AR16" s="79" t="b">
        <v>0</v>
      </c>
      <c r="AS16" s="79" t="b">
        <v>1</v>
      </c>
      <c r="AT16" s="79"/>
      <c r="AU16" s="79">
        <v>104</v>
      </c>
      <c r="AV16" s="84" t="s">
        <v>902</v>
      </c>
      <c r="AW16" s="79" t="b">
        <v>0</v>
      </c>
      <c r="AX16" s="79" t="s">
        <v>931</v>
      </c>
      <c r="AY16" s="84" t="s">
        <v>945</v>
      </c>
      <c r="AZ16" s="79" t="s">
        <v>65</v>
      </c>
      <c r="BA16" s="79" t="str">
        <f>REPLACE(INDEX(GroupVertices[Group],MATCH(Vertices[[#This Row],[Vertex]],GroupVertices[Vertex],0)),1,1,"")</f>
        <v>3</v>
      </c>
      <c r="BB16" s="48">
        <v>0</v>
      </c>
      <c r="BC16" s="49">
        <v>0</v>
      </c>
      <c r="BD16" s="48">
        <v>0</v>
      </c>
      <c r="BE16" s="49">
        <v>0</v>
      </c>
      <c r="BF16" s="48">
        <v>0</v>
      </c>
      <c r="BG16" s="49">
        <v>0</v>
      </c>
      <c r="BH16" s="48">
        <v>30</v>
      </c>
      <c r="BI16" s="49">
        <v>100</v>
      </c>
      <c r="BJ16" s="48">
        <v>30</v>
      </c>
      <c r="BK16" s="48"/>
      <c r="BL16" s="48"/>
      <c r="BM16" s="48"/>
      <c r="BN16" s="48"/>
      <c r="BO16" s="48" t="s">
        <v>342</v>
      </c>
      <c r="BP16" s="48" t="s">
        <v>342</v>
      </c>
      <c r="BQ16" s="133" t="s">
        <v>1700</v>
      </c>
      <c r="BR16" s="133" t="s">
        <v>1700</v>
      </c>
      <c r="BS16" s="133" t="s">
        <v>1734</v>
      </c>
      <c r="BT16" s="133" t="s">
        <v>1734</v>
      </c>
      <c r="BU16" s="2"/>
      <c r="BV16" s="3"/>
      <c r="BW16" s="3"/>
      <c r="BX16" s="3"/>
      <c r="BY16" s="3"/>
    </row>
    <row r="17" spans="1:77" ht="41.45" customHeight="1">
      <c r="A17" s="65" t="s">
        <v>277</v>
      </c>
      <c r="C17" s="66"/>
      <c r="D17" s="66" t="s">
        <v>64</v>
      </c>
      <c r="E17" s="67">
        <v>164.11911632380776</v>
      </c>
      <c r="F17" s="69">
        <v>99.98781053229835</v>
      </c>
      <c r="G17" s="103" t="s">
        <v>914</v>
      </c>
      <c r="H17" s="66"/>
      <c r="I17" s="70" t="s">
        <v>277</v>
      </c>
      <c r="J17" s="71"/>
      <c r="K17" s="71"/>
      <c r="L17" s="70" t="s">
        <v>1003</v>
      </c>
      <c r="M17" s="74">
        <v>5.062343269369787</v>
      </c>
      <c r="N17" s="75">
        <v>8550.6298828125</v>
      </c>
      <c r="O17" s="75">
        <v>5391.0869140625</v>
      </c>
      <c r="P17" s="76"/>
      <c r="Q17" s="77"/>
      <c r="R17" s="77"/>
      <c r="S17" s="89"/>
      <c r="T17" s="48">
        <v>11</v>
      </c>
      <c r="U17" s="48">
        <v>0</v>
      </c>
      <c r="V17" s="49">
        <v>2.857143</v>
      </c>
      <c r="W17" s="49">
        <v>0.006849</v>
      </c>
      <c r="X17" s="49">
        <v>0.082375</v>
      </c>
      <c r="Y17" s="49">
        <v>1.301477</v>
      </c>
      <c r="Z17" s="49">
        <v>0.5454545454545454</v>
      </c>
      <c r="AA17" s="49">
        <v>0</v>
      </c>
      <c r="AB17" s="72">
        <v>17</v>
      </c>
      <c r="AC17" s="72"/>
      <c r="AD17" s="73"/>
      <c r="AE17" s="79" t="s">
        <v>665</v>
      </c>
      <c r="AF17" s="79">
        <v>561</v>
      </c>
      <c r="AG17" s="79">
        <v>180</v>
      </c>
      <c r="AH17" s="79">
        <v>146</v>
      </c>
      <c r="AI17" s="79">
        <v>258</v>
      </c>
      <c r="AJ17" s="79"/>
      <c r="AK17" s="79" t="s">
        <v>722</v>
      </c>
      <c r="AL17" s="79" t="s">
        <v>777</v>
      </c>
      <c r="AM17" s="79"/>
      <c r="AN17" s="79"/>
      <c r="AO17" s="81">
        <v>40174.41085648148</v>
      </c>
      <c r="AP17" s="79"/>
      <c r="AQ17" s="79" t="b">
        <v>0</v>
      </c>
      <c r="AR17" s="79" t="b">
        <v>0</v>
      </c>
      <c r="AS17" s="79" t="b">
        <v>0</v>
      </c>
      <c r="AT17" s="79"/>
      <c r="AU17" s="79">
        <v>4</v>
      </c>
      <c r="AV17" s="84" t="s">
        <v>903</v>
      </c>
      <c r="AW17" s="79" t="b">
        <v>0</v>
      </c>
      <c r="AX17" s="79" t="s">
        <v>931</v>
      </c>
      <c r="AY17" s="84" t="s">
        <v>946</v>
      </c>
      <c r="AZ17" s="79" t="s">
        <v>65</v>
      </c>
      <c r="BA17" s="79" t="str">
        <f>REPLACE(INDEX(GroupVertices[Group],MATCH(Vertices[[#This Row],[Vertex]],GroupVertices[Vertex],0)),1,1,"")</f>
        <v>3</v>
      </c>
      <c r="BB17" s="48"/>
      <c r="BC17" s="49"/>
      <c r="BD17" s="48"/>
      <c r="BE17" s="49"/>
      <c r="BF17" s="48"/>
      <c r="BG17" s="49"/>
      <c r="BH17" s="48"/>
      <c r="BI17" s="49"/>
      <c r="BJ17" s="48"/>
      <c r="BK17" s="48"/>
      <c r="BL17" s="48"/>
      <c r="BM17" s="48"/>
      <c r="BN17" s="48"/>
      <c r="BO17" s="48"/>
      <c r="BP17" s="48"/>
      <c r="BQ17" s="48"/>
      <c r="BR17" s="48"/>
      <c r="BS17" s="48"/>
      <c r="BT17" s="48"/>
      <c r="BU17" s="2"/>
      <c r="BV17" s="3"/>
      <c r="BW17" s="3"/>
      <c r="BX17" s="3"/>
      <c r="BY17" s="3"/>
    </row>
    <row r="18" spans="1:77" ht="41.45" customHeight="1">
      <c r="A18" s="65" t="s">
        <v>252</v>
      </c>
      <c r="C18" s="66"/>
      <c r="D18" s="66" t="s">
        <v>64</v>
      </c>
      <c r="E18" s="67">
        <v>162.91004995500947</v>
      </c>
      <c r="F18" s="69">
        <v>99.99476525926923</v>
      </c>
      <c r="G18" s="103" t="s">
        <v>385</v>
      </c>
      <c r="H18" s="66"/>
      <c r="I18" s="70" t="s">
        <v>252</v>
      </c>
      <c r="J18" s="71"/>
      <c r="K18" s="71"/>
      <c r="L18" s="70" t="s">
        <v>1004</v>
      </c>
      <c r="M18" s="74">
        <v>2.7445645942078842</v>
      </c>
      <c r="N18" s="75">
        <v>7677.5009765625</v>
      </c>
      <c r="O18" s="75">
        <v>6058.66015625</v>
      </c>
      <c r="P18" s="76"/>
      <c r="Q18" s="77"/>
      <c r="R18" s="77"/>
      <c r="S18" s="89"/>
      <c r="T18" s="48">
        <v>10</v>
      </c>
      <c r="U18" s="48">
        <v>6</v>
      </c>
      <c r="V18" s="49">
        <v>2.857143</v>
      </c>
      <c r="W18" s="49">
        <v>0.006849</v>
      </c>
      <c r="X18" s="49">
        <v>0.082375</v>
      </c>
      <c r="Y18" s="49">
        <v>1.301477</v>
      </c>
      <c r="Z18" s="49">
        <v>0.5</v>
      </c>
      <c r="AA18" s="49">
        <v>0.45454545454545453</v>
      </c>
      <c r="AB18" s="72">
        <v>18</v>
      </c>
      <c r="AC18" s="72"/>
      <c r="AD18" s="73"/>
      <c r="AE18" s="79" t="s">
        <v>666</v>
      </c>
      <c r="AF18" s="79">
        <v>98</v>
      </c>
      <c r="AG18" s="79">
        <v>87</v>
      </c>
      <c r="AH18" s="79">
        <v>41</v>
      </c>
      <c r="AI18" s="79">
        <v>101</v>
      </c>
      <c r="AJ18" s="79"/>
      <c r="AK18" s="79" t="s">
        <v>723</v>
      </c>
      <c r="AL18" s="79" t="s">
        <v>778</v>
      </c>
      <c r="AM18" s="84" t="s">
        <v>818</v>
      </c>
      <c r="AN18" s="79"/>
      <c r="AO18" s="81">
        <v>41718.177719907406</v>
      </c>
      <c r="AP18" s="84" t="s">
        <v>867</v>
      </c>
      <c r="AQ18" s="79" t="b">
        <v>1</v>
      </c>
      <c r="AR18" s="79" t="b">
        <v>0</v>
      </c>
      <c r="AS18" s="79" t="b">
        <v>0</v>
      </c>
      <c r="AT18" s="79"/>
      <c r="AU18" s="79">
        <v>1</v>
      </c>
      <c r="AV18" s="84" t="s">
        <v>903</v>
      </c>
      <c r="AW18" s="79" t="b">
        <v>0</v>
      </c>
      <c r="AX18" s="79" t="s">
        <v>931</v>
      </c>
      <c r="AY18" s="84" t="s">
        <v>947</v>
      </c>
      <c r="AZ18" s="79" t="s">
        <v>66</v>
      </c>
      <c r="BA18" s="79" t="str">
        <f>REPLACE(INDEX(GroupVertices[Group],MATCH(Vertices[[#This Row],[Vertex]],GroupVertices[Vertex],0)),1,1,"")</f>
        <v>3</v>
      </c>
      <c r="BB18" s="48">
        <v>0</v>
      </c>
      <c r="BC18" s="49">
        <v>0</v>
      </c>
      <c r="BD18" s="48">
        <v>0</v>
      </c>
      <c r="BE18" s="49">
        <v>0</v>
      </c>
      <c r="BF18" s="48">
        <v>0</v>
      </c>
      <c r="BG18" s="49">
        <v>0</v>
      </c>
      <c r="BH18" s="48">
        <v>30</v>
      </c>
      <c r="BI18" s="49">
        <v>100</v>
      </c>
      <c r="BJ18" s="48">
        <v>30</v>
      </c>
      <c r="BK18" s="48"/>
      <c r="BL18" s="48"/>
      <c r="BM18" s="48"/>
      <c r="BN18" s="48"/>
      <c r="BO18" s="48" t="s">
        <v>342</v>
      </c>
      <c r="BP18" s="48" t="s">
        <v>342</v>
      </c>
      <c r="BQ18" s="133" t="s">
        <v>1700</v>
      </c>
      <c r="BR18" s="133" t="s">
        <v>1700</v>
      </c>
      <c r="BS18" s="133" t="s">
        <v>1734</v>
      </c>
      <c r="BT18" s="133" t="s">
        <v>1734</v>
      </c>
      <c r="BU18" s="2"/>
      <c r="BV18" s="3"/>
      <c r="BW18" s="3"/>
      <c r="BX18" s="3"/>
      <c r="BY18" s="3"/>
    </row>
    <row r="19" spans="1:77" ht="41.45" customHeight="1">
      <c r="A19" s="65" t="s">
        <v>253</v>
      </c>
      <c r="C19" s="66"/>
      <c r="D19" s="66" t="s">
        <v>64</v>
      </c>
      <c r="E19" s="67">
        <v>182.77514040150174</v>
      </c>
      <c r="F19" s="69">
        <v>99.88049834731757</v>
      </c>
      <c r="G19" s="103" t="s">
        <v>386</v>
      </c>
      <c r="H19" s="66"/>
      <c r="I19" s="70" t="s">
        <v>253</v>
      </c>
      <c r="J19" s="71"/>
      <c r="K19" s="71"/>
      <c r="L19" s="70" t="s">
        <v>1005</v>
      </c>
      <c r="M19" s="74">
        <v>40.82591745063141</v>
      </c>
      <c r="N19" s="75">
        <v>8261.19140625</v>
      </c>
      <c r="O19" s="75">
        <v>6788.455078125</v>
      </c>
      <c r="P19" s="76"/>
      <c r="Q19" s="77"/>
      <c r="R19" s="77"/>
      <c r="S19" s="89"/>
      <c r="T19" s="48">
        <v>10</v>
      </c>
      <c r="U19" s="48">
        <v>6</v>
      </c>
      <c r="V19" s="49">
        <v>2.857143</v>
      </c>
      <c r="W19" s="49">
        <v>0.006849</v>
      </c>
      <c r="X19" s="49">
        <v>0.082375</v>
      </c>
      <c r="Y19" s="49">
        <v>1.301477</v>
      </c>
      <c r="Z19" s="49">
        <v>0.5</v>
      </c>
      <c r="AA19" s="49">
        <v>0.45454545454545453</v>
      </c>
      <c r="AB19" s="72">
        <v>19</v>
      </c>
      <c r="AC19" s="72"/>
      <c r="AD19" s="73"/>
      <c r="AE19" s="79" t="s">
        <v>667</v>
      </c>
      <c r="AF19" s="79">
        <v>376</v>
      </c>
      <c r="AG19" s="79">
        <v>1615</v>
      </c>
      <c r="AH19" s="79">
        <v>356</v>
      </c>
      <c r="AI19" s="79">
        <v>5869</v>
      </c>
      <c r="AJ19" s="79"/>
      <c r="AK19" s="79" t="s">
        <v>724</v>
      </c>
      <c r="AL19" s="79"/>
      <c r="AM19" s="84" t="s">
        <v>819</v>
      </c>
      <c r="AN19" s="79"/>
      <c r="AO19" s="81">
        <v>40128.15126157407</v>
      </c>
      <c r="AP19" s="84" t="s">
        <v>868</v>
      </c>
      <c r="AQ19" s="79" t="b">
        <v>0</v>
      </c>
      <c r="AR19" s="79" t="b">
        <v>0</v>
      </c>
      <c r="AS19" s="79" t="b">
        <v>1</v>
      </c>
      <c r="AT19" s="79"/>
      <c r="AU19" s="79">
        <v>46</v>
      </c>
      <c r="AV19" s="84" t="s">
        <v>903</v>
      </c>
      <c r="AW19" s="79" t="b">
        <v>1</v>
      </c>
      <c r="AX19" s="79" t="s">
        <v>931</v>
      </c>
      <c r="AY19" s="84" t="s">
        <v>948</v>
      </c>
      <c r="AZ19" s="79" t="s">
        <v>66</v>
      </c>
      <c r="BA19" s="79" t="str">
        <f>REPLACE(INDEX(GroupVertices[Group],MATCH(Vertices[[#This Row],[Vertex]],GroupVertices[Vertex],0)),1,1,"")</f>
        <v>3</v>
      </c>
      <c r="BB19" s="48">
        <v>0</v>
      </c>
      <c r="BC19" s="49">
        <v>0</v>
      </c>
      <c r="BD19" s="48">
        <v>0</v>
      </c>
      <c r="BE19" s="49">
        <v>0</v>
      </c>
      <c r="BF19" s="48">
        <v>0</v>
      </c>
      <c r="BG19" s="49">
        <v>0</v>
      </c>
      <c r="BH19" s="48">
        <v>30</v>
      </c>
      <c r="BI19" s="49">
        <v>100</v>
      </c>
      <c r="BJ19" s="48">
        <v>30</v>
      </c>
      <c r="BK19" s="48"/>
      <c r="BL19" s="48"/>
      <c r="BM19" s="48"/>
      <c r="BN19" s="48"/>
      <c r="BO19" s="48" t="s">
        <v>342</v>
      </c>
      <c r="BP19" s="48" t="s">
        <v>342</v>
      </c>
      <c r="BQ19" s="133" t="s">
        <v>1700</v>
      </c>
      <c r="BR19" s="133" t="s">
        <v>1700</v>
      </c>
      <c r="BS19" s="133" t="s">
        <v>1734</v>
      </c>
      <c r="BT19" s="133" t="s">
        <v>1734</v>
      </c>
      <c r="BU19" s="2"/>
      <c r="BV19" s="3"/>
      <c r="BW19" s="3"/>
      <c r="BX19" s="3"/>
      <c r="BY19" s="3"/>
    </row>
    <row r="20" spans="1:77" ht="41.45" customHeight="1">
      <c r="A20" s="65" t="s">
        <v>251</v>
      </c>
      <c r="C20" s="66"/>
      <c r="D20" s="66" t="s">
        <v>64</v>
      </c>
      <c r="E20" s="67">
        <v>173.31062086940332</v>
      </c>
      <c r="F20" s="69">
        <v>99.93493965091757</v>
      </c>
      <c r="G20" s="103" t="s">
        <v>384</v>
      </c>
      <c r="H20" s="66"/>
      <c r="I20" s="70" t="s">
        <v>251</v>
      </c>
      <c r="J20" s="71"/>
      <c r="K20" s="71"/>
      <c r="L20" s="70" t="s">
        <v>1006</v>
      </c>
      <c r="M20" s="74">
        <v>22.682445670869416</v>
      </c>
      <c r="N20" s="75">
        <v>7956.9345703125</v>
      </c>
      <c r="O20" s="75">
        <v>5144.0927734375</v>
      </c>
      <c r="P20" s="76"/>
      <c r="Q20" s="77"/>
      <c r="R20" s="77"/>
      <c r="S20" s="89"/>
      <c r="T20" s="48">
        <v>10</v>
      </c>
      <c r="U20" s="48">
        <v>6</v>
      </c>
      <c r="V20" s="49">
        <v>2.857143</v>
      </c>
      <c r="W20" s="49">
        <v>0.006849</v>
      </c>
      <c r="X20" s="49">
        <v>0.082375</v>
      </c>
      <c r="Y20" s="49">
        <v>1.301477</v>
      </c>
      <c r="Z20" s="49">
        <v>0.5</v>
      </c>
      <c r="AA20" s="49">
        <v>0.45454545454545453</v>
      </c>
      <c r="AB20" s="72">
        <v>20</v>
      </c>
      <c r="AC20" s="72"/>
      <c r="AD20" s="73"/>
      <c r="AE20" s="79" t="s">
        <v>668</v>
      </c>
      <c r="AF20" s="79">
        <v>1240</v>
      </c>
      <c r="AG20" s="79">
        <v>887</v>
      </c>
      <c r="AH20" s="79">
        <v>481</v>
      </c>
      <c r="AI20" s="79">
        <v>970</v>
      </c>
      <c r="AJ20" s="79"/>
      <c r="AK20" s="79" t="s">
        <v>725</v>
      </c>
      <c r="AL20" s="79" t="s">
        <v>779</v>
      </c>
      <c r="AM20" s="84" t="s">
        <v>820</v>
      </c>
      <c r="AN20" s="79"/>
      <c r="AO20" s="81">
        <v>39932.89575231481</v>
      </c>
      <c r="AP20" s="79"/>
      <c r="AQ20" s="79" t="b">
        <v>1</v>
      </c>
      <c r="AR20" s="79" t="b">
        <v>0</v>
      </c>
      <c r="AS20" s="79" t="b">
        <v>0</v>
      </c>
      <c r="AT20" s="79"/>
      <c r="AU20" s="79">
        <v>21</v>
      </c>
      <c r="AV20" s="84" t="s">
        <v>903</v>
      </c>
      <c r="AW20" s="79" t="b">
        <v>0</v>
      </c>
      <c r="AX20" s="79" t="s">
        <v>931</v>
      </c>
      <c r="AY20" s="84" t="s">
        <v>949</v>
      </c>
      <c r="AZ20" s="79" t="s">
        <v>66</v>
      </c>
      <c r="BA20" s="79" t="str">
        <f>REPLACE(INDEX(GroupVertices[Group],MATCH(Vertices[[#This Row],[Vertex]],GroupVertices[Vertex],0)),1,1,"")</f>
        <v>3</v>
      </c>
      <c r="BB20" s="48">
        <v>0</v>
      </c>
      <c r="BC20" s="49">
        <v>0</v>
      </c>
      <c r="BD20" s="48">
        <v>0</v>
      </c>
      <c r="BE20" s="49">
        <v>0</v>
      </c>
      <c r="BF20" s="48">
        <v>0</v>
      </c>
      <c r="BG20" s="49">
        <v>0</v>
      </c>
      <c r="BH20" s="48">
        <v>30</v>
      </c>
      <c r="BI20" s="49">
        <v>100</v>
      </c>
      <c r="BJ20" s="48">
        <v>30</v>
      </c>
      <c r="BK20" s="48"/>
      <c r="BL20" s="48"/>
      <c r="BM20" s="48"/>
      <c r="BN20" s="48"/>
      <c r="BO20" s="48" t="s">
        <v>342</v>
      </c>
      <c r="BP20" s="48" t="s">
        <v>342</v>
      </c>
      <c r="BQ20" s="133" t="s">
        <v>1700</v>
      </c>
      <c r="BR20" s="133" t="s">
        <v>1700</v>
      </c>
      <c r="BS20" s="133" t="s">
        <v>1734</v>
      </c>
      <c r="BT20" s="133" t="s">
        <v>1734</v>
      </c>
      <c r="BU20" s="2"/>
      <c r="BV20" s="3"/>
      <c r="BW20" s="3"/>
      <c r="BX20" s="3"/>
      <c r="BY20" s="3"/>
    </row>
    <row r="21" spans="1:77" ht="41.45" customHeight="1">
      <c r="A21" s="65" t="s">
        <v>250</v>
      </c>
      <c r="C21" s="66"/>
      <c r="D21" s="66" t="s">
        <v>64</v>
      </c>
      <c r="E21" s="67">
        <v>178.70591703124515</v>
      </c>
      <c r="F21" s="69">
        <v>99.90390511658515</v>
      </c>
      <c r="G21" s="103" t="s">
        <v>383</v>
      </c>
      <c r="H21" s="66"/>
      <c r="I21" s="70" t="s">
        <v>250</v>
      </c>
      <c r="J21" s="71"/>
      <c r="K21" s="71"/>
      <c r="L21" s="70" t="s">
        <v>1007</v>
      </c>
      <c r="M21" s="74">
        <v>33.02522147938758</v>
      </c>
      <c r="N21" s="75">
        <v>9180.95703125</v>
      </c>
      <c r="O21" s="75">
        <v>5740.49365234375</v>
      </c>
      <c r="P21" s="76"/>
      <c r="Q21" s="77"/>
      <c r="R21" s="77"/>
      <c r="S21" s="89"/>
      <c r="T21" s="48">
        <v>11</v>
      </c>
      <c r="U21" s="48">
        <v>6</v>
      </c>
      <c r="V21" s="49">
        <v>147.079365</v>
      </c>
      <c r="W21" s="49">
        <v>0.007353</v>
      </c>
      <c r="X21" s="49">
        <v>0.083236</v>
      </c>
      <c r="Y21" s="49">
        <v>1.499397</v>
      </c>
      <c r="Z21" s="49">
        <v>0.4166666666666667</v>
      </c>
      <c r="AA21" s="49">
        <v>0.4166666666666667</v>
      </c>
      <c r="AB21" s="72">
        <v>21</v>
      </c>
      <c r="AC21" s="72"/>
      <c r="AD21" s="73"/>
      <c r="AE21" s="79" t="s">
        <v>669</v>
      </c>
      <c r="AF21" s="79">
        <v>210</v>
      </c>
      <c r="AG21" s="79">
        <v>1302</v>
      </c>
      <c r="AH21" s="79">
        <v>468</v>
      </c>
      <c r="AI21" s="79">
        <v>87</v>
      </c>
      <c r="AJ21" s="79"/>
      <c r="AK21" s="79" t="s">
        <v>726</v>
      </c>
      <c r="AL21" s="79" t="s">
        <v>780</v>
      </c>
      <c r="AM21" s="84" t="s">
        <v>821</v>
      </c>
      <c r="AN21" s="79"/>
      <c r="AO21" s="81">
        <v>41289.019583333335</v>
      </c>
      <c r="AP21" s="84" t="s">
        <v>869</v>
      </c>
      <c r="AQ21" s="79" t="b">
        <v>1</v>
      </c>
      <c r="AR21" s="79" t="b">
        <v>0</v>
      </c>
      <c r="AS21" s="79" t="b">
        <v>1</v>
      </c>
      <c r="AT21" s="79"/>
      <c r="AU21" s="79">
        <v>63</v>
      </c>
      <c r="AV21" s="84" t="s">
        <v>903</v>
      </c>
      <c r="AW21" s="79" t="b">
        <v>0</v>
      </c>
      <c r="AX21" s="79" t="s">
        <v>931</v>
      </c>
      <c r="AY21" s="84" t="s">
        <v>950</v>
      </c>
      <c r="AZ21" s="79" t="s">
        <v>66</v>
      </c>
      <c r="BA21" s="79" t="str">
        <f>REPLACE(INDEX(GroupVertices[Group],MATCH(Vertices[[#This Row],[Vertex]],GroupVertices[Vertex],0)),1,1,"")</f>
        <v>3</v>
      </c>
      <c r="BB21" s="48">
        <v>0</v>
      </c>
      <c r="BC21" s="49">
        <v>0</v>
      </c>
      <c r="BD21" s="48">
        <v>0</v>
      </c>
      <c r="BE21" s="49">
        <v>0</v>
      </c>
      <c r="BF21" s="48">
        <v>0</v>
      </c>
      <c r="BG21" s="49">
        <v>0</v>
      </c>
      <c r="BH21" s="48">
        <v>30</v>
      </c>
      <c r="BI21" s="49">
        <v>100</v>
      </c>
      <c r="BJ21" s="48">
        <v>30</v>
      </c>
      <c r="BK21" s="48"/>
      <c r="BL21" s="48"/>
      <c r="BM21" s="48"/>
      <c r="BN21" s="48"/>
      <c r="BO21" s="48" t="s">
        <v>342</v>
      </c>
      <c r="BP21" s="48" t="s">
        <v>342</v>
      </c>
      <c r="BQ21" s="133" t="s">
        <v>1700</v>
      </c>
      <c r="BR21" s="133" t="s">
        <v>1700</v>
      </c>
      <c r="BS21" s="133" t="s">
        <v>1734</v>
      </c>
      <c r="BT21" s="133" t="s">
        <v>1734</v>
      </c>
      <c r="BU21" s="2"/>
      <c r="BV21" s="3"/>
      <c r="BW21" s="3"/>
      <c r="BX21" s="3"/>
      <c r="BY21" s="3"/>
    </row>
    <row r="22" spans="1:77" ht="41.45" customHeight="1">
      <c r="A22" s="65" t="s">
        <v>243</v>
      </c>
      <c r="C22" s="66"/>
      <c r="D22" s="66" t="s">
        <v>64</v>
      </c>
      <c r="E22" s="67">
        <v>165.74420552918178</v>
      </c>
      <c r="F22" s="69">
        <v>99.97846278099341</v>
      </c>
      <c r="G22" s="103" t="s">
        <v>376</v>
      </c>
      <c r="H22" s="66"/>
      <c r="I22" s="70" t="s">
        <v>243</v>
      </c>
      <c r="J22" s="71"/>
      <c r="K22" s="71"/>
      <c r="L22" s="70" t="s">
        <v>1008</v>
      </c>
      <c r="M22" s="74">
        <v>8.177637187598151</v>
      </c>
      <c r="N22" s="75">
        <v>7114.53369140625</v>
      </c>
      <c r="O22" s="75">
        <v>4610.57421875</v>
      </c>
      <c r="P22" s="76"/>
      <c r="Q22" s="77"/>
      <c r="R22" s="77"/>
      <c r="S22" s="89"/>
      <c r="T22" s="48">
        <v>0</v>
      </c>
      <c r="U22" s="48">
        <v>7</v>
      </c>
      <c r="V22" s="49">
        <v>0</v>
      </c>
      <c r="W22" s="49">
        <v>0.006667</v>
      </c>
      <c r="X22" s="49">
        <v>0.059967</v>
      </c>
      <c r="Y22" s="49">
        <v>0.872385</v>
      </c>
      <c r="Z22" s="49">
        <v>0.8571428571428571</v>
      </c>
      <c r="AA22" s="49">
        <v>0</v>
      </c>
      <c r="AB22" s="72">
        <v>22</v>
      </c>
      <c r="AC22" s="72"/>
      <c r="AD22" s="73"/>
      <c r="AE22" s="79" t="s">
        <v>670</v>
      </c>
      <c r="AF22" s="79">
        <v>208</v>
      </c>
      <c r="AG22" s="79">
        <v>305</v>
      </c>
      <c r="AH22" s="79">
        <v>224</v>
      </c>
      <c r="AI22" s="79">
        <v>84</v>
      </c>
      <c r="AJ22" s="79"/>
      <c r="AK22" s="79" t="s">
        <v>727</v>
      </c>
      <c r="AL22" s="79" t="s">
        <v>777</v>
      </c>
      <c r="AM22" s="84" t="s">
        <v>822</v>
      </c>
      <c r="AN22" s="79"/>
      <c r="AO22" s="81">
        <v>40945.81355324074</v>
      </c>
      <c r="AP22" s="79"/>
      <c r="AQ22" s="79" t="b">
        <v>1</v>
      </c>
      <c r="AR22" s="79" t="b">
        <v>0</v>
      </c>
      <c r="AS22" s="79" t="b">
        <v>0</v>
      </c>
      <c r="AT22" s="79"/>
      <c r="AU22" s="79">
        <v>8</v>
      </c>
      <c r="AV22" s="84" t="s">
        <v>903</v>
      </c>
      <c r="AW22" s="79" t="b">
        <v>0</v>
      </c>
      <c r="AX22" s="79" t="s">
        <v>931</v>
      </c>
      <c r="AY22" s="84" t="s">
        <v>951</v>
      </c>
      <c r="AZ22" s="79" t="s">
        <v>66</v>
      </c>
      <c r="BA22" s="79" t="str">
        <f>REPLACE(INDEX(GroupVertices[Group],MATCH(Vertices[[#This Row],[Vertex]],GroupVertices[Vertex],0)),1,1,"")</f>
        <v>3</v>
      </c>
      <c r="BB22" s="48">
        <v>0</v>
      </c>
      <c r="BC22" s="49">
        <v>0</v>
      </c>
      <c r="BD22" s="48">
        <v>0</v>
      </c>
      <c r="BE22" s="49">
        <v>0</v>
      </c>
      <c r="BF22" s="48">
        <v>0</v>
      </c>
      <c r="BG22" s="49">
        <v>0</v>
      </c>
      <c r="BH22" s="48">
        <v>30</v>
      </c>
      <c r="BI22" s="49">
        <v>100</v>
      </c>
      <c r="BJ22" s="48">
        <v>30</v>
      </c>
      <c r="BK22" s="48"/>
      <c r="BL22" s="48"/>
      <c r="BM22" s="48"/>
      <c r="BN22" s="48"/>
      <c r="BO22" s="48" t="s">
        <v>342</v>
      </c>
      <c r="BP22" s="48" t="s">
        <v>342</v>
      </c>
      <c r="BQ22" s="133" t="s">
        <v>1700</v>
      </c>
      <c r="BR22" s="133" t="s">
        <v>1700</v>
      </c>
      <c r="BS22" s="133" t="s">
        <v>1734</v>
      </c>
      <c r="BT22" s="133" t="s">
        <v>1734</v>
      </c>
      <c r="BU22" s="2"/>
      <c r="BV22" s="3"/>
      <c r="BW22" s="3"/>
      <c r="BX22" s="3"/>
      <c r="BY22" s="3"/>
    </row>
    <row r="23" spans="1:77" ht="41.45" customHeight="1">
      <c r="A23" s="65" t="s">
        <v>244</v>
      </c>
      <c r="C23" s="66"/>
      <c r="D23" s="66" t="s">
        <v>64</v>
      </c>
      <c r="E23" s="67">
        <v>162</v>
      </c>
      <c r="F23" s="69">
        <v>100</v>
      </c>
      <c r="G23" s="103" t="s">
        <v>377</v>
      </c>
      <c r="H23" s="66"/>
      <c r="I23" s="70" t="s">
        <v>244</v>
      </c>
      <c r="J23" s="71"/>
      <c r="K23" s="71"/>
      <c r="L23" s="70" t="s">
        <v>1009</v>
      </c>
      <c r="M23" s="74">
        <v>1</v>
      </c>
      <c r="N23" s="75">
        <v>9830.337890625</v>
      </c>
      <c r="O23" s="75">
        <v>6983.63818359375</v>
      </c>
      <c r="P23" s="76"/>
      <c r="Q23" s="77"/>
      <c r="R23" s="77"/>
      <c r="S23" s="89"/>
      <c r="T23" s="48">
        <v>0</v>
      </c>
      <c r="U23" s="48">
        <v>7</v>
      </c>
      <c r="V23" s="49">
        <v>0</v>
      </c>
      <c r="W23" s="49">
        <v>0.006667</v>
      </c>
      <c r="X23" s="49">
        <v>0.059967</v>
      </c>
      <c r="Y23" s="49">
        <v>0.872385</v>
      </c>
      <c r="Z23" s="49">
        <v>0.8571428571428571</v>
      </c>
      <c r="AA23" s="49">
        <v>0</v>
      </c>
      <c r="AB23" s="72">
        <v>23</v>
      </c>
      <c r="AC23" s="72"/>
      <c r="AD23" s="73"/>
      <c r="AE23" s="79" t="s">
        <v>671</v>
      </c>
      <c r="AF23" s="79">
        <v>65</v>
      </c>
      <c r="AG23" s="79">
        <v>17</v>
      </c>
      <c r="AH23" s="79">
        <v>20</v>
      </c>
      <c r="AI23" s="79">
        <v>46</v>
      </c>
      <c r="AJ23" s="79"/>
      <c r="AK23" s="79" t="s">
        <v>728</v>
      </c>
      <c r="AL23" s="79" t="s">
        <v>781</v>
      </c>
      <c r="AM23" s="79"/>
      <c r="AN23" s="79"/>
      <c r="AO23" s="81">
        <v>43430.64587962963</v>
      </c>
      <c r="AP23" s="84" t="s">
        <v>870</v>
      </c>
      <c r="AQ23" s="79" t="b">
        <v>1</v>
      </c>
      <c r="AR23" s="79" t="b">
        <v>0</v>
      </c>
      <c r="AS23" s="79" t="b">
        <v>0</v>
      </c>
      <c r="AT23" s="79"/>
      <c r="AU23" s="79">
        <v>0</v>
      </c>
      <c r="AV23" s="79"/>
      <c r="AW23" s="79" t="b">
        <v>0</v>
      </c>
      <c r="AX23" s="79" t="s">
        <v>931</v>
      </c>
      <c r="AY23" s="84" t="s">
        <v>952</v>
      </c>
      <c r="AZ23" s="79" t="s">
        <v>66</v>
      </c>
      <c r="BA23" s="79" t="str">
        <f>REPLACE(INDEX(GroupVertices[Group],MATCH(Vertices[[#This Row],[Vertex]],GroupVertices[Vertex],0)),1,1,"")</f>
        <v>3</v>
      </c>
      <c r="BB23" s="48">
        <v>0</v>
      </c>
      <c r="BC23" s="49">
        <v>0</v>
      </c>
      <c r="BD23" s="48">
        <v>0</v>
      </c>
      <c r="BE23" s="49">
        <v>0</v>
      </c>
      <c r="BF23" s="48">
        <v>0</v>
      </c>
      <c r="BG23" s="49">
        <v>0</v>
      </c>
      <c r="BH23" s="48">
        <v>30</v>
      </c>
      <c r="BI23" s="49">
        <v>100</v>
      </c>
      <c r="BJ23" s="48">
        <v>30</v>
      </c>
      <c r="BK23" s="48"/>
      <c r="BL23" s="48"/>
      <c r="BM23" s="48"/>
      <c r="BN23" s="48"/>
      <c r="BO23" s="48" t="s">
        <v>342</v>
      </c>
      <c r="BP23" s="48" t="s">
        <v>342</v>
      </c>
      <c r="BQ23" s="133" t="s">
        <v>1700</v>
      </c>
      <c r="BR23" s="133" t="s">
        <v>1700</v>
      </c>
      <c r="BS23" s="133" t="s">
        <v>1734</v>
      </c>
      <c r="BT23" s="133" t="s">
        <v>1734</v>
      </c>
      <c r="BU23" s="2"/>
      <c r="BV23" s="3"/>
      <c r="BW23" s="3"/>
      <c r="BX23" s="3"/>
      <c r="BY23" s="3"/>
    </row>
    <row r="24" spans="1:77" ht="41.45" customHeight="1">
      <c r="A24" s="65" t="s">
        <v>245</v>
      </c>
      <c r="C24" s="66"/>
      <c r="D24" s="66" t="s">
        <v>64</v>
      </c>
      <c r="E24" s="67">
        <v>171.7115330913153</v>
      </c>
      <c r="F24" s="69">
        <v>99.94413783820164</v>
      </c>
      <c r="G24" s="103" t="s">
        <v>378</v>
      </c>
      <c r="H24" s="66"/>
      <c r="I24" s="70" t="s">
        <v>245</v>
      </c>
      <c r="J24" s="71"/>
      <c r="K24" s="71"/>
      <c r="L24" s="70" t="s">
        <v>1010</v>
      </c>
      <c r="M24" s="74">
        <v>19.616996455332703</v>
      </c>
      <c r="N24" s="75">
        <v>6617.75927734375</v>
      </c>
      <c r="O24" s="75">
        <v>6035.37353515625</v>
      </c>
      <c r="P24" s="76"/>
      <c r="Q24" s="77"/>
      <c r="R24" s="77"/>
      <c r="S24" s="89"/>
      <c r="T24" s="48">
        <v>0</v>
      </c>
      <c r="U24" s="48">
        <v>7</v>
      </c>
      <c r="V24" s="49">
        <v>0</v>
      </c>
      <c r="W24" s="49">
        <v>0.006667</v>
      </c>
      <c r="X24" s="49">
        <v>0.059967</v>
      </c>
      <c r="Y24" s="49">
        <v>0.872385</v>
      </c>
      <c r="Z24" s="49">
        <v>0.8571428571428571</v>
      </c>
      <c r="AA24" s="49">
        <v>0</v>
      </c>
      <c r="AB24" s="72">
        <v>24</v>
      </c>
      <c r="AC24" s="72"/>
      <c r="AD24" s="73"/>
      <c r="AE24" s="79" t="s">
        <v>672</v>
      </c>
      <c r="AF24" s="79">
        <v>434</v>
      </c>
      <c r="AG24" s="79">
        <v>764</v>
      </c>
      <c r="AH24" s="79">
        <v>6263</v>
      </c>
      <c r="AI24" s="79">
        <v>3886</v>
      </c>
      <c r="AJ24" s="79"/>
      <c r="AK24" s="79" t="s">
        <v>729</v>
      </c>
      <c r="AL24" s="79" t="s">
        <v>779</v>
      </c>
      <c r="AM24" s="84" t="s">
        <v>823</v>
      </c>
      <c r="AN24" s="79"/>
      <c r="AO24" s="81">
        <v>39969.57975694445</v>
      </c>
      <c r="AP24" s="84" t="s">
        <v>871</v>
      </c>
      <c r="AQ24" s="79" t="b">
        <v>0</v>
      </c>
      <c r="AR24" s="79" t="b">
        <v>0</v>
      </c>
      <c r="AS24" s="79" t="b">
        <v>1</v>
      </c>
      <c r="AT24" s="79"/>
      <c r="AU24" s="79">
        <v>18</v>
      </c>
      <c r="AV24" s="84" t="s">
        <v>903</v>
      </c>
      <c r="AW24" s="79" t="b">
        <v>0</v>
      </c>
      <c r="AX24" s="79" t="s">
        <v>931</v>
      </c>
      <c r="AY24" s="84" t="s">
        <v>953</v>
      </c>
      <c r="AZ24" s="79" t="s">
        <v>66</v>
      </c>
      <c r="BA24" s="79" t="str">
        <f>REPLACE(INDEX(GroupVertices[Group],MATCH(Vertices[[#This Row],[Vertex]],GroupVertices[Vertex],0)),1,1,"")</f>
        <v>3</v>
      </c>
      <c r="BB24" s="48">
        <v>0</v>
      </c>
      <c r="BC24" s="49">
        <v>0</v>
      </c>
      <c r="BD24" s="48">
        <v>0</v>
      </c>
      <c r="BE24" s="49">
        <v>0</v>
      </c>
      <c r="BF24" s="48">
        <v>0</v>
      </c>
      <c r="BG24" s="49">
        <v>0</v>
      </c>
      <c r="BH24" s="48">
        <v>30</v>
      </c>
      <c r="BI24" s="49">
        <v>100</v>
      </c>
      <c r="BJ24" s="48">
        <v>30</v>
      </c>
      <c r="BK24" s="48"/>
      <c r="BL24" s="48"/>
      <c r="BM24" s="48"/>
      <c r="BN24" s="48"/>
      <c r="BO24" s="48" t="s">
        <v>342</v>
      </c>
      <c r="BP24" s="48" t="s">
        <v>342</v>
      </c>
      <c r="BQ24" s="133" t="s">
        <v>1700</v>
      </c>
      <c r="BR24" s="133" t="s">
        <v>1700</v>
      </c>
      <c r="BS24" s="133" t="s">
        <v>1734</v>
      </c>
      <c r="BT24" s="133" t="s">
        <v>1734</v>
      </c>
      <c r="BU24" s="2"/>
      <c r="BV24" s="3"/>
      <c r="BW24" s="3"/>
      <c r="BX24" s="3"/>
      <c r="BY24" s="3"/>
    </row>
    <row r="25" spans="1:77" ht="41.45" customHeight="1">
      <c r="A25" s="65" t="s">
        <v>246</v>
      </c>
      <c r="C25" s="66"/>
      <c r="D25" s="66" t="s">
        <v>64</v>
      </c>
      <c r="E25" s="67">
        <v>171.63352880945732</v>
      </c>
      <c r="F25" s="69">
        <v>99.94458653026427</v>
      </c>
      <c r="G25" s="103" t="s">
        <v>379</v>
      </c>
      <c r="H25" s="66"/>
      <c r="I25" s="70" t="s">
        <v>246</v>
      </c>
      <c r="J25" s="71"/>
      <c r="K25" s="71"/>
      <c r="L25" s="70" t="s">
        <v>1011</v>
      </c>
      <c r="M25" s="74">
        <v>19.467462347257744</v>
      </c>
      <c r="N25" s="75">
        <v>8949.1806640625</v>
      </c>
      <c r="O25" s="75">
        <v>8121.66455078125</v>
      </c>
      <c r="P25" s="76"/>
      <c r="Q25" s="77"/>
      <c r="R25" s="77"/>
      <c r="S25" s="89"/>
      <c r="T25" s="48">
        <v>0</v>
      </c>
      <c r="U25" s="48">
        <v>7</v>
      </c>
      <c r="V25" s="49">
        <v>0</v>
      </c>
      <c r="W25" s="49">
        <v>0.006667</v>
      </c>
      <c r="X25" s="49">
        <v>0.059967</v>
      </c>
      <c r="Y25" s="49">
        <v>0.872385</v>
      </c>
      <c r="Z25" s="49">
        <v>0.8571428571428571</v>
      </c>
      <c r="AA25" s="49">
        <v>0</v>
      </c>
      <c r="AB25" s="72">
        <v>25</v>
      </c>
      <c r="AC25" s="72"/>
      <c r="AD25" s="73"/>
      <c r="AE25" s="79" t="s">
        <v>673</v>
      </c>
      <c r="AF25" s="79">
        <v>558</v>
      </c>
      <c r="AG25" s="79">
        <v>758</v>
      </c>
      <c r="AH25" s="79">
        <v>4724</v>
      </c>
      <c r="AI25" s="79">
        <v>7636</v>
      </c>
      <c r="AJ25" s="79"/>
      <c r="AK25" s="79" t="s">
        <v>730</v>
      </c>
      <c r="AL25" s="79" t="s">
        <v>782</v>
      </c>
      <c r="AM25" s="79"/>
      <c r="AN25" s="79"/>
      <c r="AO25" s="81">
        <v>41660.86708333333</v>
      </c>
      <c r="AP25" s="84" t="s">
        <v>872</v>
      </c>
      <c r="AQ25" s="79" t="b">
        <v>0</v>
      </c>
      <c r="AR25" s="79" t="b">
        <v>0</v>
      </c>
      <c r="AS25" s="79" t="b">
        <v>1</v>
      </c>
      <c r="AT25" s="79"/>
      <c r="AU25" s="79">
        <v>36</v>
      </c>
      <c r="AV25" s="84" t="s">
        <v>903</v>
      </c>
      <c r="AW25" s="79" t="b">
        <v>0</v>
      </c>
      <c r="AX25" s="79" t="s">
        <v>931</v>
      </c>
      <c r="AY25" s="84" t="s">
        <v>954</v>
      </c>
      <c r="AZ25" s="79" t="s">
        <v>66</v>
      </c>
      <c r="BA25" s="79" t="str">
        <f>REPLACE(INDEX(GroupVertices[Group],MATCH(Vertices[[#This Row],[Vertex]],GroupVertices[Vertex],0)),1,1,"")</f>
        <v>3</v>
      </c>
      <c r="BB25" s="48">
        <v>0</v>
      </c>
      <c r="BC25" s="49">
        <v>0</v>
      </c>
      <c r="BD25" s="48">
        <v>0</v>
      </c>
      <c r="BE25" s="49">
        <v>0</v>
      </c>
      <c r="BF25" s="48">
        <v>0</v>
      </c>
      <c r="BG25" s="49">
        <v>0</v>
      </c>
      <c r="BH25" s="48">
        <v>30</v>
      </c>
      <c r="BI25" s="49">
        <v>100</v>
      </c>
      <c r="BJ25" s="48">
        <v>30</v>
      </c>
      <c r="BK25" s="48"/>
      <c r="BL25" s="48"/>
      <c r="BM25" s="48"/>
      <c r="BN25" s="48"/>
      <c r="BO25" s="48" t="s">
        <v>342</v>
      </c>
      <c r="BP25" s="48" t="s">
        <v>342</v>
      </c>
      <c r="BQ25" s="133" t="s">
        <v>1700</v>
      </c>
      <c r="BR25" s="133" t="s">
        <v>1700</v>
      </c>
      <c r="BS25" s="133" t="s">
        <v>1734</v>
      </c>
      <c r="BT25" s="133" t="s">
        <v>1734</v>
      </c>
      <c r="BU25" s="2"/>
      <c r="BV25" s="3"/>
      <c r="BW25" s="3"/>
      <c r="BX25" s="3"/>
      <c r="BY25" s="3"/>
    </row>
    <row r="26" spans="1:77" ht="41.45" customHeight="1">
      <c r="A26" s="65" t="s">
        <v>247</v>
      </c>
      <c r="C26" s="66"/>
      <c r="D26" s="66" t="s">
        <v>64</v>
      </c>
      <c r="E26" s="67">
        <v>162.8450463867945</v>
      </c>
      <c r="F26" s="69">
        <v>99.99513916932143</v>
      </c>
      <c r="G26" s="103" t="s">
        <v>380</v>
      </c>
      <c r="H26" s="66"/>
      <c r="I26" s="70" t="s">
        <v>247</v>
      </c>
      <c r="J26" s="71"/>
      <c r="K26" s="71"/>
      <c r="L26" s="70" t="s">
        <v>1012</v>
      </c>
      <c r="M26" s="74">
        <v>2.6199528374787495</v>
      </c>
      <c r="N26" s="75">
        <v>6518.7734375</v>
      </c>
      <c r="O26" s="75">
        <v>3411.52587890625</v>
      </c>
      <c r="P26" s="76"/>
      <c r="Q26" s="77"/>
      <c r="R26" s="77"/>
      <c r="S26" s="89"/>
      <c r="T26" s="48">
        <v>1</v>
      </c>
      <c r="U26" s="48">
        <v>1</v>
      </c>
      <c r="V26" s="49">
        <v>0</v>
      </c>
      <c r="W26" s="49">
        <v>0.005495</v>
      </c>
      <c r="X26" s="49">
        <v>0.000208</v>
      </c>
      <c r="Y26" s="49">
        <v>0.655109</v>
      </c>
      <c r="Z26" s="49">
        <v>0.5</v>
      </c>
      <c r="AA26" s="49">
        <v>0</v>
      </c>
      <c r="AB26" s="72">
        <v>26</v>
      </c>
      <c r="AC26" s="72"/>
      <c r="AD26" s="73"/>
      <c r="AE26" s="79" t="s">
        <v>674</v>
      </c>
      <c r="AF26" s="79">
        <v>150</v>
      </c>
      <c r="AG26" s="79">
        <v>82</v>
      </c>
      <c r="AH26" s="79">
        <v>320</v>
      </c>
      <c r="AI26" s="79">
        <v>614</v>
      </c>
      <c r="AJ26" s="79"/>
      <c r="AK26" s="79" t="s">
        <v>731</v>
      </c>
      <c r="AL26" s="79" t="s">
        <v>625</v>
      </c>
      <c r="AM26" s="79"/>
      <c r="AN26" s="79"/>
      <c r="AO26" s="81">
        <v>43030.80658564815</v>
      </c>
      <c r="AP26" s="84" t="s">
        <v>873</v>
      </c>
      <c r="AQ26" s="79" t="b">
        <v>1</v>
      </c>
      <c r="AR26" s="79" t="b">
        <v>0</v>
      </c>
      <c r="AS26" s="79" t="b">
        <v>0</v>
      </c>
      <c r="AT26" s="79"/>
      <c r="AU26" s="79">
        <v>0</v>
      </c>
      <c r="AV26" s="79"/>
      <c r="AW26" s="79" t="b">
        <v>0</v>
      </c>
      <c r="AX26" s="79" t="s">
        <v>931</v>
      </c>
      <c r="AY26" s="84" t="s">
        <v>955</v>
      </c>
      <c r="AZ26" s="79" t="s">
        <v>66</v>
      </c>
      <c r="BA26" s="79" t="str">
        <f>REPLACE(INDEX(GroupVertices[Group],MATCH(Vertices[[#This Row],[Vertex]],GroupVertices[Vertex],0)),1,1,"")</f>
        <v>5</v>
      </c>
      <c r="BB26" s="48">
        <v>1</v>
      </c>
      <c r="BC26" s="49">
        <v>10</v>
      </c>
      <c r="BD26" s="48">
        <v>0</v>
      </c>
      <c r="BE26" s="49">
        <v>0</v>
      </c>
      <c r="BF26" s="48">
        <v>0</v>
      </c>
      <c r="BG26" s="49">
        <v>0</v>
      </c>
      <c r="BH26" s="48">
        <v>9</v>
      </c>
      <c r="BI26" s="49">
        <v>90</v>
      </c>
      <c r="BJ26" s="48">
        <v>10</v>
      </c>
      <c r="BK26" s="48" t="s">
        <v>321</v>
      </c>
      <c r="BL26" s="48" t="s">
        <v>321</v>
      </c>
      <c r="BM26" s="48" t="s">
        <v>334</v>
      </c>
      <c r="BN26" s="48" t="s">
        <v>334</v>
      </c>
      <c r="BO26" s="48" t="s">
        <v>343</v>
      </c>
      <c r="BP26" s="48" t="s">
        <v>343</v>
      </c>
      <c r="BQ26" s="133" t="s">
        <v>1578</v>
      </c>
      <c r="BR26" s="133" t="s">
        <v>1578</v>
      </c>
      <c r="BS26" s="133" t="s">
        <v>1630</v>
      </c>
      <c r="BT26" s="133" t="s">
        <v>1630</v>
      </c>
      <c r="BU26" s="2"/>
      <c r="BV26" s="3"/>
      <c r="BW26" s="3"/>
      <c r="BX26" s="3"/>
      <c r="BY26" s="3"/>
    </row>
    <row r="27" spans="1:77" ht="41.45" customHeight="1">
      <c r="A27" s="65" t="s">
        <v>278</v>
      </c>
      <c r="C27" s="66"/>
      <c r="D27" s="66" t="s">
        <v>64</v>
      </c>
      <c r="E27" s="67">
        <v>1000</v>
      </c>
      <c r="F27" s="69">
        <v>70</v>
      </c>
      <c r="G27" s="103" t="s">
        <v>915</v>
      </c>
      <c r="H27" s="66"/>
      <c r="I27" s="70" t="s">
        <v>278</v>
      </c>
      <c r="J27" s="71"/>
      <c r="K27" s="71"/>
      <c r="L27" s="70" t="s">
        <v>1013</v>
      </c>
      <c r="M27" s="74">
        <v>9999</v>
      </c>
      <c r="N27" s="75">
        <v>6518.7734375</v>
      </c>
      <c r="O27" s="75">
        <v>933.5891723632812</v>
      </c>
      <c r="P27" s="76"/>
      <c r="Q27" s="77"/>
      <c r="R27" s="77"/>
      <c r="S27" s="89"/>
      <c r="T27" s="48">
        <v>4</v>
      </c>
      <c r="U27" s="48">
        <v>0</v>
      </c>
      <c r="V27" s="49">
        <v>196</v>
      </c>
      <c r="W27" s="49">
        <v>0.007519</v>
      </c>
      <c r="X27" s="49">
        <v>0.001811</v>
      </c>
      <c r="Y27" s="49">
        <v>1.066768</v>
      </c>
      <c r="Z27" s="49">
        <v>0.16666666666666666</v>
      </c>
      <c r="AA27" s="49">
        <v>0</v>
      </c>
      <c r="AB27" s="72">
        <v>27</v>
      </c>
      <c r="AC27" s="72"/>
      <c r="AD27" s="73"/>
      <c r="AE27" s="79" t="s">
        <v>675</v>
      </c>
      <c r="AF27" s="79">
        <v>92</v>
      </c>
      <c r="AG27" s="79">
        <v>401183</v>
      </c>
      <c r="AH27" s="79">
        <v>75493</v>
      </c>
      <c r="AI27" s="79">
        <v>522</v>
      </c>
      <c r="AJ27" s="79"/>
      <c r="AK27" s="79" t="s">
        <v>732</v>
      </c>
      <c r="AL27" s="79" t="s">
        <v>625</v>
      </c>
      <c r="AM27" s="84" t="s">
        <v>824</v>
      </c>
      <c r="AN27" s="79"/>
      <c r="AO27" s="81">
        <v>39875.69420138889</v>
      </c>
      <c r="AP27" s="84" t="s">
        <v>874</v>
      </c>
      <c r="AQ27" s="79" t="b">
        <v>0</v>
      </c>
      <c r="AR27" s="79" t="b">
        <v>0</v>
      </c>
      <c r="AS27" s="79" t="b">
        <v>1</v>
      </c>
      <c r="AT27" s="79"/>
      <c r="AU27" s="79">
        <v>13526</v>
      </c>
      <c r="AV27" s="84" t="s">
        <v>903</v>
      </c>
      <c r="AW27" s="79" t="b">
        <v>1</v>
      </c>
      <c r="AX27" s="79" t="s">
        <v>931</v>
      </c>
      <c r="AY27" s="84" t="s">
        <v>956</v>
      </c>
      <c r="AZ27" s="79" t="s">
        <v>65</v>
      </c>
      <c r="BA27" s="79" t="str">
        <f>REPLACE(INDEX(GroupVertices[Group],MATCH(Vertices[[#This Row],[Vertex]],GroupVertices[Vertex],0)),1,1,"")</f>
        <v>5</v>
      </c>
      <c r="BB27" s="48"/>
      <c r="BC27" s="49"/>
      <c r="BD27" s="48"/>
      <c r="BE27" s="49"/>
      <c r="BF27" s="48"/>
      <c r="BG27" s="49"/>
      <c r="BH27" s="48"/>
      <c r="BI27" s="49"/>
      <c r="BJ27" s="48"/>
      <c r="BK27" s="48"/>
      <c r="BL27" s="48"/>
      <c r="BM27" s="48"/>
      <c r="BN27" s="48"/>
      <c r="BO27" s="48"/>
      <c r="BP27" s="48"/>
      <c r="BQ27" s="48"/>
      <c r="BR27" s="48"/>
      <c r="BS27" s="48"/>
      <c r="BT27" s="48"/>
      <c r="BU27" s="2"/>
      <c r="BV27" s="3"/>
      <c r="BW27" s="3"/>
      <c r="BX27" s="3"/>
      <c r="BY27" s="3"/>
    </row>
    <row r="28" spans="1:77" ht="41.45" customHeight="1">
      <c r="A28" s="65" t="s">
        <v>248</v>
      </c>
      <c r="C28" s="66"/>
      <c r="D28" s="66" t="s">
        <v>64</v>
      </c>
      <c r="E28" s="67">
        <v>165.77020695646777</v>
      </c>
      <c r="F28" s="69">
        <v>99.97831321697252</v>
      </c>
      <c r="G28" s="103" t="s">
        <v>381</v>
      </c>
      <c r="H28" s="66"/>
      <c r="I28" s="70" t="s">
        <v>248</v>
      </c>
      <c r="J28" s="71"/>
      <c r="K28" s="71"/>
      <c r="L28" s="70" t="s">
        <v>1014</v>
      </c>
      <c r="M28" s="74">
        <v>8.227481890289805</v>
      </c>
      <c r="N28" s="75">
        <v>6518.7734375</v>
      </c>
      <c r="O28" s="75">
        <v>2172.5576171875</v>
      </c>
      <c r="P28" s="76"/>
      <c r="Q28" s="77"/>
      <c r="R28" s="77"/>
      <c r="S28" s="89"/>
      <c r="T28" s="48">
        <v>0</v>
      </c>
      <c r="U28" s="48">
        <v>2</v>
      </c>
      <c r="V28" s="49">
        <v>0</v>
      </c>
      <c r="W28" s="49">
        <v>0.005495</v>
      </c>
      <c r="X28" s="49">
        <v>0.000208</v>
      </c>
      <c r="Y28" s="49">
        <v>0.655109</v>
      </c>
      <c r="Z28" s="49">
        <v>0.5</v>
      </c>
      <c r="AA28" s="49">
        <v>0</v>
      </c>
      <c r="AB28" s="72">
        <v>28</v>
      </c>
      <c r="AC28" s="72"/>
      <c r="AD28" s="73"/>
      <c r="AE28" s="79" t="s">
        <v>676</v>
      </c>
      <c r="AF28" s="79">
        <v>1369</v>
      </c>
      <c r="AG28" s="79">
        <v>307</v>
      </c>
      <c r="AH28" s="79">
        <v>11355</v>
      </c>
      <c r="AI28" s="79">
        <v>42290</v>
      </c>
      <c r="AJ28" s="79"/>
      <c r="AK28" s="79" t="s">
        <v>733</v>
      </c>
      <c r="AL28" s="79" t="s">
        <v>783</v>
      </c>
      <c r="AM28" s="84" t="s">
        <v>825</v>
      </c>
      <c r="AN28" s="79"/>
      <c r="AO28" s="81">
        <v>42975.598645833335</v>
      </c>
      <c r="AP28" s="84" t="s">
        <v>875</v>
      </c>
      <c r="AQ28" s="79" t="b">
        <v>1</v>
      </c>
      <c r="AR28" s="79" t="b">
        <v>0</v>
      </c>
      <c r="AS28" s="79" t="b">
        <v>1</v>
      </c>
      <c r="AT28" s="79"/>
      <c r="AU28" s="79">
        <v>1</v>
      </c>
      <c r="AV28" s="79"/>
      <c r="AW28" s="79" t="b">
        <v>0</v>
      </c>
      <c r="AX28" s="79" t="s">
        <v>931</v>
      </c>
      <c r="AY28" s="84" t="s">
        <v>957</v>
      </c>
      <c r="AZ28" s="79" t="s">
        <v>66</v>
      </c>
      <c r="BA28" s="79" t="str">
        <f>REPLACE(INDEX(GroupVertices[Group],MATCH(Vertices[[#This Row],[Vertex]],GroupVertices[Vertex],0)),1,1,"")</f>
        <v>5</v>
      </c>
      <c r="BB28" s="48">
        <v>1</v>
      </c>
      <c r="BC28" s="49">
        <v>10</v>
      </c>
      <c r="BD28" s="48">
        <v>0</v>
      </c>
      <c r="BE28" s="49">
        <v>0</v>
      </c>
      <c r="BF28" s="48">
        <v>0</v>
      </c>
      <c r="BG28" s="49">
        <v>0</v>
      </c>
      <c r="BH28" s="48">
        <v>9</v>
      </c>
      <c r="BI28" s="49">
        <v>90</v>
      </c>
      <c r="BJ28" s="48">
        <v>10</v>
      </c>
      <c r="BK28" s="48" t="s">
        <v>321</v>
      </c>
      <c r="BL28" s="48" t="s">
        <v>321</v>
      </c>
      <c r="BM28" s="48" t="s">
        <v>334</v>
      </c>
      <c r="BN28" s="48" t="s">
        <v>334</v>
      </c>
      <c r="BO28" s="48" t="s">
        <v>343</v>
      </c>
      <c r="BP28" s="48" t="s">
        <v>343</v>
      </c>
      <c r="BQ28" s="133" t="s">
        <v>1578</v>
      </c>
      <c r="BR28" s="133" t="s">
        <v>1578</v>
      </c>
      <c r="BS28" s="133" t="s">
        <v>1630</v>
      </c>
      <c r="BT28" s="133" t="s">
        <v>1630</v>
      </c>
      <c r="BU28" s="2"/>
      <c r="BV28" s="3"/>
      <c r="BW28" s="3"/>
      <c r="BX28" s="3"/>
      <c r="BY28" s="3"/>
    </row>
    <row r="29" spans="1:77" ht="41.45" customHeight="1">
      <c r="A29" s="65" t="s">
        <v>279</v>
      </c>
      <c r="C29" s="66"/>
      <c r="D29" s="66" t="s">
        <v>64</v>
      </c>
      <c r="E29" s="67">
        <v>519.1296037729994</v>
      </c>
      <c r="F29" s="69">
        <v>97.94573817322505</v>
      </c>
      <c r="G29" s="103" t="s">
        <v>916</v>
      </c>
      <c r="H29" s="66"/>
      <c r="I29" s="70" t="s">
        <v>279</v>
      </c>
      <c r="J29" s="71"/>
      <c r="K29" s="71"/>
      <c r="L29" s="70" t="s">
        <v>1015</v>
      </c>
      <c r="M29" s="74">
        <v>685.6169914698653</v>
      </c>
      <c r="N29" s="75">
        <v>7103.48046875</v>
      </c>
      <c r="O29" s="75">
        <v>9528.4189453125</v>
      </c>
      <c r="P29" s="76"/>
      <c r="Q29" s="77"/>
      <c r="R29" s="77"/>
      <c r="S29" s="89"/>
      <c r="T29" s="48">
        <v>4</v>
      </c>
      <c r="U29" s="48">
        <v>0</v>
      </c>
      <c r="V29" s="49">
        <v>110.688889</v>
      </c>
      <c r="W29" s="49">
        <v>0.00813</v>
      </c>
      <c r="X29" s="49">
        <v>0.011593</v>
      </c>
      <c r="Y29" s="49">
        <v>0.776879</v>
      </c>
      <c r="Z29" s="49">
        <v>0.16666666666666666</v>
      </c>
      <c r="AA29" s="49">
        <v>0</v>
      </c>
      <c r="AB29" s="72">
        <v>29</v>
      </c>
      <c r="AC29" s="72"/>
      <c r="AD29" s="73"/>
      <c r="AE29" s="79" t="s">
        <v>677</v>
      </c>
      <c r="AF29" s="79">
        <v>514</v>
      </c>
      <c r="AG29" s="79">
        <v>27487</v>
      </c>
      <c r="AH29" s="79">
        <v>6363</v>
      </c>
      <c r="AI29" s="79">
        <v>373</v>
      </c>
      <c r="AJ29" s="79"/>
      <c r="AK29" s="79" t="s">
        <v>734</v>
      </c>
      <c r="AL29" s="79" t="s">
        <v>784</v>
      </c>
      <c r="AM29" s="84" t="s">
        <v>826</v>
      </c>
      <c r="AN29" s="79"/>
      <c r="AO29" s="81">
        <v>39941.594247685185</v>
      </c>
      <c r="AP29" s="84" t="s">
        <v>876</v>
      </c>
      <c r="AQ29" s="79" t="b">
        <v>0</v>
      </c>
      <c r="AR29" s="79" t="b">
        <v>0</v>
      </c>
      <c r="AS29" s="79" t="b">
        <v>1</v>
      </c>
      <c r="AT29" s="79"/>
      <c r="AU29" s="79">
        <v>623</v>
      </c>
      <c r="AV29" s="84" t="s">
        <v>908</v>
      </c>
      <c r="AW29" s="79" t="b">
        <v>0</v>
      </c>
      <c r="AX29" s="79" t="s">
        <v>931</v>
      </c>
      <c r="AY29" s="84" t="s">
        <v>958</v>
      </c>
      <c r="AZ29" s="79" t="s">
        <v>65</v>
      </c>
      <c r="BA29" s="79" t="str">
        <f>REPLACE(INDEX(GroupVertices[Group],MATCH(Vertices[[#This Row],[Vertex]],GroupVertices[Vertex],0)),1,1,"")</f>
        <v>3</v>
      </c>
      <c r="BB29" s="48"/>
      <c r="BC29" s="49"/>
      <c r="BD29" s="48"/>
      <c r="BE29" s="49"/>
      <c r="BF29" s="48"/>
      <c r="BG29" s="49"/>
      <c r="BH29" s="48"/>
      <c r="BI29" s="49"/>
      <c r="BJ29" s="48"/>
      <c r="BK29" s="48"/>
      <c r="BL29" s="48"/>
      <c r="BM29" s="48"/>
      <c r="BN29" s="48"/>
      <c r="BO29" s="48"/>
      <c r="BP29" s="48"/>
      <c r="BQ29" s="48"/>
      <c r="BR29" s="48"/>
      <c r="BS29" s="48"/>
      <c r="BT29" s="48"/>
      <c r="BU29" s="2"/>
      <c r="BV29" s="3"/>
      <c r="BW29" s="3"/>
      <c r="BX29" s="3"/>
      <c r="BY29" s="3"/>
    </row>
    <row r="30" spans="1:77" ht="41.45" customHeight="1">
      <c r="A30" s="65" t="s">
        <v>255</v>
      </c>
      <c r="C30" s="66"/>
      <c r="D30" s="66" t="s">
        <v>64</v>
      </c>
      <c r="E30" s="67">
        <v>201.91219088398645</v>
      </c>
      <c r="F30" s="69">
        <v>99.77041922795053</v>
      </c>
      <c r="G30" s="103" t="s">
        <v>388</v>
      </c>
      <c r="H30" s="66"/>
      <c r="I30" s="70" t="s">
        <v>255</v>
      </c>
      <c r="J30" s="71"/>
      <c r="K30" s="71"/>
      <c r="L30" s="70" t="s">
        <v>1016</v>
      </c>
      <c r="M30" s="74">
        <v>77.51161863168863</v>
      </c>
      <c r="N30" s="75">
        <v>5997.271484375</v>
      </c>
      <c r="O30" s="75">
        <v>8666.5673828125</v>
      </c>
      <c r="P30" s="76"/>
      <c r="Q30" s="77"/>
      <c r="R30" s="77"/>
      <c r="S30" s="89"/>
      <c r="T30" s="48">
        <v>0</v>
      </c>
      <c r="U30" s="48">
        <v>2</v>
      </c>
      <c r="V30" s="49">
        <v>0</v>
      </c>
      <c r="W30" s="49">
        <v>0.006289</v>
      </c>
      <c r="X30" s="49">
        <v>0.00989</v>
      </c>
      <c r="Y30" s="49">
        <v>0.422278</v>
      </c>
      <c r="Z30" s="49">
        <v>0.5</v>
      </c>
      <c r="AA30" s="49">
        <v>0</v>
      </c>
      <c r="AB30" s="72">
        <v>30</v>
      </c>
      <c r="AC30" s="72"/>
      <c r="AD30" s="73"/>
      <c r="AE30" s="79" t="s">
        <v>678</v>
      </c>
      <c r="AF30" s="79">
        <v>1952</v>
      </c>
      <c r="AG30" s="79">
        <v>3087</v>
      </c>
      <c r="AH30" s="79">
        <v>3427</v>
      </c>
      <c r="AI30" s="79">
        <v>4044</v>
      </c>
      <c r="AJ30" s="79"/>
      <c r="AK30" s="79" t="s">
        <v>735</v>
      </c>
      <c r="AL30" s="79" t="s">
        <v>785</v>
      </c>
      <c r="AM30" s="79"/>
      <c r="AN30" s="79"/>
      <c r="AO30" s="81">
        <v>41017.670011574075</v>
      </c>
      <c r="AP30" s="84" t="s">
        <v>877</v>
      </c>
      <c r="AQ30" s="79" t="b">
        <v>0</v>
      </c>
      <c r="AR30" s="79" t="b">
        <v>0</v>
      </c>
      <c r="AS30" s="79" t="b">
        <v>1</v>
      </c>
      <c r="AT30" s="79"/>
      <c r="AU30" s="79">
        <v>84</v>
      </c>
      <c r="AV30" s="84" t="s">
        <v>903</v>
      </c>
      <c r="AW30" s="79" t="b">
        <v>0</v>
      </c>
      <c r="AX30" s="79" t="s">
        <v>931</v>
      </c>
      <c r="AY30" s="84" t="s">
        <v>959</v>
      </c>
      <c r="AZ30" s="79" t="s">
        <v>66</v>
      </c>
      <c r="BA30" s="79" t="str">
        <f>REPLACE(INDEX(GroupVertices[Group],MATCH(Vertices[[#This Row],[Vertex]],GroupVertices[Vertex],0)),1,1,"")</f>
        <v>3</v>
      </c>
      <c r="BB30" s="48">
        <v>1</v>
      </c>
      <c r="BC30" s="49">
        <v>2.7027027027027026</v>
      </c>
      <c r="BD30" s="48">
        <v>1</v>
      </c>
      <c r="BE30" s="49">
        <v>2.7027027027027026</v>
      </c>
      <c r="BF30" s="48">
        <v>0</v>
      </c>
      <c r="BG30" s="49">
        <v>0</v>
      </c>
      <c r="BH30" s="48">
        <v>35</v>
      </c>
      <c r="BI30" s="49">
        <v>94.5945945945946</v>
      </c>
      <c r="BJ30" s="48">
        <v>37</v>
      </c>
      <c r="BK30" s="48"/>
      <c r="BL30" s="48"/>
      <c r="BM30" s="48"/>
      <c r="BN30" s="48"/>
      <c r="BO30" s="48" t="s">
        <v>344</v>
      </c>
      <c r="BP30" s="48" t="s">
        <v>344</v>
      </c>
      <c r="BQ30" s="133" t="s">
        <v>1702</v>
      </c>
      <c r="BR30" s="133" t="s">
        <v>1702</v>
      </c>
      <c r="BS30" s="133" t="s">
        <v>1736</v>
      </c>
      <c r="BT30" s="133" t="s">
        <v>1736</v>
      </c>
      <c r="BU30" s="2"/>
      <c r="BV30" s="3"/>
      <c r="BW30" s="3"/>
      <c r="BX30" s="3"/>
      <c r="BY30" s="3"/>
    </row>
    <row r="31" spans="1:77" ht="41.45" customHeight="1">
      <c r="A31" s="65" t="s">
        <v>256</v>
      </c>
      <c r="C31" s="66"/>
      <c r="D31" s="66" t="s">
        <v>64</v>
      </c>
      <c r="E31" s="67">
        <v>176.0797728753607</v>
      </c>
      <c r="F31" s="69">
        <v>99.91901108269394</v>
      </c>
      <c r="G31" s="103" t="s">
        <v>389</v>
      </c>
      <c r="H31" s="66"/>
      <c r="I31" s="70" t="s">
        <v>256</v>
      </c>
      <c r="J31" s="71"/>
      <c r="K31" s="71"/>
      <c r="L31" s="70" t="s">
        <v>1017</v>
      </c>
      <c r="M31" s="74">
        <v>27.99090650753055</v>
      </c>
      <c r="N31" s="75">
        <v>5284.86865234375</v>
      </c>
      <c r="O31" s="75">
        <v>3434.95556640625</v>
      </c>
      <c r="P31" s="76"/>
      <c r="Q31" s="77"/>
      <c r="R31" s="77"/>
      <c r="S31" s="89"/>
      <c r="T31" s="48">
        <v>0</v>
      </c>
      <c r="U31" s="48">
        <v>1</v>
      </c>
      <c r="V31" s="49">
        <v>0</v>
      </c>
      <c r="W31" s="49">
        <v>0.006061</v>
      </c>
      <c r="X31" s="49">
        <v>0.000377</v>
      </c>
      <c r="Y31" s="49">
        <v>0.354359</v>
      </c>
      <c r="Z31" s="49">
        <v>0</v>
      </c>
      <c r="AA31" s="49">
        <v>0</v>
      </c>
      <c r="AB31" s="72">
        <v>31</v>
      </c>
      <c r="AC31" s="72"/>
      <c r="AD31" s="73"/>
      <c r="AE31" s="79" t="s">
        <v>679</v>
      </c>
      <c r="AF31" s="79">
        <v>1418</v>
      </c>
      <c r="AG31" s="79">
        <v>1100</v>
      </c>
      <c r="AH31" s="79">
        <v>5023</v>
      </c>
      <c r="AI31" s="79">
        <v>3229</v>
      </c>
      <c r="AJ31" s="79"/>
      <c r="AK31" s="79" t="s">
        <v>736</v>
      </c>
      <c r="AL31" s="79"/>
      <c r="AM31" s="84" t="s">
        <v>827</v>
      </c>
      <c r="AN31" s="79"/>
      <c r="AO31" s="81">
        <v>39552.37677083333</v>
      </c>
      <c r="AP31" s="84" t="s">
        <v>878</v>
      </c>
      <c r="AQ31" s="79" t="b">
        <v>0</v>
      </c>
      <c r="AR31" s="79" t="b">
        <v>0</v>
      </c>
      <c r="AS31" s="79" t="b">
        <v>1</v>
      </c>
      <c r="AT31" s="79"/>
      <c r="AU31" s="79">
        <v>65</v>
      </c>
      <c r="AV31" s="84" t="s">
        <v>909</v>
      </c>
      <c r="AW31" s="79" t="b">
        <v>0</v>
      </c>
      <c r="AX31" s="79" t="s">
        <v>931</v>
      </c>
      <c r="AY31" s="84" t="s">
        <v>960</v>
      </c>
      <c r="AZ31" s="79" t="s">
        <v>66</v>
      </c>
      <c r="BA31" s="79" t="str">
        <f>REPLACE(INDEX(GroupVertices[Group],MATCH(Vertices[[#This Row],[Vertex]],GroupVertices[Vertex],0)),1,1,"")</f>
        <v>2</v>
      </c>
      <c r="BB31" s="48">
        <v>4</v>
      </c>
      <c r="BC31" s="49">
        <v>12.903225806451612</v>
      </c>
      <c r="BD31" s="48">
        <v>0</v>
      </c>
      <c r="BE31" s="49">
        <v>0</v>
      </c>
      <c r="BF31" s="48">
        <v>0</v>
      </c>
      <c r="BG31" s="49">
        <v>0</v>
      </c>
      <c r="BH31" s="48">
        <v>27</v>
      </c>
      <c r="BI31" s="49">
        <v>87.09677419354838</v>
      </c>
      <c r="BJ31" s="48">
        <v>31</v>
      </c>
      <c r="BK31" s="48"/>
      <c r="BL31" s="48"/>
      <c r="BM31" s="48"/>
      <c r="BN31" s="48"/>
      <c r="BO31" s="48" t="s">
        <v>345</v>
      </c>
      <c r="BP31" s="48" t="s">
        <v>345</v>
      </c>
      <c r="BQ31" s="133" t="s">
        <v>1703</v>
      </c>
      <c r="BR31" s="133" t="s">
        <v>1703</v>
      </c>
      <c r="BS31" s="133" t="s">
        <v>1737</v>
      </c>
      <c r="BT31" s="133" t="s">
        <v>1737</v>
      </c>
      <c r="BU31" s="2"/>
      <c r="BV31" s="3"/>
      <c r="BW31" s="3"/>
      <c r="BX31" s="3"/>
      <c r="BY31" s="3"/>
    </row>
    <row r="32" spans="1:77" ht="41.45" customHeight="1">
      <c r="A32" s="65" t="s">
        <v>273</v>
      </c>
      <c r="C32" s="66"/>
      <c r="D32" s="66" t="s">
        <v>64</v>
      </c>
      <c r="E32" s="67">
        <v>181.07204691426975</v>
      </c>
      <c r="F32" s="69">
        <v>99.89029479068515</v>
      </c>
      <c r="G32" s="103" t="s">
        <v>403</v>
      </c>
      <c r="H32" s="66"/>
      <c r="I32" s="70" t="s">
        <v>273</v>
      </c>
      <c r="J32" s="71"/>
      <c r="K32" s="71"/>
      <c r="L32" s="70" t="s">
        <v>1018</v>
      </c>
      <c r="M32" s="74">
        <v>37.56108942432808</v>
      </c>
      <c r="N32" s="75">
        <v>4646.205078125</v>
      </c>
      <c r="O32" s="75">
        <v>5069.9111328125</v>
      </c>
      <c r="P32" s="76"/>
      <c r="Q32" s="77"/>
      <c r="R32" s="77"/>
      <c r="S32" s="89"/>
      <c r="T32" s="48">
        <v>6</v>
      </c>
      <c r="U32" s="48">
        <v>6</v>
      </c>
      <c r="V32" s="49">
        <v>585.1</v>
      </c>
      <c r="W32" s="49">
        <v>0.008696</v>
      </c>
      <c r="X32" s="49">
        <v>0.003661</v>
      </c>
      <c r="Y32" s="49">
        <v>2.404232</v>
      </c>
      <c r="Z32" s="49">
        <v>0.05555555555555555</v>
      </c>
      <c r="AA32" s="49">
        <v>0.1111111111111111</v>
      </c>
      <c r="AB32" s="72">
        <v>32</v>
      </c>
      <c r="AC32" s="72"/>
      <c r="AD32" s="73"/>
      <c r="AE32" s="79" t="s">
        <v>680</v>
      </c>
      <c r="AF32" s="79">
        <v>1035</v>
      </c>
      <c r="AG32" s="79">
        <v>1484</v>
      </c>
      <c r="AH32" s="79">
        <v>2844</v>
      </c>
      <c r="AI32" s="79">
        <v>1557</v>
      </c>
      <c r="AJ32" s="79"/>
      <c r="AK32" s="79" t="s">
        <v>737</v>
      </c>
      <c r="AL32" s="79"/>
      <c r="AM32" s="84" t="s">
        <v>828</v>
      </c>
      <c r="AN32" s="79"/>
      <c r="AO32" s="81">
        <v>43123.68715277778</v>
      </c>
      <c r="AP32" s="84" t="s">
        <v>879</v>
      </c>
      <c r="AQ32" s="79" t="b">
        <v>0</v>
      </c>
      <c r="AR32" s="79" t="b">
        <v>0</v>
      </c>
      <c r="AS32" s="79" t="b">
        <v>1</v>
      </c>
      <c r="AT32" s="79"/>
      <c r="AU32" s="79">
        <v>27</v>
      </c>
      <c r="AV32" s="84" t="s">
        <v>903</v>
      </c>
      <c r="AW32" s="79" t="b">
        <v>0</v>
      </c>
      <c r="AX32" s="79" t="s">
        <v>931</v>
      </c>
      <c r="AY32" s="84" t="s">
        <v>961</v>
      </c>
      <c r="AZ32" s="79" t="s">
        <v>66</v>
      </c>
      <c r="BA32" s="79" t="str">
        <f>REPLACE(INDEX(GroupVertices[Group],MATCH(Vertices[[#This Row],[Vertex]],GroupVertices[Vertex],0)),1,1,"")</f>
        <v>2</v>
      </c>
      <c r="BB32" s="48">
        <v>8</v>
      </c>
      <c r="BC32" s="49">
        <v>4.9079754601226995</v>
      </c>
      <c r="BD32" s="48">
        <v>1</v>
      </c>
      <c r="BE32" s="49">
        <v>0.6134969325153374</v>
      </c>
      <c r="BF32" s="48">
        <v>0</v>
      </c>
      <c r="BG32" s="49">
        <v>0</v>
      </c>
      <c r="BH32" s="48">
        <v>154</v>
      </c>
      <c r="BI32" s="49">
        <v>94.47852760736197</v>
      </c>
      <c r="BJ32" s="48">
        <v>163</v>
      </c>
      <c r="BK32" s="48" t="s">
        <v>1669</v>
      </c>
      <c r="BL32" s="48" t="s">
        <v>1669</v>
      </c>
      <c r="BM32" s="48" t="s">
        <v>1678</v>
      </c>
      <c r="BN32" s="48" t="s">
        <v>1678</v>
      </c>
      <c r="BO32" s="48" t="s">
        <v>1686</v>
      </c>
      <c r="BP32" s="48" t="s">
        <v>1692</v>
      </c>
      <c r="BQ32" s="133" t="s">
        <v>1704</v>
      </c>
      <c r="BR32" s="133" t="s">
        <v>1724</v>
      </c>
      <c r="BS32" s="133" t="s">
        <v>1738</v>
      </c>
      <c r="BT32" s="133" t="s">
        <v>1756</v>
      </c>
      <c r="BU32" s="2"/>
      <c r="BV32" s="3"/>
      <c r="BW32" s="3"/>
      <c r="BX32" s="3"/>
      <c r="BY32" s="3"/>
    </row>
    <row r="33" spans="1:77" ht="41.45" customHeight="1">
      <c r="A33" s="65" t="s">
        <v>257</v>
      </c>
      <c r="C33" s="66"/>
      <c r="D33" s="66" t="s">
        <v>64</v>
      </c>
      <c r="E33" s="67">
        <v>163.677092059946</v>
      </c>
      <c r="F33" s="69">
        <v>99.9903531206533</v>
      </c>
      <c r="G33" s="103" t="s">
        <v>917</v>
      </c>
      <c r="H33" s="66"/>
      <c r="I33" s="70" t="s">
        <v>257</v>
      </c>
      <c r="J33" s="71"/>
      <c r="K33" s="71"/>
      <c r="L33" s="70" t="s">
        <v>1019</v>
      </c>
      <c r="M33" s="74">
        <v>4.214983323611672</v>
      </c>
      <c r="N33" s="75">
        <v>9118.2998046875</v>
      </c>
      <c r="O33" s="75">
        <v>3606.968994140625</v>
      </c>
      <c r="P33" s="76"/>
      <c r="Q33" s="77"/>
      <c r="R33" s="77"/>
      <c r="S33" s="89"/>
      <c r="T33" s="48">
        <v>0</v>
      </c>
      <c r="U33" s="48">
        <v>1</v>
      </c>
      <c r="V33" s="49">
        <v>0</v>
      </c>
      <c r="W33" s="49">
        <v>1</v>
      </c>
      <c r="X33" s="49">
        <v>0</v>
      </c>
      <c r="Y33" s="49">
        <v>0.99999</v>
      </c>
      <c r="Z33" s="49">
        <v>0</v>
      </c>
      <c r="AA33" s="49">
        <v>0</v>
      </c>
      <c r="AB33" s="72">
        <v>33</v>
      </c>
      <c r="AC33" s="72"/>
      <c r="AD33" s="73"/>
      <c r="AE33" s="79" t="s">
        <v>681</v>
      </c>
      <c r="AF33" s="79">
        <v>347</v>
      </c>
      <c r="AG33" s="79">
        <v>146</v>
      </c>
      <c r="AH33" s="79">
        <v>208</v>
      </c>
      <c r="AI33" s="79">
        <v>548</v>
      </c>
      <c r="AJ33" s="79"/>
      <c r="AK33" s="79" t="s">
        <v>738</v>
      </c>
      <c r="AL33" s="79" t="s">
        <v>779</v>
      </c>
      <c r="AM33" s="84" t="s">
        <v>829</v>
      </c>
      <c r="AN33" s="79"/>
      <c r="AO33" s="81">
        <v>40659.66920138889</v>
      </c>
      <c r="AP33" s="84" t="s">
        <v>880</v>
      </c>
      <c r="AQ33" s="79" t="b">
        <v>0</v>
      </c>
      <c r="AR33" s="79" t="b">
        <v>0</v>
      </c>
      <c r="AS33" s="79" t="b">
        <v>1</v>
      </c>
      <c r="AT33" s="79"/>
      <c r="AU33" s="79">
        <v>1</v>
      </c>
      <c r="AV33" s="84" t="s">
        <v>907</v>
      </c>
      <c r="AW33" s="79" t="b">
        <v>0</v>
      </c>
      <c r="AX33" s="79" t="s">
        <v>931</v>
      </c>
      <c r="AY33" s="84" t="s">
        <v>962</v>
      </c>
      <c r="AZ33" s="79" t="s">
        <v>66</v>
      </c>
      <c r="BA33" s="79" t="str">
        <f>REPLACE(INDEX(GroupVertices[Group],MATCH(Vertices[[#This Row],[Vertex]],GroupVertices[Vertex],0)),1,1,"")</f>
        <v>7</v>
      </c>
      <c r="BB33" s="48">
        <v>0</v>
      </c>
      <c r="BC33" s="49">
        <v>0</v>
      </c>
      <c r="BD33" s="48">
        <v>1</v>
      </c>
      <c r="BE33" s="49">
        <v>6.25</v>
      </c>
      <c r="BF33" s="48">
        <v>0</v>
      </c>
      <c r="BG33" s="49">
        <v>0</v>
      </c>
      <c r="BH33" s="48">
        <v>15</v>
      </c>
      <c r="BI33" s="49">
        <v>93.75</v>
      </c>
      <c r="BJ33" s="48">
        <v>16</v>
      </c>
      <c r="BK33" s="48"/>
      <c r="BL33" s="48"/>
      <c r="BM33" s="48"/>
      <c r="BN33" s="48"/>
      <c r="BO33" s="48" t="s">
        <v>346</v>
      </c>
      <c r="BP33" s="48" t="s">
        <v>346</v>
      </c>
      <c r="BQ33" s="133" t="s">
        <v>1705</v>
      </c>
      <c r="BR33" s="133" t="s">
        <v>1705</v>
      </c>
      <c r="BS33" s="133" t="s">
        <v>1739</v>
      </c>
      <c r="BT33" s="133" t="s">
        <v>1739</v>
      </c>
      <c r="BU33" s="2"/>
      <c r="BV33" s="3"/>
      <c r="BW33" s="3"/>
      <c r="BX33" s="3"/>
      <c r="BY33" s="3"/>
    </row>
    <row r="34" spans="1:77" ht="41.45" customHeight="1">
      <c r="A34" s="65" t="s">
        <v>280</v>
      </c>
      <c r="C34" s="66"/>
      <c r="D34" s="66" t="s">
        <v>64</v>
      </c>
      <c r="E34" s="67">
        <v>1000</v>
      </c>
      <c r="F34" s="69">
        <v>95.17970117108628</v>
      </c>
      <c r="G34" s="103" t="s">
        <v>918</v>
      </c>
      <c r="H34" s="66"/>
      <c r="I34" s="70" t="s">
        <v>280</v>
      </c>
      <c r="J34" s="71"/>
      <c r="K34" s="71"/>
      <c r="L34" s="70" t="s">
        <v>1020</v>
      </c>
      <c r="M34" s="74">
        <v>1607.4449230493112</v>
      </c>
      <c r="N34" s="75">
        <v>9118.2998046875</v>
      </c>
      <c r="O34" s="75">
        <v>2758.886474609375</v>
      </c>
      <c r="P34" s="76"/>
      <c r="Q34" s="77"/>
      <c r="R34" s="77"/>
      <c r="S34" s="89"/>
      <c r="T34" s="48">
        <v>1</v>
      </c>
      <c r="U34" s="48">
        <v>0</v>
      </c>
      <c r="V34" s="49">
        <v>0</v>
      </c>
      <c r="W34" s="49">
        <v>1</v>
      </c>
      <c r="X34" s="49">
        <v>0</v>
      </c>
      <c r="Y34" s="49">
        <v>0.99999</v>
      </c>
      <c r="Z34" s="49">
        <v>0</v>
      </c>
      <c r="AA34" s="49">
        <v>0</v>
      </c>
      <c r="AB34" s="72">
        <v>34</v>
      </c>
      <c r="AC34" s="72"/>
      <c r="AD34" s="73"/>
      <c r="AE34" s="79" t="s">
        <v>682</v>
      </c>
      <c r="AF34" s="79">
        <v>2435</v>
      </c>
      <c r="AG34" s="79">
        <v>64475</v>
      </c>
      <c r="AH34" s="79">
        <v>8576</v>
      </c>
      <c r="AI34" s="79">
        <v>3381</v>
      </c>
      <c r="AJ34" s="79"/>
      <c r="AK34" s="79" t="s">
        <v>739</v>
      </c>
      <c r="AL34" s="79" t="s">
        <v>784</v>
      </c>
      <c r="AM34" s="84" t="s">
        <v>830</v>
      </c>
      <c r="AN34" s="79"/>
      <c r="AO34" s="81">
        <v>39294.800844907404</v>
      </c>
      <c r="AP34" s="84" t="s">
        <v>881</v>
      </c>
      <c r="AQ34" s="79" t="b">
        <v>0</v>
      </c>
      <c r="AR34" s="79" t="b">
        <v>0</v>
      </c>
      <c r="AS34" s="79" t="b">
        <v>1</v>
      </c>
      <c r="AT34" s="79"/>
      <c r="AU34" s="79">
        <v>1160</v>
      </c>
      <c r="AV34" s="84" t="s">
        <v>903</v>
      </c>
      <c r="AW34" s="79" t="b">
        <v>1</v>
      </c>
      <c r="AX34" s="79" t="s">
        <v>931</v>
      </c>
      <c r="AY34" s="84" t="s">
        <v>963</v>
      </c>
      <c r="AZ34" s="79" t="s">
        <v>65</v>
      </c>
      <c r="BA34" s="79" t="str">
        <f>REPLACE(INDEX(GroupVertices[Group],MATCH(Vertices[[#This Row],[Vertex]],GroupVertices[Vertex],0)),1,1,"")</f>
        <v>7</v>
      </c>
      <c r="BB34" s="48"/>
      <c r="BC34" s="49"/>
      <c r="BD34" s="48"/>
      <c r="BE34" s="49"/>
      <c r="BF34" s="48"/>
      <c r="BG34" s="49"/>
      <c r="BH34" s="48"/>
      <c r="BI34" s="49"/>
      <c r="BJ34" s="48"/>
      <c r="BK34" s="48"/>
      <c r="BL34" s="48"/>
      <c r="BM34" s="48"/>
      <c r="BN34" s="48"/>
      <c r="BO34" s="48"/>
      <c r="BP34" s="48"/>
      <c r="BQ34" s="48"/>
      <c r="BR34" s="48"/>
      <c r="BS34" s="48"/>
      <c r="BT34" s="48"/>
      <c r="BU34" s="2"/>
      <c r="BV34" s="3"/>
      <c r="BW34" s="3"/>
      <c r="BX34" s="3"/>
      <c r="BY34" s="3"/>
    </row>
    <row r="35" spans="1:77" ht="41.45" customHeight="1">
      <c r="A35" s="65" t="s">
        <v>258</v>
      </c>
      <c r="C35" s="66"/>
      <c r="D35" s="66" t="s">
        <v>64</v>
      </c>
      <c r="E35" s="67">
        <v>165.66620124732384</v>
      </c>
      <c r="F35" s="69">
        <v>99.97891147305604</v>
      </c>
      <c r="G35" s="103" t="s">
        <v>390</v>
      </c>
      <c r="H35" s="66"/>
      <c r="I35" s="70" t="s">
        <v>258</v>
      </c>
      <c r="J35" s="71"/>
      <c r="K35" s="71"/>
      <c r="L35" s="70" t="s">
        <v>1021</v>
      </c>
      <c r="M35" s="74">
        <v>8.02810307952319</v>
      </c>
      <c r="N35" s="75">
        <v>4355.43115234375</v>
      </c>
      <c r="O35" s="75">
        <v>8019.1240234375</v>
      </c>
      <c r="P35" s="76"/>
      <c r="Q35" s="77"/>
      <c r="R35" s="77"/>
      <c r="S35" s="89"/>
      <c r="T35" s="48">
        <v>0</v>
      </c>
      <c r="U35" s="48">
        <v>1</v>
      </c>
      <c r="V35" s="49">
        <v>0</v>
      </c>
      <c r="W35" s="49">
        <v>0.006061</v>
      </c>
      <c r="X35" s="49">
        <v>0.000377</v>
      </c>
      <c r="Y35" s="49">
        <v>0.354359</v>
      </c>
      <c r="Z35" s="49">
        <v>0</v>
      </c>
      <c r="AA35" s="49">
        <v>0</v>
      </c>
      <c r="AB35" s="72">
        <v>35</v>
      </c>
      <c r="AC35" s="72"/>
      <c r="AD35" s="73"/>
      <c r="AE35" s="79" t="s">
        <v>683</v>
      </c>
      <c r="AF35" s="79">
        <v>637</v>
      </c>
      <c r="AG35" s="79">
        <v>299</v>
      </c>
      <c r="AH35" s="79">
        <v>137</v>
      </c>
      <c r="AI35" s="79">
        <v>285</v>
      </c>
      <c r="AJ35" s="79"/>
      <c r="AK35" s="79" t="s">
        <v>740</v>
      </c>
      <c r="AL35" s="79" t="s">
        <v>786</v>
      </c>
      <c r="AM35" s="84" t="s">
        <v>831</v>
      </c>
      <c r="AN35" s="79"/>
      <c r="AO35" s="81">
        <v>41542.72450231481</v>
      </c>
      <c r="AP35" s="79"/>
      <c r="AQ35" s="79" t="b">
        <v>0</v>
      </c>
      <c r="AR35" s="79" t="b">
        <v>0</v>
      </c>
      <c r="AS35" s="79" t="b">
        <v>1</v>
      </c>
      <c r="AT35" s="79"/>
      <c r="AU35" s="79">
        <v>2</v>
      </c>
      <c r="AV35" s="84" t="s">
        <v>910</v>
      </c>
      <c r="AW35" s="79" t="b">
        <v>0</v>
      </c>
      <c r="AX35" s="79" t="s">
        <v>931</v>
      </c>
      <c r="AY35" s="84" t="s">
        <v>964</v>
      </c>
      <c r="AZ35" s="79" t="s">
        <v>66</v>
      </c>
      <c r="BA35" s="79" t="str">
        <f>REPLACE(INDEX(GroupVertices[Group],MATCH(Vertices[[#This Row],[Vertex]],GroupVertices[Vertex],0)),1,1,"")</f>
        <v>2</v>
      </c>
      <c r="BB35" s="48">
        <v>3</v>
      </c>
      <c r="BC35" s="49">
        <v>7.5</v>
      </c>
      <c r="BD35" s="48">
        <v>0</v>
      </c>
      <c r="BE35" s="49">
        <v>0</v>
      </c>
      <c r="BF35" s="48">
        <v>0</v>
      </c>
      <c r="BG35" s="49">
        <v>0</v>
      </c>
      <c r="BH35" s="48">
        <v>37</v>
      </c>
      <c r="BI35" s="49">
        <v>92.5</v>
      </c>
      <c r="BJ35" s="48">
        <v>40</v>
      </c>
      <c r="BK35" s="48"/>
      <c r="BL35" s="48"/>
      <c r="BM35" s="48"/>
      <c r="BN35" s="48"/>
      <c r="BO35" s="48" t="s">
        <v>347</v>
      </c>
      <c r="BP35" s="48" t="s">
        <v>347</v>
      </c>
      <c r="BQ35" s="133" t="s">
        <v>1706</v>
      </c>
      <c r="BR35" s="133" t="s">
        <v>1706</v>
      </c>
      <c r="BS35" s="133" t="s">
        <v>1740</v>
      </c>
      <c r="BT35" s="133" t="s">
        <v>1740</v>
      </c>
      <c r="BU35" s="2"/>
      <c r="BV35" s="3"/>
      <c r="BW35" s="3"/>
      <c r="BX35" s="3"/>
      <c r="BY35" s="3"/>
    </row>
    <row r="36" spans="1:77" ht="41.45" customHeight="1">
      <c r="A36" s="65" t="s">
        <v>259</v>
      </c>
      <c r="C36" s="66"/>
      <c r="D36" s="66" t="s">
        <v>64</v>
      </c>
      <c r="E36" s="67">
        <v>252.30295696422476</v>
      </c>
      <c r="F36" s="69">
        <v>99.48056415548676</v>
      </c>
      <c r="G36" s="103" t="s">
        <v>391</v>
      </c>
      <c r="H36" s="66"/>
      <c r="I36" s="70" t="s">
        <v>259</v>
      </c>
      <c r="J36" s="71"/>
      <c r="K36" s="71"/>
      <c r="L36" s="70" t="s">
        <v>1022</v>
      </c>
      <c r="M36" s="74">
        <v>174.11065244811374</v>
      </c>
      <c r="N36" s="75">
        <v>7718.759765625</v>
      </c>
      <c r="O36" s="75">
        <v>3411.52587890625</v>
      </c>
      <c r="P36" s="76"/>
      <c r="Q36" s="77"/>
      <c r="R36" s="77"/>
      <c r="S36" s="89"/>
      <c r="T36" s="48">
        <v>0</v>
      </c>
      <c r="U36" s="48">
        <v>1</v>
      </c>
      <c r="V36" s="49">
        <v>0</v>
      </c>
      <c r="W36" s="49">
        <v>0.333333</v>
      </c>
      <c r="X36" s="49">
        <v>0</v>
      </c>
      <c r="Y36" s="49">
        <v>0.638292</v>
      </c>
      <c r="Z36" s="49">
        <v>0</v>
      </c>
      <c r="AA36" s="49">
        <v>0</v>
      </c>
      <c r="AB36" s="72">
        <v>36</v>
      </c>
      <c r="AC36" s="72"/>
      <c r="AD36" s="73"/>
      <c r="AE36" s="79" t="s">
        <v>684</v>
      </c>
      <c r="AF36" s="79">
        <v>873</v>
      </c>
      <c r="AG36" s="79">
        <v>6963</v>
      </c>
      <c r="AH36" s="79">
        <v>22175</v>
      </c>
      <c r="AI36" s="79">
        <v>6254</v>
      </c>
      <c r="AJ36" s="79"/>
      <c r="AK36" s="79" t="s">
        <v>741</v>
      </c>
      <c r="AL36" s="79" t="s">
        <v>625</v>
      </c>
      <c r="AM36" s="84" t="s">
        <v>832</v>
      </c>
      <c r="AN36" s="79"/>
      <c r="AO36" s="81">
        <v>40002.0591087963</v>
      </c>
      <c r="AP36" s="84" t="s">
        <v>882</v>
      </c>
      <c r="AQ36" s="79" t="b">
        <v>0</v>
      </c>
      <c r="AR36" s="79" t="b">
        <v>0</v>
      </c>
      <c r="AS36" s="79" t="b">
        <v>0</v>
      </c>
      <c r="AT36" s="79"/>
      <c r="AU36" s="79">
        <v>218</v>
      </c>
      <c r="AV36" s="84" t="s">
        <v>908</v>
      </c>
      <c r="AW36" s="79" t="b">
        <v>0</v>
      </c>
      <c r="AX36" s="79" t="s">
        <v>931</v>
      </c>
      <c r="AY36" s="84" t="s">
        <v>965</v>
      </c>
      <c r="AZ36" s="79" t="s">
        <v>66</v>
      </c>
      <c r="BA36" s="79" t="str">
        <f>REPLACE(INDEX(GroupVertices[Group],MATCH(Vertices[[#This Row],[Vertex]],GroupVertices[Vertex],0)),1,1,"")</f>
        <v>4</v>
      </c>
      <c r="BB36" s="48">
        <v>0</v>
      </c>
      <c r="BC36" s="49">
        <v>0</v>
      </c>
      <c r="BD36" s="48">
        <v>0</v>
      </c>
      <c r="BE36" s="49">
        <v>0</v>
      </c>
      <c r="BF36" s="48">
        <v>0</v>
      </c>
      <c r="BG36" s="49">
        <v>0</v>
      </c>
      <c r="BH36" s="48">
        <v>23</v>
      </c>
      <c r="BI36" s="49">
        <v>100</v>
      </c>
      <c r="BJ36" s="48">
        <v>23</v>
      </c>
      <c r="BK36" s="48" t="s">
        <v>321</v>
      </c>
      <c r="BL36" s="48" t="s">
        <v>321</v>
      </c>
      <c r="BM36" s="48" t="s">
        <v>334</v>
      </c>
      <c r="BN36" s="48" t="s">
        <v>334</v>
      </c>
      <c r="BO36" s="48"/>
      <c r="BP36" s="48"/>
      <c r="BQ36" s="133" t="s">
        <v>1707</v>
      </c>
      <c r="BR36" s="133" t="s">
        <v>1707</v>
      </c>
      <c r="BS36" s="133" t="s">
        <v>1741</v>
      </c>
      <c r="BT36" s="133" t="s">
        <v>1741</v>
      </c>
      <c r="BU36" s="2"/>
      <c r="BV36" s="3"/>
      <c r="BW36" s="3"/>
      <c r="BX36" s="3"/>
      <c r="BY36" s="3"/>
    </row>
    <row r="37" spans="1:77" ht="41.45" customHeight="1">
      <c r="A37" s="65" t="s">
        <v>260</v>
      </c>
      <c r="C37" s="66"/>
      <c r="D37" s="66" t="s">
        <v>64</v>
      </c>
      <c r="E37" s="67">
        <v>390.11052157994357</v>
      </c>
      <c r="F37" s="69">
        <v>98.68787484482733</v>
      </c>
      <c r="G37" s="103" t="s">
        <v>392</v>
      </c>
      <c r="H37" s="66"/>
      <c r="I37" s="70" t="s">
        <v>260</v>
      </c>
      <c r="J37" s="71"/>
      <c r="K37" s="71"/>
      <c r="L37" s="70" t="s">
        <v>1103</v>
      </c>
      <c r="M37" s="74">
        <v>438.28757671387905</v>
      </c>
      <c r="N37" s="75">
        <v>7718.759765625</v>
      </c>
      <c r="O37" s="75">
        <v>933.5891723632812</v>
      </c>
      <c r="P37" s="76"/>
      <c r="Q37" s="77"/>
      <c r="R37" s="77"/>
      <c r="S37" s="89"/>
      <c r="T37" s="48">
        <v>2</v>
      </c>
      <c r="U37" s="48">
        <v>2</v>
      </c>
      <c r="V37" s="49">
        <v>2</v>
      </c>
      <c r="W37" s="49">
        <v>0.5</v>
      </c>
      <c r="X37" s="49">
        <v>0</v>
      </c>
      <c r="Y37" s="49">
        <v>1.723387</v>
      </c>
      <c r="Z37" s="49">
        <v>0</v>
      </c>
      <c r="AA37" s="49">
        <v>0</v>
      </c>
      <c r="AB37" s="72">
        <v>37</v>
      </c>
      <c r="AC37" s="72"/>
      <c r="AD37" s="73"/>
      <c r="AE37" s="79" t="s">
        <v>685</v>
      </c>
      <c r="AF37" s="79">
        <v>2391</v>
      </c>
      <c r="AG37" s="79">
        <v>17563</v>
      </c>
      <c r="AH37" s="79">
        <v>15209</v>
      </c>
      <c r="AI37" s="79">
        <v>5908</v>
      </c>
      <c r="AJ37" s="79"/>
      <c r="AK37" s="79" t="s">
        <v>742</v>
      </c>
      <c r="AL37" s="79" t="s">
        <v>787</v>
      </c>
      <c r="AM37" s="84" t="s">
        <v>833</v>
      </c>
      <c r="AN37" s="79"/>
      <c r="AO37" s="81">
        <v>41698.889444444445</v>
      </c>
      <c r="AP37" s="84" t="s">
        <v>883</v>
      </c>
      <c r="AQ37" s="79" t="b">
        <v>1</v>
      </c>
      <c r="AR37" s="79" t="b">
        <v>0</v>
      </c>
      <c r="AS37" s="79" t="b">
        <v>0</v>
      </c>
      <c r="AT37" s="79"/>
      <c r="AU37" s="79">
        <v>465</v>
      </c>
      <c r="AV37" s="84" t="s">
        <v>903</v>
      </c>
      <c r="AW37" s="79" t="b">
        <v>1</v>
      </c>
      <c r="AX37" s="79" t="s">
        <v>931</v>
      </c>
      <c r="AY37" s="84" t="s">
        <v>966</v>
      </c>
      <c r="AZ37" s="79" t="s">
        <v>66</v>
      </c>
      <c r="BA37" s="79" t="str">
        <f>REPLACE(INDEX(GroupVertices[Group],MATCH(Vertices[[#This Row],[Vertex]],GroupVertices[Vertex],0)),1,1,"")</f>
        <v>4</v>
      </c>
      <c r="BB37" s="48">
        <v>4</v>
      </c>
      <c r="BC37" s="49">
        <v>4.25531914893617</v>
      </c>
      <c r="BD37" s="48">
        <v>1</v>
      </c>
      <c r="BE37" s="49">
        <v>1.0638297872340425</v>
      </c>
      <c r="BF37" s="48">
        <v>0</v>
      </c>
      <c r="BG37" s="49">
        <v>0</v>
      </c>
      <c r="BH37" s="48">
        <v>89</v>
      </c>
      <c r="BI37" s="49">
        <v>94.68085106382979</v>
      </c>
      <c r="BJ37" s="48">
        <v>94</v>
      </c>
      <c r="BK37" s="48" t="s">
        <v>1670</v>
      </c>
      <c r="BL37" s="48" t="s">
        <v>1670</v>
      </c>
      <c r="BM37" s="48" t="s">
        <v>1679</v>
      </c>
      <c r="BN37" s="48" t="s">
        <v>1679</v>
      </c>
      <c r="BO37" s="48" t="s">
        <v>1564</v>
      </c>
      <c r="BP37" s="48" t="s">
        <v>1693</v>
      </c>
      <c r="BQ37" s="133" t="s">
        <v>1708</v>
      </c>
      <c r="BR37" s="133" t="s">
        <v>1725</v>
      </c>
      <c r="BS37" s="133" t="s">
        <v>1742</v>
      </c>
      <c r="BT37" s="133" t="s">
        <v>1742</v>
      </c>
      <c r="BU37" s="2"/>
      <c r="BV37" s="3"/>
      <c r="BW37" s="3"/>
      <c r="BX37" s="3"/>
      <c r="BY37" s="3"/>
    </row>
    <row r="38" spans="1:77" ht="41.45" customHeight="1">
      <c r="A38" s="65" t="s">
        <v>261</v>
      </c>
      <c r="C38" s="66"/>
      <c r="D38" s="66" t="s">
        <v>64</v>
      </c>
      <c r="E38" s="67">
        <v>162.27301498650283</v>
      </c>
      <c r="F38" s="69">
        <v>99.99842957778077</v>
      </c>
      <c r="G38" s="103" t="s">
        <v>919</v>
      </c>
      <c r="H38" s="66"/>
      <c r="I38" s="70" t="s">
        <v>261</v>
      </c>
      <c r="J38" s="71"/>
      <c r="K38" s="71"/>
      <c r="L38" s="70" t="s">
        <v>1023</v>
      </c>
      <c r="M38" s="74">
        <v>1.5233693782623652</v>
      </c>
      <c r="N38" s="75">
        <v>9118.2998046875</v>
      </c>
      <c r="O38" s="75">
        <v>1594.0814208984375</v>
      </c>
      <c r="P38" s="76"/>
      <c r="Q38" s="77"/>
      <c r="R38" s="77"/>
      <c r="S38" s="89"/>
      <c r="T38" s="48">
        <v>0</v>
      </c>
      <c r="U38" s="48">
        <v>1</v>
      </c>
      <c r="V38" s="49">
        <v>0</v>
      </c>
      <c r="W38" s="49">
        <v>1</v>
      </c>
      <c r="X38" s="49">
        <v>0</v>
      </c>
      <c r="Y38" s="49">
        <v>0.99999</v>
      </c>
      <c r="Z38" s="49">
        <v>0</v>
      </c>
      <c r="AA38" s="49">
        <v>0</v>
      </c>
      <c r="AB38" s="72">
        <v>38</v>
      </c>
      <c r="AC38" s="72"/>
      <c r="AD38" s="73"/>
      <c r="AE38" s="79" t="s">
        <v>686</v>
      </c>
      <c r="AF38" s="79">
        <v>134</v>
      </c>
      <c r="AG38" s="79">
        <v>38</v>
      </c>
      <c r="AH38" s="79">
        <v>152</v>
      </c>
      <c r="AI38" s="79">
        <v>12</v>
      </c>
      <c r="AJ38" s="79"/>
      <c r="AK38" s="79"/>
      <c r="AL38" s="79"/>
      <c r="AM38" s="79"/>
      <c r="AN38" s="79"/>
      <c r="AO38" s="81">
        <v>43118.18744212963</v>
      </c>
      <c r="AP38" s="79"/>
      <c r="AQ38" s="79" t="b">
        <v>1</v>
      </c>
      <c r="AR38" s="79" t="b">
        <v>0</v>
      </c>
      <c r="AS38" s="79" t="b">
        <v>0</v>
      </c>
      <c r="AT38" s="79"/>
      <c r="AU38" s="79">
        <v>0</v>
      </c>
      <c r="AV38" s="79"/>
      <c r="AW38" s="79" t="b">
        <v>0</v>
      </c>
      <c r="AX38" s="79" t="s">
        <v>931</v>
      </c>
      <c r="AY38" s="84" t="s">
        <v>967</v>
      </c>
      <c r="AZ38" s="79" t="s">
        <v>66</v>
      </c>
      <c r="BA38" s="79" t="str">
        <f>REPLACE(INDEX(GroupVertices[Group],MATCH(Vertices[[#This Row],[Vertex]],GroupVertices[Vertex],0)),1,1,"")</f>
        <v>6</v>
      </c>
      <c r="BB38" s="48">
        <v>0</v>
      </c>
      <c r="BC38" s="49">
        <v>0</v>
      </c>
      <c r="BD38" s="48">
        <v>0</v>
      </c>
      <c r="BE38" s="49">
        <v>0</v>
      </c>
      <c r="BF38" s="48">
        <v>0</v>
      </c>
      <c r="BG38" s="49">
        <v>0</v>
      </c>
      <c r="BH38" s="48">
        <v>18</v>
      </c>
      <c r="BI38" s="49">
        <v>100</v>
      </c>
      <c r="BJ38" s="48">
        <v>18</v>
      </c>
      <c r="BK38" s="48"/>
      <c r="BL38" s="48"/>
      <c r="BM38" s="48"/>
      <c r="BN38" s="48"/>
      <c r="BO38" s="48"/>
      <c r="BP38" s="48"/>
      <c r="BQ38" s="133" t="s">
        <v>1709</v>
      </c>
      <c r="BR38" s="133" t="s">
        <v>1709</v>
      </c>
      <c r="BS38" s="133" t="s">
        <v>1743</v>
      </c>
      <c r="BT38" s="133" t="s">
        <v>1743</v>
      </c>
      <c r="BU38" s="2"/>
      <c r="BV38" s="3"/>
      <c r="BW38" s="3"/>
      <c r="BX38" s="3"/>
      <c r="BY38" s="3"/>
    </row>
    <row r="39" spans="1:77" ht="41.45" customHeight="1">
      <c r="A39" s="65" t="s">
        <v>281</v>
      </c>
      <c r="C39" s="66"/>
      <c r="D39" s="66" t="s">
        <v>64</v>
      </c>
      <c r="E39" s="67">
        <v>290.6810636383382</v>
      </c>
      <c r="F39" s="69">
        <v>99.25980766066915</v>
      </c>
      <c r="G39" s="103" t="s">
        <v>920</v>
      </c>
      <c r="H39" s="66"/>
      <c r="I39" s="70" t="s">
        <v>281</v>
      </c>
      <c r="J39" s="71"/>
      <c r="K39" s="71"/>
      <c r="L39" s="70" t="s">
        <v>1024</v>
      </c>
      <c r="M39" s="74">
        <v>247.6814336209948</v>
      </c>
      <c r="N39" s="75">
        <v>9118.2998046875</v>
      </c>
      <c r="O39" s="75">
        <v>740.7636108398438</v>
      </c>
      <c r="P39" s="76"/>
      <c r="Q39" s="77"/>
      <c r="R39" s="77"/>
      <c r="S39" s="89"/>
      <c r="T39" s="48">
        <v>1</v>
      </c>
      <c r="U39" s="48">
        <v>0</v>
      </c>
      <c r="V39" s="49">
        <v>0</v>
      </c>
      <c r="W39" s="49">
        <v>1</v>
      </c>
      <c r="X39" s="49">
        <v>0</v>
      </c>
      <c r="Y39" s="49">
        <v>0.99999</v>
      </c>
      <c r="Z39" s="49">
        <v>0</v>
      </c>
      <c r="AA39" s="49">
        <v>0</v>
      </c>
      <c r="AB39" s="72">
        <v>39</v>
      </c>
      <c r="AC39" s="72"/>
      <c r="AD39" s="73"/>
      <c r="AE39" s="79" t="s">
        <v>687</v>
      </c>
      <c r="AF39" s="79">
        <v>94</v>
      </c>
      <c r="AG39" s="79">
        <v>9915</v>
      </c>
      <c r="AH39" s="79">
        <v>1018</v>
      </c>
      <c r="AI39" s="79">
        <v>878</v>
      </c>
      <c r="AJ39" s="79"/>
      <c r="AK39" s="79" t="s">
        <v>743</v>
      </c>
      <c r="AL39" s="79" t="s">
        <v>788</v>
      </c>
      <c r="AM39" s="84" t="s">
        <v>834</v>
      </c>
      <c r="AN39" s="79"/>
      <c r="AO39" s="81">
        <v>42530.36195601852</v>
      </c>
      <c r="AP39" s="84" t="s">
        <v>884</v>
      </c>
      <c r="AQ39" s="79" t="b">
        <v>1</v>
      </c>
      <c r="AR39" s="79" t="b">
        <v>0</v>
      </c>
      <c r="AS39" s="79" t="b">
        <v>0</v>
      </c>
      <c r="AT39" s="79"/>
      <c r="AU39" s="79">
        <v>6</v>
      </c>
      <c r="AV39" s="79"/>
      <c r="AW39" s="79" t="b">
        <v>0</v>
      </c>
      <c r="AX39" s="79" t="s">
        <v>931</v>
      </c>
      <c r="AY39" s="84" t="s">
        <v>968</v>
      </c>
      <c r="AZ39" s="79" t="s">
        <v>65</v>
      </c>
      <c r="BA39" s="79" t="str">
        <f>REPLACE(INDEX(GroupVertices[Group],MATCH(Vertices[[#This Row],[Vertex]],GroupVertices[Vertex],0)),1,1,"")</f>
        <v>6</v>
      </c>
      <c r="BB39" s="48"/>
      <c r="BC39" s="49"/>
      <c r="BD39" s="48"/>
      <c r="BE39" s="49"/>
      <c r="BF39" s="48"/>
      <c r="BG39" s="49"/>
      <c r="BH39" s="48"/>
      <c r="BI39" s="49"/>
      <c r="BJ39" s="48"/>
      <c r="BK39" s="48"/>
      <c r="BL39" s="48"/>
      <c r="BM39" s="48"/>
      <c r="BN39" s="48"/>
      <c r="BO39" s="48"/>
      <c r="BP39" s="48"/>
      <c r="BQ39" s="48"/>
      <c r="BR39" s="48"/>
      <c r="BS39" s="48"/>
      <c r="BT39" s="48"/>
      <c r="BU39" s="2"/>
      <c r="BV39" s="3"/>
      <c r="BW39" s="3"/>
      <c r="BX39" s="3"/>
      <c r="BY39" s="3"/>
    </row>
    <row r="40" spans="1:77" ht="41.45" customHeight="1">
      <c r="A40" s="65" t="s">
        <v>262</v>
      </c>
      <c r="C40" s="66"/>
      <c r="D40" s="66" t="s">
        <v>64</v>
      </c>
      <c r="E40" s="67">
        <v>185.50529026653015</v>
      </c>
      <c r="F40" s="69">
        <v>99.86479412512526</v>
      </c>
      <c r="G40" s="103" t="s">
        <v>393</v>
      </c>
      <c r="H40" s="66"/>
      <c r="I40" s="70" t="s">
        <v>262</v>
      </c>
      <c r="J40" s="71"/>
      <c r="K40" s="71"/>
      <c r="L40" s="70" t="s">
        <v>1025</v>
      </c>
      <c r="M40" s="74">
        <v>46.05961123325506</v>
      </c>
      <c r="N40" s="75">
        <v>1988.4990234375</v>
      </c>
      <c r="O40" s="75">
        <v>5423.70556640625</v>
      </c>
      <c r="P40" s="76"/>
      <c r="Q40" s="77"/>
      <c r="R40" s="77"/>
      <c r="S40" s="89"/>
      <c r="T40" s="48">
        <v>0</v>
      </c>
      <c r="U40" s="48">
        <v>6</v>
      </c>
      <c r="V40" s="49">
        <v>8</v>
      </c>
      <c r="W40" s="49">
        <v>0.006623</v>
      </c>
      <c r="X40" s="49">
        <v>0.00146</v>
      </c>
      <c r="Y40" s="49">
        <v>1.145851</v>
      </c>
      <c r="Z40" s="49">
        <v>0.2</v>
      </c>
      <c r="AA40" s="49">
        <v>0</v>
      </c>
      <c r="AB40" s="72">
        <v>40</v>
      </c>
      <c r="AC40" s="72"/>
      <c r="AD40" s="73"/>
      <c r="AE40" s="79" t="s">
        <v>688</v>
      </c>
      <c r="AF40" s="79">
        <v>919</v>
      </c>
      <c r="AG40" s="79">
        <v>1825</v>
      </c>
      <c r="AH40" s="79">
        <v>11456</v>
      </c>
      <c r="AI40" s="79">
        <v>27423</v>
      </c>
      <c r="AJ40" s="79"/>
      <c r="AK40" s="79" t="s">
        <v>744</v>
      </c>
      <c r="AL40" s="79" t="s">
        <v>789</v>
      </c>
      <c r="AM40" s="84" t="s">
        <v>835</v>
      </c>
      <c r="AN40" s="79"/>
      <c r="AO40" s="81">
        <v>41813.99377314815</v>
      </c>
      <c r="AP40" s="84" t="s">
        <v>885</v>
      </c>
      <c r="AQ40" s="79" t="b">
        <v>0</v>
      </c>
      <c r="AR40" s="79" t="b">
        <v>0</v>
      </c>
      <c r="AS40" s="79" t="b">
        <v>0</v>
      </c>
      <c r="AT40" s="79"/>
      <c r="AU40" s="79">
        <v>91</v>
      </c>
      <c r="AV40" s="84" t="s">
        <v>907</v>
      </c>
      <c r="AW40" s="79" t="b">
        <v>0</v>
      </c>
      <c r="AX40" s="79" t="s">
        <v>931</v>
      </c>
      <c r="AY40" s="84" t="s">
        <v>969</v>
      </c>
      <c r="AZ40" s="79" t="s">
        <v>66</v>
      </c>
      <c r="BA40" s="79" t="str">
        <f>REPLACE(INDEX(GroupVertices[Group],MATCH(Vertices[[#This Row],[Vertex]],GroupVertices[Vertex],0)),1,1,"")</f>
        <v>1</v>
      </c>
      <c r="BB40" s="48">
        <v>3</v>
      </c>
      <c r="BC40" s="49">
        <v>7.894736842105263</v>
      </c>
      <c r="BD40" s="48">
        <v>0</v>
      </c>
      <c r="BE40" s="49">
        <v>0</v>
      </c>
      <c r="BF40" s="48">
        <v>0</v>
      </c>
      <c r="BG40" s="49">
        <v>0</v>
      </c>
      <c r="BH40" s="48">
        <v>35</v>
      </c>
      <c r="BI40" s="49">
        <v>92.10526315789474</v>
      </c>
      <c r="BJ40" s="48">
        <v>38</v>
      </c>
      <c r="BK40" s="48"/>
      <c r="BL40" s="48"/>
      <c r="BM40" s="48"/>
      <c r="BN40" s="48"/>
      <c r="BO40" s="48" t="s">
        <v>346</v>
      </c>
      <c r="BP40" s="48" t="s">
        <v>346</v>
      </c>
      <c r="BQ40" s="133" t="s">
        <v>1710</v>
      </c>
      <c r="BR40" s="133" t="s">
        <v>1710</v>
      </c>
      <c r="BS40" s="133" t="s">
        <v>1733</v>
      </c>
      <c r="BT40" s="133" t="s">
        <v>1733</v>
      </c>
      <c r="BU40" s="2"/>
      <c r="BV40" s="3"/>
      <c r="BW40" s="3"/>
      <c r="BX40" s="3"/>
      <c r="BY40" s="3"/>
    </row>
    <row r="41" spans="1:77" ht="41.45" customHeight="1">
      <c r="A41" s="65" t="s">
        <v>282</v>
      </c>
      <c r="C41" s="66"/>
      <c r="D41" s="66" t="s">
        <v>64</v>
      </c>
      <c r="E41" s="67">
        <v>165.95221694746968</v>
      </c>
      <c r="F41" s="69">
        <v>99.97726626882637</v>
      </c>
      <c r="G41" s="103" t="s">
        <v>921</v>
      </c>
      <c r="H41" s="66"/>
      <c r="I41" s="70" t="s">
        <v>282</v>
      </c>
      <c r="J41" s="71"/>
      <c r="K41" s="71"/>
      <c r="L41" s="70" t="s">
        <v>1026</v>
      </c>
      <c r="M41" s="74">
        <v>8.576394809131383</v>
      </c>
      <c r="N41" s="75">
        <v>2040.8125</v>
      </c>
      <c r="O41" s="75">
        <v>8923.0595703125</v>
      </c>
      <c r="P41" s="76"/>
      <c r="Q41" s="77"/>
      <c r="R41" s="77"/>
      <c r="S41" s="89"/>
      <c r="T41" s="48">
        <v>3</v>
      </c>
      <c r="U41" s="48">
        <v>0</v>
      </c>
      <c r="V41" s="49">
        <v>2.388889</v>
      </c>
      <c r="W41" s="49">
        <v>0.006849</v>
      </c>
      <c r="X41" s="49">
        <v>0.000856</v>
      </c>
      <c r="Y41" s="49">
        <v>0.6247780000000001</v>
      </c>
      <c r="Z41" s="49">
        <v>0.3333333333333333</v>
      </c>
      <c r="AA41" s="49">
        <v>0</v>
      </c>
      <c r="AB41" s="72">
        <v>41</v>
      </c>
      <c r="AC41" s="72"/>
      <c r="AD41" s="73"/>
      <c r="AE41" s="79" t="s">
        <v>689</v>
      </c>
      <c r="AF41" s="79">
        <v>149</v>
      </c>
      <c r="AG41" s="79">
        <v>321</v>
      </c>
      <c r="AH41" s="79">
        <v>19</v>
      </c>
      <c r="AI41" s="79">
        <v>1363</v>
      </c>
      <c r="AJ41" s="79"/>
      <c r="AK41" s="79"/>
      <c r="AL41" s="79" t="s">
        <v>790</v>
      </c>
      <c r="AM41" s="84" t="s">
        <v>836</v>
      </c>
      <c r="AN41" s="79"/>
      <c r="AO41" s="81">
        <v>40721.77337962963</v>
      </c>
      <c r="AP41" s="84" t="s">
        <v>886</v>
      </c>
      <c r="AQ41" s="79" t="b">
        <v>1</v>
      </c>
      <c r="AR41" s="79" t="b">
        <v>0</v>
      </c>
      <c r="AS41" s="79" t="b">
        <v>0</v>
      </c>
      <c r="AT41" s="79"/>
      <c r="AU41" s="79">
        <v>2</v>
      </c>
      <c r="AV41" s="84" t="s">
        <v>903</v>
      </c>
      <c r="AW41" s="79" t="b">
        <v>0</v>
      </c>
      <c r="AX41" s="79" t="s">
        <v>931</v>
      </c>
      <c r="AY41" s="84" t="s">
        <v>970</v>
      </c>
      <c r="AZ41" s="79" t="s">
        <v>65</v>
      </c>
      <c r="BA41" s="79" t="str">
        <f>REPLACE(INDEX(GroupVertices[Group],MATCH(Vertices[[#This Row],[Vertex]],GroupVertices[Vertex],0)),1,1,"")</f>
        <v>1</v>
      </c>
      <c r="BB41" s="48"/>
      <c r="BC41" s="49"/>
      <c r="BD41" s="48"/>
      <c r="BE41" s="49"/>
      <c r="BF41" s="48"/>
      <c r="BG41" s="49"/>
      <c r="BH41" s="48"/>
      <c r="BI41" s="49"/>
      <c r="BJ41" s="48"/>
      <c r="BK41" s="48"/>
      <c r="BL41" s="48"/>
      <c r="BM41" s="48"/>
      <c r="BN41" s="48"/>
      <c r="BO41" s="48"/>
      <c r="BP41" s="48"/>
      <c r="BQ41" s="48"/>
      <c r="BR41" s="48"/>
      <c r="BS41" s="48"/>
      <c r="BT41" s="48"/>
      <c r="BU41" s="2"/>
      <c r="BV41" s="3"/>
      <c r="BW41" s="3"/>
      <c r="BX41" s="3"/>
      <c r="BY41" s="3"/>
    </row>
    <row r="42" spans="1:77" ht="41.45" customHeight="1">
      <c r="A42" s="65" t="s">
        <v>283</v>
      </c>
      <c r="C42" s="66"/>
      <c r="D42" s="66" t="s">
        <v>64</v>
      </c>
      <c r="E42" s="67">
        <v>165.0421669924602</v>
      </c>
      <c r="F42" s="69">
        <v>99.98250100955714</v>
      </c>
      <c r="G42" s="103" t="s">
        <v>922</v>
      </c>
      <c r="H42" s="66"/>
      <c r="I42" s="70" t="s">
        <v>283</v>
      </c>
      <c r="J42" s="71"/>
      <c r="K42" s="71"/>
      <c r="L42" s="70" t="s">
        <v>1027</v>
      </c>
      <c r="M42" s="74">
        <v>6.831830214923498</v>
      </c>
      <c r="N42" s="75">
        <v>2361.595947265625</v>
      </c>
      <c r="O42" s="75">
        <v>3033.4716796875</v>
      </c>
      <c r="P42" s="76"/>
      <c r="Q42" s="77"/>
      <c r="R42" s="77"/>
      <c r="S42" s="89"/>
      <c r="T42" s="48">
        <v>5</v>
      </c>
      <c r="U42" s="48">
        <v>0</v>
      </c>
      <c r="V42" s="49">
        <v>46.288889</v>
      </c>
      <c r="W42" s="49">
        <v>0.008333</v>
      </c>
      <c r="X42" s="49">
        <v>0.002624</v>
      </c>
      <c r="Y42" s="49">
        <v>0.984704</v>
      </c>
      <c r="Z42" s="49">
        <v>0.2</v>
      </c>
      <c r="AA42" s="49">
        <v>0</v>
      </c>
      <c r="AB42" s="72">
        <v>42</v>
      </c>
      <c r="AC42" s="72"/>
      <c r="AD42" s="73"/>
      <c r="AE42" s="79" t="s">
        <v>690</v>
      </c>
      <c r="AF42" s="79">
        <v>262</v>
      </c>
      <c r="AG42" s="79">
        <v>251</v>
      </c>
      <c r="AH42" s="79">
        <v>66</v>
      </c>
      <c r="AI42" s="79">
        <v>255</v>
      </c>
      <c r="AJ42" s="79"/>
      <c r="AK42" s="79" t="s">
        <v>745</v>
      </c>
      <c r="AL42" s="79"/>
      <c r="AM42" s="84" t="s">
        <v>837</v>
      </c>
      <c r="AN42" s="79"/>
      <c r="AO42" s="81">
        <v>39935.213125</v>
      </c>
      <c r="AP42" s="79"/>
      <c r="AQ42" s="79" t="b">
        <v>0</v>
      </c>
      <c r="AR42" s="79" t="b">
        <v>0</v>
      </c>
      <c r="AS42" s="79" t="b">
        <v>0</v>
      </c>
      <c r="AT42" s="79"/>
      <c r="AU42" s="79">
        <v>6</v>
      </c>
      <c r="AV42" s="84" t="s">
        <v>909</v>
      </c>
      <c r="AW42" s="79" t="b">
        <v>0</v>
      </c>
      <c r="AX42" s="79" t="s">
        <v>931</v>
      </c>
      <c r="AY42" s="84" t="s">
        <v>971</v>
      </c>
      <c r="AZ42" s="79" t="s">
        <v>65</v>
      </c>
      <c r="BA42" s="79" t="str">
        <f>REPLACE(INDEX(GroupVertices[Group],MATCH(Vertices[[#This Row],[Vertex]],GroupVertices[Vertex],0)),1,1,"")</f>
        <v>1</v>
      </c>
      <c r="BB42" s="48"/>
      <c r="BC42" s="49"/>
      <c r="BD42" s="48"/>
      <c r="BE42" s="49"/>
      <c r="BF42" s="48"/>
      <c r="BG42" s="49"/>
      <c r="BH42" s="48"/>
      <c r="BI42" s="49"/>
      <c r="BJ42" s="48"/>
      <c r="BK42" s="48"/>
      <c r="BL42" s="48"/>
      <c r="BM42" s="48"/>
      <c r="BN42" s="48"/>
      <c r="BO42" s="48"/>
      <c r="BP42" s="48"/>
      <c r="BQ42" s="48"/>
      <c r="BR42" s="48"/>
      <c r="BS42" s="48"/>
      <c r="BT42" s="48"/>
      <c r="BU42" s="2"/>
      <c r="BV42" s="3"/>
      <c r="BW42" s="3"/>
      <c r="BX42" s="3"/>
      <c r="BY42" s="3"/>
    </row>
    <row r="43" spans="1:77" ht="41.45" customHeight="1">
      <c r="A43" s="65" t="s">
        <v>284</v>
      </c>
      <c r="C43" s="66"/>
      <c r="D43" s="66" t="s">
        <v>64</v>
      </c>
      <c r="E43" s="67">
        <v>167.35629402091286</v>
      </c>
      <c r="F43" s="69">
        <v>99.9691898116989</v>
      </c>
      <c r="G43" s="103" t="s">
        <v>923</v>
      </c>
      <c r="H43" s="66"/>
      <c r="I43" s="70" t="s">
        <v>284</v>
      </c>
      <c r="J43" s="71"/>
      <c r="K43" s="71"/>
      <c r="L43" s="70" t="s">
        <v>1028</v>
      </c>
      <c r="M43" s="74">
        <v>11.26800875448069</v>
      </c>
      <c r="N43" s="75">
        <v>1683.7681884765625</v>
      </c>
      <c r="O43" s="75">
        <v>9664.3740234375</v>
      </c>
      <c r="P43" s="76"/>
      <c r="Q43" s="77"/>
      <c r="R43" s="77"/>
      <c r="S43" s="89"/>
      <c r="T43" s="48">
        <v>3</v>
      </c>
      <c r="U43" s="48">
        <v>0</v>
      </c>
      <c r="V43" s="49">
        <v>2.388889</v>
      </c>
      <c r="W43" s="49">
        <v>0.006849</v>
      </c>
      <c r="X43" s="49">
        <v>0.000856</v>
      </c>
      <c r="Y43" s="49">
        <v>0.6247780000000001</v>
      </c>
      <c r="Z43" s="49">
        <v>0.3333333333333333</v>
      </c>
      <c r="AA43" s="49">
        <v>0</v>
      </c>
      <c r="AB43" s="72">
        <v>43</v>
      </c>
      <c r="AC43" s="72"/>
      <c r="AD43" s="73"/>
      <c r="AE43" s="79" t="s">
        <v>691</v>
      </c>
      <c r="AF43" s="79">
        <v>605</v>
      </c>
      <c r="AG43" s="79">
        <v>429</v>
      </c>
      <c r="AH43" s="79">
        <v>5851</v>
      </c>
      <c r="AI43" s="79">
        <v>2962</v>
      </c>
      <c r="AJ43" s="79"/>
      <c r="AK43" s="79" t="s">
        <v>746</v>
      </c>
      <c r="AL43" s="79"/>
      <c r="AM43" s="84" t="s">
        <v>838</v>
      </c>
      <c r="AN43" s="79"/>
      <c r="AO43" s="81">
        <v>40973.925462962965</v>
      </c>
      <c r="AP43" s="84" t="s">
        <v>887</v>
      </c>
      <c r="AQ43" s="79" t="b">
        <v>0</v>
      </c>
      <c r="AR43" s="79" t="b">
        <v>0</v>
      </c>
      <c r="AS43" s="79" t="b">
        <v>0</v>
      </c>
      <c r="AT43" s="79"/>
      <c r="AU43" s="79">
        <v>64</v>
      </c>
      <c r="AV43" s="84" t="s">
        <v>903</v>
      </c>
      <c r="AW43" s="79" t="b">
        <v>0</v>
      </c>
      <c r="AX43" s="79" t="s">
        <v>931</v>
      </c>
      <c r="AY43" s="84" t="s">
        <v>972</v>
      </c>
      <c r="AZ43" s="79" t="s">
        <v>65</v>
      </c>
      <c r="BA43" s="79" t="str">
        <f>REPLACE(INDEX(GroupVertices[Group],MATCH(Vertices[[#This Row],[Vertex]],GroupVertices[Vertex],0)),1,1,"")</f>
        <v>1</v>
      </c>
      <c r="BB43" s="48"/>
      <c r="BC43" s="49"/>
      <c r="BD43" s="48"/>
      <c r="BE43" s="49"/>
      <c r="BF43" s="48"/>
      <c r="BG43" s="49"/>
      <c r="BH43" s="48"/>
      <c r="BI43" s="49"/>
      <c r="BJ43" s="48"/>
      <c r="BK43" s="48"/>
      <c r="BL43" s="48"/>
      <c r="BM43" s="48"/>
      <c r="BN43" s="48"/>
      <c r="BO43" s="48"/>
      <c r="BP43" s="48"/>
      <c r="BQ43" s="48"/>
      <c r="BR43" s="48"/>
      <c r="BS43" s="48"/>
      <c r="BT43" s="48"/>
      <c r="BU43" s="2"/>
      <c r="BV43" s="3"/>
      <c r="BW43" s="3"/>
      <c r="BX43" s="3"/>
      <c r="BY43" s="3"/>
    </row>
    <row r="44" spans="1:77" ht="41.45" customHeight="1">
      <c r="A44" s="65" t="s">
        <v>285</v>
      </c>
      <c r="C44" s="66"/>
      <c r="D44" s="66" t="s">
        <v>64</v>
      </c>
      <c r="E44" s="67">
        <v>188.35244655434548</v>
      </c>
      <c r="F44" s="69">
        <v>99.848416864839</v>
      </c>
      <c r="G44" s="103" t="s">
        <v>924</v>
      </c>
      <c r="H44" s="66"/>
      <c r="I44" s="70" t="s">
        <v>285</v>
      </c>
      <c r="J44" s="71"/>
      <c r="K44" s="71"/>
      <c r="L44" s="70" t="s">
        <v>1029</v>
      </c>
      <c r="M44" s="74">
        <v>51.517606177991155</v>
      </c>
      <c r="N44" s="75">
        <v>2493.766357421875</v>
      </c>
      <c r="O44" s="75">
        <v>5475.53662109375</v>
      </c>
      <c r="P44" s="76"/>
      <c r="Q44" s="77"/>
      <c r="R44" s="77"/>
      <c r="S44" s="89"/>
      <c r="T44" s="48">
        <v>3</v>
      </c>
      <c r="U44" s="48">
        <v>0</v>
      </c>
      <c r="V44" s="49">
        <v>2.388889</v>
      </c>
      <c r="W44" s="49">
        <v>0.006849</v>
      </c>
      <c r="X44" s="49">
        <v>0.000856</v>
      </c>
      <c r="Y44" s="49">
        <v>0.6247780000000001</v>
      </c>
      <c r="Z44" s="49">
        <v>0.3333333333333333</v>
      </c>
      <c r="AA44" s="49">
        <v>0</v>
      </c>
      <c r="AB44" s="72">
        <v>44</v>
      </c>
      <c r="AC44" s="72"/>
      <c r="AD44" s="73"/>
      <c r="AE44" s="79" t="s">
        <v>692</v>
      </c>
      <c r="AF44" s="79">
        <v>300</v>
      </c>
      <c r="AG44" s="79">
        <v>2044</v>
      </c>
      <c r="AH44" s="79">
        <v>880</v>
      </c>
      <c r="AI44" s="79">
        <v>1124</v>
      </c>
      <c r="AJ44" s="79"/>
      <c r="AK44" s="79" t="s">
        <v>747</v>
      </c>
      <c r="AL44" s="79" t="s">
        <v>791</v>
      </c>
      <c r="AM44" s="79"/>
      <c r="AN44" s="79"/>
      <c r="AO44" s="81">
        <v>39708.64976851852</v>
      </c>
      <c r="AP44" s="84" t="s">
        <v>888</v>
      </c>
      <c r="AQ44" s="79" t="b">
        <v>0</v>
      </c>
      <c r="AR44" s="79" t="b">
        <v>0</v>
      </c>
      <c r="AS44" s="79" t="b">
        <v>1</v>
      </c>
      <c r="AT44" s="79"/>
      <c r="AU44" s="79">
        <v>69</v>
      </c>
      <c r="AV44" s="84" t="s">
        <v>911</v>
      </c>
      <c r="AW44" s="79" t="b">
        <v>0</v>
      </c>
      <c r="AX44" s="79" t="s">
        <v>931</v>
      </c>
      <c r="AY44" s="84" t="s">
        <v>973</v>
      </c>
      <c r="AZ44" s="79" t="s">
        <v>65</v>
      </c>
      <c r="BA44" s="79" t="str">
        <f>REPLACE(INDEX(GroupVertices[Group],MATCH(Vertices[[#This Row],[Vertex]],GroupVertices[Vertex],0)),1,1,"")</f>
        <v>1</v>
      </c>
      <c r="BB44" s="48"/>
      <c r="BC44" s="49"/>
      <c r="BD44" s="48"/>
      <c r="BE44" s="49"/>
      <c r="BF44" s="48"/>
      <c r="BG44" s="49"/>
      <c r="BH44" s="48"/>
      <c r="BI44" s="49"/>
      <c r="BJ44" s="48"/>
      <c r="BK44" s="48"/>
      <c r="BL44" s="48"/>
      <c r="BM44" s="48"/>
      <c r="BN44" s="48"/>
      <c r="BO44" s="48"/>
      <c r="BP44" s="48"/>
      <c r="BQ44" s="48"/>
      <c r="BR44" s="48"/>
      <c r="BS44" s="48"/>
      <c r="BT44" s="48"/>
      <c r="BU44" s="2"/>
      <c r="BV44" s="3"/>
      <c r="BW44" s="3"/>
      <c r="BX44" s="3"/>
      <c r="BY44" s="3"/>
    </row>
    <row r="45" spans="1:77" ht="41.45" customHeight="1">
      <c r="A45" s="65" t="s">
        <v>264</v>
      </c>
      <c r="C45" s="66"/>
      <c r="D45" s="66" t="s">
        <v>64</v>
      </c>
      <c r="E45" s="67">
        <v>170.9964938409507</v>
      </c>
      <c r="F45" s="69">
        <v>99.94825084877581</v>
      </c>
      <c r="G45" s="103" t="s">
        <v>394</v>
      </c>
      <c r="H45" s="66"/>
      <c r="I45" s="70" t="s">
        <v>264</v>
      </c>
      <c r="J45" s="71"/>
      <c r="K45" s="71"/>
      <c r="L45" s="70" t="s">
        <v>1030</v>
      </c>
      <c r="M45" s="74">
        <v>18.246267131312226</v>
      </c>
      <c r="N45" s="75">
        <v>2251.46875</v>
      </c>
      <c r="O45" s="75">
        <v>7195.5927734375</v>
      </c>
      <c r="P45" s="76"/>
      <c r="Q45" s="77"/>
      <c r="R45" s="77"/>
      <c r="S45" s="89"/>
      <c r="T45" s="48">
        <v>2</v>
      </c>
      <c r="U45" s="48">
        <v>9</v>
      </c>
      <c r="V45" s="49">
        <v>177.8</v>
      </c>
      <c r="W45" s="49">
        <v>0.007634</v>
      </c>
      <c r="X45" s="49">
        <v>0.002116</v>
      </c>
      <c r="Y45" s="49">
        <v>1.734208</v>
      </c>
      <c r="Z45" s="49">
        <v>0.125</v>
      </c>
      <c r="AA45" s="49">
        <v>0.125</v>
      </c>
      <c r="AB45" s="72">
        <v>45</v>
      </c>
      <c r="AC45" s="72"/>
      <c r="AD45" s="73"/>
      <c r="AE45" s="79" t="s">
        <v>693</v>
      </c>
      <c r="AF45" s="79">
        <v>475</v>
      </c>
      <c r="AG45" s="79">
        <v>709</v>
      </c>
      <c r="AH45" s="79">
        <v>1966</v>
      </c>
      <c r="AI45" s="79">
        <v>838</v>
      </c>
      <c r="AJ45" s="79"/>
      <c r="AK45" s="79" t="s">
        <v>748</v>
      </c>
      <c r="AL45" s="79" t="s">
        <v>792</v>
      </c>
      <c r="AM45" s="84" t="s">
        <v>839</v>
      </c>
      <c r="AN45" s="79"/>
      <c r="AO45" s="81">
        <v>40997.566469907404</v>
      </c>
      <c r="AP45" s="84" t="s">
        <v>889</v>
      </c>
      <c r="AQ45" s="79" t="b">
        <v>1</v>
      </c>
      <c r="AR45" s="79" t="b">
        <v>0</v>
      </c>
      <c r="AS45" s="79" t="b">
        <v>0</v>
      </c>
      <c r="AT45" s="79"/>
      <c r="AU45" s="79">
        <v>25</v>
      </c>
      <c r="AV45" s="84" t="s">
        <v>903</v>
      </c>
      <c r="AW45" s="79" t="b">
        <v>0</v>
      </c>
      <c r="AX45" s="79" t="s">
        <v>931</v>
      </c>
      <c r="AY45" s="84" t="s">
        <v>974</v>
      </c>
      <c r="AZ45" s="79" t="s">
        <v>66</v>
      </c>
      <c r="BA45" s="79" t="str">
        <f>REPLACE(INDEX(GroupVertices[Group],MATCH(Vertices[[#This Row],[Vertex]],GroupVertices[Vertex],0)),1,1,"")</f>
        <v>1</v>
      </c>
      <c r="BB45" s="48">
        <v>12</v>
      </c>
      <c r="BC45" s="49">
        <v>7.6923076923076925</v>
      </c>
      <c r="BD45" s="48">
        <v>1</v>
      </c>
      <c r="BE45" s="49">
        <v>0.6410256410256411</v>
      </c>
      <c r="BF45" s="48">
        <v>0</v>
      </c>
      <c r="BG45" s="49">
        <v>0</v>
      </c>
      <c r="BH45" s="48">
        <v>143</v>
      </c>
      <c r="BI45" s="49">
        <v>91.66666666666667</v>
      </c>
      <c r="BJ45" s="48">
        <v>156</v>
      </c>
      <c r="BK45" s="48" t="s">
        <v>1671</v>
      </c>
      <c r="BL45" s="48" t="s">
        <v>1671</v>
      </c>
      <c r="BM45" s="48" t="s">
        <v>1680</v>
      </c>
      <c r="BN45" s="48" t="s">
        <v>1680</v>
      </c>
      <c r="BO45" s="48" t="s">
        <v>1687</v>
      </c>
      <c r="BP45" s="48" t="s">
        <v>1694</v>
      </c>
      <c r="BQ45" s="133" t="s">
        <v>1711</v>
      </c>
      <c r="BR45" s="133" t="s">
        <v>1726</v>
      </c>
      <c r="BS45" s="133" t="s">
        <v>1744</v>
      </c>
      <c r="BT45" s="133" t="s">
        <v>1757</v>
      </c>
      <c r="BU45" s="2"/>
      <c r="BV45" s="3"/>
      <c r="BW45" s="3"/>
      <c r="BX45" s="3"/>
      <c r="BY45" s="3"/>
    </row>
    <row r="46" spans="1:77" ht="41.45" customHeight="1">
      <c r="A46" s="65" t="s">
        <v>267</v>
      </c>
      <c r="C46" s="66"/>
      <c r="D46" s="66" t="s">
        <v>64</v>
      </c>
      <c r="E46" s="67">
        <v>162.8580471004375</v>
      </c>
      <c r="F46" s="69">
        <v>99.99506438731099</v>
      </c>
      <c r="G46" s="103" t="s">
        <v>397</v>
      </c>
      <c r="H46" s="66"/>
      <c r="I46" s="70" t="s">
        <v>267</v>
      </c>
      <c r="J46" s="71"/>
      <c r="K46" s="71"/>
      <c r="L46" s="70" t="s">
        <v>1031</v>
      </c>
      <c r="M46" s="74">
        <v>2.6448751888245763</v>
      </c>
      <c r="N46" s="75">
        <v>4132.7666015625</v>
      </c>
      <c r="O46" s="75">
        <v>331.8517150878906</v>
      </c>
      <c r="P46" s="76"/>
      <c r="Q46" s="77"/>
      <c r="R46" s="77"/>
      <c r="S46" s="89"/>
      <c r="T46" s="48">
        <v>2</v>
      </c>
      <c r="U46" s="48">
        <v>4</v>
      </c>
      <c r="V46" s="49">
        <v>15.466667</v>
      </c>
      <c r="W46" s="49">
        <v>0.008264</v>
      </c>
      <c r="X46" s="49">
        <v>0.003206</v>
      </c>
      <c r="Y46" s="49">
        <v>0.937914</v>
      </c>
      <c r="Z46" s="49">
        <v>0.45</v>
      </c>
      <c r="AA46" s="49">
        <v>0.2</v>
      </c>
      <c r="AB46" s="72">
        <v>46</v>
      </c>
      <c r="AC46" s="72"/>
      <c r="AD46" s="73"/>
      <c r="AE46" s="79" t="s">
        <v>694</v>
      </c>
      <c r="AF46" s="79">
        <v>343</v>
      </c>
      <c r="AG46" s="79">
        <v>83</v>
      </c>
      <c r="AH46" s="79">
        <v>99</v>
      </c>
      <c r="AI46" s="79">
        <v>263</v>
      </c>
      <c r="AJ46" s="79"/>
      <c r="AK46" s="79" t="s">
        <v>749</v>
      </c>
      <c r="AL46" s="79" t="s">
        <v>793</v>
      </c>
      <c r="AM46" s="84" t="s">
        <v>840</v>
      </c>
      <c r="AN46" s="79"/>
      <c r="AO46" s="81">
        <v>42916.5105787037</v>
      </c>
      <c r="AP46" s="84" t="s">
        <v>890</v>
      </c>
      <c r="AQ46" s="79" t="b">
        <v>1</v>
      </c>
      <c r="AR46" s="79" t="b">
        <v>0</v>
      </c>
      <c r="AS46" s="79" t="b">
        <v>0</v>
      </c>
      <c r="AT46" s="79"/>
      <c r="AU46" s="79">
        <v>3</v>
      </c>
      <c r="AV46" s="79"/>
      <c r="AW46" s="79" t="b">
        <v>0</v>
      </c>
      <c r="AX46" s="79" t="s">
        <v>931</v>
      </c>
      <c r="AY46" s="84" t="s">
        <v>975</v>
      </c>
      <c r="AZ46" s="79" t="s">
        <v>66</v>
      </c>
      <c r="BA46" s="79" t="str">
        <f>REPLACE(INDEX(GroupVertices[Group],MATCH(Vertices[[#This Row],[Vertex]],GroupVertices[Vertex],0)),1,1,"")</f>
        <v>2</v>
      </c>
      <c r="BB46" s="48">
        <v>2</v>
      </c>
      <c r="BC46" s="49">
        <v>3.508771929824561</v>
      </c>
      <c r="BD46" s="48">
        <v>1</v>
      </c>
      <c r="BE46" s="49">
        <v>1.7543859649122806</v>
      </c>
      <c r="BF46" s="48">
        <v>0</v>
      </c>
      <c r="BG46" s="49">
        <v>0</v>
      </c>
      <c r="BH46" s="48">
        <v>54</v>
      </c>
      <c r="BI46" s="49">
        <v>94.73684210526316</v>
      </c>
      <c r="BJ46" s="48">
        <v>57</v>
      </c>
      <c r="BK46" s="48"/>
      <c r="BL46" s="48"/>
      <c r="BM46" s="48"/>
      <c r="BN46" s="48"/>
      <c r="BO46" s="48" t="s">
        <v>1688</v>
      </c>
      <c r="BP46" s="48" t="s">
        <v>1695</v>
      </c>
      <c r="BQ46" s="133" t="s">
        <v>1712</v>
      </c>
      <c r="BR46" s="133" t="s">
        <v>1727</v>
      </c>
      <c r="BS46" s="133" t="s">
        <v>1745</v>
      </c>
      <c r="BT46" s="133" t="s">
        <v>1745</v>
      </c>
      <c r="BU46" s="2"/>
      <c r="BV46" s="3"/>
      <c r="BW46" s="3"/>
      <c r="BX46" s="3"/>
      <c r="BY46" s="3"/>
    </row>
    <row r="47" spans="1:77" ht="41.45" customHeight="1">
      <c r="A47" s="65" t="s">
        <v>268</v>
      </c>
      <c r="C47" s="66"/>
      <c r="D47" s="66" t="s">
        <v>64</v>
      </c>
      <c r="E47" s="67">
        <v>165.48419125632194</v>
      </c>
      <c r="F47" s="69">
        <v>99.9799584212022</v>
      </c>
      <c r="G47" s="103" t="s">
        <v>398</v>
      </c>
      <c r="H47" s="66"/>
      <c r="I47" s="70" t="s">
        <v>268</v>
      </c>
      <c r="J47" s="71"/>
      <c r="K47" s="71"/>
      <c r="L47" s="70" t="s">
        <v>1032</v>
      </c>
      <c r="M47" s="74">
        <v>7.679190160681613</v>
      </c>
      <c r="N47" s="75">
        <v>4020.774658203125</v>
      </c>
      <c r="O47" s="75">
        <v>3642.26611328125</v>
      </c>
      <c r="P47" s="76"/>
      <c r="Q47" s="77"/>
      <c r="R47" s="77"/>
      <c r="S47" s="89"/>
      <c r="T47" s="48">
        <v>0</v>
      </c>
      <c r="U47" s="48">
        <v>16</v>
      </c>
      <c r="V47" s="49">
        <v>1482.144444</v>
      </c>
      <c r="W47" s="49">
        <v>0.011364</v>
      </c>
      <c r="X47" s="49">
        <v>0.015145</v>
      </c>
      <c r="Y47" s="49">
        <v>3.018149</v>
      </c>
      <c r="Z47" s="49">
        <v>0.07916666666666666</v>
      </c>
      <c r="AA47" s="49">
        <v>0</v>
      </c>
      <c r="AB47" s="72">
        <v>47</v>
      </c>
      <c r="AC47" s="72"/>
      <c r="AD47" s="73"/>
      <c r="AE47" s="79" t="s">
        <v>695</v>
      </c>
      <c r="AF47" s="79">
        <v>458</v>
      </c>
      <c r="AG47" s="79">
        <v>285</v>
      </c>
      <c r="AH47" s="79">
        <v>14228</v>
      </c>
      <c r="AI47" s="79">
        <v>12566</v>
      </c>
      <c r="AJ47" s="79"/>
      <c r="AK47" s="79" t="s">
        <v>750</v>
      </c>
      <c r="AL47" s="79" t="s">
        <v>794</v>
      </c>
      <c r="AM47" s="84" t="s">
        <v>841</v>
      </c>
      <c r="AN47" s="79"/>
      <c r="AO47" s="81">
        <v>43285.988229166665</v>
      </c>
      <c r="AP47" s="84" t="s">
        <v>891</v>
      </c>
      <c r="AQ47" s="79" t="b">
        <v>0</v>
      </c>
      <c r="AR47" s="79" t="b">
        <v>0</v>
      </c>
      <c r="AS47" s="79" t="b">
        <v>0</v>
      </c>
      <c r="AT47" s="79"/>
      <c r="AU47" s="79">
        <v>3</v>
      </c>
      <c r="AV47" s="84" t="s">
        <v>903</v>
      </c>
      <c r="AW47" s="79" t="b">
        <v>0</v>
      </c>
      <c r="AX47" s="79" t="s">
        <v>931</v>
      </c>
      <c r="AY47" s="84" t="s">
        <v>976</v>
      </c>
      <c r="AZ47" s="79" t="s">
        <v>66</v>
      </c>
      <c r="BA47" s="79" t="str">
        <f>REPLACE(INDEX(GroupVertices[Group],MATCH(Vertices[[#This Row],[Vertex]],GroupVertices[Vertex],0)),1,1,"")</f>
        <v>2</v>
      </c>
      <c r="BB47" s="48">
        <v>10</v>
      </c>
      <c r="BC47" s="49">
        <v>5.813953488372093</v>
      </c>
      <c r="BD47" s="48">
        <v>1</v>
      </c>
      <c r="BE47" s="49">
        <v>0.5813953488372093</v>
      </c>
      <c r="BF47" s="48">
        <v>0</v>
      </c>
      <c r="BG47" s="49">
        <v>0</v>
      </c>
      <c r="BH47" s="48">
        <v>161</v>
      </c>
      <c r="BI47" s="49">
        <v>93.6046511627907</v>
      </c>
      <c r="BJ47" s="48">
        <v>172</v>
      </c>
      <c r="BK47" s="48"/>
      <c r="BL47" s="48"/>
      <c r="BM47" s="48"/>
      <c r="BN47" s="48"/>
      <c r="BO47" s="48" t="s">
        <v>1689</v>
      </c>
      <c r="BP47" s="48" t="s">
        <v>1696</v>
      </c>
      <c r="BQ47" s="133" t="s">
        <v>1713</v>
      </c>
      <c r="BR47" s="133" t="s">
        <v>1728</v>
      </c>
      <c r="BS47" s="133" t="s">
        <v>1746</v>
      </c>
      <c r="BT47" s="133" t="s">
        <v>1746</v>
      </c>
      <c r="BU47" s="2"/>
      <c r="BV47" s="3"/>
      <c r="BW47" s="3"/>
      <c r="BX47" s="3"/>
      <c r="BY47" s="3"/>
    </row>
    <row r="48" spans="1:77" ht="41.45" customHeight="1">
      <c r="A48" s="65" t="s">
        <v>269</v>
      </c>
      <c r="C48" s="66"/>
      <c r="D48" s="66" t="s">
        <v>64</v>
      </c>
      <c r="E48" s="67">
        <v>1000</v>
      </c>
      <c r="F48" s="69">
        <v>94.52311511942688</v>
      </c>
      <c r="G48" s="103" t="s">
        <v>399</v>
      </c>
      <c r="H48" s="66"/>
      <c r="I48" s="70" t="s">
        <v>269</v>
      </c>
      <c r="J48" s="71"/>
      <c r="K48" s="71"/>
      <c r="L48" s="70" t="s">
        <v>1104</v>
      </c>
      <c r="M48" s="74">
        <v>1826.2631678656717</v>
      </c>
      <c r="N48" s="75">
        <v>3478.76220703125</v>
      </c>
      <c r="O48" s="75">
        <v>3831.508056640625</v>
      </c>
      <c r="P48" s="76"/>
      <c r="Q48" s="77"/>
      <c r="R48" s="77"/>
      <c r="S48" s="89"/>
      <c r="T48" s="48">
        <v>1</v>
      </c>
      <c r="U48" s="48">
        <v>4</v>
      </c>
      <c r="V48" s="49">
        <v>38</v>
      </c>
      <c r="W48" s="49">
        <v>0.00813</v>
      </c>
      <c r="X48" s="49">
        <v>0.011139</v>
      </c>
      <c r="Y48" s="49">
        <v>1.037641</v>
      </c>
      <c r="Z48" s="49">
        <v>0.2</v>
      </c>
      <c r="AA48" s="49">
        <v>0</v>
      </c>
      <c r="AB48" s="72">
        <v>48</v>
      </c>
      <c r="AC48" s="72"/>
      <c r="AD48" s="73"/>
      <c r="AE48" s="79" t="s">
        <v>696</v>
      </c>
      <c r="AF48" s="79">
        <v>11204</v>
      </c>
      <c r="AG48" s="79">
        <v>73255</v>
      </c>
      <c r="AH48" s="79">
        <v>77905</v>
      </c>
      <c r="AI48" s="79">
        <v>22901</v>
      </c>
      <c r="AJ48" s="79"/>
      <c r="AK48" s="79" t="s">
        <v>751</v>
      </c>
      <c r="AL48" s="79" t="s">
        <v>795</v>
      </c>
      <c r="AM48" s="84" t="s">
        <v>842</v>
      </c>
      <c r="AN48" s="79"/>
      <c r="AO48" s="81">
        <v>40109.76318287037</v>
      </c>
      <c r="AP48" s="84" t="s">
        <v>892</v>
      </c>
      <c r="AQ48" s="79" t="b">
        <v>0</v>
      </c>
      <c r="AR48" s="79" t="b">
        <v>0</v>
      </c>
      <c r="AS48" s="79" t="b">
        <v>0</v>
      </c>
      <c r="AT48" s="79"/>
      <c r="AU48" s="79">
        <v>2303</v>
      </c>
      <c r="AV48" s="84" t="s">
        <v>911</v>
      </c>
      <c r="AW48" s="79" t="b">
        <v>1</v>
      </c>
      <c r="AX48" s="79" t="s">
        <v>931</v>
      </c>
      <c r="AY48" s="84" t="s">
        <v>977</v>
      </c>
      <c r="AZ48" s="79" t="s">
        <v>66</v>
      </c>
      <c r="BA48" s="79" t="str">
        <f>REPLACE(INDEX(GroupVertices[Group],MATCH(Vertices[[#This Row],[Vertex]],GroupVertices[Vertex],0)),1,1,"")</f>
        <v>2</v>
      </c>
      <c r="BB48" s="48">
        <v>0</v>
      </c>
      <c r="BC48" s="49">
        <v>0</v>
      </c>
      <c r="BD48" s="48">
        <v>1</v>
      </c>
      <c r="BE48" s="49">
        <v>0.9433962264150944</v>
      </c>
      <c r="BF48" s="48">
        <v>0</v>
      </c>
      <c r="BG48" s="49">
        <v>0</v>
      </c>
      <c r="BH48" s="48">
        <v>105</v>
      </c>
      <c r="BI48" s="49">
        <v>99.05660377358491</v>
      </c>
      <c r="BJ48" s="48">
        <v>106</v>
      </c>
      <c r="BK48" s="48"/>
      <c r="BL48" s="48"/>
      <c r="BM48" s="48"/>
      <c r="BN48" s="48"/>
      <c r="BO48" s="48" t="s">
        <v>344</v>
      </c>
      <c r="BP48" s="48" t="s">
        <v>344</v>
      </c>
      <c r="BQ48" s="133" t="s">
        <v>1714</v>
      </c>
      <c r="BR48" s="133" t="s">
        <v>1729</v>
      </c>
      <c r="BS48" s="133" t="s">
        <v>1747</v>
      </c>
      <c r="BT48" s="133" t="s">
        <v>1758</v>
      </c>
      <c r="BU48" s="2"/>
      <c r="BV48" s="3"/>
      <c r="BW48" s="3"/>
      <c r="BX48" s="3"/>
      <c r="BY48" s="3"/>
    </row>
    <row r="49" spans="1:77" ht="41.45" customHeight="1">
      <c r="A49" s="65" t="s">
        <v>286</v>
      </c>
      <c r="C49" s="66"/>
      <c r="D49" s="66" t="s">
        <v>64</v>
      </c>
      <c r="E49" s="67">
        <v>550.487325079897</v>
      </c>
      <c r="F49" s="69">
        <v>97.76536396404481</v>
      </c>
      <c r="G49" s="103" t="s">
        <v>925</v>
      </c>
      <c r="H49" s="66"/>
      <c r="I49" s="70" t="s">
        <v>286</v>
      </c>
      <c r="J49" s="71"/>
      <c r="K49" s="71"/>
      <c r="L49" s="70" t="s">
        <v>1033</v>
      </c>
      <c r="M49" s="74">
        <v>745.7297029159998</v>
      </c>
      <c r="N49" s="75">
        <v>3325.90478515625</v>
      </c>
      <c r="O49" s="75">
        <v>4798.890625</v>
      </c>
      <c r="P49" s="76"/>
      <c r="Q49" s="77"/>
      <c r="R49" s="77"/>
      <c r="S49" s="89"/>
      <c r="T49" s="48">
        <v>2</v>
      </c>
      <c r="U49" s="48">
        <v>0</v>
      </c>
      <c r="V49" s="49">
        <v>0</v>
      </c>
      <c r="W49" s="49">
        <v>0.007299</v>
      </c>
      <c r="X49" s="49">
        <v>0.002708</v>
      </c>
      <c r="Y49" s="49">
        <v>0.486738</v>
      </c>
      <c r="Z49" s="49">
        <v>0.5</v>
      </c>
      <c r="AA49" s="49">
        <v>0</v>
      </c>
      <c r="AB49" s="72">
        <v>49</v>
      </c>
      <c r="AC49" s="72"/>
      <c r="AD49" s="73"/>
      <c r="AE49" s="79" t="s">
        <v>286</v>
      </c>
      <c r="AF49" s="79">
        <v>3570</v>
      </c>
      <c r="AG49" s="79">
        <v>29899</v>
      </c>
      <c r="AH49" s="79">
        <v>17181</v>
      </c>
      <c r="AI49" s="79">
        <v>13417</v>
      </c>
      <c r="AJ49" s="79"/>
      <c r="AK49" s="79" t="s">
        <v>752</v>
      </c>
      <c r="AL49" s="79" t="s">
        <v>625</v>
      </c>
      <c r="AM49" s="84" t="s">
        <v>843</v>
      </c>
      <c r="AN49" s="79"/>
      <c r="AO49" s="81">
        <v>39798.675092592595</v>
      </c>
      <c r="AP49" s="79"/>
      <c r="AQ49" s="79" t="b">
        <v>1</v>
      </c>
      <c r="AR49" s="79" t="b">
        <v>0</v>
      </c>
      <c r="AS49" s="79" t="b">
        <v>1</v>
      </c>
      <c r="AT49" s="79"/>
      <c r="AU49" s="79">
        <v>374</v>
      </c>
      <c r="AV49" s="84" t="s">
        <v>903</v>
      </c>
      <c r="AW49" s="79" t="b">
        <v>0</v>
      </c>
      <c r="AX49" s="79" t="s">
        <v>931</v>
      </c>
      <c r="AY49" s="84" t="s">
        <v>978</v>
      </c>
      <c r="AZ49" s="79" t="s">
        <v>65</v>
      </c>
      <c r="BA49" s="79" t="str">
        <f>REPLACE(INDEX(GroupVertices[Group],MATCH(Vertices[[#This Row],[Vertex]],GroupVertices[Vertex],0)),1,1,"")</f>
        <v>2</v>
      </c>
      <c r="BB49" s="48"/>
      <c r="BC49" s="49"/>
      <c r="BD49" s="48"/>
      <c r="BE49" s="49"/>
      <c r="BF49" s="48"/>
      <c r="BG49" s="49"/>
      <c r="BH49" s="48"/>
      <c r="BI49" s="49"/>
      <c r="BJ49" s="48"/>
      <c r="BK49" s="48"/>
      <c r="BL49" s="48"/>
      <c r="BM49" s="48"/>
      <c r="BN49" s="48"/>
      <c r="BO49" s="48"/>
      <c r="BP49" s="48"/>
      <c r="BQ49" s="48"/>
      <c r="BR49" s="48"/>
      <c r="BS49" s="48"/>
      <c r="BT49" s="48"/>
      <c r="BU49" s="2"/>
      <c r="BV49" s="3"/>
      <c r="BW49" s="3"/>
      <c r="BX49" s="3"/>
      <c r="BY49" s="3"/>
    </row>
    <row r="50" spans="1:77" ht="41.45" customHeight="1">
      <c r="A50" s="65" t="s">
        <v>287</v>
      </c>
      <c r="C50" s="66"/>
      <c r="D50" s="66" t="s">
        <v>64</v>
      </c>
      <c r="E50" s="67">
        <v>196.37388687207175</v>
      </c>
      <c r="F50" s="69">
        <v>99.80227636439778</v>
      </c>
      <c r="G50" s="103" t="s">
        <v>926</v>
      </c>
      <c r="H50" s="66"/>
      <c r="I50" s="70" t="s">
        <v>287</v>
      </c>
      <c r="J50" s="71"/>
      <c r="K50" s="71"/>
      <c r="L50" s="70" t="s">
        <v>1034</v>
      </c>
      <c r="M50" s="74">
        <v>66.89469695836637</v>
      </c>
      <c r="N50" s="75">
        <v>3486.365966796875</v>
      </c>
      <c r="O50" s="75">
        <v>2101.259033203125</v>
      </c>
      <c r="P50" s="76"/>
      <c r="Q50" s="77"/>
      <c r="R50" s="77"/>
      <c r="S50" s="89"/>
      <c r="T50" s="48">
        <v>2</v>
      </c>
      <c r="U50" s="48">
        <v>0</v>
      </c>
      <c r="V50" s="49">
        <v>0</v>
      </c>
      <c r="W50" s="49">
        <v>0.007299</v>
      </c>
      <c r="X50" s="49">
        <v>0.002708</v>
      </c>
      <c r="Y50" s="49">
        <v>0.486738</v>
      </c>
      <c r="Z50" s="49">
        <v>0.5</v>
      </c>
      <c r="AA50" s="49">
        <v>0</v>
      </c>
      <c r="AB50" s="72">
        <v>50</v>
      </c>
      <c r="AC50" s="72"/>
      <c r="AD50" s="73"/>
      <c r="AE50" s="79" t="s">
        <v>697</v>
      </c>
      <c r="AF50" s="79">
        <v>2971</v>
      </c>
      <c r="AG50" s="79">
        <v>2661</v>
      </c>
      <c r="AH50" s="79">
        <v>2067</v>
      </c>
      <c r="AI50" s="79">
        <v>7498</v>
      </c>
      <c r="AJ50" s="79"/>
      <c r="AK50" s="79" t="s">
        <v>753</v>
      </c>
      <c r="AL50" s="79" t="s">
        <v>796</v>
      </c>
      <c r="AM50" s="84" t="s">
        <v>844</v>
      </c>
      <c r="AN50" s="79"/>
      <c r="AO50" s="81">
        <v>41132.677939814814</v>
      </c>
      <c r="AP50" s="84" t="s">
        <v>893</v>
      </c>
      <c r="AQ50" s="79" t="b">
        <v>1</v>
      </c>
      <c r="AR50" s="79" t="b">
        <v>0</v>
      </c>
      <c r="AS50" s="79" t="b">
        <v>0</v>
      </c>
      <c r="AT50" s="79"/>
      <c r="AU50" s="79">
        <v>70</v>
      </c>
      <c r="AV50" s="84" t="s">
        <v>903</v>
      </c>
      <c r="AW50" s="79" t="b">
        <v>0</v>
      </c>
      <c r="AX50" s="79" t="s">
        <v>931</v>
      </c>
      <c r="AY50" s="84" t="s">
        <v>979</v>
      </c>
      <c r="AZ50" s="79" t="s">
        <v>65</v>
      </c>
      <c r="BA50" s="79" t="str">
        <f>REPLACE(INDEX(GroupVertices[Group],MATCH(Vertices[[#This Row],[Vertex]],GroupVertices[Vertex],0)),1,1,"")</f>
        <v>2</v>
      </c>
      <c r="BB50" s="48"/>
      <c r="BC50" s="49"/>
      <c r="BD50" s="48"/>
      <c r="BE50" s="49"/>
      <c r="BF50" s="48"/>
      <c r="BG50" s="49"/>
      <c r="BH50" s="48"/>
      <c r="BI50" s="49"/>
      <c r="BJ50" s="48"/>
      <c r="BK50" s="48"/>
      <c r="BL50" s="48"/>
      <c r="BM50" s="48"/>
      <c r="BN50" s="48"/>
      <c r="BO50" s="48"/>
      <c r="BP50" s="48"/>
      <c r="BQ50" s="48"/>
      <c r="BR50" s="48"/>
      <c r="BS50" s="48"/>
      <c r="BT50" s="48"/>
      <c r="BU50" s="2"/>
      <c r="BV50" s="3"/>
      <c r="BW50" s="3"/>
      <c r="BX50" s="3"/>
      <c r="BY50" s="3"/>
    </row>
    <row r="51" spans="1:77" ht="41.45" customHeight="1">
      <c r="A51" s="65" t="s">
        <v>288</v>
      </c>
      <c r="C51" s="66"/>
      <c r="D51" s="66" t="s">
        <v>64</v>
      </c>
      <c r="E51" s="67">
        <v>162.24701355921687</v>
      </c>
      <c r="F51" s="69">
        <v>99.99857914180164</v>
      </c>
      <c r="G51" s="103" t="s">
        <v>927</v>
      </c>
      <c r="H51" s="66"/>
      <c r="I51" s="70" t="s">
        <v>288</v>
      </c>
      <c r="J51" s="71"/>
      <c r="K51" s="71"/>
      <c r="L51" s="70" t="s">
        <v>1035</v>
      </c>
      <c r="M51" s="74">
        <v>1.4735246755707114</v>
      </c>
      <c r="N51" s="75">
        <v>3575.6953125</v>
      </c>
      <c r="O51" s="75">
        <v>5992.6083984375</v>
      </c>
      <c r="P51" s="76"/>
      <c r="Q51" s="77"/>
      <c r="R51" s="77"/>
      <c r="S51" s="89"/>
      <c r="T51" s="48">
        <v>2</v>
      </c>
      <c r="U51" s="48">
        <v>0</v>
      </c>
      <c r="V51" s="49">
        <v>0</v>
      </c>
      <c r="W51" s="49">
        <v>0.007299</v>
      </c>
      <c r="X51" s="49">
        <v>0.002708</v>
      </c>
      <c r="Y51" s="49">
        <v>0.486738</v>
      </c>
      <c r="Z51" s="49">
        <v>0.5</v>
      </c>
      <c r="AA51" s="49">
        <v>0</v>
      </c>
      <c r="AB51" s="72">
        <v>51</v>
      </c>
      <c r="AC51" s="72"/>
      <c r="AD51" s="73"/>
      <c r="AE51" s="79" t="s">
        <v>698</v>
      </c>
      <c r="AF51" s="79">
        <v>156</v>
      </c>
      <c r="AG51" s="79">
        <v>36</v>
      </c>
      <c r="AH51" s="79">
        <v>188</v>
      </c>
      <c r="AI51" s="79">
        <v>30</v>
      </c>
      <c r="AJ51" s="79"/>
      <c r="AK51" s="79" t="s">
        <v>754</v>
      </c>
      <c r="AL51" s="79" t="s">
        <v>797</v>
      </c>
      <c r="AM51" s="84" t="s">
        <v>845</v>
      </c>
      <c r="AN51" s="79"/>
      <c r="AO51" s="81">
        <v>40042.58883101852</v>
      </c>
      <c r="AP51" s="79"/>
      <c r="AQ51" s="79" t="b">
        <v>1</v>
      </c>
      <c r="AR51" s="79" t="b">
        <v>0</v>
      </c>
      <c r="AS51" s="79" t="b">
        <v>1</v>
      </c>
      <c r="AT51" s="79"/>
      <c r="AU51" s="79">
        <v>0</v>
      </c>
      <c r="AV51" s="84" t="s">
        <v>903</v>
      </c>
      <c r="AW51" s="79" t="b">
        <v>0</v>
      </c>
      <c r="AX51" s="79" t="s">
        <v>931</v>
      </c>
      <c r="AY51" s="84" t="s">
        <v>980</v>
      </c>
      <c r="AZ51" s="79" t="s">
        <v>65</v>
      </c>
      <c r="BA51" s="79" t="str">
        <f>REPLACE(INDEX(GroupVertices[Group],MATCH(Vertices[[#This Row],[Vertex]],GroupVertices[Vertex],0)),1,1,"")</f>
        <v>2</v>
      </c>
      <c r="BB51" s="48"/>
      <c r="BC51" s="49"/>
      <c r="BD51" s="48"/>
      <c r="BE51" s="49"/>
      <c r="BF51" s="48"/>
      <c r="BG51" s="49"/>
      <c r="BH51" s="48"/>
      <c r="BI51" s="49"/>
      <c r="BJ51" s="48"/>
      <c r="BK51" s="48"/>
      <c r="BL51" s="48"/>
      <c r="BM51" s="48"/>
      <c r="BN51" s="48"/>
      <c r="BO51" s="48"/>
      <c r="BP51" s="48"/>
      <c r="BQ51" s="48"/>
      <c r="BR51" s="48"/>
      <c r="BS51" s="48"/>
      <c r="BT51" s="48"/>
      <c r="BU51" s="2"/>
      <c r="BV51" s="3"/>
      <c r="BW51" s="3"/>
      <c r="BX51" s="3"/>
      <c r="BY51" s="3"/>
    </row>
    <row r="52" spans="1:77" ht="41.45" customHeight="1">
      <c r="A52" s="65" t="s">
        <v>270</v>
      </c>
      <c r="C52" s="66"/>
      <c r="D52" s="66" t="s">
        <v>64</v>
      </c>
      <c r="E52" s="67">
        <v>162.80604424586554</v>
      </c>
      <c r="F52" s="69">
        <v>99.99536351535275</v>
      </c>
      <c r="G52" s="103" t="s">
        <v>400</v>
      </c>
      <c r="H52" s="66"/>
      <c r="I52" s="70" t="s">
        <v>270</v>
      </c>
      <c r="J52" s="71"/>
      <c r="K52" s="71"/>
      <c r="L52" s="70" t="s">
        <v>1036</v>
      </c>
      <c r="M52" s="74">
        <v>2.545185783441269</v>
      </c>
      <c r="N52" s="75">
        <v>3145.002197265625</v>
      </c>
      <c r="O52" s="75">
        <v>331.8517150878906</v>
      </c>
      <c r="P52" s="76"/>
      <c r="Q52" s="77"/>
      <c r="R52" s="77"/>
      <c r="S52" s="89"/>
      <c r="T52" s="48">
        <v>1</v>
      </c>
      <c r="U52" s="48">
        <v>2</v>
      </c>
      <c r="V52" s="49">
        <v>5.7</v>
      </c>
      <c r="W52" s="49">
        <v>0.007576</v>
      </c>
      <c r="X52" s="49">
        <v>0.002018</v>
      </c>
      <c r="Y52" s="49">
        <v>0.704426</v>
      </c>
      <c r="Z52" s="49">
        <v>0.3333333333333333</v>
      </c>
      <c r="AA52" s="49">
        <v>0</v>
      </c>
      <c r="AB52" s="72">
        <v>52</v>
      </c>
      <c r="AC52" s="72"/>
      <c r="AD52" s="73"/>
      <c r="AE52" s="79" t="s">
        <v>699</v>
      </c>
      <c r="AF52" s="79">
        <v>229</v>
      </c>
      <c r="AG52" s="79">
        <v>79</v>
      </c>
      <c r="AH52" s="79">
        <v>25</v>
      </c>
      <c r="AI52" s="79">
        <v>65</v>
      </c>
      <c r="AJ52" s="79"/>
      <c r="AK52" s="79" t="s">
        <v>755</v>
      </c>
      <c r="AL52" s="79" t="s">
        <v>798</v>
      </c>
      <c r="AM52" s="84" t="s">
        <v>846</v>
      </c>
      <c r="AN52" s="79"/>
      <c r="AO52" s="81">
        <v>41573.53475694444</v>
      </c>
      <c r="AP52" s="84" t="s">
        <v>894</v>
      </c>
      <c r="AQ52" s="79" t="b">
        <v>0</v>
      </c>
      <c r="AR52" s="79" t="b">
        <v>0</v>
      </c>
      <c r="AS52" s="79" t="b">
        <v>0</v>
      </c>
      <c r="AT52" s="79"/>
      <c r="AU52" s="79">
        <v>0</v>
      </c>
      <c r="AV52" s="84" t="s">
        <v>903</v>
      </c>
      <c r="AW52" s="79" t="b">
        <v>0</v>
      </c>
      <c r="AX52" s="79" t="s">
        <v>931</v>
      </c>
      <c r="AY52" s="84" t="s">
        <v>981</v>
      </c>
      <c r="AZ52" s="79" t="s">
        <v>66</v>
      </c>
      <c r="BA52" s="79" t="str">
        <f>REPLACE(INDEX(GroupVertices[Group],MATCH(Vertices[[#This Row],[Vertex]],GroupVertices[Vertex],0)),1,1,"")</f>
        <v>1</v>
      </c>
      <c r="BB52" s="48">
        <v>2</v>
      </c>
      <c r="BC52" s="49">
        <v>12.5</v>
      </c>
      <c r="BD52" s="48">
        <v>0</v>
      </c>
      <c r="BE52" s="49">
        <v>0</v>
      </c>
      <c r="BF52" s="48">
        <v>0</v>
      </c>
      <c r="BG52" s="49">
        <v>0</v>
      </c>
      <c r="BH52" s="48">
        <v>14</v>
      </c>
      <c r="BI52" s="49">
        <v>87.5</v>
      </c>
      <c r="BJ52" s="48">
        <v>16</v>
      </c>
      <c r="BK52" s="48"/>
      <c r="BL52" s="48"/>
      <c r="BM52" s="48"/>
      <c r="BN52" s="48"/>
      <c r="BO52" s="48" t="s">
        <v>350</v>
      </c>
      <c r="BP52" s="48" t="s">
        <v>350</v>
      </c>
      <c r="BQ52" s="133" t="s">
        <v>1715</v>
      </c>
      <c r="BR52" s="133" t="s">
        <v>1715</v>
      </c>
      <c r="BS52" s="133" t="s">
        <v>1748</v>
      </c>
      <c r="BT52" s="133" t="s">
        <v>1748</v>
      </c>
      <c r="BU52" s="2"/>
      <c r="BV52" s="3"/>
      <c r="BW52" s="3"/>
      <c r="BX52" s="3"/>
      <c r="BY52" s="3"/>
    </row>
    <row r="53" spans="1:77" ht="41.45" customHeight="1">
      <c r="A53" s="65" t="s">
        <v>271</v>
      </c>
      <c r="C53" s="66"/>
      <c r="D53" s="66" t="s">
        <v>64</v>
      </c>
      <c r="E53" s="67">
        <v>179.53796270439665</v>
      </c>
      <c r="F53" s="69">
        <v>99.89911906791703</v>
      </c>
      <c r="G53" s="103" t="s">
        <v>401</v>
      </c>
      <c r="H53" s="66"/>
      <c r="I53" s="70" t="s">
        <v>271</v>
      </c>
      <c r="J53" s="71"/>
      <c r="K53" s="71"/>
      <c r="L53" s="70" t="s">
        <v>1037</v>
      </c>
      <c r="M53" s="74">
        <v>34.62025196552051</v>
      </c>
      <c r="N53" s="75">
        <v>3855.570068359375</v>
      </c>
      <c r="O53" s="75">
        <v>612.332275390625</v>
      </c>
      <c r="P53" s="76"/>
      <c r="Q53" s="77"/>
      <c r="R53" s="77"/>
      <c r="S53" s="89"/>
      <c r="T53" s="48">
        <v>2</v>
      </c>
      <c r="U53" s="48">
        <v>2</v>
      </c>
      <c r="V53" s="49">
        <v>2.666667</v>
      </c>
      <c r="W53" s="49">
        <v>0.007463</v>
      </c>
      <c r="X53" s="49">
        <v>0.003086</v>
      </c>
      <c r="Y53" s="49">
        <v>0.634871</v>
      </c>
      <c r="Z53" s="49">
        <v>0.3333333333333333</v>
      </c>
      <c r="AA53" s="49">
        <v>0.3333333333333333</v>
      </c>
      <c r="AB53" s="72">
        <v>53</v>
      </c>
      <c r="AC53" s="72"/>
      <c r="AD53" s="73"/>
      <c r="AE53" s="79" t="s">
        <v>700</v>
      </c>
      <c r="AF53" s="79">
        <v>3406</v>
      </c>
      <c r="AG53" s="79">
        <v>1366</v>
      </c>
      <c r="AH53" s="79">
        <v>1221</v>
      </c>
      <c r="AI53" s="79">
        <v>18091</v>
      </c>
      <c r="AJ53" s="79"/>
      <c r="AK53" s="79" t="s">
        <v>756</v>
      </c>
      <c r="AL53" s="79" t="s">
        <v>799</v>
      </c>
      <c r="AM53" s="84" t="s">
        <v>847</v>
      </c>
      <c r="AN53" s="79"/>
      <c r="AO53" s="81">
        <v>43296.79865740741</v>
      </c>
      <c r="AP53" s="84" t="s">
        <v>895</v>
      </c>
      <c r="AQ53" s="79" t="b">
        <v>0</v>
      </c>
      <c r="AR53" s="79" t="b">
        <v>0</v>
      </c>
      <c r="AS53" s="79" t="b">
        <v>1</v>
      </c>
      <c r="AT53" s="79"/>
      <c r="AU53" s="79">
        <v>5</v>
      </c>
      <c r="AV53" s="84" t="s">
        <v>903</v>
      </c>
      <c r="AW53" s="79" t="b">
        <v>0</v>
      </c>
      <c r="AX53" s="79" t="s">
        <v>931</v>
      </c>
      <c r="AY53" s="84" t="s">
        <v>982</v>
      </c>
      <c r="AZ53" s="79" t="s">
        <v>66</v>
      </c>
      <c r="BA53" s="79" t="str">
        <f>REPLACE(INDEX(GroupVertices[Group],MATCH(Vertices[[#This Row],[Vertex]],GroupVertices[Vertex],0)),1,1,"")</f>
        <v>2</v>
      </c>
      <c r="BB53" s="48">
        <v>2</v>
      </c>
      <c r="BC53" s="49">
        <v>13.333333333333334</v>
      </c>
      <c r="BD53" s="48">
        <v>0</v>
      </c>
      <c r="BE53" s="49">
        <v>0</v>
      </c>
      <c r="BF53" s="48">
        <v>0</v>
      </c>
      <c r="BG53" s="49">
        <v>0</v>
      </c>
      <c r="BH53" s="48">
        <v>13</v>
      </c>
      <c r="BI53" s="49">
        <v>86.66666666666667</v>
      </c>
      <c r="BJ53" s="48">
        <v>15</v>
      </c>
      <c r="BK53" s="48" t="s">
        <v>324</v>
      </c>
      <c r="BL53" s="48" t="s">
        <v>324</v>
      </c>
      <c r="BM53" s="48" t="s">
        <v>336</v>
      </c>
      <c r="BN53" s="48" t="s">
        <v>336</v>
      </c>
      <c r="BO53" s="48" t="s">
        <v>346</v>
      </c>
      <c r="BP53" s="48" t="s">
        <v>346</v>
      </c>
      <c r="BQ53" s="133" t="s">
        <v>1716</v>
      </c>
      <c r="BR53" s="133" t="s">
        <v>1716</v>
      </c>
      <c r="BS53" s="133" t="s">
        <v>1749</v>
      </c>
      <c r="BT53" s="133" t="s">
        <v>1749</v>
      </c>
      <c r="BU53" s="2"/>
      <c r="BV53" s="3"/>
      <c r="BW53" s="3"/>
      <c r="BX53" s="3"/>
      <c r="BY53" s="3"/>
    </row>
    <row r="54" spans="1:77" ht="41.45" customHeight="1">
      <c r="A54" s="65" t="s">
        <v>289</v>
      </c>
      <c r="C54" s="66"/>
      <c r="D54" s="66" t="s">
        <v>64</v>
      </c>
      <c r="E54" s="67">
        <v>166.90126904340812</v>
      </c>
      <c r="F54" s="69">
        <v>99.97180718206428</v>
      </c>
      <c r="G54" s="103" t="s">
        <v>928</v>
      </c>
      <c r="H54" s="66"/>
      <c r="I54" s="70" t="s">
        <v>289</v>
      </c>
      <c r="J54" s="71"/>
      <c r="K54" s="71"/>
      <c r="L54" s="70" t="s">
        <v>1038</v>
      </c>
      <c r="M54" s="74">
        <v>10.395726457376746</v>
      </c>
      <c r="N54" s="75">
        <v>4493.12646484375</v>
      </c>
      <c r="O54" s="75">
        <v>3266.046142578125</v>
      </c>
      <c r="P54" s="76"/>
      <c r="Q54" s="77"/>
      <c r="R54" s="77"/>
      <c r="S54" s="89"/>
      <c r="T54" s="48">
        <v>3</v>
      </c>
      <c r="U54" s="48">
        <v>0</v>
      </c>
      <c r="V54" s="49">
        <v>30.3</v>
      </c>
      <c r="W54" s="49">
        <v>0.007874</v>
      </c>
      <c r="X54" s="49">
        <v>0.001998</v>
      </c>
      <c r="Y54" s="49">
        <v>0.756382</v>
      </c>
      <c r="Z54" s="49">
        <v>0.3333333333333333</v>
      </c>
      <c r="AA54" s="49">
        <v>0</v>
      </c>
      <c r="AB54" s="72">
        <v>54</v>
      </c>
      <c r="AC54" s="72"/>
      <c r="AD54" s="73"/>
      <c r="AE54" s="79" t="s">
        <v>701</v>
      </c>
      <c r="AF54" s="79">
        <v>149</v>
      </c>
      <c r="AG54" s="79">
        <v>394</v>
      </c>
      <c r="AH54" s="79">
        <v>469</v>
      </c>
      <c r="AI54" s="79">
        <v>166</v>
      </c>
      <c r="AJ54" s="79"/>
      <c r="AK54" s="79" t="s">
        <v>757</v>
      </c>
      <c r="AL54" s="79"/>
      <c r="AM54" s="84" t="s">
        <v>848</v>
      </c>
      <c r="AN54" s="79"/>
      <c r="AO54" s="81">
        <v>43412.940034722225</v>
      </c>
      <c r="AP54" s="84" t="s">
        <v>896</v>
      </c>
      <c r="AQ54" s="79" t="b">
        <v>1</v>
      </c>
      <c r="AR54" s="79" t="b">
        <v>0</v>
      </c>
      <c r="AS54" s="79" t="b">
        <v>0</v>
      </c>
      <c r="AT54" s="79"/>
      <c r="AU54" s="79">
        <v>5</v>
      </c>
      <c r="AV54" s="79"/>
      <c r="AW54" s="79" t="b">
        <v>0</v>
      </c>
      <c r="AX54" s="79" t="s">
        <v>931</v>
      </c>
      <c r="AY54" s="84" t="s">
        <v>983</v>
      </c>
      <c r="AZ54" s="79" t="s">
        <v>65</v>
      </c>
      <c r="BA54" s="79" t="str">
        <f>REPLACE(INDEX(GroupVertices[Group],MATCH(Vertices[[#This Row],[Vertex]],GroupVertices[Vertex],0)),1,1,"")</f>
        <v>2</v>
      </c>
      <c r="BB54" s="48"/>
      <c r="BC54" s="49"/>
      <c r="BD54" s="48"/>
      <c r="BE54" s="49"/>
      <c r="BF54" s="48"/>
      <c r="BG54" s="49"/>
      <c r="BH54" s="48"/>
      <c r="BI54" s="49"/>
      <c r="BJ54" s="48"/>
      <c r="BK54" s="48"/>
      <c r="BL54" s="48"/>
      <c r="BM54" s="48"/>
      <c r="BN54" s="48"/>
      <c r="BO54" s="48"/>
      <c r="BP54" s="48"/>
      <c r="BQ54" s="48"/>
      <c r="BR54" s="48"/>
      <c r="BS54" s="48"/>
      <c r="BT54" s="48"/>
      <c r="BU54" s="2"/>
      <c r="BV54" s="3"/>
      <c r="BW54" s="3"/>
      <c r="BX54" s="3"/>
      <c r="BY54" s="3"/>
    </row>
    <row r="55" spans="1:77" ht="41.45" customHeight="1">
      <c r="A55" s="65" t="s">
        <v>272</v>
      </c>
      <c r="C55" s="66"/>
      <c r="D55" s="66" t="s">
        <v>64</v>
      </c>
      <c r="E55" s="67">
        <v>164.0411120419498</v>
      </c>
      <c r="F55" s="69">
        <v>99.98825922436099</v>
      </c>
      <c r="G55" s="103" t="s">
        <v>402</v>
      </c>
      <c r="H55" s="66"/>
      <c r="I55" s="70" t="s">
        <v>272</v>
      </c>
      <c r="J55" s="71"/>
      <c r="K55" s="71"/>
      <c r="L55" s="70" t="s">
        <v>1039</v>
      </c>
      <c r="M55" s="74">
        <v>4.912809161294826</v>
      </c>
      <c r="N55" s="75">
        <v>5002.09375</v>
      </c>
      <c r="O55" s="75">
        <v>2401.177490234375</v>
      </c>
      <c r="P55" s="76"/>
      <c r="Q55" s="77"/>
      <c r="R55" s="77"/>
      <c r="S55" s="89"/>
      <c r="T55" s="48">
        <v>0</v>
      </c>
      <c r="U55" s="48">
        <v>2</v>
      </c>
      <c r="V55" s="49">
        <v>0</v>
      </c>
      <c r="W55" s="49">
        <v>0.006098</v>
      </c>
      <c r="X55" s="49">
        <v>0.000583</v>
      </c>
      <c r="Y55" s="49">
        <v>0.568667</v>
      </c>
      <c r="Z55" s="49">
        <v>0.5</v>
      </c>
      <c r="AA55" s="49">
        <v>0</v>
      </c>
      <c r="AB55" s="72">
        <v>55</v>
      </c>
      <c r="AC55" s="72"/>
      <c r="AD55" s="73"/>
      <c r="AE55" s="79" t="s">
        <v>702</v>
      </c>
      <c r="AF55" s="79">
        <v>258</v>
      </c>
      <c r="AG55" s="79">
        <v>174</v>
      </c>
      <c r="AH55" s="79">
        <v>275</v>
      </c>
      <c r="AI55" s="79">
        <v>75</v>
      </c>
      <c r="AJ55" s="79"/>
      <c r="AK55" s="79" t="s">
        <v>758</v>
      </c>
      <c r="AL55" s="79" t="s">
        <v>800</v>
      </c>
      <c r="AM55" s="84" t="s">
        <v>849</v>
      </c>
      <c r="AN55" s="79"/>
      <c r="AO55" s="81">
        <v>42667.87603009259</v>
      </c>
      <c r="AP55" s="84" t="s">
        <v>897</v>
      </c>
      <c r="AQ55" s="79" t="b">
        <v>0</v>
      </c>
      <c r="AR55" s="79" t="b">
        <v>0</v>
      </c>
      <c r="AS55" s="79" t="b">
        <v>0</v>
      </c>
      <c r="AT55" s="79"/>
      <c r="AU55" s="79">
        <v>3</v>
      </c>
      <c r="AV55" s="84" t="s">
        <v>903</v>
      </c>
      <c r="AW55" s="79" t="b">
        <v>0</v>
      </c>
      <c r="AX55" s="79" t="s">
        <v>931</v>
      </c>
      <c r="AY55" s="84" t="s">
        <v>984</v>
      </c>
      <c r="AZ55" s="79" t="s">
        <v>66</v>
      </c>
      <c r="BA55" s="79" t="str">
        <f>REPLACE(INDEX(GroupVertices[Group],MATCH(Vertices[[#This Row],[Vertex]],GroupVertices[Vertex],0)),1,1,"")</f>
        <v>2</v>
      </c>
      <c r="BB55" s="48">
        <v>0</v>
      </c>
      <c r="BC55" s="49">
        <v>0</v>
      </c>
      <c r="BD55" s="48">
        <v>0</v>
      </c>
      <c r="BE55" s="49">
        <v>0</v>
      </c>
      <c r="BF55" s="48">
        <v>0</v>
      </c>
      <c r="BG55" s="49">
        <v>0</v>
      </c>
      <c r="BH55" s="48">
        <v>21</v>
      </c>
      <c r="BI55" s="49">
        <v>100</v>
      </c>
      <c r="BJ55" s="48">
        <v>21</v>
      </c>
      <c r="BK55" s="48"/>
      <c r="BL55" s="48"/>
      <c r="BM55" s="48"/>
      <c r="BN55" s="48"/>
      <c r="BO55" s="48" t="s">
        <v>352</v>
      </c>
      <c r="BP55" s="48" t="s">
        <v>352</v>
      </c>
      <c r="BQ55" s="133" t="s">
        <v>1717</v>
      </c>
      <c r="BR55" s="133" t="s">
        <v>1717</v>
      </c>
      <c r="BS55" s="133" t="s">
        <v>1750</v>
      </c>
      <c r="BT55" s="133" t="s">
        <v>1750</v>
      </c>
      <c r="BU55" s="2"/>
      <c r="BV55" s="3"/>
      <c r="BW55" s="3"/>
      <c r="BX55" s="3"/>
      <c r="BY55" s="3"/>
    </row>
    <row r="56" spans="1:77" ht="41.45" customHeight="1">
      <c r="A56" s="65" t="s">
        <v>290</v>
      </c>
      <c r="C56" s="66"/>
      <c r="D56" s="66" t="s">
        <v>64</v>
      </c>
      <c r="E56" s="67">
        <v>166.53724906140434</v>
      </c>
      <c r="F56" s="69">
        <v>99.97390107835659</v>
      </c>
      <c r="G56" s="103" t="s">
        <v>929</v>
      </c>
      <c r="H56" s="66"/>
      <c r="I56" s="70" t="s">
        <v>290</v>
      </c>
      <c r="J56" s="71"/>
      <c r="K56" s="71"/>
      <c r="L56" s="70" t="s">
        <v>1040</v>
      </c>
      <c r="M56" s="74">
        <v>9.697900619693593</v>
      </c>
      <c r="N56" s="75">
        <v>3166.26123046875</v>
      </c>
      <c r="O56" s="75">
        <v>9662.8974609375</v>
      </c>
      <c r="P56" s="76"/>
      <c r="Q56" s="77"/>
      <c r="R56" s="77"/>
      <c r="S56" s="89"/>
      <c r="T56" s="48">
        <v>2</v>
      </c>
      <c r="U56" s="48">
        <v>0</v>
      </c>
      <c r="V56" s="49">
        <v>0</v>
      </c>
      <c r="W56" s="49">
        <v>0.006711</v>
      </c>
      <c r="X56" s="49">
        <v>0.000595</v>
      </c>
      <c r="Y56" s="49">
        <v>0.518145</v>
      </c>
      <c r="Z56" s="49">
        <v>1</v>
      </c>
      <c r="AA56" s="49">
        <v>0</v>
      </c>
      <c r="AB56" s="72">
        <v>56</v>
      </c>
      <c r="AC56" s="72"/>
      <c r="AD56" s="73"/>
      <c r="AE56" s="79" t="s">
        <v>703</v>
      </c>
      <c r="AF56" s="79">
        <v>588</v>
      </c>
      <c r="AG56" s="79">
        <v>366</v>
      </c>
      <c r="AH56" s="79">
        <v>569</v>
      </c>
      <c r="AI56" s="79">
        <v>1030</v>
      </c>
      <c r="AJ56" s="79"/>
      <c r="AK56" s="79" t="s">
        <v>759</v>
      </c>
      <c r="AL56" s="79" t="s">
        <v>625</v>
      </c>
      <c r="AM56" s="84" t="s">
        <v>850</v>
      </c>
      <c r="AN56" s="79"/>
      <c r="AO56" s="81">
        <v>40449.27226851852</v>
      </c>
      <c r="AP56" s="84" t="s">
        <v>898</v>
      </c>
      <c r="AQ56" s="79" t="b">
        <v>0</v>
      </c>
      <c r="AR56" s="79" t="b">
        <v>0</v>
      </c>
      <c r="AS56" s="79" t="b">
        <v>0</v>
      </c>
      <c r="AT56" s="79"/>
      <c r="AU56" s="79">
        <v>11</v>
      </c>
      <c r="AV56" s="84" t="s">
        <v>903</v>
      </c>
      <c r="AW56" s="79" t="b">
        <v>0</v>
      </c>
      <c r="AX56" s="79" t="s">
        <v>931</v>
      </c>
      <c r="AY56" s="84" t="s">
        <v>985</v>
      </c>
      <c r="AZ56" s="79" t="s">
        <v>65</v>
      </c>
      <c r="BA56" s="79" t="str">
        <f>REPLACE(INDEX(GroupVertices[Group],MATCH(Vertices[[#This Row],[Vertex]],GroupVertices[Vertex],0)),1,1,"")</f>
        <v>1</v>
      </c>
      <c r="BB56" s="48"/>
      <c r="BC56" s="49"/>
      <c r="BD56" s="48"/>
      <c r="BE56" s="49"/>
      <c r="BF56" s="48"/>
      <c r="BG56" s="49"/>
      <c r="BH56" s="48"/>
      <c r="BI56" s="49"/>
      <c r="BJ56" s="48"/>
      <c r="BK56" s="48"/>
      <c r="BL56" s="48"/>
      <c r="BM56" s="48"/>
      <c r="BN56" s="48"/>
      <c r="BO56" s="48"/>
      <c r="BP56" s="48"/>
      <c r="BQ56" s="48"/>
      <c r="BR56" s="48"/>
      <c r="BS56" s="48"/>
      <c r="BT56" s="48"/>
      <c r="BU56" s="2"/>
      <c r="BV56" s="3"/>
      <c r="BW56" s="3"/>
      <c r="BX56" s="3"/>
      <c r="BY56" s="3"/>
    </row>
    <row r="57" spans="1:77" ht="41.45" customHeight="1">
      <c r="A57" s="65" t="s">
        <v>276</v>
      </c>
      <c r="C57" s="66"/>
      <c r="D57" s="66" t="s">
        <v>64</v>
      </c>
      <c r="E57" s="67">
        <v>167.17428402991095</v>
      </c>
      <c r="F57" s="69">
        <v>99.97023675984505</v>
      </c>
      <c r="G57" s="103" t="s">
        <v>406</v>
      </c>
      <c r="H57" s="66"/>
      <c r="I57" s="70" t="s">
        <v>276</v>
      </c>
      <c r="J57" s="71"/>
      <c r="K57" s="71"/>
      <c r="L57" s="70" t="s">
        <v>1041</v>
      </c>
      <c r="M57" s="74">
        <v>10.919095835639112</v>
      </c>
      <c r="N57" s="75">
        <v>4898.384765625</v>
      </c>
      <c r="O57" s="75">
        <v>7557.2255859375</v>
      </c>
      <c r="P57" s="76"/>
      <c r="Q57" s="77"/>
      <c r="R57" s="77"/>
      <c r="S57" s="89"/>
      <c r="T57" s="48">
        <v>2</v>
      </c>
      <c r="U57" s="48">
        <v>2</v>
      </c>
      <c r="V57" s="49">
        <v>174.555556</v>
      </c>
      <c r="W57" s="49">
        <v>0.007299</v>
      </c>
      <c r="X57" s="49">
        <v>0.009218</v>
      </c>
      <c r="Y57" s="49">
        <v>0.957924</v>
      </c>
      <c r="Z57" s="49">
        <v>0.16666666666666666</v>
      </c>
      <c r="AA57" s="49">
        <v>0</v>
      </c>
      <c r="AB57" s="72">
        <v>57</v>
      </c>
      <c r="AC57" s="72"/>
      <c r="AD57" s="73"/>
      <c r="AE57" s="79" t="s">
        <v>704</v>
      </c>
      <c r="AF57" s="79">
        <v>567</v>
      </c>
      <c r="AG57" s="79">
        <v>415</v>
      </c>
      <c r="AH57" s="79">
        <v>240</v>
      </c>
      <c r="AI57" s="79">
        <v>253</v>
      </c>
      <c r="AJ57" s="79"/>
      <c r="AK57" s="79" t="s">
        <v>760</v>
      </c>
      <c r="AL57" s="79" t="s">
        <v>801</v>
      </c>
      <c r="AM57" s="84" t="s">
        <v>851</v>
      </c>
      <c r="AN57" s="79"/>
      <c r="AO57" s="81">
        <v>40584.85157407408</v>
      </c>
      <c r="AP57" s="79"/>
      <c r="AQ57" s="79" t="b">
        <v>0</v>
      </c>
      <c r="AR57" s="79" t="b">
        <v>0</v>
      </c>
      <c r="AS57" s="79" t="b">
        <v>0</v>
      </c>
      <c r="AT57" s="79"/>
      <c r="AU57" s="79">
        <v>15</v>
      </c>
      <c r="AV57" s="84" t="s">
        <v>912</v>
      </c>
      <c r="AW57" s="79" t="b">
        <v>0</v>
      </c>
      <c r="AX57" s="79" t="s">
        <v>931</v>
      </c>
      <c r="AY57" s="84" t="s">
        <v>986</v>
      </c>
      <c r="AZ57" s="79" t="s">
        <v>66</v>
      </c>
      <c r="BA57" s="79" t="str">
        <f>REPLACE(INDEX(GroupVertices[Group],MATCH(Vertices[[#This Row],[Vertex]],GroupVertices[Vertex],0)),1,1,"")</f>
        <v>2</v>
      </c>
      <c r="BB57" s="48">
        <v>2</v>
      </c>
      <c r="BC57" s="49">
        <v>1.694915254237288</v>
      </c>
      <c r="BD57" s="48">
        <v>1</v>
      </c>
      <c r="BE57" s="49">
        <v>0.847457627118644</v>
      </c>
      <c r="BF57" s="48">
        <v>0</v>
      </c>
      <c r="BG57" s="49">
        <v>0</v>
      </c>
      <c r="BH57" s="48">
        <v>115</v>
      </c>
      <c r="BI57" s="49">
        <v>97.45762711864407</v>
      </c>
      <c r="BJ57" s="48">
        <v>118</v>
      </c>
      <c r="BK57" s="48" t="s">
        <v>1672</v>
      </c>
      <c r="BL57" s="48" t="s">
        <v>1675</v>
      </c>
      <c r="BM57" s="48" t="s">
        <v>1681</v>
      </c>
      <c r="BN57" s="48" t="s">
        <v>1683</v>
      </c>
      <c r="BO57" s="48" t="s">
        <v>350</v>
      </c>
      <c r="BP57" s="48" t="s">
        <v>350</v>
      </c>
      <c r="BQ57" s="133" t="s">
        <v>1718</v>
      </c>
      <c r="BR57" s="133" t="s">
        <v>1730</v>
      </c>
      <c r="BS57" s="133" t="s">
        <v>1751</v>
      </c>
      <c r="BT57" s="133" t="s">
        <v>1759</v>
      </c>
      <c r="BU57" s="2"/>
      <c r="BV57" s="3"/>
      <c r="BW57" s="3"/>
      <c r="BX57" s="3"/>
      <c r="BY57" s="3"/>
    </row>
    <row r="58" spans="1:77" ht="41.45" customHeight="1">
      <c r="A58" s="65" t="s">
        <v>291</v>
      </c>
      <c r="C58" s="66"/>
      <c r="D58" s="66" t="s">
        <v>64</v>
      </c>
      <c r="E58" s="67">
        <v>260.9614322504577</v>
      </c>
      <c r="F58" s="69">
        <v>99.43075933653401</v>
      </c>
      <c r="G58" s="103" t="s">
        <v>930</v>
      </c>
      <c r="H58" s="66"/>
      <c r="I58" s="70" t="s">
        <v>291</v>
      </c>
      <c r="J58" s="71"/>
      <c r="K58" s="71"/>
      <c r="L58" s="70" t="s">
        <v>1042</v>
      </c>
      <c r="M58" s="74">
        <v>190.70893844443447</v>
      </c>
      <c r="N58" s="75">
        <v>5187.93115234375</v>
      </c>
      <c r="O58" s="75">
        <v>6677.18408203125</v>
      </c>
      <c r="P58" s="76"/>
      <c r="Q58" s="77"/>
      <c r="R58" s="77"/>
      <c r="S58" s="89"/>
      <c r="T58" s="48">
        <v>4</v>
      </c>
      <c r="U58" s="48">
        <v>0</v>
      </c>
      <c r="V58" s="49">
        <v>134.333333</v>
      </c>
      <c r="W58" s="49">
        <v>0.006711</v>
      </c>
      <c r="X58" s="49">
        <v>0.001456</v>
      </c>
      <c r="Y58" s="49">
        <v>1.146238</v>
      </c>
      <c r="Z58" s="49">
        <v>0.16666666666666666</v>
      </c>
      <c r="AA58" s="49">
        <v>0</v>
      </c>
      <c r="AB58" s="72">
        <v>58</v>
      </c>
      <c r="AC58" s="72"/>
      <c r="AD58" s="73"/>
      <c r="AE58" s="79" t="s">
        <v>705</v>
      </c>
      <c r="AF58" s="79">
        <v>1144</v>
      </c>
      <c r="AG58" s="79">
        <v>7629</v>
      </c>
      <c r="AH58" s="79">
        <v>17725</v>
      </c>
      <c r="AI58" s="79">
        <v>2678</v>
      </c>
      <c r="AJ58" s="79"/>
      <c r="AK58" s="79" t="s">
        <v>761</v>
      </c>
      <c r="AL58" s="79"/>
      <c r="AM58" s="84" t="s">
        <v>852</v>
      </c>
      <c r="AN58" s="79"/>
      <c r="AO58" s="81">
        <v>40284.712905092594</v>
      </c>
      <c r="AP58" s="84" t="s">
        <v>899</v>
      </c>
      <c r="AQ58" s="79" t="b">
        <v>0</v>
      </c>
      <c r="AR58" s="79" t="b">
        <v>0</v>
      </c>
      <c r="AS58" s="79" t="b">
        <v>0</v>
      </c>
      <c r="AT58" s="79"/>
      <c r="AU58" s="79">
        <v>354</v>
      </c>
      <c r="AV58" s="84" t="s">
        <v>903</v>
      </c>
      <c r="AW58" s="79" t="b">
        <v>0</v>
      </c>
      <c r="AX58" s="79" t="s">
        <v>931</v>
      </c>
      <c r="AY58" s="84" t="s">
        <v>987</v>
      </c>
      <c r="AZ58" s="79" t="s">
        <v>65</v>
      </c>
      <c r="BA58" s="79" t="str">
        <f>REPLACE(INDEX(GroupVertices[Group],MATCH(Vertices[[#This Row],[Vertex]],GroupVertices[Vertex],0)),1,1,"")</f>
        <v>2</v>
      </c>
      <c r="BB58" s="48"/>
      <c r="BC58" s="49"/>
      <c r="BD58" s="48"/>
      <c r="BE58" s="49"/>
      <c r="BF58" s="48"/>
      <c r="BG58" s="49"/>
      <c r="BH58" s="48"/>
      <c r="BI58" s="49"/>
      <c r="BJ58" s="48"/>
      <c r="BK58" s="48"/>
      <c r="BL58" s="48"/>
      <c r="BM58" s="48"/>
      <c r="BN58" s="48"/>
      <c r="BO58" s="48"/>
      <c r="BP58" s="48"/>
      <c r="BQ58" s="48"/>
      <c r="BR58" s="48"/>
      <c r="BS58" s="48"/>
      <c r="BT58" s="48"/>
      <c r="BU58" s="2"/>
      <c r="BV58" s="3"/>
      <c r="BW58" s="3"/>
      <c r="BX58" s="3"/>
      <c r="BY58" s="3"/>
    </row>
    <row r="59" spans="1:77" ht="41.45" customHeight="1">
      <c r="A59" s="65" t="s">
        <v>274</v>
      </c>
      <c r="C59" s="66"/>
      <c r="D59" s="66" t="s">
        <v>64</v>
      </c>
      <c r="E59" s="67">
        <v>166.31623692947346</v>
      </c>
      <c r="F59" s="69">
        <v>99.97517237253406</v>
      </c>
      <c r="G59" s="103" t="s">
        <v>404</v>
      </c>
      <c r="H59" s="66"/>
      <c r="I59" s="70" t="s">
        <v>274</v>
      </c>
      <c r="J59" s="71"/>
      <c r="K59" s="71"/>
      <c r="L59" s="70" t="s">
        <v>1043</v>
      </c>
      <c r="M59" s="74">
        <v>9.274220646814536</v>
      </c>
      <c r="N59" s="75">
        <v>5281.20751953125</v>
      </c>
      <c r="O59" s="75">
        <v>9664.3740234375</v>
      </c>
      <c r="P59" s="76"/>
      <c r="Q59" s="77"/>
      <c r="R59" s="77"/>
      <c r="S59" s="89"/>
      <c r="T59" s="48">
        <v>0</v>
      </c>
      <c r="U59" s="48">
        <v>2</v>
      </c>
      <c r="V59" s="49">
        <v>0</v>
      </c>
      <c r="W59" s="49">
        <v>0.005405</v>
      </c>
      <c r="X59" s="49">
        <v>0.0011</v>
      </c>
      <c r="Y59" s="49">
        <v>0.597134</v>
      </c>
      <c r="Z59" s="49">
        <v>0.5</v>
      </c>
      <c r="AA59" s="49">
        <v>0</v>
      </c>
      <c r="AB59" s="72">
        <v>59</v>
      </c>
      <c r="AC59" s="72"/>
      <c r="AD59" s="73"/>
      <c r="AE59" s="79" t="s">
        <v>706</v>
      </c>
      <c r="AF59" s="79">
        <v>528</v>
      </c>
      <c r="AG59" s="79">
        <v>349</v>
      </c>
      <c r="AH59" s="79">
        <v>1498</v>
      </c>
      <c r="AI59" s="79">
        <v>340</v>
      </c>
      <c r="AJ59" s="79"/>
      <c r="AK59" s="79" t="s">
        <v>762</v>
      </c>
      <c r="AL59" s="79" t="s">
        <v>802</v>
      </c>
      <c r="AM59" s="79"/>
      <c r="AN59" s="79"/>
      <c r="AO59" s="81">
        <v>40704.642164351855</v>
      </c>
      <c r="AP59" s="84" t="s">
        <v>900</v>
      </c>
      <c r="AQ59" s="79" t="b">
        <v>0</v>
      </c>
      <c r="AR59" s="79" t="b">
        <v>0</v>
      </c>
      <c r="AS59" s="79" t="b">
        <v>1</v>
      </c>
      <c r="AT59" s="79"/>
      <c r="AU59" s="79">
        <v>55</v>
      </c>
      <c r="AV59" s="84" t="s">
        <v>903</v>
      </c>
      <c r="AW59" s="79" t="b">
        <v>0</v>
      </c>
      <c r="AX59" s="79" t="s">
        <v>931</v>
      </c>
      <c r="AY59" s="84" t="s">
        <v>988</v>
      </c>
      <c r="AZ59" s="79" t="s">
        <v>66</v>
      </c>
      <c r="BA59" s="79" t="str">
        <f>REPLACE(INDEX(GroupVertices[Group],MATCH(Vertices[[#This Row],[Vertex]],GroupVertices[Vertex],0)),1,1,"")</f>
        <v>2</v>
      </c>
      <c r="BB59" s="48">
        <v>0</v>
      </c>
      <c r="BC59" s="49">
        <v>0</v>
      </c>
      <c r="BD59" s="48">
        <v>0</v>
      </c>
      <c r="BE59" s="49">
        <v>0</v>
      </c>
      <c r="BF59" s="48">
        <v>0</v>
      </c>
      <c r="BG59" s="49">
        <v>0</v>
      </c>
      <c r="BH59" s="48">
        <v>35</v>
      </c>
      <c r="BI59" s="49">
        <v>100</v>
      </c>
      <c r="BJ59" s="48">
        <v>35</v>
      </c>
      <c r="BK59" s="48"/>
      <c r="BL59" s="48"/>
      <c r="BM59" s="48"/>
      <c r="BN59" s="48"/>
      <c r="BO59" s="48" t="s">
        <v>341</v>
      </c>
      <c r="BP59" s="48" t="s">
        <v>341</v>
      </c>
      <c r="BQ59" s="133" t="s">
        <v>1719</v>
      </c>
      <c r="BR59" s="133" t="s">
        <v>1719</v>
      </c>
      <c r="BS59" s="133" t="s">
        <v>1752</v>
      </c>
      <c r="BT59" s="133" t="s">
        <v>1752</v>
      </c>
      <c r="BU59" s="2"/>
      <c r="BV59" s="3"/>
      <c r="BW59" s="3"/>
      <c r="BX59" s="3"/>
      <c r="BY59" s="3"/>
    </row>
    <row r="60" spans="1:77" ht="41.45" customHeight="1">
      <c r="A60" s="90" t="s">
        <v>275</v>
      </c>
      <c r="C60" s="91"/>
      <c r="D60" s="91" t="s">
        <v>64</v>
      </c>
      <c r="E60" s="92">
        <v>162.23401284557386</v>
      </c>
      <c r="F60" s="93">
        <v>99.99865392381209</v>
      </c>
      <c r="G60" s="104" t="s">
        <v>405</v>
      </c>
      <c r="H60" s="91"/>
      <c r="I60" s="94" t="s">
        <v>275</v>
      </c>
      <c r="J60" s="95"/>
      <c r="K60" s="95"/>
      <c r="L60" s="94" t="s">
        <v>1044</v>
      </c>
      <c r="M60" s="96">
        <v>1.4486023242248844</v>
      </c>
      <c r="N60" s="97">
        <v>5837.6279296875</v>
      </c>
      <c r="O60" s="97">
        <v>7062.21044921875</v>
      </c>
      <c r="P60" s="98"/>
      <c r="Q60" s="99"/>
      <c r="R60" s="99"/>
      <c r="S60" s="100"/>
      <c r="T60" s="48">
        <v>0</v>
      </c>
      <c r="U60" s="48">
        <v>1</v>
      </c>
      <c r="V60" s="49">
        <v>0</v>
      </c>
      <c r="W60" s="49">
        <v>0.005025</v>
      </c>
      <c r="X60" s="49">
        <v>0.00015</v>
      </c>
      <c r="Y60" s="49">
        <v>0.393575</v>
      </c>
      <c r="Z60" s="49">
        <v>0</v>
      </c>
      <c r="AA60" s="49">
        <v>0</v>
      </c>
      <c r="AB60" s="101">
        <v>60</v>
      </c>
      <c r="AC60" s="101"/>
      <c r="AD60" s="102"/>
      <c r="AE60" s="79" t="s">
        <v>707</v>
      </c>
      <c r="AF60" s="79">
        <v>141</v>
      </c>
      <c r="AG60" s="79">
        <v>35</v>
      </c>
      <c r="AH60" s="79">
        <v>142</v>
      </c>
      <c r="AI60" s="79">
        <v>40</v>
      </c>
      <c r="AJ60" s="79"/>
      <c r="AK60" s="79" t="s">
        <v>763</v>
      </c>
      <c r="AL60" s="79" t="s">
        <v>803</v>
      </c>
      <c r="AM60" s="84" t="s">
        <v>853</v>
      </c>
      <c r="AN60" s="79"/>
      <c r="AO60" s="81">
        <v>43474.8546412037</v>
      </c>
      <c r="AP60" s="84" t="s">
        <v>901</v>
      </c>
      <c r="AQ60" s="79" t="b">
        <v>0</v>
      </c>
      <c r="AR60" s="79" t="b">
        <v>0</v>
      </c>
      <c r="AS60" s="79" t="b">
        <v>0</v>
      </c>
      <c r="AT60" s="79"/>
      <c r="AU60" s="79">
        <v>0</v>
      </c>
      <c r="AV60" s="84" t="s">
        <v>903</v>
      </c>
      <c r="AW60" s="79" t="b">
        <v>0</v>
      </c>
      <c r="AX60" s="79" t="s">
        <v>931</v>
      </c>
      <c r="AY60" s="84" t="s">
        <v>989</v>
      </c>
      <c r="AZ60" s="79" t="s">
        <v>66</v>
      </c>
      <c r="BA60" s="79" t="str">
        <f>REPLACE(INDEX(GroupVertices[Group],MATCH(Vertices[[#This Row],[Vertex]],GroupVertices[Vertex],0)),1,1,"")</f>
        <v>2</v>
      </c>
      <c r="BB60" s="48">
        <v>1</v>
      </c>
      <c r="BC60" s="49">
        <v>1.4705882352941178</v>
      </c>
      <c r="BD60" s="48">
        <v>1</v>
      </c>
      <c r="BE60" s="49">
        <v>1.4705882352941178</v>
      </c>
      <c r="BF60" s="48">
        <v>0</v>
      </c>
      <c r="BG60" s="49">
        <v>0</v>
      </c>
      <c r="BH60" s="48">
        <v>66</v>
      </c>
      <c r="BI60" s="49">
        <v>97.05882352941177</v>
      </c>
      <c r="BJ60" s="48">
        <v>68</v>
      </c>
      <c r="BK60" s="48" t="s">
        <v>1673</v>
      </c>
      <c r="BL60" s="48" t="s">
        <v>1676</v>
      </c>
      <c r="BM60" s="48" t="s">
        <v>339</v>
      </c>
      <c r="BN60" s="48" t="s">
        <v>339</v>
      </c>
      <c r="BO60" s="48" t="s">
        <v>350</v>
      </c>
      <c r="BP60" s="48" t="s">
        <v>350</v>
      </c>
      <c r="BQ60" s="133" t="s">
        <v>1720</v>
      </c>
      <c r="BR60" s="133" t="s">
        <v>1731</v>
      </c>
      <c r="BS60" s="133" t="s">
        <v>1753</v>
      </c>
      <c r="BT60" s="133" t="s">
        <v>1760</v>
      </c>
      <c r="BU60" s="2"/>
      <c r="BV60" s="3"/>
      <c r="BW60" s="3"/>
      <c r="BX60" s="3"/>
      <c r="BY60" s="3"/>
    </row>
    <row r="61" spans="1:72" ht="41.45" customHeight="1">
      <c r="A61" s="90" t="s">
        <v>1062</v>
      </c>
      <c r="C61" s="91"/>
      <c r="D61" s="91" t="s">
        <v>64</v>
      </c>
      <c r="E61" s="92">
        <v>288.7179558782463</v>
      </c>
      <c r="F61" s="93">
        <v>99.27109974424552</v>
      </c>
      <c r="G61" s="104" t="s">
        <v>1100</v>
      </c>
      <c r="H61" s="91"/>
      <c r="I61" s="94" t="s">
        <v>1062</v>
      </c>
      <c r="J61" s="95"/>
      <c r="K61" s="95"/>
      <c r="L61" s="94" t="s">
        <v>1105</v>
      </c>
      <c r="M61" s="96">
        <v>243.91815856777492</v>
      </c>
      <c r="N61" s="97">
        <v>7718.759765625</v>
      </c>
      <c r="O61" s="97">
        <v>2172.5576171875</v>
      </c>
      <c r="P61" s="98"/>
      <c r="Q61" s="99"/>
      <c r="R61" s="99"/>
      <c r="S61" s="100"/>
      <c r="T61" s="48">
        <v>1</v>
      </c>
      <c r="U61" s="48">
        <v>0</v>
      </c>
      <c r="V61" s="49">
        <v>0</v>
      </c>
      <c r="W61" s="49">
        <v>0.333333</v>
      </c>
      <c r="X61" s="49">
        <v>0</v>
      </c>
      <c r="Y61" s="49">
        <v>0.638292</v>
      </c>
      <c r="Z61" s="49">
        <v>0</v>
      </c>
      <c r="AA61" s="49">
        <v>0</v>
      </c>
      <c r="AB61" s="101">
        <v>61</v>
      </c>
      <c r="AC61" s="101"/>
      <c r="AD61" s="102"/>
      <c r="AE61" s="107" t="s">
        <v>1094</v>
      </c>
      <c r="AF61" s="107">
        <v>1187</v>
      </c>
      <c r="AG61" s="107">
        <v>9764</v>
      </c>
      <c r="AH61" s="107">
        <v>5968</v>
      </c>
      <c r="AI61" s="107">
        <v>87734</v>
      </c>
      <c r="AJ61" s="107"/>
      <c r="AK61" s="107" t="s">
        <v>1095</v>
      </c>
      <c r="AL61" s="107" t="s">
        <v>1096</v>
      </c>
      <c r="AM61" s="109" t="s">
        <v>1097</v>
      </c>
      <c r="AN61" s="107"/>
      <c r="AO61" s="108">
        <v>40584.87175925926</v>
      </c>
      <c r="AP61" s="109" t="s">
        <v>1098</v>
      </c>
      <c r="AQ61" s="107" t="b">
        <v>0</v>
      </c>
      <c r="AR61" s="107" t="b">
        <v>0</v>
      </c>
      <c r="AS61" s="107" t="b">
        <v>1</v>
      </c>
      <c r="AT61" s="107"/>
      <c r="AU61" s="107">
        <v>131</v>
      </c>
      <c r="AV61" s="109" t="s">
        <v>1099</v>
      </c>
      <c r="AW61" s="107" t="b">
        <v>0</v>
      </c>
      <c r="AX61" s="107" t="s">
        <v>931</v>
      </c>
      <c r="AY61" s="109" t="s">
        <v>1101</v>
      </c>
      <c r="AZ61" s="107" t="s">
        <v>65</v>
      </c>
      <c r="BA61" s="79" t="str">
        <f>REPLACE(INDEX(GroupVertices[Group],MATCH(Vertices[[#This Row],[Vertex]],GroupVertices[Vertex],0)),1,1,"")</f>
        <v>4</v>
      </c>
      <c r="BB61" s="48"/>
      <c r="BC61" s="49"/>
      <c r="BD61" s="48"/>
      <c r="BE61" s="49"/>
      <c r="BF61" s="48"/>
      <c r="BG61" s="49"/>
      <c r="BH61" s="48"/>
      <c r="BI61" s="49"/>
      <c r="BJ61" s="48"/>
      <c r="BK61" s="48"/>
      <c r="BL61" s="48"/>
      <c r="BM61" s="48"/>
      <c r="BN61" s="48"/>
      <c r="BO61" s="48"/>
      <c r="BP61" s="48"/>
      <c r="BQ61" s="48"/>
      <c r="BR61" s="48"/>
      <c r="BS61" s="48"/>
      <c r="BT61" s="48"/>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1"/>
    <dataValidation allowBlank="1" showInputMessage="1" promptTitle="Vertex Tooltip" prompt="Enter optional text that will pop up when the mouse is hovered over the vertex." errorTitle="Invalid Vertex Image Key" sqref="L3:L6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1"/>
    <dataValidation allowBlank="1" showInputMessage="1" promptTitle="Vertex Label Fill Color" prompt="To select an optional fill color for the Label shape, right-click and select Select Color on the right-click menu." sqref="J3:J61"/>
    <dataValidation allowBlank="1" showInputMessage="1" promptTitle="Vertex Image File" prompt="Enter the path to an image file.  Hover over the column header for examples." errorTitle="Invalid Vertex Image Key" sqref="G3:G61"/>
    <dataValidation allowBlank="1" showInputMessage="1" promptTitle="Vertex Color" prompt="To select an optional vertex color, right-click and select Select Color on the right-click menu." sqref="C3:C61"/>
    <dataValidation allowBlank="1" showInputMessage="1" promptTitle="Vertex Opacity" prompt="Enter an optional vertex opacity between 0 (transparent) and 100 (opaque)." errorTitle="Invalid Vertex Opacity" error="The optional vertex opacity must be a whole number between 0 and 10." sqref="F3:F61"/>
    <dataValidation type="list" allowBlank="1" showInputMessage="1" showErrorMessage="1" promptTitle="Vertex Shape" prompt="Select an optional vertex shape." errorTitle="Invalid Vertex Shape" error="You have entered an invalid vertex shape.  Try selecting from the drop-down list instead." sqref="D3:D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1">
      <formula1>ValidVertexLabelPositions</formula1>
    </dataValidation>
    <dataValidation allowBlank="1" showInputMessage="1" showErrorMessage="1" promptTitle="Vertex Name" prompt="Enter the name of the vertex." sqref="A3:A61"/>
  </dataValidations>
  <hyperlinks>
    <hyperlink ref="AM3" r:id="rId1" display="https://t.co/owUdgQOsNc"/>
    <hyperlink ref="AM4" r:id="rId2" display="https://t.co/DSYOIIDwuE"/>
    <hyperlink ref="AM5" r:id="rId3" display="http://t.co/3VA8Yzceuu"/>
    <hyperlink ref="AM6" r:id="rId4" display="https://t.co/vVkFM7bqAe"/>
    <hyperlink ref="AM7" r:id="rId5" display="https://t.co/ghAVqjln9U"/>
    <hyperlink ref="AM8" r:id="rId6" display="https://t.co/lonrJS27Tc"/>
    <hyperlink ref="AM9" r:id="rId7" display="https://t.co/lad7zd89Ej"/>
    <hyperlink ref="AM10" r:id="rId8" display="https://t.co/Bsji61ZJzk"/>
    <hyperlink ref="AM11" r:id="rId9" display="http://t.co/Gup0vKfyTa"/>
    <hyperlink ref="AM12" r:id="rId10" display="https://t.co/mjdds1Fpp9"/>
    <hyperlink ref="AM13" r:id="rId11" display="https://t.co/eY4IFYk4eq"/>
    <hyperlink ref="AM14" r:id="rId12" display="https://t.co/QOJIiD8AKA"/>
    <hyperlink ref="AM15" r:id="rId13" display="https://t.co/XOxsjY5zdD"/>
    <hyperlink ref="AM16" r:id="rId14" display="http://t.co/POdGxxFovc"/>
    <hyperlink ref="AM18" r:id="rId15" display="https://t.co/PTeGFMQRWL"/>
    <hyperlink ref="AM19" r:id="rId16" display="https://t.co/POMt9MFDyh"/>
    <hyperlink ref="AM20" r:id="rId17" display="https://t.co/p9Q5QYuWFH"/>
    <hyperlink ref="AM21" r:id="rId18" display="http://t.co/FsI1C76keg"/>
    <hyperlink ref="AM22" r:id="rId19" display="https://t.co/uw46A2H5W6"/>
    <hyperlink ref="AM24" r:id="rId20" display="https://t.co/atwlEN5dOG"/>
    <hyperlink ref="AM27" r:id="rId21" display="http://t.co/NpejxRVoNw"/>
    <hyperlink ref="AM28" r:id="rId22" display="https://t.co/Mmp8xikGhy"/>
    <hyperlink ref="AM29" r:id="rId23" display="http://t.co/9D98a0RMGs"/>
    <hyperlink ref="AM31" r:id="rId24" display="https://t.co/SvUPfS1n1W"/>
    <hyperlink ref="AM32" r:id="rId25" display="https://t.co/Mvq86H29bB"/>
    <hyperlink ref="AM33" r:id="rId26" display="https://t.co/Kbcp93PXmn"/>
    <hyperlink ref="AM34" r:id="rId27" display="http://t.co/TUCZv5O00y"/>
    <hyperlink ref="AM35" r:id="rId28" display="http://t.co/ORwGNrsGpL"/>
    <hyperlink ref="AM36" r:id="rId29" display="http://t.co/XQasGSWtmS"/>
    <hyperlink ref="AM37" r:id="rId30" display="https://t.co/D7uIwMY83T"/>
    <hyperlink ref="AM39" r:id="rId31" display="https://t.co/p4mFhYCcMR"/>
    <hyperlink ref="AM40" r:id="rId32" display="https://t.co/IufRvLD3R0"/>
    <hyperlink ref="AM41" r:id="rId33" display="https://t.co/r6U4A9KUGM"/>
    <hyperlink ref="AM42" r:id="rId34" display="https://t.co/eNrJNItbsC"/>
    <hyperlink ref="AM43" r:id="rId35" display="https://t.co/4Y0P0UVzg6"/>
    <hyperlink ref="AM45" r:id="rId36" display="https://t.co/DBotXQZFni"/>
    <hyperlink ref="AM46" r:id="rId37" display="https://t.co/FZgcSvBG10"/>
    <hyperlink ref="AM47" r:id="rId38" display="https://t.co/AYp6flIbc6"/>
    <hyperlink ref="AM48" r:id="rId39" display="https://t.co/SLPQ03K6Th"/>
    <hyperlink ref="AM49" r:id="rId40" display="http://t.co/uml4XWN3EY"/>
    <hyperlink ref="AM50" r:id="rId41" display="https://t.co/Rc75UGeujk"/>
    <hyperlink ref="AM51" r:id="rId42" display="https://t.co/L8zbiMuXEg"/>
    <hyperlink ref="AM52" r:id="rId43" display="https://t.co/qQKogT90en"/>
    <hyperlink ref="AM53" r:id="rId44" display="https://t.co/Vu0c5f8C4H"/>
    <hyperlink ref="AM54" r:id="rId45" display="https://t.co/OkygylngY3"/>
    <hyperlink ref="AM55" r:id="rId46" display="https://t.co/OTbfyLiUqn"/>
    <hyperlink ref="AM56" r:id="rId47" display="https://t.co/jGSXvpN4B4"/>
    <hyperlink ref="AM57" r:id="rId48" display="https://t.co/qJ0demXg0c"/>
    <hyperlink ref="AM58" r:id="rId49" display="https://t.co/OClPT7z5YY"/>
    <hyperlink ref="AM60" r:id="rId50" display="https://t.co/4LIOFk0UeQ"/>
    <hyperlink ref="AP3" r:id="rId51" display="https://pbs.twimg.com/profile_banners/159849348/1506274067"/>
    <hyperlink ref="AP4" r:id="rId52" display="https://pbs.twimg.com/profile_banners/62777265/1564927833"/>
    <hyperlink ref="AP5" r:id="rId53" display="https://pbs.twimg.com/profile_banners/37213193/1491675289"/>
    <hyperlink ref="AP6" r:id="rId54" display="https://pbs.twimg.com/profile_banners/21719973/1405820642"/>
    <hyperlink ref="AP7" r:id="rId55" display="https://pbs.twimg.com/profile_banners/15432179/1398193808"/>
    <hyperlink ref="AP8" r:id="rId56" display="https://pbs.twimg.com/profile_banners/951765794156957696/1550655409"/>
    <hyperlink ref="AP9" r:id="rId57" display="https://pbs.twimg.com/profile_banners/3547763955/1540738470"/>
    <hyperlink ref="AP10" r:id="rId58" display="https://pbs.twimg.com/profile_banners/8314742/1398239438"/>
    <hyperlink ref="AP12" r:id="rId59" display="https://pbs.twimg.com/profile_banners/2480650904/1556987622"/>
    <hyperlink ref="AP13" r:id="rId60" display="https://pbs.twimg.com/profile_banners/122107612/1397695918"/>
    <hyperlink ref="AP14" r:id="rId61" display="https://pbs.twimg.com/profile_banners/22011162/1552319752"/>
    <hyperlink ref="AP15" r:id="rId62" display="https://pbs.twimg.com/profile_banners/29757971/1372776166"/>
    <hyperlink ref="AP16" r:id="rId63" display="https://pbs.twimg.com/profile_banners/5933322/1484426786"/>
    <hyperlink ref="AP18" r:id="rId64" display="https://pbs.twimg.com/profile_banners/2398991786/1566965313"/>
    <hyperlink ref="AP19" r:id="rId65" display="https://pbs.twimg.com/profile_banners/89098361/1533317386"/>
    <hyperlink ref="AP21" r:id="rId66" display="https://pbs.twimg.com/profile_banners/1090566702/1363378161"/>
    <hyperlink ref="AP23" r:id="rId67" display="https://pbs.twimg.com/profile_banners/1067078040113635328/1563851084"/>
    <hyperlink ref="AP24" r:id="rId68" display="https://pbs.twimg.com/profile_banners/44896515/1553240544"/>
    <hyperlink ref="AP25" r:id="rId69" display="https://pbs.twimg.com/profile_banners/2303698753/1398626701"/>
    <hyperlink ref="AP26" r:id="rId70" display="https://pbs.twimg.com/profile_banners/922181130429726720/1562639608"/>
    <hyperlink ref="AP27" r:id="rId71" display="https://pbs.twimg.com/profile_banners/22642788/1494338667"/>
    <hyperlink ref="AP28" r:id="rId72" display="https://pbs.twimg.com/profile_banners/902174442469507072/1555601533"/>
    <hyperlink ref="AP29" r:id="rId73" display="https://pbs.twimg.com/profile_banners/38673058/1547749929"/>
    <hyperlink ref="AP30" r:id="rId74" display="https://pbs.twimg.com/profile_banners/556992335/1511206649"/>
    <hyperlink ref="AP31" r:id="rId75" display="https://pbs.twimg.com/profile_banners/14382993/1537176709"/>
    <hyperlink ref="AP32" r:id="rId76" display="https://pbs.twimg.com/profile_banners/955839918466531329/1517237217"/>
    <hyperlink ref="AP33" r:id="rId77" display="https://pbs.twimg.com/profile_banners/288295699/1507475239"/>
    <hyperlink ref="AP34" r:id="rId78" display="https://pbs.twimg.com/profile_banners/7856542/1498223428"/>
    <hyperlink ref="AP36" r:id="rId79" display="https://pbs.twimg.com/profile_banners/54751981/1501787669"/>
    <hyperlink ref="AP37" r:id="rId80" display="https://pbs.twimg.com/profile_banners/2366113867/1560561826"/>
    <hyperlink ref="AP39" r:id="rId81" display="https://pbs.twimg.com/profile_banners/740826067313807360/1507179373"/>
    <hyperlink ref="AP40" r:id="rId82" display="https://pbs.twimg.com/profile_banners/2584784815/1458868264"/>
    <hyperlink ref="AP41" r:id="rId83" display="https://pbs.twimg.com/profile_banners/325091065/1511890638"/>
    <hyperlink ref="AP43" r:id="rId84" display="https://pbs.twimg.com/profile_banners/515918400/1492000883"/>
    <hyperlink ref="AP44" r:id="rId85" display="https://pbs.twimg.com/profile_banners/16330659/1524082957"/>
    <hyperlink ref="AP45" r:id="rId86" display="https://pbs.twimg.com/profile_banners/539981492/1547457297"/>
    <hyperlink ref="AP46" r:id="rId87" display="https://pbs.twimg.com/profile_banners/880761642438602752/1559332554"/>
    <hyperlink ref="AP47" r:id="rId88" display="https://pbs.twimg.com/profile_banners/1014655862177181696/1531679328"/>
    <hyperlink ref="AP48" r:id="rId89" display="https://pbs.twimg.com/profile_banners/84653850/1561988502"/>
    <hyperlink ref="AP50" r:id="rId90" display="https://pbs.twimg.com/profile_banners/751510350/1556180563"/>
    <hyperlink ref="AP52" r:id="rId91" display="https://pbs.twimg.com/profile_banners/2156793421/1563957119"/>
    <hyperlink ref="AP53" r:id="rId92" display="https://pbs.twimg.com/profile_banners/1018573427442102277/1560422075"/>
    <hyperlink ref="AP54" r:id="rId93" display="https://pbs.twimg.com/profile_banners/1060661655296602113/1542225047"/>
    <hyperlink ref="AP55" r:id="rId94" display="https://pbs.twimg.com/profile_banners/790659501154115584/1478271092"/>
    <hyperlink ref="AP56" r:id="rId95" display="https://pbs.twimg.com/profile_banners/196056947/1388434190"/>
    <hyperlink ref="AP58" r:id="rId96" display="https://pbs.twimg.com/profile_banners/133796480/1487854532"/>
    <hyperlink ref="AP59" r:id="rId97" display="https://pbs.twimg.com/profile_banners/314630971/1407361343"/>
    <hyperlink ref="AP60" r:id="rId98" display="https://pbs.twimg.com/profile_banners/1083098757732823040/1556820227"/>
    <hyperlink ref="AV3" r:id="rId99" display="http://abs.twimg.com/images/themes/theme12/bg.gif"/>
    <hyperlink ref="AV4" r:id="rId100" display="http://abs.twimg.com/images/themes/theme1/bg.png"/>
    <hyperlink ref="AV5" r:id="rId101" display="http://abs.twimg.com/images/themes/theme6/bg.gif"/>
    <hyperlink ref="AV6" r:id="rId102" display="http://abs.twimg.com/images/themes/theme2/bg.gif"/>
    <hyperlink ref="AV7" r:id="rId103" display="http://abs.twimg.com/images/themes/theme1/bg.png"/>
    <hyperlink ref="AV9" r:id="rId104" display="http://abs.twimg.com/images/themes/theme16/bg.gif"/>
    <hyperlink ref="AV10" r:id="rId105" display="http://abs.twimg.com/images/themes/theme1/bg.png"/>
    <hyperlink ref="AV11" r:id="rId106" display="http://abs.twimg.com/images/themes/theme9/bg.gif"/>
    <hyperlink ref="AV12" r:id="rId107" display="http://abs.twimg.com/images/themes/theme1/bg.png"/>
    <hyperlink ref="AV13" r:id="rId108" display="http://abs.twimg.com/images/themes/theme9/bg.gif"/>
    <hyperlink ref="AV14" r:id="rId109" display="http://abs.twimg.com/images/themes/theme1/bg.png"/>
    <hyperlink ref="AV15" r:id="rId110" display="http://abs.twimg.com/images/themes/theme3/bg.gif"/>
    <hyperlink ref="AV16" r:id="rId111" display="http://abs.twimg.com/images/themes/theme12/bg.gif"/>
    <hyperlink ref="AV17" r:id="rId112" display="http://abs.twimg.com/images/themes/theme1/bg.png"/>
    <hyperlink ref="AV18" r:id="rId113" display="http://abs.twimg.com/images/themes/theme1/bg.png"/>
    <hyperlink ref="AV19" r:id="rId114" display="http://abs.twimg.com/images/themes/theme1/bg.png"/>
    <hyperlink ref="AV20" r:id="rId115" display="http://abs.twimg.com/images/themes/theme1/bg.png"/>
    <hyperlink ref="AV21" r:id="rId116" display="http://abs.twimg.com/images/themes/theme1/bg.png"/>
    <hyperlink ref="AV22" r:id="rId117" display="http://abs.twimg.com/images/themes/theme1/bg.png"/>
    <hyperlink ref="AV24" r:id="rId118" display="http://abs.twimg.com/images/themes/theme1/bg.png"/>
    <hyperlink ref="AV25" r:id="rId119" display="http://abs.twimg.com/images/themes/theme1/bg.png"/>
    <hyperlink ref="AV27" r:id="rId120" display="http://abs.twimg.com/images/themes/theme1/bg.png"/>
    <hyperlink ref="AV29" r:id="rId121" display="http://abs.twimg.com/images/themes/theme3/bg.gif"/>
    <hyperlink ref="AV30" r:id="rId122" display="http://abs.twimg.com/images/themes/theme1/bg.png"/>
    <hyperlink ref="AV31" r:id="rId123" display="http://abs.twimg.com/images/themes/theme5/bg.gif"/>
    <hyperlink ref="AV32" r:id="rId124" display="http://abs.twimg.com/images/themes/theme1/bg.png"/>
    <hyperlink ref="AV33" r:id="rId125" display="http://abs.twimg.com/images/themes/theme9/bg.gif"/>
    <hyperlink ref="AV34" r:id="rId126" display="http://abs.twimg.com/images/themes/theme1/bg.png"/>
    <hyperlink ref="AV35" r:id="rId127" display="http://abs.twimg.com/images/themes/theme10/bg.gif"/>
    <hyperlink ref="AV36" r:id="rId128" display="http://abs.twimg.com/images/themes/theme3/bg.gif"/>
    <hyperlink ref="AV37" r:id="rId129" display="http://abs.twimg.com/images/themes/theme1/bg.png"/>
    <hyperlink ref="AV40" r:id="rId130" display="http://abs.twimg.com/images/themes/theme9/bg.gif"/>
    <hyperlink ref="AV41" r:id="rId131" display="http://abs.twimg.com/images/themes/theme1/bg.png"/>
    <hyperlink ref="AV42" r:id="rId132" display="http://abs.twimg.com/images/themes/theme5/bg.gif"/>
    <hyperlink ref="AV43" r:id="rId133" display="http://abs.twimg.com/images/themes/theme1/bg.png"/>
    <hyperlink ref="AV44" r:id="rId134" display="http://abs.twimg.com/images/themes/theme14/bg.gif"/>
    <hyperlink ref="AV45" r:id="rId135" display="http://abs.twimg.com/images/themes/theme1/bg.png"/>
    <hyperlink ref="AV47" r:id="rId136" display="http://abs.twimg.com/images/themes/theme1/bg.png"/>
    <hyperlink ref="AV48" r:id="rId137" display="http://abs.twimg.com/images/themes/theme14/bg.gif"/>
    <hyperlink ref="AV49" r:id="rId138" display="http://abs.twimg.com/images/themes/theme1/bg.png"/>
    <hyperlink ref="AV50" r:id="rId139" display="http://abs.twimg.com/images/themes/theme1/bg.png"/>
    <hyperlink ref="AV51" r:id="rId140" display="http://abs.twimg.com/images/themes/theme1/bg.png"/>
    <hyperlink ref="AV52" r:id="rId141" display="http://abs.twimg.com/images/themes/theme1/bg.png"/>
    <hyperlink ref="AV53" r:id="rId142" display="http://abs.twimg.com/images/themes/theme1/bg.png"/>
    <hyperlink ref="AV55" r:id="rId143" display="http://abs.twimg.com/images/themes/theme1/bg.png"/>
    <hyperlink ref="AV56" r:id="rId144" display="http://abs.twimg.com/images/themes/theme1/bg.png"/>
    <hyperlink ref="AV57" r:id="rId145" display="http://abs.twimg.com/images/themes/theme15/bg.png"/>
    <hyperlink ref="AV58" r:id="rId146" display="http://abs.twimg.com/images/themes/theme1/bg.png"/>
    <hyperlink ref="AV59" r:id="rId147" display="http://abs.twimg.com/images/themes/theme1/bg.png"/>
    <hyperlink ref="AV60" r:id="rId148" display="http://abs.twimg.com/images/themes/theme1/bg.png"/>
    <hyperlink ref="G3" r:id="rId149" display="http://pbs.twimg.com/profile_images/872125951806779393/NkcasGkc_normal.jpg"/>
    <hyperlink ref="G4" r:id="rId150" display="http://pbs.twimg.com/profile_images/1046081922252902407/TyIFKvQs_normal.jpg"/>
    <hyperlink ref="G5" r:id="rId151" display="http://pbs.twimg.com/profile_images/1128284724387094528/bG-I8Knm_normal.png"/>
    <hyperlink ref="G6" r:id="rId152" display="http://pbs.twimg.com/profile_images/935684832230891522/9CZZPACN_normal.jpg"/>
    <hyperlink ref="G7" r:id="rId153" display="http://pbs.twimg.com/profile_images/1161379565249449984/Kojs0yMl_normal.jpg"/>
    <hyperlink ref="G8" r:id="rId154" display="http://pbs.twimg.com/profile_images/1098154103207878656/fHahrb18_normal.png"/>
    <hyperlink ref="G9" r:id="rId155" display="http://pbs.twimg.com/profile_images/1133837165585211394/vfpH79YV_normal.jpg"/>
    <hyperlink ref="G10" r:id="rId156" display="http://pbs.twimg.com/profile_images/1385427915/Andreas_Jungherr_normal.jpeg"/>
    <hyperlink ref="G11" r:id="rId157" display="http://pbs.twimg.com/profile_images/203825377/aa-grb-head_normal.jpg"/>
    <hyperlink ref="G12" r:id="rId158" display="http://pbs.twimg.com/profile_images/1115098480786251777/NJfqNKkH_normal.jpg"/>
    <hyperlink ref="G13" r:id="rId159" display="http://pbs.twimg.com/profile_images/872100042978603008/gZwDYTXx_normal.jpg"/>
    <hyperlink ref="G14" r:id="rId160" display="http://pbs.twimg.com/profile_images/1105135162294235137/OU8F2sF6_normal.png"/>
    <hyperlink ref="G15" r:id="rId161" display="http://pbs.twimg.com/profile_images/378800000077902989/0c26a9dc99a116032102d67716866144_normal.jpeg"/>
    <hyperlink ref="G16" r:id="rId162" display="http://pbs.twimg.com/profile_images/811653240886595585/ctANYrWs_normal.jpg"/>
    <hyperlink ref="G17" r:id="rId163" display="http://pbs.twimg.com/profile_images/811391047473438721/2f-7lGJq_normal.jpg"/>
    <hyperlink ref="G18" r:id="rId164" display="http://pbs.twimg.com/profile_images/1156325085382189057/GhmbD3IQ_normal.jpg"/>
    <hyperlink ref="G19" r:id="rId165" display="http://pbs.twimg.com/profile_images/884133225538441217/3QlF5hV0_normal.jpg"/>
    <hyperlink ref="G20" r:id="rId166" display="http://pbs.twimg.com/profile_images/800214124282032129/ek05YnuZ_normal.jpg"/>
    <hyperlink ref="G21" r:id="rId167" display="http://pbs.twimg.com/profile_images/3577885392/5e53fffacf94506a319c0a99acedebc0_normal.jpeg"/>
    <hyperlink ref="G22" r:id="rId168" display="http://pbs.twimg.com/profile_images/1149693706011848704/PmBzJbWK_normal.jpg"/>
    <hyperlink ref="G23" r:id="rId169" display="http://pbs.twimg.com/profile_images/1153501167458160641/6kUdonHY_normal.jpg"/>
    <hyperlink ref="G24" r:id="rId170" display="http://pbs.twimg.com/profile_images/1108998432964792320/owynnnM__normal.png"/>
    <hyperlink ref="G25" r:id="rId171" display="http://pbs.twimg.com/profile_images/1151114888376455168/7KpE8vqZ_normal.jpg"/>
    <hyperlink ref="G26" r:id="rId172" display="http://pbs.twimg.com/profile_images/1066870411118432257/UeazUZtb_normal.jpg"/>
    <hyperlink ref="G27" r:id="rId173" display="http://pbs.twimg.com/profile_images/879728447026868228/U4Uzpdp6_normal.jpg"/>
    <hyperlink ref="G28" r:id="rId174" display="http://pbs.twimg.com/profile_images/902202306778640384/DvDQK7v0_normal.jpg"/>
    <hyperlink ref="G29" r:id="rId175" display="http://pbs.twimg.com/profile_images/583730432434249728/w_tOaHx5_normal.jpg"/>
    <hyperlink ref="G30" r:id="rId176" display="http://pbs.twimg.com/profile_images/932694213350871040/LmqJoRbA_normal.jpg"/>
    <hyperlink ref="G31" r:id="rId177" display="http://pbs.twimg.com/profile_images/963765522956513280/Cr6Xpxsj_normal.jpg"/>
    <hyperlink ref="G32" r:id="rId178" display="http://pbs.twimg.com/profile_images/957988379173556224/a6YOjb2f_normal.jpg"/>
    <hyperlink ref="G33" r:id="rId179" display="http://pbs.twimg.com/profile_images/1096099207126155264/FGzh9WYc_normal.jpg"/>
    <hyperlink ref="G34" r:id="rId180" display="http://pbs.twimg.com/profile_images/1899483763/GU_AbbreviatedMark_twitter_normal.png"/>
    <hyperlink ref="G35" r:id="rId181" display="http://pbs.twimg.com/profile_images/808644194042605568/2ljSDuPZ_normal.jpg"/>
    <hyperlink ref="G36" r:id="rId182" display="http://pbs.twimg.com/profile_images/1054227915880255493/q2CPosVz_normal.jpg"/>
    <hyperlink ref="G37" r:id="rId183" display="http://pbs.twimg.com/profile_images/1057412800778305538/zperxJJs_normal.jpg"/>
    <hyperlink ref="G38" r:id="rId184" display="http://pbs.twimg.com/profile_images/969536854688088064/1W6ssBv__normal.jpg"/>
    <hyperlink ref="G39" r:id="rId185" display="http://pbs.twimg.com/profile_images/878282125954437121/fhpKaY0r_normal.jpg"/>
    <hyperlink ref="G40" r:id="rId186" display="http://pbs.twimg.com/profile_images/803418473732997120/MvRK6pV6_normal.jpg"/>
    <hyperlink ref="G41" r:id="rId187" display="http://pbs.twimg.com/profile_images/701867148898136064/cNtcpw3U_normal.jpg"/>
    <hyperlink ref="G42" r:id="rId188" display="http://pbs.twimg.com/profile_images/1674305181/Nora_in_Kyrgyzstan_normal.png"/>
    <hyperlink ref="G43" r:id="rId189" display="http://pbs.twimg.com/profile_images/998245860386291712/FloIbOXn_normal.jpg"/>
    <hyperlink ref="G44" r:id="rId190" display="http://pbs.twimg.com/profile_images/1133778817116442624/4tR9kxp__normal.jpg"/>
    <hyperlink ref="G45" r:id="rId191" display="http://pbs.twimg.com/profile_images/1084739221892542465/RT8dYu-o_normal.jpg"/>
    <hyperlink ref="G46" r:id="rId192" display="http://pbs.twimg.com/profile_images/1166660237283209217/EsS9Q5LA_normal.jpg"/>
    <hyperlink ref="G47" r:id="rId193" display="http://pbs.twimg.com/profile_images/1014662498090475522/Go2MRzN-_normal.jpg"/>
    <hyperlink ref="G48" r:id="rId194" display="http://pbs.twimg.com/profile_images/909873423031074816/iOz9-iBu_normal.jpg"/>
    <hyperlink ref="G49" r:id="rId195" display="http://pbs.twimg.com/profile_images/786635042671906816/w5eYzyMe_normal.jpg"/>
    <hyperlink ref="G50" r:id="rId196" display="http://pbs.twimg.com/profile_images/1037646120913182720/dWPpNAeF_normal.jpg"/>
    <hyperlink ref="G51" r:id="rId197" display="http://pbs.twimg.com/profile_images/1022960922887901184/_9HMnHb-_normal.jpg"/>
    <hyperlink ref="G52" r:id="rId198" display="http://pbs.twimg.com/profile_images/1163830027131248640/eZ-2_AaR_normal.jpg"/>
    <hyperlink ref="G53" r:id="rId199" display="http://pbs.twimg.com/profile_images/1028765527005687808/9AtgdN7x_normal.jpg"/>
    <hyperlink ref="G54" r:id="rId200" display="http://pbs.twimg.com/profile_images/1062794864192974848/EDAuzi3R_normal.jpg"/>
    <hyperlink ref="G55" r:id="rId201" display="http://pbs.twimg.com/profile_images/794551070525636608/JBNA2xW8_normal.jpg"/>
    <hyperlink ref="G56" r:id="rId202" display="http://pbs.twimg.com/profile_images/693247828991176706/0IBNGe2S_normal.jpg"/>
    <hyperlink ref="G57" r:id="rId203" display="http://pbs.twimg.com/profile_images/3646112467/df6ee22cee362d33f5bb934ae1831e01_normal.jpeg"/>
    <hyperlink ref="G58" r:id="rId204" display="http://pbs.twimg.com/profile_images/972105854785937409/nK5aDIxg_normal.jpg"/>
    <hyperlink ref="G59" r:id="rId205" display="http://pbs.twimg.com/profile_images/659784779668164612/OSwPmcpn_normal.jpg"/>
    <hyperlink ref="G60" r:id="rId206" display="http://pbs.twimg.com/profile_images/1124011917427785728/Lauqw40D_normal.png"/>
    <hyperlink ref="AY3" r:id="rId207" display="https://twitter.com/griverorz"/>
    <hyperlink ref="AY4" r:id="rId208" display="https://twitter.com/fgilardi"/>
    <hyperlink ref="AY5" r:id="rId209" display="https://twitter.com/davidlazer"/>
    <hyperlink ref="AY6" r:id="rId210" display="https://twitter.com/shugars"/>
    <hyperlink ref="AY7" r:id="rId211" display="https://twitter.com/raulpacheco"/>
    <hyperlink ref="AY8" r:id="rId212" display="https://twitter.com/digdemlab"/>
    <hyperlink ref="AY9" r:id="rId213" display="https://twitter.com/nicrighetti"/>
    <hyperlink ref="AY10" r:id="rId214" display="https://twitter.com/ajungherr"/>
    <hyperlink ref="AY11" r:id="rId215" display="https://twitter.com/bobboynton"/>
    <hyperlink ref="AY12" r:id="rId216" display="https://twitter.com/pedrolealdino"/>
    <hyperlink ref="AY13" r:id="rId217" display="https://twitter.com/aghpol"/>
    <hyperlink ref="AY14" r:id="rId218" display="https://twitter.com/plwarre"/>
    <hyperlink ref="AY15" r:id="rId219" display="https://twitter.com/j_a_tucker"/>
    <hyperlink ref="AY16" r:id="rId220" display="https://twitter.com/andyguess"/>
    <hyperlink ref="AY17" r:id="rId221" display="https://twitter.com/yewang1576"/>
    <hyperlink ref="AY18" r:id="rId222" display="https://twitter.com/aslett_kevin"/>
    <hyperlink ref="AY19" r:id="rId223" display="https://twitter.com/kmmunger"/>
    <hyperlink ref="AY20" r:id="rId224" display="https://twitter.com/aasiegel"/>
    <hyperlink ref="AY21" r:id="rId225" display="https://twitter.com/smapp_nyu"/>
    <hyperlink ref="AY22" r:id="rId226" display="https://twitter.com/casandreu"/>
    <hyperlink ref="AY23" r:id="rId227" display="https://twitter.com/zns202"/>
    <hyperlink ref="AY24" r:id="rId228" display="https://twitter.com/sergeysanovich"/>
    <hyperlink ref="AY25" r:id="rId229" display="https://twitter.com/gorokhovskaia"/>
    <hyperlink ref="AY26" r:id="rId230" display="https://twitter.com/wilkenphd"/>
    <hyperlink ref="AY27" r:id="rId231" display="https://twitter.com/pewresearch"/>
    <hyperlink ref="AY28" r:id="rId232" display="https://twitter.com/mss3rosaferreum"/>
    <hyperlink ref="AY29" r:id="rId233" display="https://twitter.com/apsatweets"/>
    <hyperlink ref="AY30" r:id="rId234" display="https://twitter.com/richbonneaunyu"/>
    <hyperlink ref="AY31" r:id="rId235" display="https://twitter.com/gaveltri"/>
    <hyperlink ref="AY32" r:id="rId236" display="https://twitter.com/sageoceantweets"/>
    <hyperlink ref="AY33" r:id="rId237" display="https://twitter.com/_avecchiato"/>
    <hyperlink ref="AY34" r:id="rId238" display="https://twitter.com/georgetown"/>
    <hyperlink ref="AY35" r:id="rId239" display="https://twitter.com/iuliacioroianu"/>
    <hyperlink ref="AY36" r:id="rId240" display="https://twitter.com/jonmladd"/>
    <hyperlink ref="AY37" r:id="rId241" display="https://twitter.com/mattgrossmann"/>
    <hyperlink ref="AY38" r:id="rId242" display="https://twitter.com/ajaykum30760709"/>
    <hyperlink ref="AY39" r:id="rId243" display="https://twitter.com/food_odisha"/>
    <hyperlink ref="AY40" r:id="rId244" display="https://twitter.com/ryanjgallag"/>
    <hyperlink ref="AY41" r:id="rId245" display="https://twitter.com/m_a_bailey"/>
    <hyperlink ref="AY42" r:id="rId246" display="https://twitter.com/norawwilliams"/>
    <hyperlink ref="AY43" r:id="rId247" display="https://twitter.com/sarahbouchat"/>
    <hyperlink ref="AY44" r:id="rId248" display="https://twitter.com/sgonzalezbailon"/>
    <hyperlink ref="AY45" r:id="rId249" display="https://twitter.com/kmetzlersage"/>
    <hyperlink ref="AY46" r:id="rId250" display="https://twitter.com/bi_zhao"/>
    <hyperlink ref="AY47" r:id="rId251" display="https://twitter.com/smandpbot"/>
    <hyperlink ref="AY48" r:id="rId252" display="https://twitter.com/brendannyhan"/>
    <hyperlink ref="AY49" r:id="rId253" display="https://twitter.com/davekarpf"/>
    <hyperlink ref="AY50" r:id="rId254" display="https://twitter.com/jasonreifler"/>
    <hyperlink ref="AY51" r:id="rId255" display="https://twitter.com/yogwe"/>
    <hyperlink ref="AY52" r:id="rId256" display="https://twitter.com/gloriagennaro"/>
    <hyperlink ref="AY53" r:id="rId257" display="https://twitter.com/fernandotormos"/>
    <hyperlink ref="AY54" r:id="rId258" display="https://twitter.com/sageopenjournal"/>
    <hyperlink ref="AY55" r:id="rId259" display="https://twitter.com/smartlabs_wsu"/>
    <hyperlink ref="AY56" r:id="rId260" display="https://twitter.com/onyilam"/>
    <hyperlink ref="AY57" r:id="rId261" display="https://twitter.com/nick_b_adams"/>
    <hyperlink ref="AY58" r:id="rId262" display="https://twitter.com/sage_news"/>
    <hyperlink ref="AY59" r:id="rId263" display="https://twitter.com/kristen_malk"/>
    <hyperlink ref="AY60" r:id="rId264" display="https://twitter.com/tagworks_"/>
    <hyperlink ref="AM61" r:id="rId265" display="https://t.co/X03bvXfiTp"/>
    <hyperlink ref="AP61" r:id="rId266" display="https://pbs.twimg.com/profile_banners/250307159/1547263701"/>
    <hyperlink ref="AV61" r:id="rId267" display="http://abs.twimg.com/images/themes/theme18/bg.gif"/>
    <hyperlink ref="G61" r:id="rId268" display="http://pbs.twimg.com/profile_images/1166420817531592705/ZJPUIMUn_normal.jpg"/>
    <hyperlink ref="AY61" r:id="rId269" display="https://twitter.com/prof_mirya"/>
  </hyperlinks>
  <printOptions/>
  <pageMargins left="0.7" right="0.7" top="0.75" bottom="0.75" header="0.3" footer="0.3"/>
  <pageSetup horizontalDpi="600" verticalDpi="600" orientation="portrait" r:id="rId274"/>
  <drawing r:id="rId273"/>
  <legacyDrawing r:id="rId271"/>
  <tableParts>
    <tablePart r:id="rId27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27.28125" style="0" bestFit="1" customWidth="1"/>
    <col min="30" max="30" width="33.1406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1470</v>
      </c>
      <c r="Z2" s="52" t="s">
        <v>1471</v>
      </c>
      <c r="AA2" s="52" t="s">
        <v>1472</v>
      </c>
      <c r="AB2" s="52" t="s">
        <v>1473</v>
      </c>
      <c r="AC2" s="52" t="s">
        <v>1474</v>
      </c>
      <c r="AD2" s="52" t="s">
        <v>1475</v>
      </c>
      <c r="AE2" s="52" t="s">
        <v>1476</v>
      </c>
      <c r="AF2" s="52" t="s">
        <v>1477</v>
      </c>
      <c r="AG2" s="52" t="s">
        <v>1480</v>
      </c>
      <c r="AH2" s="13" t="s">
        <v>1526</v>
      </c>
      <c r="AI2" s="13" t="s">
        <v>1541</v>
      </c>
      <c r="AJ2" s="13" t="s">
        <v>1560</v>
      </c>
      <c r="AK2" s="13" t="s">
        <v>1573</v>
      </c>
      <c r="AL2" s="13" t="s">
        <v>1625</v>
      </c>
      <c r="AM2" s="13" t="s">
        <v>1647</v>
      </c>
      <c r="AN2" s="13" t="s">
        <v>1648</v>
      </c>
      <c r="AO2" s="13" t="s">
        <v>1660</v>
      </c>
    </row>
    <row r="3" spans="1:41" ht="15">
      <c r="A3" s="90" t="s">
        <v>1107</v>
      </c>
      <c r="B3" s="66" t="s">
        <v>1114</v>
      </c>
      <c r="C3" s="66" t="s">
        <v>56</v>
      </c>
      <c r="D3" s="113"/>
      <c r="E3" s="112"/>
      <c r="F3" s="114" t="s">
        <v>1776</v>
      </c>
      <c r="G3" s="115"/>
      <c r="H3" s="115"/>
      <c r="I3" s="116">
        <v>3</v>
      </c>
      <c r="J3" s="117"/>
      <c r="K3" s="48">
        <v>19</v>
      </c>
      <c r="L3" s="48">
        <v>47</v>
      </c>
      <c r="M3" s="48">
        <v>2</v>
      </c>
      <c r="N3" s="48">
        <v>49</v>
      </c>
      <c r="O3" s="48">
        <v>1</v>
      </c>
      <c r="P3" s="49">
        <v>0.044444444444444446</v>
      </c>
      <c r="Q3" s="49">
        <v>0.0851063829787234</v>
      </c>
      <c r="R3" s="48">
        <v>1</v>
      </c>
      <c r="S3" s="48">
        <v>0</v>
      </c>
      <c r="T3" s="48">
        <v>19</v>
      </c>
      <c r="U3" s="48">
        <v>49</v>
      </c>
      <c r="V3" s="48">
        <v>3</v>
      </c>
      <c r="W3" s="49">
        <v>1.778393</v>
      </c>
      <c r="X3" s="49">
        <v>0.13742690058479531</v>
      </c>
      <c r="Y3" s="48">
        <v>23</v>
      </c>
      <c r="Z3" s="49">
        <v>3.9930555555555554</v>
      </c>
      <c r="AA3" s="48">
        <v>1</v>
      </c>
      <c r="AB3" s="49">
        <v>0.1736111111111111</v>
      </c>
      <c r="AC3" s="48">
        <v>0</v>
      </c>
      <c r="AD3" s="49">
        <v>0</v>
      </c>
      <c r="AE3" s="48">
        <v>552</v>
      </c>
      <c r="AF3" s="49">
        <v>95.83333333333333</v>
      </c>
      <c r="AG3" s="48">
        <v>576</v>
      </c>
      <c r="AH3" s="79" t="s">
        <v>1527</v>
      </c>
      <c r="AI3" s="79" t="s">
        <v>1542</v>
      </c>
      <c r="AJ3" s="79" t="s">
        <v>1561</v>
      </c>
      <c r="AK3" s="87" t="s">
        <v>1574</v>
      </c>
      <c r="AL3" s="87" t="s">
        <v>1626</v>
      </c>
      <c r="AM3" s="87"/>
      <c r="AN3" s="87" t="s">
        <v>1649</v>
      </c>
      <c r="AO3" s="87" t="s">
        <v>1661</v>
      </c>
    </row>
    <row r="4" spans="1:41" ht="15">
      <c r="A4" s="90" t="s">
        <v>1108</v>
      </c>
      <c r="B4" s="66" t="s">
        <v>1115</v>
      </c>
      <c r="C4" s="66" t="s">
        <v>56</v>
      </c>
      <c r="D4" s="119"/>
      <c r="E4" s="118"/>
      <c r="F4" s="120" t="s">
        <v>1777</v>
      </c>
      <c r="G4" s="121"/>
      <c r="H4" s="121"/>
      <c r="I4" s="122">
        <v>4</v>
      </c>
      <c r="J4" s="123"/>
      <c r="K4" s="48">
        <v>16</v>
      </c>
      <c r="L4" s="48">
        <v>16</v>
      </c>
      <c r="M4" s="48">
        <v>25</v>
      </c>
      <c r="N4" s="48">
        <v>41</v>
      </c>
      <c r="O4" s="48">
        <v>2</v>
      </c>
      <c r="P4" s="49">
        <v>0.043478260869565216</v>
      </c>
      <c r="Q4" s="49">
        <v>0.08333333333333333</v>
      </c>
      <c r="R4" s="48">
        <v>1</v>
      </c>
      <c r="S4" s="48">
        <v>0</v>
      </c>
      <c r="T4" s="48">
        <v>16</v>
      </c>
      <c r="U4" s="48">
        <v>41</v>
      </c>
      <c r="V4" s="48">
        <v>4</v>
      </c>
      <c r="W4" s="49">
        <v>2.195313</v>
      </c>
      <c r="X4" s="49">
        <v>0.1</v>
      </c>
      <c r="Y4" s="48">
        <v>32</v>
      </c>
      <c r="Z4" s="49">
        <v>3.87409200968523</v>
      </c>
      <c r="AA4" s="48">
        <v>6</v>
      </c>
      <c r="AB4" s="49">
        <v>0.7263922518159807</v>
      </c>
      <c r="AC4" s="48">
        <v>0</v>
      </c>
      <c r="AD4" s="49">
        <v>0</v>
      </c>
      <c r="AE4" s="48">
        <v>788</v>
      </c>
      <c r="AF4" s="49">
        <v>95.39951573849879</v>
      </c>
      <c r="AG4" s="48">
        <v>826</v>
      </c>
      <c r="AH4" s="79" t="s">
        <v>1528</v>
      </c>
      <c r="AI4" s="79" t="s">
        <v>1543</v>
      </c>
      <c r="AJ4" s="79" t="s">
        <v>1562</v>
      </c>
      <c r="AK4" s="87" t="s">
        <v>1575</v>
      </c>
      <c r="AL4" s="87" t="s">
        <v>1627</v>
      </c>
      <c r="AM4" s="87" t="s">
        <v>249</v>
      </c>
      <c r="AN4" s="87" t="s">
        <v>1650</v>
      </c>
      <c r="AO4" s="87" t="s">
        <v>1662</v>
      </c>
    </row>
    <row r="5" spans="1:41" ht="15">
      <c r="A5" s="90" t="s">
        <v>1109</v>
      </c>
      <c r="B5" s="66" t="s">
        <v>1116</v>
      </c>
      <c r="C5" s="66" t="s">
        <v>56</v>
      </c>
      <c r="D5" s="119"/>
      <c r="E5" s="118"/>
      <c r="F5" s="120" t="s">
        <v>1778</v>
      </c>
      <c r="G5" s="121"/>
      <c r="H5" s="121"/>
      <c r="I5" s="122">
        <v>5</v>
      </c>
      <c r="J5" s="123"/>
      <c r="K5" s="48">
        <v>14</v>
      </c>
      <c r="L5" s="48">
        <v>74</v>
      </c>
      <c r="M5" s="48">
        <v>0</v>
      </c>
      <c r="N5" s="48">
        <v>74</v>
      </c>
      <c r="O5" s="48">
        <v>0</v>
      </c>
      <c r="P5" s="49">
        <v>0.2542372881355932</v>
      </c>
      <c r="Q5" s="49">
        <v>0.40540540540540543</v>
      </c>
      <c r="R5" s="48">
        <v>1</v>
      </c>
      <c r="S5" s="48">
        <v>0</v>
      </c>
      <c r="T5" s="48">
        <v>14</v>
      </c>
      <c r="U5" s="48">
        <v>74</v>
      </c>
      <c r="V5" s="48">
        <v>2</v>
      </c>
      <c r="W5" s="49">
        <v>1.255102</v>
      </c>
      <c r="X5" s="49">
        <v>0.4065934065934066</v>
      </c>
      <c r="Y5" s="48">
        <v>2</v>
      </c>
      <c r="Z5" s="49">
        <v>0.49504950495049505</v>
      </c>
      <c r="AA5" s="48">
        <v>2</v>
      </c>
      <c r="AB5" s="49">
        <v>0.49504950495049505</v>
      </c>
      <c r="AC5" s="48">
        <v>0</v>
      </c>
      <c r="AD5" s="49">
        <v>0</v>
      </c>
      <c r="AE5" s="48">
        <v>400</v>
      </c>
      <c r="AF5" s="49">
        <v>99.00990099009901</v>
      </c>
      <c r="AG5" s="48">
        <v>404</v>
      </c>
      <c r="AH5" s="79" t="s">
        <v>322</v>
      </c>
      <c r="AI5" s="79" t="s">
        <v>334</v>
      </c>
      <c r="AJ5" s="79" t="s">
        <v>1563</v>
      </c>
      <c r="AK5" s="87" t="s">
        <v>1576</v>
      </c>
      <c r="AL5" s="87" t="s">
        <v>1628</v>
      </c>
      <c r="AM5" s="87"/>
      <c r="AN5" s="87" t="s">
        <v>1651</v>
      </c>
      <c r="AO5" s="87" t="s">
        <v>1663</v>
      </c>
    </row>
    <row r="6" spans="1:41" ht="15">
      <c r="A6" s="90" t="s">
        <v>1110</v>
      </c>
      <c r="B6" s="66" t="s">
        <v>1117</v>
      </c>
      <c r="C6" s="66" t="s">
        <v>56</v>
      </c>
      <c r="D6" s="119"/>
      <c r="E6" s="118"/>
      <c r="F6" s="120" t="s">
        <v>1779</v>
      </c>
      <c r="G6" s="121"/>
      <c r="H6" s="121"/>
      <c r="I6" s="122">
        <v>6</v>
      </c>
      <c r="J6" s="123"/>
      <c r="K6" s="48">
        <v>3</v>
      </c>
      <c r="L6" s="48">
        <v>1</v>
      </c>
      <c r="M6" s="48">
        <v>6</v>
      </c>
      <c r="N6" s="48">
        <v>7</v>
      </c>
      <c r="O6" s="48">
        <v>4</v>
      </c>
      <c r="P6" s="49">
        <v>0</v>
      </c>
      <c r="Q6" s="49">
        <v>0</v>
      </c>
      <c r="R6" s="48">
        <v>1</v>
      </c>
      <c r="S6" s="48">
        <v>0</v>
      </c>
      <c r="T6" s="48">
        <v>3</v>
      </c>
      <c r="U6" s="48">
        <v>7</v>
      </c>
      <c r="V6" s="48">
        <v>2</v>
      </c>
      <c r="W6" s="49">
        <v>0.888889</v>
      </c>
      <c r="X6" s="49">
        <v>0.3333333333333333</v>
      </c>
      <c r="Y6" s="48">
        <v>4</v>
      </c>
      <c r="Z6" s="49">
        <v>3.4188034188034186</v>
      </c>
      <c r="AA6" s="48">
        <v>1</v>
      </c>
      <c r="AB6" s="49">
        <v>0.8547008547008547</v>
      </c>
      <c r="AC6" s="48">
        <v>0</v>
      </c>
      <c r="AD6" s="49">
        <v>0</v>
      </c>
      <c r="AE6" s="48">
        <v>112</v>
      </c>
      <c r="AF6" s="49">
        <v>95.72649572649573</v>
      </c>
      <c r="AG6" s="48">
        <v>117</v>
      </c>
      <c r="AH6" s="79" t="s">
        <v>1529</v>
      </c>
      <c r="AI6" s="79" t="s">
        <v>1544</v>
      </c>
      <c r="AJ6" s="79" t="s">
        <v>1564</v>
      </c>
      <c r="AK6" s="87" t="s">
        <v>1577</v>
      </c>
      <c r="AL6" s="87" t="s">
        <v>1629</v>
      </c>
      <c r="AM6" s="87" t="s">
        <v>260</v>
      </c>
      <c r="AN6" s="87" t="s">
        <v>1062</v>
      </c>
      <c r="AO6" s="87" t="s">
        <v>1664</v>
      </c>
    </row>
    <row r="7" spans="1:41" ht="15">
      <c r="A7" s="90" t="s">
        <v>1111</v>
      </c>
      <c r="B7" s="66" t="s">
        <v>1118</v>
      </c>
      <c r="C7" s="66" t="s">
        <v>56</v>
      </c>
      <c r="D7" s="119"/>
      <c r="E7" s="118"/>
      <c r="F7" s="120" t="s">
        <v>1780</v>
      </c>
      <c r="G7" s="121"/>
      <c r="H7" s="121"/>
      <c r="I7" s="122">
        <v>7</v>
      </c>
      <c r="J7" s="123"/>
      <c r="K7" s="48">
        <v>3</v>
      </c>
      <c r="L7" s="48">
        <v>3</v>
      </c>
      <c r="M7" s="48">
        <v>0</v>
      </c>
      <c r="N7" s="48">
        <v>3</v>
      </c>
      <c r="O7" s="48">
        <v>0</v>
      </c>
      <c r="P7" s="49">
        <v>0</v>
      </c>
      <c r="Q7" s="49">
        <v>0</v>
      </c>
      <c r="R7" s="48">
        <v>1</v>
      </c>
      <c r="S7" s="48">
        <v>0</v>
      </c>
      <c r="T7" s="48">
        <v>3</v>
      </c>
      <c r="U7" s="48">
        <v>3</v>
      </c>
      <c r="V7" s="48">
        <v>1</v>
      </c>
      <c r="W7" s="49">
        <v>0.666667</v>
      </c>
      <c r="X7" s="49">
        <v>0.5</v>
      </c>
      <c r="Y7" s="48">
        <v>2</v>
      </c>
      <c r="Z7" s="49">
        <v>10</v>
      </c>
      <c r="AA7" s="48">
        <v>0</v>
      </c>
      <c r="AB7" s="49">
        <v>0</v>
      </c>
      <c r="AC7" s="48">
        <v>0</v>
      </c>
      <c r="AD7" s="49">
        <v>0</v>
      </c>
      <c r="AE7" s="48">
        <v>18</v>
      </c>
      <c r="AF7" s="49">
        <v>90</v>
      </c>
      <c r="AG7" s="48">
        <v>20</v>
      </c>
      <c r="AH7" s="79" t="s">
        <v>321</v>
      </c>
      <c r="AI7" s="79" t="s">
        <v>334</v>
      </c>
      <c r="AJ7" s="79" t="s">
        <v>343</v>
      </c>
      <c r="AK7" s="87" t="s">
        <v>1578</v>
      </c>
      <c r="AL7" s="87" t="s">
        <v>1630</v>
      </c>
      <c r="AM7" s="87"/>
      <c r="AN7" s="87" t="s">
        <v>278</v>
      </c>
      <c r="AO7" s="87" t="s">
        <v>1665</v>
      </c>
    </row>
    <row r="8" spans="1:41" ht="15">
      <c r="A8" s="90" t="s">
        <v>1112</v>
      </c>
      <c r="B8" s="66" t="s">
        <v>1119</v>
      </c>
      <c r="C8" s="66" t="s">
        <v>56</v>
      </c>
      <c r="D8" s="119"/>
      <c r="E8" s="118"/>
      <c r="F8" s="120" t="s">
        <v>1112</v>
      </c>
      <c r="G8" s="121"/>
      <c r="H8" s="121"/>
      <c r="I8" s="122">
        <v>8</v>
      </c>
      <c r="J8" s="123"/>
      <c r="K8" s="48">
        <v>2</v>
      </c>
      <c r="L8" s="48">
        <v>1</v>
      </c>
      <c r="M8" s="48">
        <v>0</v>
      </c>
      <c r="N8" s="48">
        <v>1</v>
      </c>
      <c r="O8" s="48">
        <v>0</v>
      </c>
      <c r="P8" s="49">
        <v>0</v>
      </c>
      <c r="Q8" s="49">
        <v>0</v>
      </c>
      <c r="R8" s="48">
        <v>1</v>
      </c>
      <c r="S8" s="48">
        <v>0</v>
      </c>
      <c r="T8" s="48">
        <v>2</v>
      </c>
      <c r="U8" s="48">
        <v>1</v>
      </c>
      <c r="V8" s="48">
        <v>1</v>
      </c>
      <c r="W8" s="49">
        <v>0.5</v>
      </c>
      <c r="X8" s="49">
        <v>0.5</v>
      </c>
      <c r="Y8" s="48">
        <v>0</v>
      </c>
      <c r="Z8" s="49">
        <v>0</v>
      </c>
      <c r="AA8" s="48">
        <v>0</v>
      </c>
      <c r="AB8" s="49">
        <v>0</v>
      </c>
      <c r="AC8" s="48">
        <v>0</v>
      </c>
      <c r="AD8" s="49">
        <v>0</v>
      </c>
      <c r="AE8" s="48">
        <v>18</v>
      </c>
      <c r="AF8" s="49">
        <v>100</v>
      </c>
      <c r="AG8" s="48">
        <v>18</v>
      </c>
      <c r="AH8" s="79"/>
      <c r="AI8" s="79"/>
      <c r="AJ8" s="79"/>
      <c r="AK8" s="87" t="s">
        <v>607</v>
      </c>
      <c r="AL8" s="87" t="s">
        <v>607</v>
      </c>
      <c r="AM8" s="87" t="s">
        <v>281</v>
      </c>
      <c r="AN8" s="87"/>
      <c r="AO8" s="87" t="s">
        <v>1666</v>
      </c>
    </row>
    <row r="9" spans="1:41" ht="15">
      <c r="A9" s="90" t="s">
        <v>1113</v>
      </c>
      <c r="B9" s="66" t="s">
        <v>1120</v>
      </c>
      <c r="C9" s="66" t="s">
        <v>56</v>
      </c>
      <c r="D9" s="119"/>
      <c r="E9" s="118"/>
      <c r="F9" s="120" t="s">
        <v>1781</v>
      </c>
      <c r="G9" s="121"/>
      <c r="H9" s="121"/>
      <c r="I9" s="122">
        <v>9</v>
      </c>
      <c r="J9" s="123"/>
      <c r="K9" s="48">
        <v>2</v>
      </c>
      <c r="L9" s="48">
        <v>1</v>
      </c>
      <c r="M9" s="48">
        <v>0</v>
      </c>
      <c r="N9" s="48">
        <v>1</v>
      </c>
      <c r="O9" s="48">
        <v>0</v>
      </c>
      <c r="P9" s="49">
        <v>0</v>
      </c>
      <c r="Q9" s="49">
        <v>0</v>
      </c>
      <c r="R9" s="48">
        <v>1</v>
      </c>
      <c r="S9" s="48">
        <v>0</v>
      </c>
      <c r="T9" s="48">
        <v>2</v>
      </c>
      <c r="U9" s="48">
        <v>1</v>
      </c>
      <c r="V9" s="48">
        <v>1</v>
      </c>
      <c r="W9" s="49">
        <v>0.5</v>
      </c>
      <c r="X9" s="49">
        <v>0.5</v>
      </c>
      <c r="Y9" s="48">
        <v>0</v>
      </c>
      <c r="Z9" s="49">
        <v>0</v>
      </c>
      <c r="AA9" s="48">
        <v>1</v>
      </c>
      <c r="AB9" s="49">
        <v>6.25</v>
      </c>
      <c r="AC9" s="48">
        <v>0</v>
      </c>
      <c r="AD9" s="49">
        <v>0</v>
      </c>
      <c r="AE9" s="48">
        <v>15</v>
      </c>
      <c r="AF9" s="49">
        <v>93.75</v>
      </c>
      <c r="AG9" s="48">
        <v>16</v>
      </c>
      <c r="AH9" s="79"/>
      <c r="AI9" s="79"/>
      <c r="AJ9" s="79" t="s">
        <v>346</v>
      </c>
      <c r="AK9" s="87" t="s">
        <v>1255</v>
      </c>
      <c r="AL9" s="87" t="s">
        <v>607</v>
      </c>
      <c r="AM9" s="87"/>
      <c r="AN9" s="87" t="s">
        <v>280</v>
      </c>
      <c r="AO9" s="87" t="s">
        <v>1667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1107</v>
      </c>
      <c r="B2" s="87" t="s">
        <v>290</v>
      </c>
      <c r="C2" s="79">
        <f>VLOOKUP(GroupVertices[[#This Row],[Vertex]],Vertices[],MATCH("ID",Vertices[[#Headers],[Vertex]:[Top Word Pairs in Tweet by Salience]],0),FALSE)</f>
        <v>56</v>
      </c>
    </row>
    <row r="3" spans="1:3" ht="15">
      <c r="A3" s="79" t="s">
        <v>1107</v>
      </c>
      <c r="B3" s="87" t="s">
        <v>264</v>
      </c>
      <c r="C3" s="79">
        <f>VLOOKUP(GroupVertices[[#This Row],[Vertex]],Vertices[],MATCH("ID",Vertices[[#Headers],[Vertex]:[Top Word Pairs in Tweet by Salience]],0),FALSE)</f>
        <v>45</v>
      </c>
    </row>
    <row r="4" spans="1:3" ht="15">
      <c r="A4" s="79" t="s">
        <v>1107</v>
      </c>
      <c r="B4" s="87" t="s">
        <v>270</v>
      </c>
      <c r="C4" s="79">
        <f>VLOOKUP(GroupVertices[[#This Row],[Vertex]],Vertices[],MATCH("ID",Vertices[[#Headers],[Vertex]:[Top Word Pairs in Tweet by Salience]],0),FALSE)</f>
        <v>52</v>
      </c>
    </row>
    <row r="5" spans="1:3" ht="15">
      <c r="A5" s="79" t="s">
        <v>1107</v>
      </c>
      <c r="B5" s="87" t="s">
        <v>283</v>
      </c>
      <c r="C5" s="79">
        <f>VLOOKUP(GroupVertices[[#This Row],[Vertex]],Vertices[],MATCH("ID",Vertices[[#Headers],[Vertex]:[Top Word Pairs in Tweet by Salience]],0),FALSE)</f>
        <v>42</v>
      </c>
    </row>
    <row r="6" spans="1:3" ht="15">
      <c r="A6" s="79" t="s">
        <v>1107</v>
      </c>
      <c r="B6" s="87" t="s">
        <v>263</v>
      </c>
      <c r="C6" s="79">
        <f>VLOOKUP(GroupVertices[[#This Row],[Vertex]],Vertices[],MATCH("ID",Vertices[[#Headers],[Vertex]:[Top Word Pairs in Tweet by Salience]],0),FALSE)</f>
        <v>6</v>
      </c>
    </row>
    <row r="7" spans="1:3" ht="15">
      <c r="A7" s="79" t="s">
        <v>1107</v>
      </c>
      <c r="B7" s="87" t="s">
        <v>266</v>
      </c>
      <c r="C7" s="79">
        <f>VLOOKUP(GroupVertices[[#This Row],[Vertex]],Vertices[],MATCH("ID",Vertices[[#Headers],[Vertex]:[Top Word Pairs in Tweet by Salience]],0),FALSE)</f>
        <v>5</v>
      </c>
    </row>
    <row r="8" spans="1:3" ht="15">
      <c r="A8" s="79" t="s">
        <v>1107</v>
      </c>
      <c r="B8" s="87" t="s">
        <v>265</v>
      </c>
      <c r="C8" s="79">
        <f>VLOOKUP(GroupVertices[[#This Row],[Vertex]],Vertices[],MATCH("ID",Vertices[[#Headers],[Vertex]:[Top Word Pairs in Tweet by Salience]],0),FALSE)</f>
        <v>4</v>
      </c>
    </row>
    <row r="9" spans="1:3" ht="15">
      <c r="A9" s="79" t="s">
        <v>1107</v>
      </c>
      <c r="B9" s="87" t="s">
        <v>285</v>
      </c>
      <c r="C9" s="79">
        <f>VLOOKUP(GroupVertices[[#This Row],[Vertex]],Vertices[],MATCH("ID",Vertices[[#Headers],[Vertex]:[Top Word Pairs in Tweet by Salience]],0),FALSE)</f>
        <v>44</v>
      </c>
    </row>
    <row r="10" spans="1:3" ht="15">
      <c r="A10" s="79" t="s">
        <v>1107</v>
      </c>
      <c r="B10" s="87" t="s">
        <v>284</v>
      </c>
      <c r="C10" s="79">
        <f>VLOOKUP(GroupVertices[[#This Row],[Vertex]],Vertices[],MATCH("ID",Vertices[[#Headers],[Vertex]:[Top Word Pairs in Tweet by Salience]],0),FALSE)</f>
        <v>43</v>
      </c>
    </row>
    <row r="11" spans="1:3" ht="15">
      <c r="A11" s="79" t="s">
        <v>1107</v>
      </c>
      <c r="B11" s="87" t="s">
        <v>282</v>
      </c>
      <c r="C11" s="79">
        <f>VLOOKUP(GroupVertices[[#This Row],[Vertex]],Vertices[],MATCH("ID",Vertices[[#Headers],[Vertex]:[Top Word Pairs in Tweet by Salience]],0),FALSE)</f>
        <v>41</v>
      </c>
    </row>
    <row r="12" spans="1:3" ht="15">
      <c r="A12" s="79" t="s">
        <v>1107</v>
      </c>
      <c r="B12" s="87" t="s">
        <v>262</v>
      </c>
      <c r="C12" s="79">
        <f>VLOOKUP(GroupVertices[[#This Row],[Vertex]],Vertices[],MATCH("ID",Vertices[[#Headers],[Vertex]:[Top Word Pairs in Tweet by Salience]],0),FALSE)</f>
        <v>40</v>
      </c>
    </row>
    <row r="13" spans="1:3" ht="15">
      <c r="A13" s="79" t="s">
        <v>1107</v>
      </c>
      <c r="B13" s="87" t="s">
        <v>241</v>
      </c>
      <c r="C13" s="79">
        <f>VLOOKUP(GroupVertices[[#This Row],[Vertex]],Vertices[],MATCH("ID",Vertices[[#Headers],[Vertex]:[Top Word Pairs in Tweet by Salience]],0),FALSE)</f>
        <v>13</v>
      </c>
    </row>
    <row r="14" spans="1:3" ht="15">
      <c r="A14" s="79" t="s">
        <v>1107</v>
      </c>
      <c r="B14" s="87" t="s">
        <v>240</v>
      </c>
      <c r="C14" s="79">
        <f>VLOOKUP(GroupVertices[[#This Row],[Vertex]],Vertices[],MATCH("ID",Vertices[[#Headers],[Vertex]:[Top Word Pairs in Tweet by Salience]],0),FALSE)</f>
        <v>12</v>
      </c>
    </row>
    <row r="15" spans="1:3" ht="15">
      <c r="A15" s="79" t="s">
        <v>1107</v>
      </c>
      <c r="B15" s="87" t="s">
        <v>239</v>
      </c>
      <c r="C15" s="79">
        <f>VLOOKUP(GroupVertices[[#This Row],[Vertex]],Vertices[],MATCH("ID",Vertices[[#Headers],[Vertex]:[Top Word Pairs in Tweet by Salience]],0),FALSE)</f>
        <v>11</v>
      </c>
    </row>
    <row r="16" spans="1:3" ht="15">
      <c r="A16" s="79" t="s">
        <v>1107</v>
      </c>
      <c r="B16" s="87" t="s">
        <v>238</v>
      </c>
      <c r="C16" s="79">
        <f>VLOOKUP(GroupVertices[[#This Row],[Vertex]],Vertices[],MATCH("ID",Vertices[[#Headers],[Vertex]:[Top Word Pairs in Tweet by Salience]],0),FALSE)</f>
        <v>10</v>
      </c>
    </row>
    <row r="17" spans="1:3" ht="15">
      <c r="A17" s="79" t="s">
        <v>1107</v>
      </c>
      <c r="B17" s="87" t="s">
        <v>237</v>
      </c>
      <c r="C17" s="79">
        <f>VLOOKUP(GroupVertices[[#This Row],[Vertex]],Vertices[],MATCH("ID",Vertices[[#Headers],[Vertex]:[Top Word Pairs in Tweet by Salience]],0),FALSE)</f>
        <v>9</v>
      </c>
    </row>
    <row r="18" spans="1:3" ht="15">
      <c r="A18" s="79" t="s">
        <v>1107</v>
      </c>
      <c r="B18" s="87" t="s">
        <v>236</v>
      </c>
      <c r="C18" s="79">
        <f>VLOOKUP(GroupVertices[[#This Row],[Vertex]],Vertices[],MATCH("ID",Vertices[[#Headers],[Vertex]:[Top Word Pairs in Tweet by Salience]],0),FALSE)</f>
        <v>8</v>
      </c>
    </row>
    <row r="19" spans="1:3" ht="15">
      <c r="A19" s="79" t="s">
        <v>1107</v>
      </c>
      <c r="B19" s="87" t="s">
        <v>235</v>
      </c>
      <c r="C19" s="79">
        <f>VLOOKUP(GroupVertices[[#This Row],[Vertex]],Vertices[],MATCH("ID",Vertices[[#Headers],[Vertex]:[Top Word Pairs in Tweet by Salience]],0),FALSE)</f>
        <v>7</v>
      </c>
    </row>
    <row r="20" spans="1:3" ht="15">
      <c r="A20" s="79" t="s">
        <v>1107</v>
      </c>
      <c r="B20" s="87" t="s">
        <v>234</v>
      </c>
      <c r="C20" s="79">
        <f>VLOOKUP(GroupVertices[[#This Row],[Vertex]],Vertices[],MATCH("ID",Vertices[[#Headers],[Vertex]:[Top Word Pairs in Tweet by Salience]],0),FALSE)</f>
        <v>3</v>
      </c>
    </row>
    <row r="21" spans="1:3" ht="15">
      <c r="A21" s="79" t="s">
        <v>1108</v>
      </c>
      <c r="B21" s="87" t="s">
        <v>275</v>
      </c>
      <c r="C21" s="79">
        <f>VLOOKUP(GroupVertices[[#This Row],[Vertex]],Vertices[],MATCH("ID",Vertices[[#Headers],[Vertex]:[Top Word Pairs in Tweet by Salience]],0),FALSE)</f>
        <v>60</v>
      </c>
    </row>
    <row r="22" spans="1:3" ht="15">
      <c r="A22" s="79" t="s">
        <v>1108</v>
      </c>
      <c r="B22" s="87" t="s">
        <v>291</v>
      </c>
      <c r="C22" s="79">
        <f>VLOOKUP(GroupVertices[[#This Row],[Vertex]],Vertices[],MATCH("ID",Vertices[[#Headers],[Vertex]:[Top Word Pairs in Tweet by Salience]],0),FALSE)</f>
        <v>58</v>
      </c>
    </row>
    <row r="23" spans="1:3" ht="15">
      <c r="A23" s="79" t="s">
        <v>1108</v>
      </c>
      <c r="B23" s="87" t="s">
        <v>274</v>
      </c>
      <c r="C23" s="79">
        <f>VLOOKUP(GroupVertices[[#This Row],[Vertex]],Vertices[],MATCH("ID",Vertices[[#Headers],[Vertex]:[Top Word Pairs in Tweet by Salience]],0),FALSE)</f>
        <v>59</v>
      </c>
    </row>
    <row r="24" spans="1:3" ht="15">
      <c r="A24" s="79" t="s">
        <v>1108</v>
      </c>
      <c r="B24" s="87" t="s">
        <v>276</v>
      </c>
      <c r="C24" s="79">
        <f>VLOOKUP(GroupVertices[[#This Row],[Vertex]],Vertices[],MATCH("ID",Vertices[[#Headers],[Vertex]:[Top Word Pairs in Tweet by Salience]],0),FALSE)</f>
        <v>57</v>
      </c>
    </row>
    <row r="25" spans="1:3" ht="15">
      <c r="A25" s="79" t="s">
        <v>1108</v>
      </c>
      <c r="B25" s="87" t="s">
        <v>273</v>
      </c>
      <c r="C25" s="79">
        <f>VLOOKUP(GroupVertices[[#This Row],[Vertex]],Vertices[],MATCH("ID",Vertices[[#Headers],[Vertex]:[Top Word Pairs in Tweet by Salience]],0),FALSE)</f>
        <v>32</v>
      </c>
    </row>
    <row r="26" spans="1:3" ht="15">
      <c r="A26" s="79" t="s">
        <v>1108</v>
      </c>
      <c r="B26" s="87" t="s">
        <v>272</v>
      </c>
      <c r="C26" s="79">
        <f>VLOOKUP(GroupVertices[[#This Row],[Vertex]],Vertices[],MATCH("ID",Vertices[[#Headers],[Vertex]:[Top Word Pairs in Tweet by Salience]],0),FALSE)</f>
        <v>55</v>
      </c>
    </row>
    <row r="27" spans="1:3" ht="15">
      <c r="A27" s="79" t="s">
        <v>1108</v>
      </c>
      <c r="B27" s="87" t="s">
        <v>289</v>
      </c>
      <c r="C27" s="79">
        <f>VLOOKUP(GroupVertices[[#This Row],[Vertex]],Vertices[],MATCH("ID",Vertices[[#Headers],[Vertex]:[Top Word Pairs in Tweet by Salience]],0),FALSE)</f>
        <v>54</v>
      </c>
    </row>
    <row r="28" spans="1:3" ht="15">
      <c r="A28" s="79" t="s">
        <v>1108</v>
      </c>
      <c r="B28" s="87" t="s">
        <v>268</v>
      </c>
      <c r="C28" s="79">
        <f>VLOOKUP(GroupVertices[[#This Row],[Vertex]],Vertices[],MATCH("ID",Vertices[[#Headers],[Vertex]:[Top Word Pairs in Tweet by Salience]],0),FALSE)</f>
        <v>47</v>
      </c>
    </row>
    <row r="29" spans="1:3" ht="15">
      <c r="A29" s="79" t="s">
        <v>1108</v>
      </c>
      <c r="B29" s="87" t="s">
        <v>271</v>
      </c>
      <c r="C29" s="79">
        <f>VLOOKUP(GroupVertices[[#This Row],[Vertex]],Vertices[],MATCH("ID",Vertices[[#Headers],[Vertex]:[Top Word Pairs in Tweet by Salience]],0),FALSE)</f>
        <v>53</v>
      </c>
    </row>
    <row r="30" spans="1:3" ht="15">
      <c r="A30" s="79" t="s">
        <v>1108</v>
      </c>
      <c r="B30" s="87" t="s">
        <v>267</v>
      </c>
      <c r="C30" s="79">
        <f>VLOOKUP(GroupVertices[[#This Row],[Vertex]],Vertices[],MATCH("ID",Vertices[[#Headers],[Vertex]:[Top Word Pairs in Tweet by Salience]],0),FALSE)</f>
        <v>46</v>
      </c>
    </row>
    <row r="31" spans="1:3" ht="15">
      <c r="A31" s="79" t="s">
        <v>1108</v>
      </c>
      <c r="B31" s="87" t="s">
        <v>269</v>
      </c>
      <c r="C31" s="79">
        <f>VLOOKUP(GroupVertices[[#This Row],[Vertex]],Vertices[],MATCH("ID",Vertices[[#Headers],[Vertex]:[Top Word Pairs in Tweet by Salience]],0),FALSE)</f>
        <v>48</v>
      </c>
    </row>
    <row r="32" spans="1:3" ht="15">
      <c r="A32" s="79" t="s">
        <v>1108</v>
      </c>
      <c r="B32" s="87" t="s">
        <v>288</v>
      </c>
      <c r="C32" s="79">
        <f>VLOOKUP(GroupVertices[[#This Row],[Vertex]],Vertices[],MATCH("ID",Vertices[[#Headers],[Vertex]:[Top Word Pairs in Tweet by Salience]],0),FALSE)</f>
        <v>51</v>
      </c>
    </row>
    <row r="33" spans="1:3" ht="15">
      <c r="A33" s="79" t="s">
        <v>1108</v>
      </c>
      <c r="B33" s="87" t="s">
        <v>287</v>
      </c>
      <c r="C33" s="79">
        <f>VLOOKUP(GroupVertices[[#This Row],[Vertex]],Vertices[],MATCH("ID",Vertices[[#Headers],[Vertex]:[Top Word Pairs in Tweet by Salience]],0),FALSE)</f>
        <v>50</v>
      </c>
    </row>
    <row r="34" spans="1:3" ht="15">
      <c r="A34" s="79" t="s">
        <v>1108</v>
      </c>
      <c r="B34" s="87" t="s">
        <v>286</v>
      </c>
      <c r="C34" s="79">
        <f>VLOOKUP(GroupVertices[[#This Row],[Vertex]],Vertices[],MATCH("ID",Vertices[[#Headers],[Vertex]:[Top Word Pairs in Tweet by Salience]],0),FALSE)</f>
        <v>49</v>
      </c>
    </row>
    <row r="35" spans="1:3" ht="15">
      <c r="A35" s="79" t="s">
        <v>1108</v>
      </c>
      <c r="B35" s="87" t="s">
        <v>258</v>
      </c>
      <c r="C35" s="79">
        <f>VLOOKUP(GroupVertices[[#This Row],[Vertex]],Vertices[],MATCH("ID",Vertices[[#Headers],[Vertex]:[Top Word Pairs in Tweet by Salience]],0),FALSE)</f>
        <v>35</v>
      </c>
    </row>
    <row r="36" spans="1:3" ht="15">
      <c r="A36" s="79" t="s">
        <v>1108</v>
      </c>
      <c r="B36" s="87" t="s">
        <v>256</v>
      </c>
      <c r="C36" s="79">
        <f>VLOOKUP(GroupVertices[[#This Row],[Vertex]],Vertices[],MATCH("ID",Vertices[[#Headers],[Vertex]:[Top Word Pairs in Tweet by Salience]],0),FALSE)</f>
        <v>31</v>
      </c>
    </row>
    <row r="37" spans="1:3" ht="15">
      <c r="A37" s="79" t="s">
        <v>1109</v>
      </c>
      <c r="B37" s="87" t="s">
        <v>250</v>
      </c>
      <c r="C37" s="79">
        <f>VLOOKUP(GroupVertices[[#This Row],[Vertex]],Vertices[],MATCH("ID",Vertices[[#Headers],[Vertex]:[Top Word Pairs in Tweet by Salience]],0),FALSE)</f>
        <v>21</v>
      </c>
    </row>
    <row r="38" spans="1:3" ht="15">
      <c r="A38" s="79" t="s">
        <v>1109</v>
      </c>
      <c r="B38" s="87" t="s">
        <v>279</v>
      </c>
      <c r="C38" s="79">
        <f>VLOOKUP(GroupVertices[[#This Row],[Vertex]],Vertices[],MATCH("ID",Vertices[[#Headers],[Vertex]:[Top Word Pairs in Tweet by Salience]],0),FALSE)</f>
        <v>29</v>
      </c>
    </row>
    <row r="39" spans="1:3" ht="15">
      <c r="A39" s="79" t="s">
        <v>1109</v>
      </c>
      <c r="B39" s="87" t="s">
        <v>249</v>
      </c>
      <c r="C39" s="79">
        <f>VLOOKUP(GroupVertices[[#This Row],[Vertex]],Vertices[],MATCH("ID",Vertices[[#Headers],[Vertex]:[Top Word Pairs in Tweet by Salience]],0),FALSE)</f>
        <v>16</v>
      </c>
    </row>
    <row r="40" spans="1:3" ht="15">
      <c r="A40" s="79" t="s">
        <v>1109</v>
      </c>
      <c r="B40" s="87" t="s">
        <v>255</v>
      </c>
      <c r="C40" s="79">
        <f>VLOOKUP(GroupVertices[[#This Row],[Vertex]],Vertices[],MATCH("ID",Vertices[[#Headers],[Vertex]:[Top Word Pairs in Tweet by Salience]],0),FALSE)</f>
        <v>30</v>
      </c>
    </row>
    <row r="41" spans="1:3" ht="15">
      <c r="A41" s="79" t="s">
        <v>1109</v>
      </c>
      <c r="B41" s="87" t="s">
        <v>254</v>
      </c>
      <c r="C41" s="79">
        <f>VLOOKUP(GroupVertices[[#This Row],[Vertex]],Vertices[],MATCH("ID",Vertices[[#Headers],[Vertex]:[Top Word Pairs in Tweet by Salience]],0),FALSE)</f>
        <v>15</v>
      </c>
    </row>
    <row r="42" spans="1:3" ht="15">
      <c r="A42" s="79" t="s">
        <v>1109</v>
      </c>
      <c r="B42" s="87" t="s">
        <v>246</v>
      </c>
      <c r="C42" s="79">
        <f>VLOOKUP(GroupVertices[[#This Row],[Vertex]],Vertices[],MATCH("ID",Vertices[[#Headers],[Vertex]:[Top Word Pairs in Tweet by Salience]],0),FALSE)</f>
        <v>25</v>
      </c>
    </row>
    <row r="43" spans="1:3" ht="15">
      <c r="A43" s="79" t="s">
        <v>1109</v>
      </c>
      <c r="B43" s="87" t="s">
        <v>251</v>
      </c>
      <c r="C43" s="79">
        <f>VLOOKUP(GroupVertices[[#This Row],[Vertex]],Vertices[],MATCH("ID",Vertices[[#Headers],[Vertex]:[Top Word Pairs in Tweet by Salience]],0),FALSE)</f>
        <v>20</v>
      </c>
    </row>
    <row r="44" spans="1:3" ht="15">
      <c r="A44" s="79" t="s">
        <v>1109</v>
      </c>
      <c r="B44" s="87" t="s">
        <v>253</v>
      </c>
      <c r="C44" s="79">
        <f>VLOOKUP(GroupVertices[[#This Row],[Vertex]],Vertices[],MATCH("ID",Vertices[[#Headers],[Vertex]:[Top Word Pairs in Tweet by Salience]],0),FALSE)</f>
        <v>19</v>
      </c>
    </row>
    <row r="45" spans="1:3" ht="15">
      <c r="A45" s="79" t="s">
        <v>1109</v>
      </c>
      <c r="B45" s="87" t="s">
        <v>252</v>
      </c>
      <c r="C45" s="79">
        <f>VLOOKUP(GroupVertices[[#This Row],[Vertex]],Vertices[],MATCH("ID",Vertices[[#Headers],[Vertex]:[Top Word Pairs in Tweet by Salience]],0),FALSE)</f>
        <v>18</v>
      </c>
    </row>
    <row r="46" spans="1:3" ht="15">
      <c r="A46" s="79" t="s">
        <v>1109</v>
      </c>
      <c r="B46" s="87" t="s">
        <v>277</v>
      </c>
      <c r="C46" s="79">
        <f>VLOOKUP(GroupVertices[[#This Row],[Vertex]],Vertices[],MATCH("ID",Vertices[[#Headers],[Vertex]:[Top Word Pairs in Tweet by Salience]],0),FALSE)</f>
        <v>17</v>
      </c>
    </row>
    <row r="47" spans="1:3" ht="15">
      <c r="A47" s="79" t="s">
        <v>1109</v>
      </c>
      <c r="B47" s="87" t="s">
        <v>245</v>
      </c>
      <c r="C47" s="79">
        <f>VLOOKUP(GroupVertices[[#This Row],[Vertex]],Vertices[],MATCH("ID",Vertices[[#Headers],[Vertex]:[Top Word Pairs in Tweet by Salience]],0),FALSE)</f>
        <v>24</v>
      </c>
    </row>
    <row r="48" spans="1:3" ht="15">
      <c r="A48" s="79" t="s">
        <v>1109</v>
      </c>
      <c r="B48" s="87" t="s">
        <v>244</v>
      </c>
      <c r="C48" s="79">
        <f>VLOOKUP(GroupVertices[[#This Row],[Vertex]],Vertices[],MATCH("ID",Vertices[[#Headers],[Vertex]:[Top Word Pairs in Tweet by Salience]],0),FALSE)</f>
        <v>23</v>
      </c>
    </row>
    <row r="49" spans="1:3" ht="15">
      <c r="A49" s="79" t="s">
        <v>1109</v>
      </c>
      <c r="B49" s="87" t="s">
        <v>243</v>
      </c>
      <c r="C49" s="79">
        <f>VLOOKUP(GroupVertices[[#This Row],[Vertex]],Vertices[],MATCH("ID",Vertices[[#Headers],[Vertex]:[Top Word Pairs in Tweet by Salience]],0),FALSE)</f>
        <v>22</v>
      </c>
    </row>
    <row r="50" spans="1:3" ht="15">
      <c r="A50" s="79" t="s">
        <v>1109</v>
      </c>
      <c r="B50" s="87" t="s">
        <v>242</v>
      </c>
      <c r="C50" s="79">
        <f>VLOOKUP(GroupVertices[[#This Row],[Vertex]],Vertices[],MATCH("ID",Vertices[[#Headers],[Vertex]:[Top Word Pairs in Tweet by Salience]],0),FALSE)</f>
        <v>14</v>
      </c>
    </row>
    <row r="51" spans="1:3" ht="15">
      <c r="A51" s="79" t="s">
        <v>1110</v>
      </c>
      <c r="B51" s="87" t="s">
        <v>260</v>
      </c>
      <c r="C51" s="79">
        <f>VLOOKUP(GroupVertices[[#This Row],[Vertex]],Vertices[],MATCH("ID",Vertices[[#Headers],[Vertex]:[Top Word Pairs in Tweet by Salience]],0),FALSE)</f>
        <v>37</v>
      </c>
    </row>
    <row r="52" spans="1:3" ht="15">
      <c r="A52" s="79" t="s">
        <v>1110</v>
      </c>
      <c r="B52" s="87" t="s">
        <v>1062</v>
      </c>
      <c r="C52" s="79">
        <f>VLOOKUP(GroupVertices[[#This Row],[Vertex]],Vertices[],MATCH("ID",Vertices[[#Headers],[Vertex]:[Top Word Pairs in Tweet by Salience]],0),FALSE)</f>
        <v>61</v>
      </c>
    </row>
    <row r="53" spans="1:3" ht="15">
      <c r="A53" s="79" t="s">
        <v>1110</v>
      </c>
      <c r="B53" s="87" t="s">
        <v>259</v>
      </c>
      <c r="C53" s="79">
        <f>VLOOKUP(GroupVertices[[#This Row],[Vertex]],Vertices[],MATCH("ID",Vertices[[#Headers],[Vertex]:[Top Word Pairs in Tweet by Salience]],0),FALSE)</f>
        <v>36</v>
      </c>
    </row>
    <row r="54" spans="1:3" ht="15">
      <c r="A54" s="79" t="s">
        <v>1111</v>
      </c>
      <c r="B54" s="87" t="s">
        <v>278</v>
      </c>
      <c r="C54" s="79">
        <f>VLOOKUP(GroupVertices[[#This Row],[Vertex]],Vertices[],MATCH("ID",Vertices[[#Headers],[Vertex]:[Top Word Pairs in Tweet by Salience]],0),FALSE)</f>
        <v>27</v>
      </c>
    </row>
    <row r="55" spans="1:3" ht="15">
      <c r="A55" s="79" t="s">
        <v>1111</v>
      </c>
      <c r="B55" s="87" t="s">
        <v>248</v>
      </c>
      <c r="C55" s="79">
        <f>VLOOKUP(GroupVertices[[#This Row],[Vertex]],Vertices[],MATCH("ID",Vertices[[#Headers],[Vertex]:[Top Word Pairs in Tweet by Salience]],0),FALSE)</f>
        <v>28</v>
      </c>
    </row>
    <row r="56" spans="1:3" ht="15">
      <c r="A56" s="79" t="s">
        <v>1111</v>
      </c>
      <c r="B56" s="87" t="s">
        <v>247</v>
      </c>
      <c r="C56" s="79">
        <f>VLOOKUP(GroupVertices[[#This Row],[Vertex]],Vertices[],MATCH("ID",Vertices[[#Headers],[Vertex]:[Top Word Pairs in Tweet by Salience]],0),FALSE)</f>
        <v>26</v>
      </c>
    </row>
    <row r="57" spans="1:3" ht="15">
      <c r="A57" s="79" t="s">
        <v>1112</v>
      </c>
      <c r="B57" s="87" t="s">
        <v>261</v>
      </c>
      <c r="C57" s="79">
        <f>VLOOKUP(GroupVertices[[#This Row],[Vertex]],Vertices[],MATCH("ID",Vertices[[#Headers],[Vertex]:[Top Word Pairs in Tweet by Salience]],0),FALSE)</f>
        <v>38</v>
      </c>
    </row>
    <row r="58" spans="1:3" ht="15">
      <c r="A58" s="79" t="s">
        <v>1112</v>
      </c>
      <c r="B58" s="87" t="s">
        <v>281</v>
      </c>
      <c r="C58" s="79">
        <f>VLOOKUP(GroupVertices[[#This Row],[Vertex]],Vertices[],MATCH("ID",Vertices[[#Headers],[Vertex]:[Top Word Pairs in Tweet by Salience]],0),FALSE)</f>
        <v>39</v>
      </c>
    </row>
    <row r="59" spans="1:3" ht="15">
      <c r="A59" s="79" t="s">
        <v>1113</v>
      </c>
      <c r="B59" s="87" t="s">
        <v>257</v>
      </c>
      <c r="C59" s="79">
        <f>VLOOKUP(GroupVertices[[#This Row],[Vertex]],Vertices[],MATCH("ID",Vertices[[#Headers],[Vertex]:[Top Word Pairs in Tweet by Salience]],0),FALSE)</f>
        <v>33</v>
      </c>
    </row>
    <row r="60" spans="1:3" ht="15">
      <c r="A60" s="79" t="s">
        <v>1113</v>
      </c>
      <c r="B60" s="87" t="s">
        <v>280</v>
      </c>
      <c r="C60" s="79">
        <f>VLOOKUP(GroupVertices[[#This Row],[Vertex]],Vertices[],MATCH("ID",Vertices[[#Headers],[Vertex]:[Top Word Pairs in Tweet by Salience]],0),FALSE)</f>
        <v>34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1484</v>
      </c>
      <c r="B2" s="34" t="s">
        <v>191</v>
      </c>
      <c r="D2" s="31">
        <f>MIN(Vertices[Degree])</f>
        <v>0</v>
      </c>
      <c r="E2" s="3">
        <f>COUNTIF(Vertices[Degree],"&gt;= "&amp;D2)-COUNTIF(Vertices[Degree],"&gt;="&amp;D3)</f>
        <v>0</v>
      </c>
      <c r="F2" s="37">
        <f>MIN(Vertices[In-Degree])</f>
        <v>0</v>
      </c>
      <c r="G2" s="38">
        <f>COUNTIF(Vertices[In-Degree],"&gt;= "&amp;F2)-COUNTIF(Vertices[In-Degree],"&gt;="&amp;F3)</f>
        <v>25</v>
      </c>
      <c r="H2" s="37">
        <f>MIN(Vertices[Out-Degree])</f>
        <v>0</v>
      </c>
      <c r="I2" s="38">
        <f>COUNTIF(Vertices[Out-Degree],"&gt;= "&amp;H2)-COUNTIF(Vertices[Out-Degree],"&gt;="&amp;H3)</f>
        <v>16</v>
      </c>
      <c r="J2" s="37">
        <f>MIN(Vertices[Betweenness Centrality])</f>
        <v>0</v>
      </c>
      <c r="K2" s="38">
        <f>COUNTIF(Vertices[Betweenness Centrality],"&gt;= "&amp;J2)-COUNTIF(Vertices[Betweenness Centrality],"&gt;="&amp;J3)</f>
        <v>43</v>
      </c>
      <c r="L2" s="37">
        <f>MIN(Vertices[Closeness Centrality])</f>
        <v>0.005025</v>
      </c>
      <c r="M2" s="38">
        <f>COUNTIF(Vertices[Closeness Centrality],"&gt;= "&amp;L2)-COUNTIF(Vertices[Closeness Centrality],"&gt;="&amp;L3)</f>
        <v>52</v>
      </c>
      <c r="N2" s="37">
        <f>MIN(Vertices[Eigenvector Centrality])</f>
        <v>0</v>
      </c>
      <c r="O2" s="38">
        <f>COUNTIF(Vertices[Eigenvector Centrality],"&gt;= "&amp;N2)-COUNTIF(Vertices[Eigenvector Centrality],"&gt;="&amp;N3)</f>
        <v>28</v>
      </c>
      <c r="P2" s="37">
        <f>MIN(Vertices[PageRank])</f>
        <v>0.354359</v>
      </c>
      <c r="Q2" s="38">
        <f>COUNTIF(Vertices[PageRank],"&gt;= "&amp;P2)-COUNTIF(Vertices[PageRank],"&gt;="&amp;P3)</f>
        <v>3</v>
      </c>
      <c r="R2" s="37">
        <f>MIN(Vertices[Clustering Coefficient])</f>
        <v>0</v>
      </c>
      <c r="S2" s="43">
        <f>COUNTIF(Vertices[Clustering Coefficient],"&gt;= "&amp;R2)-COUNTIF(Vertices[Clustering Coefficient],"&gt;="&amp;R3)</f>
        <v>10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32"/>
      <c r="B3" s="132"/>
      <c r="D3" s="32">
        <f aca="true" t="shared" si="1" ref="D3:D26">D2+($D$57-$D$2)/BinDivisor</f>
        <v>0</v>
      </c>
      <c r="E3" s="3">
        <f>COUNTIF(Vertices[Degree],"&gt;= "&amp;D3)-COUNTIF(Vertices[Degree],"&gt;="&amp;D4)</f>
        <v>0</v>
      </c>
      <c r="F3" s="39">
        <f aca="true" t="shared" si="2" ref="F3:F26">F2+($F$57-$F$2)/BinDivisor</f>
        <v>0.2545454545454545</v>
      </c>
      <c r="G3" s="40">
        <f>COUNTIF(Vertices[In-Degree],"&gt;= "&amp;F3)-COUNTIF(Vertices[In-Degree],"&gt;="&amp;F4)</f>
        <v>0</v>
      </c>
      <c r="H3" s="39">
        <f aca="true" t="shared" si="3" ref="H3:H26">H2+($H$57-$H$2)/BinDivisor</f>
        <v>0.2909090909090909</v>
      </c>
      <c r="I3" s="40">
        <f>COUNTIF(Vertices[Out-Degree],"&gt;= "&amp;H3)-COUNTIF(Vertices[Out-Degree],"&gt;="&amp;H4)</f>
        <v>0</v>
      </c>
      <c r="J3" s="39">
        <f aca="true" t="shared" si="4" ref="J3:J26">J2+($J$57-$J$2)/BinDivisor</f>
        <v>26.9480808</v>
      </c>
      <c r="K3" s="40">
        <f>COUNTIF(Vertices[Betweenness Centrality],"&gt;= "&amp;J3)-COUNTIF(Vertices[Betweenness Centrality],"&gt;="&amp;J4)</f>
        <v>3</v>
      </c>
      <c r="L3" s="39">
        <f aca="true" t="shared" si="5" ref="L3:L26">L2+($L$57-$L$2)/BinDivisor</f>
        <v>0.023115454545454543</v>
      </c>
      <c r="M3" s="40">
        <f>COUNTIF(Vertices[Closeness Centrality],"&gt;= "&amp;L3)-COUNTIF(Vertices[Closeness Centrality],"&gt;="&amp;L4)</f>
        <v>0</v>
      </c>
      <c r="N3" s="39">
        <f aca="true" t="shared" si="6" ref="N3:N26">N2+($N$57-$N$2)/BinDivisor</f>
        <v>0.0015423818181818183</v>
      </c>
      <c r="O3" s="40">
        <f>COUNTIF(Vertices[Eigenvector Centrality],"&gt;= "&amp;N3)-COUNTIF(Vertices[Eigenvector Centrality],"&gt;="&amp;N4)</f>
        <v>8</v>
      </c>
      <c r="P3" s="39">
        <f aca="true" t="shared" si="7" ref="P3:P26">P2+($P$57-$P$2)/BinDivisor</f>
        <v>0.4051554727272727</v>
      </c>
      <c r="Q3" s="40">
        <f>COUNTIF(Vertices[PageRank],"&gt;= "&amp;P3)-COUNTIF(Vertices[PageRank],"&gt;="&amp;P4)</f>
        <v>1</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59</v>
      </c>
      <c r="D4" s="32">
        <f t="shared" si="1"/>
        <v>0</v>
      </c>
      <c r="E4" s="3">
        <f>COUNTIF(Vertices[Degree],"&gt;= "&amp;D4)-COUNTIF(Vertices[Degree],"&gt;="&amp;D5)</f>
        <v>0</v>
      </c>
      <c r="F4" s="37">
        <f t="shared" si="2"/>
        <v>0.509090909090909</v>
      </c>
      <c r="G4" s="38">
        <f>COUNTIF(Vertices[In-Degree],"&gt;= "&amp;F4)-COUNTIF(Vertices[In-Degree],"&gt;="&amp;F5)</f>
        <v>0</v>
      </c>
      <c r="H4" s="37">
        <f t="shared" si="3"/>
        <v>0.5818181818181818</v>
      </c>
      <c r="I4" s="38">
        <f>COUNTIF(Vertices[Out-Degree],"&gt;= "&amp;H4)-COUNTIF(Vertices[Out-Degree],"&gt;="&amp;H5)</f>
        <v>0</v>
      </c>
      <c r="J4" s="37">
        <f t="shared" si="4"/>
        <v>53.8961616</v>
      </c>
      <c r="K4" s="38">
        <f>COUNTIF(Vertices[Betweenness Centrality],"&gt;= "&amp;J4)-COUNTIF(Vertices[Betweenness Centrality],"&gt;="&amp;J5)</f>
        <v>1</v>
      </c>
      <c r="L4" s="37">
        <f t="shared" si="5"/>
        <v>0.041205909090909085</v>
      </c>
      <c r="M4" s="38">
        <f>COUNTIF(Vertices[Closeness Centrality],"&gt;= "&amp;L4)-COUNTIF(Vertices[Closeness Centrality],"&gt;="&amp;L5)</f>
        <v>0</v>
      </c>
      <c r="N4" s="37">
        <f t="shared" si="6"/>
        <v>0.0030847636363636366</v>
      </c>
      <c r="O4" s="38">
        <f>COUNTIF(Vertices[Eigenvector Centrality],"&gt;= "&amp;N4)-COUNTIF(Vertices[Eigenvector Centrality],"&gt;="&amp;N5)</f>
        <v>5</v>
      </c>
      <c r="P4" s="37">
        <f t="shared" si="7"/>
        <v>0.4559519454545454</v>
      </c>
      <c r="Q4" s="38">
        <f>COUNTIF(Vertices[PageRank],"&gt;= "&amp;P4)-COUNTIF(Vertices[PageRank],"&gt;="&amp;P5)</f>
        <v>3</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32"/>
      <c r="B5" s="132"/>
      <c r="D5" s="32">
        <f t="shared" si="1"/>
        <v>0</v>
      </c>
      <c r="E5" s="3">
        <f>COUNTIF(Vertices[Degree],"&gt;= "&amp;D5)-COUNTIF(Vertices[Degree],"&gt;="&amp;D6)</f>
        <v>0</v>
      </c>
      <c r="F5" s="39">
        <f t="shared" si="2"/>
        <v>0.7636363636363636</v>
      </c>
      <c r="G5" s="40">
        <f>COUNTIF(Vertices[In-Degree],"&gt;= "&amp;F5)-COUNTIF(Vertices[In-Degree],"&gt;="&amp;F6)</f>
        <v>6</v>
      </c>
      <c r="H5" s="39">
        <f t="shared" si="3"/>
        <v>0.8727272727272727</v>
      </c>
      <c r="I5" s="40">
        <f>COUNTIF(Vertices[Out-Degree],"&gt;= "&amp;H5)-COUNTIF(Vertices[Out-Degree],"&gt;="&amp;H6)</f>
        <v>7</v>
      </c>
      <c r="J5" s="39">
        <f t="shared" si="4"/>
        <v>80.8442424</v>
      </c>
      <c r="K5" s="40">
        <f>COUNTIF(Vertices[Betweenness Centrality],"&gt;= "&amp;J5)-COUNTIF(Vertices[Betweenness Centrality],"&gt;="&amp;J6)</f>
        <v>0</v>
      </c>
      <c r="L5" s="39">
        <f t="shared" si="5"/>
        <v>0.05929636363636363</v>
      </c>
      <c r="M5" s="40">
        <f>COUNTIF(Vertices[Closeness Centrality],"&gt;= "&amp;L5)-COUNTIF(Vertices[Closeness Centrality],"&gt;="&amp;L6)</f>
        <v>0</v>
      </c>
      <c r="N5" s="39">
        <f t="shared" si="6"/>
        <v>0.004627145454545455</v>
      </c>
      <c r="O5" s="40">
        <f>COUNTIF(Vertices[Eigenvector Centrality],"&gt;= "&amp;N5)-COUNTIF(Vertices[Eigenvector Centrality],"&gt;="&amp;N6)</f>
        <v>1</v>
      </c>
      <c r="P5" s="39">
        <f t="shared" si="7"/>
        <v>0.5067484181818181</v>
      </c>
      <c r="Q5" s="40">
        <f>COUNTIF(Vertices[PageRank],"&gt;= "&amp;P5)-COUNTIF(Vertices[PageRank],"&gt;="&amp;P6)</f>
        <v>1</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158</v>
      </c>
      <c r="D6" s="32">
        <f t="shared" si="1"/>
        <v>0</v>
      </c>
      <c r="E6" s="3">
        <f>COUNTIF(Vertices[Degree],"&gt;= "&amp;D6)-COUNTIF(Vertices[Degree],"&gt;="&amp;D7)</f>
        <v>0</v>
      </c>
      <c r="F6" s="37">
        <f t="shared" si="2"/>
        <v>1.018181818181818</v>
      </c>
      <c r="G6" s="38">
        <f>COUNTIF(Vertices[In-Degree],"&gt;= "&amp;F6)-COUNTIF(Vertices[In-Degree],"&gt;="&amp;F7)</f>
        <v>0</v>
      </c>
      <c r="H6" s="37">
        <f t="shared" si="3"/>
        <v>1.1636363636363636</v>
      </c>
      <c r="I6" s="38">
        <f>COUNTIF(Vertices[Out-Degree],"&gt;= "&amp;H6)-COUNTIF(Vertices[Out-Degree],"&gt;="&amp;H7)</f>
        <v>0</v>
      </c>
      <c r="J6" s="37">
        <f t="shared" si="4"/>
        <v>107.7923232</v>
      </c>
      <c r="K6" s="38">
        <f>COUNTIF(Vertices[Betweenness Centrality],"&gt;= "&amp;J6)-COUNTIF(Vertices[Betweenness Centrality],"&gt;="&amp;J7)</f>
        <v>2</v>
      </c>
      <c r="L6" s="37">
        <f t="shared" si="5"/>
        <v>0.07738681818181818</v>
      </c>
      <c r="M6" s="38">
        <f>COUNTIF(Vertices[Closeness Centrality],"&gt;= "&amp;L6)-COUNTIF(Vertices[Closeness Centrality],"&gt;="&amp;L7)</f>
        <v>0</v>
      </c>
      <c r="N6" s="37">
        <f t="shared" si="6"/>
        <v>0.006169527272727273</v>
      </c>
      <c r="O6" s="38">
        <f>COUNTIF(Vertices[Eigenvector Centrality],"&gt;= "&amp;N6)-COUNTIF(Vertices[Eigenvector Centrality],"&gt;="&amp;N7)</f>
        <v>0</v>
      </c>
      <c r="P6" s="37">
        <f t="shared" si="7"/>
        <v>0.5575448909090909</v>
      </c>
      <c r="Q6" s="38">
        <f>COUNTIF(Vertices[PageRank],"&gt;= "&amp;P6)-COUNTIF(Vertices[PageRank],"&gt;="&amp;P7)</f>
        <v>10</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43</v>
      </c>
      <c r="D7" s="32">
        <f t="shared" si="1"/>
        <v>0</v>
      </c>
      <c r="E7" s="3">
        <f>COUNTIF(Vertices[Degree],"&gt;= "&amp;D7)-COUNTIF(Vertices[Degree],"&gt;="&amp;D8)</f>
        <v>0</v>
      </c>
      <c r="F7" s="39">
        <f t="shared" si="2"/>
        <v>1.2727272727272725</v>
      </c>
      <c r="G7" s="40">
        <f>COUNTIF(Vertices[In-Degree],"&gt;= "&amp;F7)-COUNTIF(Vertices[In-Degree],"&gt;="&amp;F8)</f>
        <v>0</v>
      </c>
      <c r="H7" s="39">
        <f t="shared" si="3"/>
        <v>1.4545454545454546</v>
      </c>
      <c r="I7" s="40">
        <f>COUNTIF(Vertices[Out-Degree],"&gt;= "&amp;H7)-COUNTIF(Vertices[Out-Degree],"&gt;="&amp;H8)</f>
        <v>0</v>
      </c>
      <c r="J7" s="39">
        <f t="shared" si="4"/>
        <v>134.740404</v>
      </c>
      <c r="K7" s="40">
        <f>COUNTIF(Vertices[Betweenness Centrality],"&gt;= "&amp;J7)-COUNTIF(Vertices[Betweenness Centrality],"&gt;="&amp;J8)</f>
        <v>1</v>
      </c>
      <c r="L7" s="39">
        <f t="shared" si="5"/>
        <v>0.09547727272727273</v>
      </c>
      <c r="M7" s="40">
        <f>COUNTIF(Vertices[Closeness Centrality],"&gt;= "&amp;L7)-COUNTIF(Vertices[Closeness Centrality],"&gt;="&amp;L8)</f>
        <v>0</v>
      </c>
      <c r="N7" s="39">
        <f t="shared" si="6"/>
        <v>0.007711909090909091</v>
      </c>
      <c r="O7" s="40">
        <f>COUNTIF(Vertices[Eigenvector Centrality],"&gt;= "&amp;N7)-COUNTIF(Vertices[Eigenvector Centrality],"&gt;="&amp;N8)</f>
        <v>1</v>
      </c>
      <c r="P7" s="39">
        <f t="shared" si="7"/>
        <v>0.6083413636363636</v>
      </c>
      <c r="Q7" s="40">
        <f>COUNTIF(Vertices[PageRank],"&gt;= "&amp;P7)-COUNTIF(Vertices[PageRank],"&gt;="&amp;P8)</f>
        <v>8</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201</v>
      </c>
      <c r="D8" s="32">
        <f t="shared" si="1"/>
        <v>0</v>
      </c>
      <c r="E8" s="3">
        <f>COUNTIF(Vertices[Degree],"&gt;= "&amp;D8)-COUNTIF(Vertices[Degree],"&gt;="&amp;D9)</f>
        <v>0</v>
      </c>
      <c r="F8" s="37">
        <f t="shared" si="2"/>
        <v>1.527272727272727</v>
      </c>
      <c r="G8" s="38">
        <f>COUNTIF(Vertices[In-Degree],"&gt;= "&amp;F8)-COUNTIF(Vertices[In-Degree],"&gt;="&amp;F9)</f>
        <v>0</v>
      </c>
      <c r="H8" s="37">
        <f t="shared" si="3"/>
        <v>1.7454545454545456</v>
      </c>
      <c r="I8" s="38">
        <f>COUNTIF(Vertices[Out-Degree],"&gt;= "&amp;H8)-COUNTIF(Vertices[Out-Degree],"&gt;="&amp;H9)</f>
        <v>10</v>
      </c>
      <c r="J8" s="37">
        <f t="shared" si="4"/>
        <v>161.68848480000003</v>
      </c>
      <c r="K8" s="38">
        <f>COUNTIF(Vertices[Betweenness Centrality],"&gt;= "&amp;J8)-COUNTIF(Vertices[Betweenness Centrality],"&gt;="&amp;J9)</f>
        <v>3</v>
      </c>
      <c r="L8" s="37">
        <f t="shared" si="5"/>
        <v>0.11356772727272728</v>
      </c>
      <c r="M8" s="38">
        <f>COUNTIF(Vertices[Closeness Centrality],"&gt;= "&amp;L8)-COUNTIF(Vertices[Closeness Centrality],"&gt;="&amp;L9)</f>
        <v>0</v>
      </c>
      <c r="N8" s="37">
        <f t="shared" si="6"/>
        <v>0.00925429090909091</v>
      </c>
      <c r="O8" s="38">
        <f>COUNTIF(Vertices[Eigenvector Centrality],"&gt;= "&amp;N8)-COUNTIF(Vertices[Eigenvector Centrality],"&gt;="&amp;N9)</f>
        <v>1</v>
      </c>
      <c r="P8" s="37">
        <f t="shared" si="7"/>
        <v>0.6591378363636363</v>
      </c>
      <c r="Q8" s="38">
        <f>COUNTIF(Vertices[PageRank],"&gt;= "&amp;P8)-COUNTIF(Vertices[PageRank],"&gt;="&amp;P9)</f>
        <v>1</v>
      </c>
      <c r="R8" s="37">
        <f t="shared" si="8"/>
        <v>0.1090909090909091</v>
      </c>
      <c r="S8" s="43">
        <f>COUNTIF(Vertices[Clustering Coefficient],"&gt;= "&amp;R8)-COUNTIF(Vertices[Clustering Coefficient],"&gt;="&amp;R9)</f>
        <v>2</v>
      </c>
      <c r="T8" s="37" t="e">
        <f ca="1" t="shared" si="9"/>
        <v>#REF!</v>
      </c>
      <c r="U8" s="38" t="e">
        <f ca="1" t="shared" si="0"/>
        <v>#REF!</v>
      </c>
    </row>
    <row r="9" spans="1:21" ht="15">
      <c r="A9" s="132"/>
      <c r="B9" s="132"/>
      <c r="D9" s="32">
        <f t="shared" si="1"/>
        <v>0</v>
      </c>
      <c r="E9" s="3">
        <f>COUNTIF(Vertices[Degree],"&gt;= "&amp;D9)-COUNTIF(Vertices[Degree],"&gt;="&amp;D10)</f>
        <v>0</v>
      </c>
      <c r="F9" s="39">
        <f t="shared" si="2"/>
        <v>1.7818181818181813</v>
      </c>
      <c r="G9" s="40">
        <f>COUNTIF(Vertices[In-Degree],"&gt;= "&amp;F9)-COUNTIF(Vertices[In-Degree],"&gt;="&amp;F10)</f>
        <v>9</v>
      </c>
      <c r="H9" s="39">
        <f t="shared" si="3"/>
        <v>2.0363636363636366</v>
      </c>
      <c r="I9" s="40">
        <f>COUNTIF(Vertices[Out-Degree],"&gt;= "&amp;H9)-COUNTIF(Vertices[Out-Degree],"&gt;="&amp;H10)</f>
        <v>0</v>
      </c>
      <c r="J9" s="39">
        <f t="shared" si="4"/>
        <v>188.63656560000004</v>
      </c>
      <c r="K9" s="40">
        <f>COUNTIF(Vertices[Betweenness Centrality],"&gt;= "&amp;J9)-COUNTIF(Vertices[Betweenness Centrality],"&gt;="&amp;J10)</f>
        <v>1</v>
      </c>
      <c r="L9" s="39">
        <f t="shared" si="5"/>
        <v>0.1316581818181818</v>
      </c>
      <c r="M9" s="40">
        <f>COUNTIF(Vertices[Closeness Centrality],"&gt;= "&amp;L9)-COUNTIF(Vertices[Closeness Centrality],"&gt;="&amp;L10)</f>
        <v>0</v>
      </c>
      <c r="N9" s="39">
        <f t="shared" si="6"/>
        <v>0.010796672727272728</v>
      </c>
      <c r="O9" s="40">
        <f>COUNTIF(Vertices[Eigenvector Centrality],"&gt;= "&amp;N9)-COUNTIF(Vertices[Eigenvector Centrality],"&gt;="&amp;N10)</f>
        <v>2</v>
      </c>
      <c r="P9" s="39">
        <f t="shared" si="7"/>
        <v>0.709934309090909</v>
      </c>
      <c r="Q9" s="40">
        <f>COUNTIF(Vertices[PageRank],"&gt;= "&amp;P9)-COUNTIF(Vertices[PageRank],"&gt;="&amp;P10)</f>
        <v>1</v>
      </c>
      <c r="R9" s="39">
        <f t="shared" si="8"/>
        <v>0.1272727272727273</v>
      </c>
      <c r="S9" s="44">
        <f>COUNTIF(Vertices[Clustering Coefficient],"&gt;= "&amp;R9)-COUNTIF(Vertices[Clustering Coefficient],"&gt;="&amp;R10)</f>
        <v>1</v>
      </c>
      <c r="T9" s="39" t="e">
        <f ca="1" t="shared" si="9"/>
        <v>#REF!</v>
      </c>
      <c r="U9" s="40" t="e">
        <f ca="1" t="shared" si="0"/>
        <v>#REF!</v>
      </c>
    </row>
    <row r="10" spans="1:21" ht="15">
      <c r="A10" s="34" t="s">
        <v>1485</v>
      </c>
      <c r="B10" s="34">
        <v>4</v>
      </c>
      <c r="D10" s="32">
        <f t="shared" si="1"/>
        <v>0</v>
      </c>
      <c r="E10" s="3">
        <f>COUNTIF(Vertices[Degree],"&gt;= "&amp;D10)-COUNTIF(Vertices[Degree],"&gt;="&amp;D11)</f>
        <v>0</v>
      </c>
      <c r="F10" s="37">
        <f t="shared" si="2"/>
        <v>2.0363636363636357</v>
      </c>
      <c r="G10" s="38">
        <f>COUNTIF(Vertices[In-Degree],"&gt;= "&amp;F10)-COUNTIF(Vertices[In-Degree],"&gt;="&amp;F11)</f>
        <v>0</v>
      </c>
      <c r="H10" s="37">
        <f t="shared" si="3"/>
        <v>2.3272727272727276</v>
      </c>
      <c r="I10" s="38">
        <f>COUNTIF(Vertices[Out-Degree],"&gt;= "&amp;H10)-COUNTIF(Vertices[Out-Degree],"&gt;="&amp;H11)</f>
        <v>0</v>
      </c>
      <c r="J10" s="37">
        <f t="shared" si="4"/>
        <v>215.58464640000005</v>
      </c>
      <c r="K10" s="38">
        <f>COUNTIF(Vertices[Betweenness Centrality],"&gt;= "&amp;J10)-COUNTIF(Vertices[Betweenness Centrality],"&gt;="&amp;J11)</f>
        <v>0</v>
      </c>
      <c r="L10" s="37">
        <f t="shared" si="5"/>
        <v>0.14974863636363636</v>
      </c>
      <c r="M10" s="38">
        <f>COUNTIF(Vertices[Closeness Centrality],"&gt;= "&amp;L10)-COUNTIF(Vertices[Closeness Centrality],"&gt;="&amp;L11)</f>
        <v>0</v>
      </c>
      <c r="N10" s="37">
        <f t="shared" si="6"/>
        <v>0.012339054545454546</v>
      </c>
      <c r="O10" s="38">
        <f>COUNTIF(Vertices[Eigenvector Centrality],"&gt;= "&amp;N10)-COUNTIF(Vertices[Eigenvector Centrality],"&gt;="&amp;N11)</f>
        <v>0</v>
      </c>
      <c r="P10" s="37">
        <f t="shared" si="7"/>
        <v>0.7607307818181818</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32"/>
      <c r="B11" s="132"/>
      <c r="D11" s="32">
        <f t="shared" si="1"/>
        <v>0</v>
      </c>
      <c r="E11" s="3">
        <f>COUNTIF(Vertices[Degree],"&gt;= "&amp;D11)-COUNTIF(Vertices[Degree],"&gt;="&amp;D12)</f>
        <v>0</v>
      </c>
      <c r="F11" s="39">
        <f t="shared" si="2"/>
        <v>2.29090909090909</v>
      </c>
      <c r="G11" s="40">
        <f>COUNTIF(Vertices[In-Degree],"&gt;= "&amp;F11)-COUNTIF(Vertices[In-Degree],"&gt;="&amp;F12)</f>
        <v>0</v>
      </c>
      <c r="H11" s="39">
        <f t="shared" si="3"/>
        <v>2.6181818181818186</v>
      </c>
      <c r="I11" s="40">
        <f>COUNTIF(Vertices[Out-Degree],"&gt;= "&amp;H11)-COUNTIF(Vertices[Out-Degree],"&gt;="&amp;H12)</f>
        <v>0</v>
      </c>
      <c r="J11" s="39">
        <f t="shared" si="4"/>
        <v>242.53272720000007</v>
      </c>
      <c r="K11" s="40">
        <f>COUNTIF(Vertices[Betweenness Centrality],"&gt;= "&amp;J11)-COUNTIF(Vertices[Betweenness Centrality],"&gt;="&amp;J12)</f>
        <v>1</v>
      </c>
      <c r="L11" s="39">
        <f t="shared" si="5"/>
        <v>0.1678390909090909</v>
      </c>
      <c r="M11" s="40">
        <f>COUNTIF(Vertices[Closeness Centrality],"&gt;= "&amp;L11)-COUNTIF(Vertices[Closeness Centrality],"&gt;="&amp;L12)</f>
        <v>0</v>
      </c>
      <c r="N11" s="39">
        <f t="shared" si="6"/>
        <v>0.013881436363636365</v>
      </c>
      <c r="O11" s="40">
        <f>COUNTIF(Vertices[Eigenvector Centrality],"&gt;= "&amp;N11)-COUNTIF(Vertices[Eigenvector Centrality],"&gt;="&amp;N12)</f>
        <v>1</v>
      </c>
      <c r="P11" s="39">
        <f t="shared" si="7"/>
        <v>0.8115272545454545</v>
      </c>
      <c r="Q11" s="40">
        <f>COUNTIF(Vertices[PageRank],"&gt;= "&amp;P11)-COUNTIF(Vertices[PageRank],"&gt;="&amp;P12)</f>
        <v>0</v>
      </c>
      <c r="R11" s="39">
        <f t="shared" si="8"/>
        <v>0.16363636363636366</v>
      </c>
      <c r="S11" s="44">
        <f>COUNTIF(Vertices[Clustering Coefficient],"&gt;= "&amp;R11)-COUNTIF(Vertices[Clustering Coefficient],"&gt;="&amp;R12)</f>
        <v>5</v>
      </c>
      <c r="T11" s="39" t="e">
        <f ca="1" t="shared" si="9"/>
        <v>#REF!</v>
      </c>
      <c r="U11" s="40" t="e">
        <f ca="1" t="shared" si="0"/>
        <v>#REF!</v>
      </c>
    </row>
    <row r="12" spans="1:21" ht="15">
      <c r="A12" s="34" t="s">
        <v>293</v>
      </c>
      <c r="B12" s="34">
        <v>148</v>
      </c>
      <c r="D12" s="32">
        <f t="shared" si="1"/>
        <v>0</v>
      </c>
      <c r="E12" s="3">
        <f>COUNTIF(Vertices[Degree],"&gt;= "&amp;D12)-COUNTIF(Vertices[Degree],"&gt;="&amp;D13)</f>
        <v>0</v>
      </c>
      <c r="F12" s="37">
        <f t="shared" si="2"/>
        <v>2.5454545454545445</v>
      </c>
      <c r="G12" s="38">
        <f>COUNTIF(Vertices[In-Degree],"&gt;= "&amp;F12)-COUNTIF(Vertices[In-Degree],"&gt;="&amp;F13)</f>
        <v>0</v>
      </c>
      <c r="H12" s="37">
        <f t="shared" si="3"/>
        <v>2.9090909090909096</v>
      </c>
      <c r="I12" s="38">
        <f>COUNTIF(Vertices[Out-Degree],"&gt;= "&amp;H12)-COUNTIF(Vertices[Out-Degree],"&gt;="&amp;H13)</f>
        <v>8</v>
      </c>
      <c r="J12" s="37">
        <f t="shared" si="4"/>
        <v>269.4808080000001</v>
      </c>
      <c r="K12" s="38">
        <f>COUNTIF(Vertices[Betweenness Centrality],"&gt;= "&amp;J12)-COUNTIF(Vertices[Betweenness Centrality],"&gt;="&amp;J13)</f>
        <v>0</v>
      </c>
      <c r="L12" s="37">
        <f t="shared" si="5"/>
        <v>0.18592954545454546</v>
      </c>
      <c r="M12" s="38">
        <f>COUNTIF(Vertices[Closeness Centrality],"&gt;= "&amp;L12)-COUNTIF(Vertices[Closeness Centrality],"&gt;="&amp;L13)</f>
        <v>0</v>
      </c>
      <c r="N12" s="37">
        <f t="shared" si="6"/>
        <v>0.015423818181818183</v>
      </c>
      <c r="O12" s="38">
        <f>COUNTIF(Vertices[Eigenvector Centrality],"&gt;= "&amp;N12)-COUNTIF(Vertices[Eigenvector Centrality],"&gt;="&amp;N13)</f>
        <v>0</v>
      </c>
      <c r="P12" s="37">
        <f t="shared" si="7"/>
        <v>0.8623237272727272</v>
      </c>
      <c r="Q12" s="38">
        <f>COUNTIF(Vertices[PageRank],"&gt;= "&amp;P12)-COUNTIF(Vertices[PageRank],"&gt;="&amp;P13)</f>
        <v>5</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292</v>
      </c>
      <c r="B13" s="34">
        <v>40</v>
      </c>
      <c r="D13" s="32">
        <f t="shared" si="1"/>
        <v>0</v>
      </c>
      <c r="E13" s="3">
        <f>COUNTIF(Vertices[Degree],"&gt;= "&amp;D13)-COUNTIF(Vertices[Degree],"&gt;="&amp;D14)</f>
        <v>0</v>
      </c>
      <c r="F13" s="39">
        <f t="shared" si="2"/>
        <v>2.799999999999999</v>
      </c>
      <c r="G13" s="40">
        <f>COUNTIF(Vertices[In-Degree],"&gt;= "&amp;F13)-COUNTIF(Vertices[In-Degree],"&gt;="&amp;F14)</f>
        <v>4</v>
      </c>
      <c r="H13" s="39">
        <f t="shared" si="3"/>
        <v>3.2000000000000006</v>
      </c>
      <c r="I13" s="40">
        <f>COUNTIF(Vertices[Out-Degree],"&gt;= "&amp;H13)-COUNTIF(Vertices[Out-Degree],"&gt;="&amp;H14)</f>
        <v>0</v>
      </c>
      <c r="J13" s="39">
        <f t="shared" si="4"/>
        <v>296.4288888000001</v>
      </c>
      <c r="K13" s="40">
        <f>COUNTIF(Vertices[Betweenness Centrality],"&gt;= "&amp;J13)-COUNTIF(Vertices[Betweenness Centrality],"&gt;="&amp;J14)</f>
        <v>0</v>
      </c>
      <c r="L13" s="39">
        <f t="shared" si="5"/>
        <v>0.20402</v>
      </c>
      <c r="M13" s="40">
        <f>COUNTIF(Vertices[Closeness Centrality],"&gt;= "&amp;L13)-COUNTIF(Vertices[Closeness Centrality],"&gt;="&amp;L14)</f>
        <v>0</v>
      </c>
      <c r="N13" s="39">
        <f t="shared" si="6"/>
        <v>0.0169662</v>
      </c>
      <c r="O13" s="40">
        <f>COUNTIF(Vertices[Eigenvector Centrality],"&gt;= "&amp;N13)-COUNTIF(Vertices[Eigenvector Centrality],"&gt;="&amp;N14)</f>
        <v>0</v>
      </c>
      <c r="P13" s="39">
        <f t="shared" si="7"/>
        <v>0.9131201999999999</v>
      </c>
      <c r="Q13" s="40">
        <f>COUNTIF(Vertices[PageRank],"&gt;= "&amp;P13)-COUNTIF(Vertices[PageRank],"&gt;="&amp;P14)</f>
        <v>2</v>
      </c>
      <c r="R13" s="39">
        <f t="shared" si="8"/>
        <v>0.20000000000000004</v>
      </c>
      <c r="S13" s="44">
        <f>COUNTIF(Vertices[Clustering Coefficient],"&gt;= "&amp;R13)-COUNTIF(Vertices[Clustering Coefficient],"&gt;="&amp;R14)</f>
        <v>3</v>
      </c>
      <c r="T13" s="39" t="e">
        <f ca="1" t="shared" si="9"/>
        <v>#REF!</v>
      </c>
      <c r="U13" s="40" t="e">
        <f ca="1" t="shared" si="0"/>
        <v>#REF!</v>
      </c>
    </row>
    <row r="14" spans="1:21" ht="15">
      <c r="A14" s="34" t="s">
        <v>294</v>
      </c>
      <c r="B14" s="34">
        <v>6</v>
      </c>
      <c r="D14" s="32">
        <f t="shared" si="1"/>
        <v>0</v>
      </c>
      <c r="E14" s="3">
        <f>COUNTIF(Vertices[Degree],"&gt;= "&amp;D14)-COUNTIF(Vertices[Degree],"&gt;="&amp;D15)</f>
        <v>0</v>
      </c>
      <c r="F14" s="37">
        <f t="shared" si="2"/>
        <v>3.0545454545454533</v>
      </c>
      <c r="G14" s="38">
        <f>COUNTIF(Vertices[In-Degree],"&gt;= "&amp;F14)-COUNTIF(Vertices[In-Degree],"&gt;="&amp;F15)</f>
        <v>0</v>
      </c>
      <c r="H14" s="37">
        <f t="shared" si="3"/>
        <v>3.4909090909090916</v>
      </c>
      <c r="I14" s="38">
        <f>COUNTIF(Vertices[Out-Degree],"&gt;= "&amp;H14)-COUNTIF(Vertices[Out-Degree],"&gt;="&amp;H15)</f>
        <v>0</v>
      </c>
      <c r="J14" s="37">
        <f t="shared" si="4"/>
        <v>323.3769696000001</v>
      </c>
      <c r="K14" s="38">
        <f>COUNTIF(Vertices[Betweenness Centrality],"&gt;= "&amp;J14)-COUNTIF(Vertices[Betweenness Centrality],"&gt;="&amp;J15)</f>
        <v>0</v>
      </c>
      <c r="L14" s="37">
        <f t="shared" si="5"/>
        <v>0.22211045454545456</v>
      </c>
      <c r="M14" s="38">
        <f>COUNTIF(Vertices[Closeness Centrality],"&gt;= "&amp;L14)-COUNTIF(Vertices[Closeness Centrality],"&gt;="&amp;L15)</f>
        <v>0</v>
      </c>
      <c r="N14" s="37">
        <f t="shared" si="6"/>
        <v>0.01850858181818182</v>
      </c>
      <c r="O14" s="38">
        <f>COUNTIF(Vertices[Eigenvector Centrality],"&gt;= "&amp;N14)-COUNTIF(Vertices[Eigenvector Centrality],"&gt;="&amp;N15)</f>
        <v>0</v>
      </c>
      <c r="P14" s="37">
        <f t="shared" si="7"/>
        <v>0.9639166727272727</v>
      </c>
      <c r="Q14" s="38">
        <f>COUNTIF(Vertices[PageRank],"&gt;= "&amp;P14)-COUNTIF(Vertices[PageRank],"&gt;="&amp;P15)</f>
        <v>5</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196</v>
      </c>
      <c r="B15" s="34">
        <v>7</v>
      </c>
      <c r="D15" s="32">
        <f t="shared" si="1"/>
        <v>0</v>
      </c>
      <c r="E15" s="3">
        <f>COUNTIF(Vertices[Degree],"&gt;= "&amp;D15)-COUNTIF(Vertices[Degree],"&gt;="&amp;D16)</f>
        <v>0</v>
      </c>
      <c r="F15" s="39">
        <f t="shared" si="2"/>
        <v>3.3090909090909078</v>
      </c>
      <c r="G15" s="40">
        <f>COUNTIF(Vertices[In-Degree],"&gt;= "&amp;F15)-COUNTIF(Vertices[In-Degree],"&gt;="&amp;F16)</f>
        <v>0</v>
      </c>
      <c r="H15" s="39">
        <f t="shared" si="3"/>
        <v>3.7818181818181826</v>
      </c>
      <c r="I15" s="40">
        <f>COUNTIF(Vertices[Out-Degree],"&gt;= "&amp;H15)-COUNTIF(Vertices[Out-Degree],"&gt;="&amp;H16)</f>
        <v>2</v>
      </c>
      <c r="J15" s="39">
        <f t="shared" si="4"/>
        <v>350.3250504000001</v>
      </c>
      <c r="K15" s="40">
        <f>COUNTIF(Vertices[Betweenness Centrality],"&gt;= "&amp;J15)-COUNTIF(Vertices[Betweenness Centrality],"&gt;="&amp;J16)</f>
        <v>0</v>
      </c>
      <c r="L15" s="39">
        <f t="shared" si="5"/>
        <v>0.2402009090909091</v>
      </c>
      <c r="M15" s="40">
        <f>COUNTIF(Vertices[Closeness Centrality],"&gt;= "&amp;L15)-COUNTIF(Vertices[Closeness Centrality],"&gt;="&amp;L16)</f>
        <v>0</v>
      </c>
      <c r="N15" s="39">
        <f t="shared" si="6"/>
        <v>0.02005096363636364</v>
      </c>
      <c r="O15" s="40">
        <f>COUNTIF(Vertices[Eigenvector Centrality],"&gt;= "&amp;N15)-COUNTIF(Vertices[Eigenvector Centrality],"&gt;="&amp;N16)</f>
        <v>0</v>
      </c>
      <c r="P15" s="39">
        <f t="shared" si="7"/>
        <v>1.0147131454545455</v>
      </c>
      <c r="Q15" s="40">
        <f>COUNTIF(Vertices[PageRank],"&gt;= "&amp;P15)-COUNTIF(Vertices[PageRank],"&gt;="&amp;P16)</f>
        <v>1</v>
      </c>
      <c r="R15" s="39">
        <f t="shared" si="8"/>
        <v>0.23636363636363641</v>
      </c>
      <c r="S15" s="44">
        <f>COUNTIF(Vertices[Clustering Coefficient],"&gt;= "&amp;R15)-COUNTIF(Vertices[Clustering Coefficient],"&gt;="&amp;R16)</f>
        <v>0</v>
      </c>
      <c r="T15" s="39" t="e">
        <f ca="1" t="shared" si="9"/>
        <v>#REF!</v>
      </c>
      <c r="U15" s="40" t="e">
        <f ca="1" t="shared" si="0"/>
        <v>#REF!</v>
      </c>
    </row>
    <row r="16" spans="1:21" ht="15">
      <c r="A16" s="132"/>
      <c r="B16" s="132"/>
      <c r="D16" s="32">
        <f t="shared" si="1"/>
        <v>0</v>
      </c>
      <c r="E16" s="3">
        <f>COUNTIF(Vertices[Degree],"&gt;= "&amp;D16)-COUNTIF(Vertices[Degree],"&gt;="&amp;D17)</f>
        <v>0</v>
      </c>
      <c r="F16" s="37">
        <f t="shared" si="2"/>
        <v>3.563636363636362</v>
      </c>
      <c r="G16" s="38">
        <f>COUNTIF(Vertices[In-Degree],"&gt;= "&amp;F16)-COUNTIF(Vertices[In-Degree],"&gt;="&amp;F17)</f>
        <v>0</v>
      </c>
      <c r="H16" s="37">
        <f t="shared" si="3"/>
        <v>4.072727272727273</v>
      </c>
      <c r="I16" s="38">
        <f>COUNTIF(Vertices[Out-Degree],"&gt;= "&amp;H16)-COUNTIF(Vertices[Out-Degree],"&gt;="&amp;H17)</f>
        <v>0</v>
      </c>
      <c r="J16" s="37">
        <f t="shared" si="4"/>
        <v>377.27313120000014</v>
      </c>
      <c r="K16" s="38">
        <f>COUNTIF(Vertices[Betweenness Centrality],"&gt;= "&amp;J16)-COUNTIF(Vertices[Betweenness Centrality],"&gt;="&amp;J17)</f>
        <v>0</v>
      </c>
      <c r="L16" s="37">
        <f t="shared" si="5"/>
        <v>0.2582913636363636</v>
      </c>
      <c r="M16" s="38">
        <f>COUNTIF(Vertices[Closeness Centrality],"&gt;= "&amp;L16)-COUNTIF(Vertices[Closeness Centrality],"&gt;="&amp;L17)</f>
        <v>0</v>
      </c>
      <c r="N16" s="37">
        <f t="shared" si="6"/>
        <v>0.02159334545454546</v>
      </c>
      <c r="O16" s="38">
        <f>COUNTIF(Vertices[Eigenvector Centrality],"&gt;= "&amp;N16)-COUNTIF(Vertices[Eigenvector Centrality],"&gt;="&amp;N17)</f>
        <v>0</v>
      </c>
      <c r="P16" s="37">
        <f t="shared" si="7"/>
        <v>1.0655096181818182</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151</v>
      </c>
      <c r="B17" s="34">
        <v>7</v>
      </c>
      <c r="D17" s="32">
        <f t="shared" si="1"/>
        <v>0</v>
      </c>
      <c r="E17" s="3">
        <f>COUNTIF(Vertices[Degree],"&gt;= "&amp;D17)-COUNTIF(Vertices[Degree],"&gt;="&amp;D18)</f>
        <v>0</v>
      </c>
      <c r="F17" s="39">
        <f t="shared" si="2"/>
        <v>3.8181818181818166</v>
      </c>
      <c r="G17" s="40">
        <f>COUNTIF(Vertices[In-Degree],"&gt;= "&amp;F17)-COUNTIF(Vertices[In-Degree],"&gt;="&amp;F18)</f>
        <v>3</v>
      </c>
      <c r="H17" s="39">
        <f t="shared" si="3"/>
        <v>4.363636363636364</v>
      </c>
      <c r="I17" s="40">
        <f>COUNTIF(Vertices[Out-Degree],"&gt;= "&amp;H17)-COUNTIF(Vertices[Out-Degree],"&gt;="&amp;H18)</f>
        <v>0</v>
      </c>
      <c r="J17" s="39">
        <f t="shared" si="4"/>
        <v>404.22121200000015</v>
      </c>
      <c r="K17" s="40">
        <f>COUNTIF(Vertices[Betweenness Centrality],"&gt;= "&amp;J17)-COUNTIF(Vertices[Betweenness Centrality],"&gt;="&amp;J18)</f>
        <v>0</v>
      </c>
      <c r="L17" s="39">
        <f t="shared" si="5"/>
        <v>0.2763818181818182</v>
      </c>
      <c r="M17" s="40">
        <f>COUNTIF(Vertices[Closeness Centrality],"&gt;= "&amp;L17)-COUNTIF(Vertices[Closeness Centrality],"&gt;="&amp;L18)</f>
        <v>0</v>
      </c>
      <c r="N17" s="39">
        <f t="shared" si="6"/>
        <v>0.02313572727272728</v>
      </c>
      <c r="O17" s="40">
        <f>COUNTIF(Vertices[Eigenvector Centrality],"&gt;= "&amp;N17)-COUNTIF(Vertices[Eigenvector Centrality],"&gt;="&amp;N18)</f>
        <v>0</v>
      </c>
      <c r="P17" s="39">
        <f t="shared" si="7"/>
        <v>1.116306090909091</v>
      </c>
      <c r="Q17" s="40">
        <f>COUNTIF(Vertices[PageRank],"&gt;= "&amp;P17)-COUNTIF(Vertices[PageRank],"&gt;="&amp;P18)</f>
        <v>2</v>
      </c>
      <c r="R17" s="39">
        <f t="shared" si="8"/>
        <v>0.27272727272727276</v>
      </c>
      <c r="S17" s="44">
        <f>COUNTIF(Vertices[Clustering Coefficient],"&gt;= "&amp;R17)-COUNTIF(Vertices[Clustering Coefficient],"&gt;="&amp;R18)</f>
        <v>0</v>
      </c>
      <c r="T17" s="39" t="e">
        <f ca="1" t="shared" si="9"/>
        <v>#REF!</v>
      </c>
      <c r="U17" s="40" t="e">
        <f ca="1" t="shared" si="0"/>
        <v>#REF!</v>
      </c>
    </row>
    <row r="18" spans="1:21" ht="15">
      <c r="A18" s="132"/>
      <c r="B18" s="132"/>
      <c r="D18" s="32">
        <f t="shared" si="1"/>
        <v>0</v>
      </c>
      <c r="E18" s="3">
        <f>COUNTIF(Vertices[Degree],"&gt;= "&amp;D18)-COUNTIF(Vertices[Degree],"&gt;="&amp;D19)</f>
        <v>0</v>
      </c>
      <c r="F18" s="37">
        <f t="shared" si="2"/>
        <v>4.072727272727271</v>
      </c>
      <c r="G18" s="38">
        <f>COUNTIF(Vertices[In-Degree],"&gt;= "&amp;F18)-COUNTIF(Vertices[In-Degree],"&gt;="&amp;F19)</f>
        <v>0</v>
      </c>
      <c r="H18" s="37">
        <f t="shared" si="3"/>
        <v>4.654545454545455</v>
      </c>
      <c r="I18" s="38">
        <f>COUNTIF(Vertices[Out-Degree],"&gt;= "&amp;H18)-COUNTIF(Vertices[Out-Degree],"&gt;="&amp;H19)</f>
        <v>0</v>
      </c>
      <c r="J18" s="37">
        <f t="shared" si="4"/>
        <v>431.16929280000016</v>
      </c>
      <c r="K18" s="38">
        <f>COUNTIF(Vertices[Betweenness Centrality],"&gt;= "&amp;J18)-COUNTIF(Vertices[Betweenness Centrality],"&gt;="&amp;J19)</f>
        <v>0</v>
      </c>
      <c r="L18" s="37">
        <f t="shared" si="5"/>
        <v>0.2944722727272727</v>
      </c>
      <c r="M18" s="38">
        <f>COUNTIF(Vertices[Closeness Centrality],"&gt;= "&amp;L18)-COUNTIF(Vertices[Closeness Centrality],"&gt;="&amp;L19)</f>
        <v>0</v>
      </c>
      <c r="N18" s="37">
        <f t="shared" si="6"/>
        <v>0.0246781090909091</v>
      </c>
      <c r="O18" s="38">
        <f>COUNTIF(Vertices[Eigenvector Centrality],"&gt;= "&amp;N18)-COUNTIF(Vertices[Eigenvector Centrality],"&gt;="&amp;N19)</f>
        <v>0</v>
      </c>
      <c r="P18" s="37">
        <f t="shared" si="7"/>
        <v>1.1671025636363637</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170</v>
      </c>
      <c r="B19" s="34">
        <v>0.12582781456953643</v>
      </c>
      <c r="D19" s="32">
        <f t="shared" si="1"/>
        <v>0</v>
      </c>
      <c r="E19" s="3">
        <f>COUNTIF(Vertices[Degree],"&gt;= "&amp;D19)-COUNTIF(Vertices[Degree],"&gt;="&amp;D20)</f>
        <v>0</v>
      </c>
      <c r="F19" s="39">
        <f t="shared" si="2"/>
        <v>4.327272727272726</v>
      </c>
      <c r="G19" s="40">
        <f>COUNTIF(Vertices[In-Degree],"&gt;= "&amp;F19)-COUNTIF(Vertices[In-Degree],"&gt;="&amp;F20)</f>
        <v>0</v>
      </c>
      <c r="H19" s="39">
        <f t="shared" si="3"/>
        <v>4.945454545454546</v>
      </c>
      <c r="I19" s="40">
        <f>COUNTIF(Vertices[Out-Degree],"&gt;= "&amp;H19)-COUNTIF(Vertices[Out-Degree],"&gt;="&amp;H20)</f>
        <v>1</v>
      </c>
      <c r="J19" s="39">
        <f t="shared" si="4"/>
        <v>458.1173736000002</v>
      </c>
      <c r="K19" s="40">
        <f>COUNTIF(Vertices[Betweenness Centrality],"&gt;= "&amp;J19)-COUNTIF(Vertices[Betweenness Centrality],"&gt;="&amp;J20)</f>
        <v>0</v>
      </c>
      <c r="L19" s="39">
        <f t="shared" si="5"/>
        <v>0.31256272727272727</v>
      </c>
      <c r="M19" s="40">
        <f>COUNTIF(Vertices[Closeness Centrality],"&gt;= "&amp;L19)-COUNTIF(Vertices[Closeness Centrality],"&gt;="&amp;L20)</f>
        <v>0</v>
      </c>
      <c r="N19" s="39">
        <f t="shared" si="6"/>
        <v>0.02622049090909092</v>
      </c>
      <c r="O19" s="40">
        <f>COUNTIF(Vertices[Eigenvector Centrality],"&gt;= "&amp;N19)-COUNTIF(Vertices[Eigenvector Centrality],"&gt;="&amp;N20)</f>
        <v>0</v>
      </c>
      <c r="P19" s="39">
        <f t="shared" si="7"/>
        <v>1.2178990363636364</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171</v>
      </c>
      <c r="B20" s="34">
        <v>0.2235294117647059</v>
      </c>
      <c r="D20" s="32">
        <f t="shared" si="1"/>
        <v>0</v>
      </c>
      <c r="E20" s="3">
        <f>COUNTIF(Vertices[Degree],"&gt;= "&amp;D20)-COUNTIF(Vertices[Degree],"&gt;="&amp;D21)</f>
        <v>0</v>
      </c>
      <c r="F20" s="37">
        <f t="shared" si="2"/>
        <v>4.581818181818181</v>
      </c>
      <c r="G20" s="38">
        <f>COUNTIF(Vertices[In-Degree],"&gt;= "&amp;F20)-COUNTIF(Vertices[In-Degree],"&gt;="&amp;F21)</f>
        <v>0</v>
      </c>
      <c r="H20" s="37">
        <f t="shared" si="3"/>
        <v>5.236363636363637</v>
      </c>
      <c r="I20" s="38">
        <f>COUNTIF(Vertices[Out-Degree],"&gt;= "&amp;H20)-COUNTIF(Vertices[Out-Degree],"&gt;="&amp;H21)</f>
        <v>0</v>
      </c>
      <c r="J20" s="37">
        <f t="shared" si="4"/>
        <v>485.0654544000002</v>
      </c>
      <c r="K20" s="38">
        <f>COUNTIF(Vertices[Betweenness Centrality],"&gt;= "&amp;J20)-COUNTIF(Vertices[Betweenness Centrality],"&gt;="&amp;J21)</f>
        <v>1</v>
      </c>
      <c r="L20" s="37">
        <f t="shared" si="5"/>
        <v>0.3306531818181818</v>
      </c>
      <c r="M20" s="38">
        <f>COUNTIF(Vertices[Closeness Centrality],"&gt;= "&amp;L20)-COUNTIF(Vertices[Closeness Centrality],"&gt;="&amp;L21)</f>
        <v>2</v>
      </c>
      <c r="N20" s="37">
        <f t="shared" si="6"/>
        <v>0.02776287272727274</v>
      </c>
      <c r="O20" s="38">
        <f>COUNTIF(Vertices[Eigenvector Centrality],"&gt;= "&amp;N20)-COUNTIF(Vertices[Eigenvector Centrality],"&gt;="&amp;N21)</f>
        <v>0</v>
      </c>
      <c r="P20" s="37">
        <f t="shared" si="7"/>
        <v>1.2686955090909091</v>
      </c>
      <c r="Q20" s="38">
        <f>COUNTIF(Vertices[PageRank],"&gt;= "&amp;P20)-COUNTIF(Vertices[PageRank],"&gt;="&amp;P21)</f>
        <v>4</v>
      </c>
      <c r="R20" s="37">
        <f t="shared" si="8"/>
        <v>0.3272727272727273</v>
      </c>
      <c r="S20" s="43">
        <f>COUNTIF(Vertices[Clustering Coefficient],"&gt;= "&amp;R20)-COUNTIF(Vertices[Clustering Coefficient],"&gt;="&amp;R21)</f>
        <v>6</v>
      </c>
      <c r="T20" s="37" t="e">
        <f ca="1" t="shared" si="9"/>
        <v>#REF!</v>
      </c>
      <c r="U20" s="38" t="e">
        <f ca="1" t="shared" si="0"/>
        <v>#REF!</v>
      </c>
    </row>
    <row r="21" spans="1:21" ht="15">
      <c r="A21" s="132"/>
      <c r="B21" s="132"/>
      <c r="D21" s="32">
        <f t="shared" si="1"/>
        <v>0</v>
      </c>
      <c r="E21" s="3">
        <f>COUNTIF(Vertices[Degree],"&gt;= "&amp;D21)-COUNTIF(Vertices[Degree],"&gt;="&amp;D22)</f>
        <v>0</v>
      </c>
      <c r="F21" s="39">
        <f t="shared" si="2"/>
        <v>4.836363636363636</v>
      </c>
      <c r="G21" s="40">
        <f>COUNTIF(Vertices[In-Degree],"&gt;= "&amp;F21)-COUNTIF(Vertices[In-Degree],"&gt;="&amp;F22)</f>
        <v>1</v>
      </c>
      <c r="H21" s="39">
        <f t="shared" si="3"/>
        <v>5.527272727272728</v>
      </c>
      <c r="I21" s="40">
        <f>COUNTIF(Vertices[Out-Degree],"&gt;= "&amp;H21)-COUNTIF(Vertices[Out-Degree],"&gt;="&amp;H22)</f>
        <v>0</v>
      </c>
      <c r="J21" s="39">
        <f t="shared" si="4"/>
        <v>512.0135352000002</v>
      </c>
      <c r="K21" s="40">
        <f>COUNTIF(Vertices[Betweenness Centrality],"&gt;= "&amp;J21)-COUNTIF(Vertices[Betweenness Centrality],"&gt;="&amp;J22)</f>
        <v>0</v>
      </c>
      <c r="L21" s="39">
        <f t="shared" si="5"/>
        <v>0.34874363636363637</v>
      </c>
      <c r="M21" s="40">
        <f>COUNTIF(Vertices[Closeness Centrality],"&gt;= "&amp;L21)-COUNTIF(Vertices[Closeness Centrality],"&gt;="&amp;L22)</f>
        <v>0</v>
      </c>
      <c r="N21" s="39">
        <f t="shared" si="6"/>
        <v>0.02930525454545456</v>
      </c>
      <c r="O21" s="40">
        <f>COUNTIF(Vertices[Eigenvector Centrality],"&gt;= "&amp;N21)-COUNTIF(Vertices[Eigenvector Centrality],"&gt;="&amp;N22)</f>
        <v>0</v>
      </c>
      <c r="P21" s="39">
        <f t="shared" si="7"/>
        <v>1.3194919818181818</v>
      </c>
      <c r="Q21" s="40">
        <f>COUNTIF(Vertices[PageRank],"&gt;= "&amp;P21)-COUNTIF(Vertices[PageRank],"&gt;="&amp;P22)</f>
        <v>0</v>
      </c>
      <c r="R21" s="39">
        <f t="shared" si="8"/>
        <v>0.3454545454545455</v>
      </c>
      <c r="S21" s="44">
        <f>COUNTIF(Vertices[Clustering Coefficient],"&gt;= "&amp;R21)-COUNTIF(Vertices[Clustering Coefficient],"&gt;="&amp;R22)</f>
        <v>2</v>
      </c>
      <c r="T21" s="39" t="e">
        <f ca="1" t="shared" si="9"/>
        <v>#REF!</v>
      </c>
      <c r="U21" s="40" t="e">
        <f ca="1" t="shared" si="0"/>
        <v>#REF!</v>
      </c>
    </row>
    <row r="22" spans="1:21" ht="15">
      <c r="A22" s="34" t="s">
        <v>152</v>
      </c>
      <c r="B22" s="34">
        <v>4</v>
      </c>
      <c r="D22" s="32">
        <f t="shared" si="1"/>
        <v>0</v>
      </c>
      <c r="E22" s="3">
        <f>COUNTIF(Vertices[Degree],"&gt;= "&amp;D22)-COUNTIF(Vertices[Degree],"&gt;="&amp;D23)</f>
        <v>0</v>
      </c>
      <c r="F22" s="37">
        <f t="shared" si="2"/>
        <v>5.090909090909091</v>
      </c>
      <c r="G22" s="38">
        <f>COUNTIF(Vertices[In-Degree],"&gt;= "&amp;F22)-COUNTIF(Vertices[In-Degree],"&gt;="&amp;F23)</f>
        <v>0</v>
      </c>
      <c r="H22" s="37">
        <f t="shared" si="3"/>
        <v>5.818181818181819</v>
      </c>
      <c r="I22" s="38">
        <f>COUNTIF(Vertices[Out-Degree],"&gt;= "&amp;H22)-COUNTIF(Vertices[Out-Degree],"&gt;="&amp;H23)</f>
        <v>7</v>
      </c>
      <c r="J22" s="37">
        <f t="shared" si="4"/>
        <v>538.9616160000002</v>
      </c>
      <c r="K22" s="38">
        <f>COUNTIF(Vertices[Betweenness Centrality],"&gt;= "&amp;J22)-COUNTIF(Vertices[Betweenness Centrality],"&gt;="&amp;J23)</f>
        <v>0</v>
      </c>
      <c r="L22" s="37">
        <f t="shared" si="5"/>
        <v>0.3668340909090909</v>
      </c>
      <c r="M22" s="38">
        <f>COUNTIF(Vertices[Closeness Centrality],"&gt;= "&amp;L22)-COUNTIF(Vertices[Closeness Centrality],"&gt;="&amp;L23)</f>
        <v>0</v>
      </c>
      <c r="N22" s="37">
        <f t="shared" si="6"/>
        <v>0.03084763636363638</v>
      </c>
      <c r="O22" s="38">
        <f>COUNTIF(Vertices[Eigenvector Centrality],"&gt;= "&amp;N22)-COUNTIF(Vertices[Eigenvector Centrality],"&gt;="&amp;N23)</f>
        <v>0</v>
      </c>
      <c r="P22" s="37">
        <f t="shared" si="7"/>
        <v>1.3702884545454546</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153</v>
      </c>
      <c r="B23" s="34">
        <v>0</v>
      </c>
      <c r="D23" s="32">
        <f t="shared" si="1"/>
        <v>0</v>
      </c>
      <c r="E23" s="3">
        <f>COUNTIF(Vertices[Degree],"&gt;= "&amp;D23)-COUNTIF(Vertices[Degree],"&gt;="&amp;D24)</f>
        <v>0</v>
      </c>
      <c r="F23" s="39">
        <f t="shared" si="2"/>
        <v>5.345454545454546</v>
      </c>
      <c r="G23" s="40">
        <f>COUNTIF(Vertices[In-Degree],"&gt;= "&amp;F23)-COUNTIF(Vertices[In-Degree],"&gt;="&amp;F24)</f>
        <v>0</v>
      </c>
      <c r="H23" s="39">
        <f t="shared" si="3"/>
        <v>6.10909090909091</v>
      </c>
      <c r="I23" s="40">
        <f>COUNTIF(Vertices[Out-Degree],"&gt;= "&amp;H23)-COUNTIF(Vertices[Out-Degree],"&gt;="&amp;H24)</f>
        <v>0</v>
      </c>
      <c r="J23" s="39">
        <f t="shared" si="4"/>
        <v>565.9096968000001</v>
      </c>
      <c r="K23" s="40">
        <f>COUNTIF(Vertices[Betweenness Centrality],"&gt;= "&amp;J23)-COUNTIF(Vertices[Betweenness Centrality],"&gt;="&amp;J24)</f>
        <v>1</v>
      </c>
      <c r="L23" s="39">
        <f t="shared" si="5"/>
        <v>0.38492454545454546</v>
      </c>
      <c r="M23" s="40">
        <f>COUNTIF(Vertices[Closeness Centrality],"&gt;= "&amp;L23)-COUNTIF(Vertices[Closeness Centrality],"&gt;="&amp;L24)</f>
        <v>0</v>
      </c>
      <c r="N23" s="39">
        <f t="shared" si="6"/>
        <v>0.0323900181818182</v>
      </c>
      <c r="O23" s="40">
        <f>COUNTIF(Vertices[Eigenvector Centrality],"&gt;= "&amp;N23)-COUNTIF(Vertices[Eigenvector Centrality],"&gt;="&amp;N24)</f>
        <v>0</v>
      </c>
      <c r="P23" s="39">
        <f t="shared" si="7"/>
        <v>1.4210849272727273</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154</v>
      </c>
      <c r="B24" s="34">
        <v>52</v>
      </c>
      <c r="D24" s="32">
        <f t="shared" si="1"/>
        <v>0</v>
      </c>
      <c r="E24" s="3">
        <f>COUNTIF(Vertices[Degree],"&gt;= "&amp;D24)-COUNTIF(Vertices[Degree],"&gt;="&amp;D25)</f>
        <v>0</v>
      </c>
      <c r="F24" s="37">
        <f t="shared" si="2"/>
        <v>5.6000000000000005</v>
      </c>
      <c r="G24" s="38">
        <f>COUNTIF(Vertices[In-Degree],"&gt;= "&amp;F24)-COUNTIF(Vertices[In-Degree],"&gt;="&amp;F25)</f>
        <v>0</v>
      </c>
      <c r="H24" s="37">
        <f t="shared" si="3"/>
        <v>6.400000000000001</v>
      </c>
      <c r="I24" s="38">
        <f>COUNTIF(Vertices[Out-Degree],"&gt;= "&amp;H24)-COUNTIF(Vertices[Out-Degree],"&gt;="&amp;H25)</f>
        <v>0</v>
      </c>
      <c r="J24" s="37">
        <f t="shared" si="4"/>
        <v>592.8577776000001</v>
      </c>
      <c r="K24" s="38">
        <f>COUNTIF(Vertices[Betweenness Centrality],"&gt;= "&amp;J24)-COUNTIF(Vertices[Betweenness Centrality],"&gt;="&amp;J25)</f>
        <v>0</v>
      </c>
      <c r="L24" s="37">
        <f t="shared" si="5"/>
        <v>0.403015</v>
      </c>
      <c r="M24" s="38">
        <f>COUNTIF(Vertices[Closeness Centrality],"&gt;= "&amp;L24)-COUNTIF(Vertices[Closeness Centrality],"&gt;="&amp;L25)</f>
        <v>0</v>
      </c>
      <c r="N24" s="37">
        <f t="shared" si="6"/>
        <v>0.033932400000000015</v>
      </c>
      <c r="O24" s="38">
        <f>COUNTIF(Vertices[Eigenvector Centrality],"&gt;= "&amp;N24)-COUNTIF(Vertices[Eigenvector Centrality],"&gt;="&amp;N25)</f>
        <v>0</v>
      </c>
      <c r="P24" s="37">
        <f t="shared" si="7"/>
        <v>1.4718814</v>
      </c>
      <c r="Q24" s="38">
        <f>COUNTIF(Vertices[PageRank],"&gt;= "&amp;P24)-COUNTIF(Vertices[PageRank],"&gt;="&amp;P25)</f>
        <v>1</v>
      </c>
      <c r="R24" s="37">
        <f t="shared" si="8"/>
        <v>0.4000000000000001</v>
      </c>
      <c r="S24" s="43">
        <f>COUNTIF(Vertices[Clustering Coefficient],"&gt;= "&amp;R24)-COUNTIF(Vertices[Clustering Coefficient],"&gt;="&amp;R25)</f>
        <v>1</v>
      </c>
      <c r="T24" s="37" t="e">
        <f ca="1" t="shared" si="9"/>
        <v>#REF!</v>
      </c>
      <c r="U24" s="38" t="e">
        <f ca="1" t="shared" si="0"/>
        <v>#REF!</v>
      </c>
    </row>
    <row r="25" spans="1:21" ht="15">
      <c r="A25" s="34" t="s">
        <v>155</v>
      </c>
      <c r="B25" s="34">
        <v>192</v>
      </c>
      <c r="D25" s="32">
        <f t="shared" si="1"/>
        <v>0</v>
      </c>
      <c r="E25" s="3">
        <f>COUNTIF(Vertices[Degree],"&gt;= "&amp;D25)-COUNTIF(Vertices[Degree],"&gt;="&amp;D26)</f>
        <v>0</v>
      </c>
      <c r="F25" s="39">
        <f t="shared" si="2"/>
        <v>5.854545454545455</v>
      </c>
      <c r="G25" s="40">
        <f>COUNTIF(Vertices[In-Degree],"&gt;= "&amp;F25)-COUNTIF(Vertices[In-Degree],"&gt;="&amp;F26)</f>
        <v>1</v>
      </c>
      <c r="H25" s="39">
        <f t="shared" si="3"/>
        <v>6.690909090909092</v>
      </c>
      <c r="I25" s="40">
        <f>COUNTIF(Vertices[Out-Degree],"&gt;= "&amp;H25)-COUNTIF(Vertices[Out-Degree],"&gt;="&amp;H26)</f>
        <v>0</v>
      </c>
      <c r="J25" s="39">
        <f t="shared" si="4"/>
        <v>619.8058584</v>
      </c>
      <c r="K25" s="40">
        <f>COUNTIF(Vertices[Betweenness Centrality],"&gt;= "&amp;J25)-COUNTIF(Vertices[Betweenness Centrality],"&gt;="&amp;J26)</f>
        <v>0</v>
      </c>
      <c r="L25" s="39">
        <f t="shared" si="5"/>
        <v>0.42110545454545456</v>
      </c>
      <c r="M25" s="40">
        <f>COUNTIF(Vertices[Closeness Centrality],"&gt;= "&amp;L25)-COUNTIF(Vertices[Closeness Centrality],"&gt;="&amp;L26)</f>
        <v>0</v>
      </c>
      <c r="N25" s="39">
        <f t="shared" si="6"/>
        <v>0.03547478181818183</v>
      </c>
      <c r="O25" s="40">
        <f>COUNTIF(Vertices[Eigenvector Centrality],"&gt;= "&amp;N25)-COUNTIF(Vertices[Eigenvector Centrality],"&gt;="&amp;N26)</f>
        <v>0</v>
      </c>
      <c r="P25" s="39">
        <f t="shared" si="7"/>
        <v>1.5226778727272727</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132"/>
      <c r="B26" s="132"/>
      <c r="D26" s="32">
        <f t="shared" si="1"/>
        <v>0</v>
      </c>
      <c r="E26" s="3">
        <f>COUNTIF(Vertices[Degree],"&gt;= "&amp;D26)-COUNTIF(Vertices[Degree],"&gt;="&amp;D28)</f>
        <v>0</v>
      </c>
      <c r="F26" s="37">
        <f t="shared" si="2"/>
        <v>6.10909090909091</v>
      </c>
      <c r="G26" s="38">
        <f>COUNTIF(Vertices[In-Degree],"&gt;= "&amp;F26)-COUNTIF(Vertices[In-Degree],"&gt;="&amp;F28)</f>
        <v>0</v>
      </c>
      <c r="H26" s="37">
        <f t="shared" si="3"/>
        <v>6.981818181818183</v>
      </c>
      <c r="I26" s="38">
        <f>COUNTIF(Vertices[Out-Degree],"&gt;= "&amp;H26)-COUNTIF(Vertices[Out-Degree],"&gt;="&amp;H28)</f>
        <v>6</v>
      </c>
      <c r="J26" s="37">
        <f t="shared" si="4"/>
        <v>646.7539392</v>
      </c>
      <c r="K26" s="38">
        <f>COUNTIF(Vertices[Betweenness Centrality],"&gt;= "&amp;J26)-COUNTIF(Vertices[Betweenness Centrality],"&gt;="&amp;J28)</f>
        <v>1</v>
      </c>
      <c r="L26" s="37">
        <f t="shared" si="5"/>
        <v>0.4391959090909091</v>
      </c>
      <c r="M26" s="38">
        <f>COUNTIF(Vertices[Closeness Centrality],"&gt;= "&amp;L26)-COUNTIF(Vertices[Closeness Centrality],"&gt;="&amp;L28)</f>
        <v>0</v>
      </c>
      <c r="N26" s="37">
        <f t="shared" si="6"/>
        <v>0.03701716363636365</v>
      </c>
      <c r="O26" s="38">
        <f>COUNTIF(Vertices[Eigenvector Centrality],"&gt;= "&amp;N26)-COUNTIF(Vertices[Eigenvector Centrality],"&gt;="&amp;N28)</f>
        <v>0</v>
      </c>
      <c r="P26" s="37">
        <f t="shared" si="7"/>
        <v>1.5734743454545455</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156</v>
      </c>
      <c r="B27" s="34">
        <v>5</v>
      </c>
      <c r="D27" s="32"/>
      <c r="E27" s="3">
        <f>COUNTIF(Vertices[Degree],"&gt;= "&amp;D27)-COUNTIF(Vertices[Degree],"&gt;="&amp;D28)</f>
        <v>0</v>
      </c>
      <c r="F27" s="62"/>
      <c r="G27" s="63">
        <f>COUNTIF(Vertices[In-Degree],"&gt;= "&amp;F27)-COUNTIF(Vertices[In-Degree],"&gt;="&amp;F28)</f>
        <v>-10</v>
      </c>
      <c r="H27" s="62"/>
      <c r="I27" s="63">
        <f>COUNTIF(Vertices[Out-Degree],"&gt;= "&amp;H27)-COUNTIF(Vertices[Out-Degree],"&gt;="&amp;H28)</f>
        <v>-2</v>
      </c>
      <c r="J27" s="62"/>
      <c r="K27" s="63">
        <f>COUNTIF(Vertices[Betweenness Centrality],"&gt;= "&amp;J27)-COUNTIF(Vertices[Betweenness Centrality],"&gt;="&amp;J28)</f>
        <v>-1</v>
      </c>
      <c r="L27" s="62"/>
      <c r="M27" s="63">
        <f>COUNTIF(Vertices[Closeness Centrality],"&gt;= "&amp;L27)-COUNTIF(Vertices[Closeness Centrality],"&gt;="&amp;L28)</f>
        <v>-5</v>
      </c>
      <c r="N27" s="62"/>
      <c r="O27" s="63">
        <f>COUNTIF(Vertices[Eigenvector Centrality],"&gt;= "&amp;N27)-COUNTIF(Vertices[Eigenvector Centrality],"&gt;="&amp;N28)</f>
        <v>-12</v>
      </c>
      <c r="P27" s="62"/>
      <c r="Q27" s="63">
        <f>COUNTIF(Vertices[Eigenvector Centrality],"&gt;= "&amp;P27)-COUNTIF(Vertices[Eigenvector Centrality],"&gt;="&amp;P28)</f>
        <v>0</v>
      </c>
      <c r="R27" s="62"/>
      <c r="S27" s="64">
        <f>COUNTIF(Vertices[Clustering Coefficient],"&gt;= "&amp;R27)-COUNTIF(Vertices[Clustering Coefficient],"&gt;="&amp;R28)</f>
        <v>-26</v>
      </c>
      <c r="T27" s="62"/>
      <c r="U27" s="63">
        <f ca="1">COUNTIF(Vertices[Clustering Coefficient],"&gt;= "&amp;T27)-COUNTIF(Vertices[Clustering Coefficient],"&gt;="&amp;T28)</f>
        <v>0</v>
      </c>
    </row>
    <row r="28" spans="1:21" ht="15">
      <c r="A28" s="34" t="s">
        <v>157</v>
      </c>
      <c r="B28" s="34">
        <v>2.753399</v>
      </c>
      <c r="D28" s="32">
        <f>D26+($D$57-$D$2)/BinDivisor</f>
        <v>0</v>
      </c>
      <c r="E28" s="3">
        <f>COUNTIF(Vertices[Degree],"&gt;= "&amp;D28)-COUNTIF(Vertices[Degree],"&gt;="&amp;D40)</f>
        <v>0</v>
      </c>
      <c r="F28" s="39">
        <f>F26+($F$57-$F$2)/BinDivisor</f>
        <v>6.363636363636365</v>
      </c>
      <c r="G28" s="40">
        <f>COUNTIF(Vertices[In-Degree],"&gt;= "&amp;F28)-COUNTIF(Vertices[In-Degree],"&gt;="&amp;F40)</f>
        <v>0</v>
      </c>
      <c r="H28" s="39">
        <f>H26+($H$57-$H$2)/BinDivisor</f>
        <v>7.272727272727274</v>
      </c>
      <c r="I28" s="40">
        <f>COUNTIF(Vertices[Out-Degree],"&gt;= "&amp;H28)-COUNTIF(Vertices[Out-Degree],"&gt;="&amp;H40)</f>
        <v>0</v>
      </c>
      <c r="J28" s="39">
        <f>J26+($J$57-$J$2)/BinDivisor</f>
        <v>673.70202</v>
      </c>
      <c r="K28" s="40">
        <f>COUNTIF(Vertices[Betweenness Centrality],"&gt;= "&amp;J28)-COUNTIF(Vertices[Betweenness Centrality],"&gt;="&amp;J40)</f>
        <v>0</v>
      </c>
      <c r="L28" s="39">
        <f>L26+($L$57-$L$2)/BinDivisor</f>
        <v>0.45728636363636366</v>
      </c>
      <c r="M28" s="40">
        <f>COUNTIF(Vertices[Closeness Centrality],"&gt;= "&amp;L28)-COUNTIF(Vertices[Closeness Centrality],"&gt;="&amp;L40)</f>
        <v>0</v>
      </c>
      <c r="N28" s="39">
        <f>N26+($N$57-$N$2)/BinDivisor</f>
        <v>0.038559545454545464</v>
      </c>
      <c r="O28" s="40">
        <f>COUNTIF(Vertices[Eigenvector Centrality],"&gt;= "&amp;N28)-COUNTIF(Vertices[Eigenvector Centrality],"&gt;="&amp;N40)</f>
        <v>0</v>
      </c>
      <c r="P28" s="39">
        <f>P26+($P$57-$P$2)/BinDivisor</f>
        <v>1.6242708181818182</v>
      </c>
      <c r="Q28" s="40">
        <f>COUNTIF(Vertices[PageRank],"&gt;= "&amp;P28)-COUNTIF(Vertices[PageRank],"&gt;="&amp;P40)</f>
        <v>2</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32"/>
      <c r="B29" s="132"/>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0.049678550555230856</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1486</v>
      </c>
      <c r="B31" s="34">
        <v>0.490972</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32"/>
      <c r="B32" s="132"/>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1487</v>
      </c>
      <c r="B33" s="34" t="s">
        <v>1488</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-10</v>
      </c>
      <c r="H38" s="62"/>
      <c r="I38" s="63">
        <f>COUNTIF(Vertices[Out-Degree],"&gt;= "&amp;H38)-COUNTIF(Vertices[Out-Degree],"&gt;="&amp;H40)</f>
        <v>-2</v>
      </c>
      <c r="J38" s="62"/>
      <c r="K38" s="63">
        <f>COUNTIF(Vertices[Betweenness Centrality],"&gt;= "&amp;J38)-COUNTIF(Vertices[Betweenness Centrality],"&gt;="&amp;J40)</f>
        <v>-1</v>
      </c>
      <c r="L38" s="62"/>
      <c r="M38" s="63">
        <f>COUNTIF(Vertices[Closeness Centrality],"&gt;= "&amp;L38)-COUNTIF(Vertices[Closeness Centrality],"&gt;="&amp;L40)</f>
        <v>-5</v>
      </c>
      <c r="N38" s="62"/>
      <c r="O38" s="63">
        <f>COUNTIF(Vertices[Eigenvector Centrality],"&gt;= "&amp;N38)-COUNTIF(Vertices[Eigenvector Centrality],"&gt;="&amp;N40)</f>
        <v>-12</v>
      </c>
      <c r="P38" s="62"/>
      <c r="Q38" s="63">
        <f>COUNTIF(Vertices[Eigenvector Centrality],"&gt;= "&amp;P38)-COUNTIF(Vertices[Eigenvector Centrality],"&gt;="&amp;P40)</f>
        <v>0</v>
      </c>
      <c r="R38" s="62"/>
      <c r="S38" s="64">
        <f>COUNTIF(Vertices[Clustering Coefficient],"&gt;= "&amp;R38)-COUNTIF(Vertices[Clustering Coefficient],"&gt;="&amp;R40)</f>
        <v>-26</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-10</v>
      </c>
      <c r="H39" s="62"/>
      <c r="I39" s="63">
        <f>COUNTIF(Vertices[Out-Degree],"&gt;= "&amp;H39)-COUNTIF(Vertices[Out-Degree],"&gt;="&amp;H40)</f>
        <v>-2</v>
      </c>
      <c r="J39" s="62"/>
      <c r="K39" s="63">
        <f>COUNTIF(Vertices[Betweenness Centrality],"&gt;= "&amp;J39)-COUNTIF(Vertices[Betweenness Centrality],"&gt;="&amp;J40)</f>
        <v>-1</v>
      </c>
      <c r="L39" s="62"/>
      <c r="M39" s="63">
        <f>COUNTIF(Vertices[Closeness Centrality],"&gt;= "&amp;L39)-COUNTIF(Vertices[Closeness Centrality],"&gt;="&amp;L40)</f>
        <v>-5</v>
      </c>
      <c r="N39" s="62"/>
      <c r="O39" s="63">
        <f>COUNTIF(Vertices[Eigenvector Centrality],"&gt;= "&amp;N39)-COUNTIF(Vertices[Eigenvector Centrality],"&gt;="&amp;N40)</f>
        <v>-12</v>
      </c>
      <c r="P39" s="62"/>
      <c r="Q39" s="63">
        <f>COUNTIF(Vertices[Eigenvector Centrality],"&gt;= "&amp;P39)-COUNTIF(Vertices[Eigenvector Centrality],"&gt;="&amp;P40)</f>
        <v>0</v>
      </c>
      <c r="R39" s="62"/>
      <c r="S39" s="64">
        <f>COUNTIF(Vertices[Clustering Coefficient],"&gt;= "&amp;R39)-COUNTIF(Vertices[Clustering Coefficient],"&gt;="&amp;R40)</f>
        <v>-26</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6.61818181818182</v>
      </c>
      <c r="G40" s="38">
        <f>COUNTIF(Vertices[In-Degree],"&gt;= "&amp;F40)-COUNTIF(Vertices[In-Degree],"&gt;="&amp;F41)</f>
        <v>0</v>
      </c>
      <c r="H40" s="37">
        <f>H28+($H$57-$H$2)/BinDivisor</f>
        <v>7.563636363636365</v>
      </c>
      <c r="I40" s="38">
        <f>COUNTIF(Vertices[Out-Degree],"&gt;= "&amp;H40)-COUNTIF(Vertices[Out-Degree],"&gt;="&amp;H41)</f>
        <v>0</v>
      </c>
      <c r="J40" s="37">
        <f>J28+($J$57-$J$2)/BinDivisor</f>
        <v>700.6501007999999</v>
      </c>
      <c r="K40" s="38">
        <f>COUNTIF(Vertices[Betweenness Centrality],"&gt;= "&amp;J40)-COUNTIF(Vertices[Betweenness Centrality],"&gt;="&amp;J41)</f>
        <v>0</v>
      </c>
      <c r="L40" s="37">
        <f>L28+($L$57-$L$2)/BinDivisor</f>
        <v>0.4753768181818182</v>
      </c>
      <c r="M40" s="38">
        <f>COUNTIF(Vertices[Closeness Centrality],"&gt;= "&amp;L40)-COUNTIF(Vertices[Closeness Centrality],"&gt;="&amp;L41)</f>
        <v>0</v>
      </c>
      <c r="N40" s="37">
        <f>N28+($N$57-$N$2)/BinDivisor</f>
        <v>0.04010192727272728</v>
      </c>
      <c r="O40" s="38">
        <f>COUNTIF(Vertices[Eigenvector Centrality],"&gt;= "&amp;N40)-COUNTIF(Vertices[Eigenvector Centrality],"&gt;="&amp;N41)</f>
        <v>0</v>
      </c>
      <c r="P40" s="37">
        <f>P28+($P$57-$P$2)/BinDivisor</f>
        <v>1.675067290909091</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6.872727272727275</v>
      </c>
      <c r="G41" s="40">
        <f>COUNTIF(Vertices[In-Degree],"&gt;= "&amp;F41)-COUNTIF(Vertices[In-Degree],"&gt;="&amp;F42)</f>
        <v>0</v>
      </c>
      <c r="H41" s="39">
        <f aca="true" t="shared" si="12" ref="H41:H56">H40+($H$57-$H$2)/BinDivisor</f>
        <v>7.854545454545456</v>
      </c>
      <c r="I41" s="40">
        <f>COUNTIF(Vertices[Out-Degree],"&gt;= "&amp;H41)-COUNTIF(Vertices[Out-Degree],"&gt;="&amp;H42)</f>
        <v>0</v>
      </c>
      <c r="J41" s="39">
        <f aca="true" t="shared" si="13" ref="J41:J56">J40+($J$57-$J$2)/BinDivisor</f>
        <v>727.5981815999999</v>
      </c>
      <c r="K41" s="40">
        <f>COUNTIF(Vertices[Betweenness Centrality],"&gt;= "&amp;J41)-COUNTIF(Vertices[Betweenness Centrality],"&gt;="&amp;J42)</f>
        <v>0</v>
      </c>
      <c r="L41" s="39">
        <f aca="true" t="shared" si="14" ref="L41:L56">L40+($L$57-$L$2)/BinDivisor</f>
        <v>0.49346727272727275</v>
      </c>
      <c r="M41" s="40">
        <f>COUNTIF(Vertices[Closeness Centrality],"&gt;= "&amp;L41)-COUNTIF(Vertices[Closeness Centrality],"&gt;="&amp;L42)</f>
        <v>1</v>
      </c>
      <c r="N41" s="39">
        <f aca="true" t="shared" si="15" ref="N41:N56">N40+($N$57-$N$2)/BinDivisor</f>
        <v>0.0416443090909091</v>
      </c>
      <c r="O41" s="40">
        <f>COUNTIF(Vertices[Eigenvector Centrality],"&gt;= "&amp;N41)-COUNTIF(Vertices[Eigenvector Centrality],"&gt;="&amp;N42)</f>
        <v>0</v>
      </c>
      <c r="P41" s="39">
        <f aca="true" t="shared" si="16" ref="P41:P56">P40+($P$57-$P$2)/BinDivisor</f>
        <v>1.7258637636363636</v>
      </c>
      <c r="Q41" s="40">
        <f>COUNTIF(Vertices[PageRank],"&gt;= "&amp;P41)-COUNTIF(Vertices[PageRank],"&gt;="&amp;P42)</f>
        <v>1</v>
      </c>
      <c r="R41" s="39">
        <f aca="true" t="shared" si="17" ref="R41:R56">R40+($R$57-$R$2)/BinDivisor</f>
        <v>0.490909090909091</v>
      </c>
      <c r="S41" s="44">
        <f>COUNTIF(Vertices[Clustering Coefficient],"&gt;= "&amp;R41)-COUNTIF(Vertices[Clustering Coefficient],"&gt;="&amp;R42)</f>
        <v>11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7.12727272727273</v>
      </c>
      <c r="G42" s="38">
        <f>COUNTIF(Vertices[In-Degree],"&gt;= "&amp;F42)-COUNTIF(Vertices[In-Degree],"&gt;="&amp;F43)</f>
        <v>0</v>
      </c>
      <c r="H42" s="37">
        <f t="shared" si="12"/>
        <v>8.145454545454546</v>
      </c>
      <c r="I42" s="38">
        <f>COUNTIF(Vertices[Out-Degree],"&gt;= "&amp;H42)-COUNTIF(Vertices[Out-Degree],"&gt;="&amp;H43)</f>
        <v>0</v>
      </c>
      <c r="J42" s="37">
        <f t="shared" si="13"/>
        <v>754.5462623999998</v>
      </c>
      <c r="K42" s="38">
        <f>COUNTIF(Vertices[Betweenness Centrality],"&gt;= "&amp;J42)-COUNTIF(Vertices[Betweenness Centrality],"&gt;="&amp;J43)</f>
        <v>0</v>
      </c>
      <c r="L42" s="37">
        <f t="shared" si="14"/>
        <v>0.5115577272727273</v>
      </c>
      <c r="M42" s="38">
        <f>COUNTIF(Vertices[Closeness Centrality],"&gt;= "&amp;L42)-COUNTIF(Vertices[Closeness Centrality],"&gt;="&amp;L43)</f>
        <v>0</v>
      </c>
      <c r="N42" s="37">
        <f t="shared" si="15"/>
        <v>0.04318669090909091</v>
      </c>
      <c r="O42" s="38">
        <f>COUNTIF(Vertices[Eigenvector Centrality],"&gt;= "&amp;N42)-COUNTIF(Vertices[Eigenvector Centrality],"&gt;="&amp;N43)</f>
        <v>0</v>
      </c>
      <c r="P42" s="37">
        <f t="shared" si="16"/>
        <v>1.7766602363636363</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7.3818181818181845</v>
      </c>
      <c r="G43" s="40">
        <f>COUNTIF(Vertices[In-Degree],"&gt;= "&amp;F43)-COUNTIF(Vertices[In-Degree],"&gt;="&amp;F44)</f>
        <v>0</v>
      </c>
      <c r="H43" s="39">
        <f t="shared" si="12"/>
        <v>8.436363636363637</v>
      </c>
      <c r="I43" s="40">
        <f>COUNTIF(Vertices[Out-Degree],"&gt;= "&amp;H43)-COUNTIF(Vertices[Out-Degree],"&gt;="&amp;H44)</f>
        <v>0</v>
      </c>
      <c r="J43" s="39">
        <f t="shared" si="13"/>
        <v>781.4943431999998</v>
      </c>
      <c r="K43" s="40">
        <f>COUNTIF(Vertices[Betweenness Centrality],"&gt;= "&amp;J43)-COUNTIF(Vertices[Betweenness Centrality],"&gt;="&amp;J44)</f>
        <v>0</v>
      </c>
      <c r="L43" s="39">
        <f t="shared" si="14"/>
        <v>0.5296481818181819</v>
      </c>
      <c r="M43" s="40">
        <f>COUNTIF(Vertices[Closeness Centrality],"&gt;= "&amp;L43)-COUNTIF(Vertices[Closeness Centrality],"&gt;="&amp;L44)</f>
        <v>0</v>
      </c>
      <c r="N43" s="39">
        <f t="shared" si="15"/>
        <v>0.04472907272727273</v>
      </c>
      <c r="O43" s="40">
        <f>COUNTIF(Vertices[Eigenvector Centrality],"&gt;= "&amp;N43)-COUNTIF(Vertices[Eigenvector Centrality],"&gt;="&amp;N44)</f>
        <v>0</v>
      </c>
      <c r="P43" s="39">
        <f t="shared" si="16"/>
        <v>1.827456709090909</v>
      </c>
      <c r="Q43" s="40">
        <f>COUNTIF(Vertices[PageRank],"&gt;= "&amp;P43)-COUNTIF(Vertices[PageRank],"&gt;="&amp;P44)</f>
        <v>0</v>
      </c>
      <c r="R43" s="39">
        <f t="shared" si="17"/>
        <v>0.5272727272727273</v>
      </c>
      <c r="S43" s="44">
        <f>COUNTIF(Vertices[Clustering Coefficient],"&gt;= "&amp;R43)-COUNTIF(Vertices[Clustering Coefficient],"&gt;="&amp;R44)</f>
        <v>1</v>
      </c>
      <c r="T43" s="39" t="e">
        <f ca="1" t="shared" si="18"/>
        <v>#REF!</v>
      </c>
      <c r="U43" s="40" t="e">
        <f ca="1" t="shared" si="0"/>
        <v>#REF!</v>
      </c>
    </row>
    <row r="44" spans="4:21" ht="15">
      <c r="D44" s="32">
        <f t="shared" si="10"/>
        <v>0</v>
      </c>
      <c r="E44" s="3">
        <f>COUNTIF(Vertices[Degree],"&gt;= "&amp;D44)-COUNTIF(Vertices[Degree],"&gt;="&amp;D45)</f>
        <v>0</v>
      </c>
      <c r="F44" s="37">
        <f t="shared" si="11"/>
        <v>7.636363636363639</v>
      </c>
      <c r="G44" s="38">
        <f>COUNTIF(Vertices[In-Degree],"&gt;= "&amp;F44)-COUNTIF(Vertices[In-Degree],"&gt;="&amp;F45)</f>
        <v>0</v>
      </c>
      <c r="H44" s="37">
        <f t="shared" si="12"/>
        <v>8.727272727272728</v>
      </c>
      <c r="I44" s="38">
        <f>COUNTIF(Vertices[Out-Degree],"&gt;= "&amp;H44)-COUNTIF(Vertices[Out-Degree],"&gt;="&amp;H45)</f>
        <v>1</v>
      </c>
      <c r="J44" s="37">
        <f t="shared" si="13"/>
        <v>808.4424239999997</v>
      </c>
      <c r="K44" s="38">
        <f>COUNTIF(Vertices[Betweenness Centrality],"&gt;= "&amp;J44)-COUNTIF(Vertices[Betweenness Centrality],"&gt;="&amp;J45)</f>
        <v>0</v>
      </c>
      <c r="L44" s="37">
        <f t="shared" si="14"/>
        <v>0.5477386363636364</v>
      </c>
      <c r="M44" s="38">
        <f>COUNTIF(Vertices[Closeness Centrality],"&gt;= "&amp;L44)-COUNTIF(Vertices[Closeness Centrality],"&gt;="&amp;L45)</f>
        <v>0</v>
      </c>
      <c r="N44" s="37">
        <f t="shared" si="15"/>
        <v>0.046271454545454546</v>
      </c>
      <c r="O44" s="38">
        <f>COUNTIF(Vertices[Eigenvector Centrality],"&gt;= "&amp;N44)-COUNTIF(Vertices[Eigenvector Centrality],"&gt;="&amp;N45)</f>
        <v>0</v>
      </c>
      <c r="P44" s="37">
        <f t="shared" si="16"/>
        <v>1.8782531818181818</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7.890909090909094</v>
      </c>
      <c r="G45" s="40">
        <f>COUNTIF(Vertices[In-Degree],"&gt;= "&amp;F45)-COUNTIF(Vertices[In-Degree],"&gt;="&amp;F46)</f>
        <v>0</v>
      </c>
      <c r="H45" s="39">
        <f t="shared" si="12"/>
        <v>9.01818181818182</v>
      </c>
      <c r="I45" s="40">
        <f>COUNTIF(Vertices[Out-Degree],"&gt;= "&amp;H45)-COUNTIF(Vertices[Out-Degree],"&gt;="&amp;H46)</f>
        <v>0</v>
      </c>
      <c r="J45" s="39">
        <f t="shared" si="13"/>
        <v>835.3905047999997</v>
      </c>
      <c r="K45" s="40">
        <f>COUNTIF(Vertices[Betweenness Centrality],"&gt;= "&amp;J45)-COUNTIF(Vertices[Betweenness Centrality],"&gt;="&amp;J46)</f>
        <v>0</v>
      </c>
      <c r="L45" s="39">
        <f t="shared" si="14"/>
        <v>0.565829090909091</v>
      </c>
      <c r="M45" s="40">
        <f>COUNTIF(Vertices[Closeness Centrality],"&gt;= "&amp;L45)-COUNTIF(Vertices[Closeness Centrality],"&gt;="&amp;L46)</f>
        <v>0</v>
      </c>
      <c r="N45" s="39">
        <f t="shared" si="15"/>
        <v>0.04781383636363636</v>
      </c>
      <c r="O45" s="40">
        <f>COUNTIF(Vertices[Eigenvector Centrality],"&gt;= "&amp;N45)-COUNTIF(Vertices[Eigenvector Centrality],"&gt;="&amp;N46)</f>
        <v>0</v>
      </c>
      <c r="P45" s="39">
        <f t="shared" si="16"/>
        <v>1.9290496545454545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8.145454545454548</v>
      </c>
      <c r="G46" s="38">
        <f>COUNTIF(Vertices[In-Degree],"&gt;= "&amp;F46)-COUNTIF(Vertices[In-Degree],"&gt;="&amp;F47)</f>
        <v>0</v>
      </c>
      <c r="H46" s="37">
        <f t="shared" si="12"/>
        <v>9.30909090909091</v>
      </c>
      <c r="I46" s="38">
        <f>COUNTIF(Vertices[Out-Degree],"&gt;= "&amp;H46)-COUNTIF(Vertices[Out-Degree],"&gt;="&amp;H47)</f>
        <v>0</v>
      </c>
      <c r="J46" s="37">
        <f t="shared" si="13"/>
        <v>862.3385855999996</v>
      </c>
      <c r="K46" s="38">
        <f>COUNTIF(Vertices[Betweenness Centrality],"&gt;= "&amp;J46)-COUNTIF(Vertices[Betweenness Centrality],"&gt;="&amp;J47)</f>
        <v>0</v>
      </c>
      <c r="L46" s="37">
        <f t="shared" si="14"/>
        <v>0.5839195454545455</v>
      </c>
      <c r="M46" s="38">
        <f>COUNTIF(Vertices[Closeness Centrality],"&gt;= "&amp;L46)-COUNTIF(Vertices[Closeness Centrality],"&gt;="&amp;L47)</f>
        <v>0</v>
      </c>
      <c r="N46" s="37">
        <f t="shared" si="15"/>
        <v>0.04935621818181818</v>
      </c>
      <c r="O46" s="38">
        <f>COUNTIF(Vertices[Eigenvector Centrality],"&gt;= "&amp;N46)-COUNTIF(Vertices[Eigenvector Centrality],"&gt;="&amp;N47)</f>
        <v>0</v>
      </c>
      <c r="P46" s="37">
        <f t="shared" si="16"/>
        <v>1.9798461272727272</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8.400000000000002</v>
      </c>
      <c r="G47" s="40">
        <f>COUNTIF(Vertices[In-Degree],"&gt;= "&amp;F47)-COUNTIF(Vertices[In-Degree],"&gt;="&amp;F48)</f>
        <v>0</v>
      </c>
      <c r="H47" s="39">
        <f t="shared" si="12"/>
        <v>9.600000000000001</v>
      </c>
      <c r="I47" s="40">
        <f>COUNTIF(Vertices[Out-Degree],"&gt;= "&amp;H47)-COUNTIF(Vertices[Out-Degree],"&gt;="&amp;H48)</f>
        <v>0</v>
      </c>
      <c r="J47" s="39">
        <f t="shared" si="13"/>
        <v>889.2866663999996</v>
      </c>
      <c r="K47" s="40">
        <f>COUNTIF(Vertices[Betweenness Centrality],"&gt;= "&amp;J47)-COUNTIF(Vertices[Betweenness Centrality],"&gt;="&amp;J48)</f>
        <v>0</v>
      </c>
      <c r="L47" s="39">
        <f t="shared" si="14"/>
        <v>0.60201</v>
      </c>
      <c r="M47" s="40">
        <f>COUNTIF(Vertices[Closeness Centrality],"&gt;= "&amp;L47)-COUNTIF(Vertices[Closeness Centrality],"&gt;="&amp;L48)</f>
        <v>0</v>
      </c>
      <c r="N47" s="39">
        <f t="shared" si="15"/>
        <v>0.050898599999999995</v>
      </c>
      <c r="O47" s="40">
        <f>COUNTIF(Vertices[Eigenvector Centrality],"&gt;= "&amp;N47)-COUNTIF(Vertices[Eigenvector Centrality],"&gt;="&amp;N48)</f>
        <v>0</v>
      </c>
      <c r="P47" s="39">
        <f t="shared" si="16"/>
        <v>2.0306426</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8.654545454545456</v>
      </c>
      <c r="G48" s="38">
        <f>COUNTIF(Vertices[In-Degree],"&gt;= "&amp;F48)-COUNTIF(Vertices[In-Degree],"&gt;="&amp;F49)</f>
        <v>0</v>
      </c>
      <c r="H48" s="37">
        <f t="shared" si="12"/>
        <v>9.890909090909092</v>
      </c>
      <c r="I48" s="38">
        <f>COUNTIF(Vertices[Out-Degree],"&gt;= "&amp;H48)-COUNTIF(Vertices[Out-Degree],"&gt;="&amp;H49)</f>
        <v>0</v>
      </c>
      <c r="J48" s="37">
        <f t="shared" si="13"/>
        <v>916.2347471999996</v>
      </c>
      <c r="K48" s="38">
        <f>COUNTIF(Vertices[Betweenness Centrality],"&gt;= "&amp;J48)-COUNTIF(Vertices[Betweenness Centrality],"&gt;="&amp;J49)</f>
        <v>0</v>
      </c>
      <c r="L48" s="37">
        <f t="shared" si="14"/>
        <v>0.6201004545454546</v>
      </c>
      <c r="M48" s="38">
        <f>COUNTIF(Vertices[Closeness Centrality],"&gt;= "&amp;L48)-COUNTIF(Vertices[Closeness Centrality],"&gt;="&amp;L49)</f>
        <v>0</v>
      </c>
      <c r="N48" s="37">
        <f t="shared" si="15"/>
        <v>0.05244098181818181</v>
      </c>
      <c r="O48" s="38">
        <f>COUNTIF(Vertices[Eigenvector Centrality],"&gt;= "&amp;N48)-COUNTIF(Vertices[Eigenvector Centrality],"&gt;="&amp;N49)</f>
        <v>0</v>
      </c>
      <c r="P48" s="37">
        <f t="shared" si="16"/>
        <v>2.081439072727273</v>
      </c>
      <c r="Q48" s="38">
        <f>COUNTIF(Vertices[PageRank],"&gt;= "&amp;P48)-COUNTIF(Vertices[PageRank],"&gt;="&amp;P49)</f>
        <v>1</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8.90909090909091</v>
      </c>
      <c r="G49" s="40">
        <f>COUNTIF(Vertices[In-Degree],"&gt;= "&amp;F49)-COUNTIF(Vertices[In-Degree],"&gt;="&amp;F50)</f>
        <v>0</v>
      </c>
      <c r="H49" s="39">
        <f t="shared" si="12"/>
        <v>10.181818181818183</v>
      </c>
      <c r="I49" s="40">
        <f>COUNTIF(Vertices[Out-Degree],"&gt;= "&amp;H49)-COUNTIF(Vertices[Out-Degree],"&gt;="&amp;H50)</f>
        <v>0</v>
      </c>
      <c r="J49" s="39">
        <f t="shared" si="13"/>
        <v>943.1828279999995</v>
      </c>
      <c r="K49" s="40">
        <f>COUNTIF(Vertices[Betweenness Centrality],"&gt;= "&amp;J49)-COUNTIF(Vertices[Betweenness Centrality],"&gt;="&amp;J50)</f>
        <v>0</v>
      </c>
      <c r="L49" s="39">
        <f t="shared" si="14"/>
        <v>0.6381909090909091</v>
      </c>
      <c r="M49" s="40">
        <f>COUNTIF(Vertices[Closeness Centrality],"&gt;= "&amp;L49)-COUNTIF(Vertices[Closeness Centrality],"&gt;="&amp;L50)</f>
        <v>0</v>
      </c>
      <c r="N49" s="39">
        <f t="shared" si="15"/>
        <v>0.05398336363636363</v>
      </c>
      <c r="O49" s="40">
        <f>COUNTIF(Vertices[Eigenvector Centrality],"&gt;= "&amp;N49)-COUNTIF(Vertices[Eigenvector Centrality],"&gt;="&amp;N50)</f>
        <v>0</v>
      </c>
      <c r="P49" s="39">
        <f t="shared" si="16"/>
        <v>2.132235545454546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9.163636363636364</v>
      </c>
      <c r="G50" s="38">
        <f>COUNTIF(Vertices[In-Degree],"&gt;= "&amp;F50)-COUNTIF(Vertices[In-Degree],"&gt;="&amp;F51)</f>
        <v>0</v>
      </c>
      <c r="H50" s="37">
        <f t="shared" si="12"/>
        <v>10.472727272727274</v>
      </c>
      <c r="I50" s="38">
        <f>COUNTIF(Vertices[Out-Degree],"&gt;= "&amp;H50)-COUNTIF(Vertices[Out-Degree],"&gt;="&amp;H51)</f>
        <v>0</v>
      </c>
      <c r="J50" s="37">
        <f t="shared" si="13"/>
        <v>970.1309087999995</v>
      </c>
      <c r="K50" s="38">
        <f>COUNTIF(Vertices[Betweenness Centrality],"&gt;= "&amp;J50)-COUNTIF(Vertices[Betweenness Centrality],"&gt;="&amp;J51)</f>
        <v>0</v>
      </c>
      <c r="L50" s="37">
        <f t="shared" si="14"/>
        <v>0.6562813636363637</v>
      </c>
      <c r="M50" s="38">
        <f>COUNTIF(Vertices[Closeness Centrality],"&gt;= "&amp;L50)-COUNTIF(Vertices[Closeness Centrality],"&gt;="&amp;L51)</f>
        <v>0</v>
      </c>
      <c r="N50" s="37">
        <f t="shared" si="15"/>
        <v>0.055525745454545444</v>
      </c>
      <c r="O50" s="38">
        <f>COUNTIF(Vertices[Eigenvector Centrality],"&gt;= "&amp;N50)-COUNTIF(Vertices[Eigenvector Centrality],"&gt;="&amp;N51)</f>
        <v>0</v>
      </c>
      <c r="P50" s="37">
        <f t="shared" si="16"/>
        <v>2.183032018181819</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9.418181818181818</v>
      </c>
      <c r="G51" s="40">
        <f>COUNTIF(Vertices[In-Degree],"&gt;= "&amp;F51)-COUNTIF(Vertices[In-Degree],"&gt;="&amp;F52)</f>
        <v>0</v>
      </c>
      <c r="H51" s="39">
        <f t="shared" si="12"/>
        <v>10.763636363636365</v>
      </c>
      <c r="I51" s="40">
        <f>COUNTIF(Vertices[Out-Degree],"&gt;= "&amp;H51)-COUNTIF(Vertices[Out-Degree],"&gt;="&amp;H52)</f>
        <v>0</v>
      </c>
      <c r="J51" s="39">
        <f t="shared" si="13"/>
        <v>997.0789895999994</v>
      </c>
      <c r="K51" s="40">
        <f>COUNTIF(Vertices[Betweenness Centrality],"&gt;= "&amp;J51)-COUNTIF(Vertices[Betweenness Centrality],"&gt;="&amp;J52)</f>
        <v>0</v>
      </c>
      <c r="L51" s="39">
        <f t="shared" si="14"/>
        <v>0.6743718181818182</v>
      </c>
      <c r="M51" s="40">
        <f>COUNTIF(Vertices[Closeness Centrality],"&gt;= "&amp;L51)-COUNTIF(Vertices[Closeness Centrality],"&gt;="&amp;L52)</f>
        <v>0</v>
      </c>
      <c r="N51" s="39">
        <f t="shared" si="15"/>
        <v>0.05706812727272726</v>
      </c>
      <c r="O51" s="40">
        <f>COUNTIF(Vertices[Eigenvector Centrality],"&gt;= "&amp;N51)-COUNTIF(Vertices[Eigenvector Centrality],"&gt;="&amp;N52)</f>
        <v>0</v>
      </c>
      <c r="P51" s="39">
        <f t="shared" si="16"/>
        <v>2.233828490909092</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9.672727272727272</v>
      </c>
      <c r="G52" s="38">
        <f>COUNTIF(Vertices[In-Degree],"&gt;= "&amp;F52)-COUNTIF(Vertices[In-Degree],"&gt;="&amp;F53)</f>
        <v>0</v>
      </c>
      <c r="H52" s="37">
        <f t="shared" si="12"/>
        <v>11.054545454545456</v>
      </c>
      <c r="I52" s="38">
        <f>COUNTIF(Vertices[Out-Degree],"&gt;= "&amp;H52)-COUNTIF(Vertices[Out-Degree],"&gt;="&amp;H53)</f>
        <v>0</v>
      </c>
      <c r="J52" s="37">
        <f t="shared" si="13"/>
        <v>1024.0270703999995</v>
      </c>
      <c r="K52" s="38">
        <f>COUNTIF(Vertices[Betweenness Centrality],"&gt;= "&amp;J52)-COUNTIF(Vertices[Betweenness Centrality],"&gt;="&amp;J53)</f>
        <v>0</v>
      </c>
      <c r="L52" s="37">
        <f t="shared" si="14"/>
        <v>0.6924622727272728</v>
      </c>
      <c r="M52" s="38">
        <f>COUNTIF(Vertices[Closeness Centrality],"&gt;= "&amp;L52)-COUNTIF(Vertices[Closeness Centrality],"&gt;="&amp;L53)</f>
        <v>0</v>
      </c>
      <c r="N52" s="37">
        <f t="shared" si="15"/>
        <v>0.05861050909090908</v>
      </c>
      <c r="O52" s="38">
        <f>COUNTIF(Vertices[Eigenvector Centrality],"&gt;= "&amp;N52)-COUNTIF(Vertices[Eigenvector Centrality],"&gt;="&amp;N53)</f>
        <v>5</v>
      </c>
      <c r="P52" s="37">
        <f t="shared" si="16"/>
        <v>2.284624963636365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9.927272727272726</v>
      </c>
      <c r="G53" s="40">
        <f>COUNTIF(Vertices[In-Degree],"&gt;= "&amp;F53)-COUNTIF(Vertices[In-Degree],"&gt;="&amp;F54)</f>
        <v>3</v>
      </c>
      <c r="H53" s="39">
        <f t="shared" si="12"/>
        <v>11.345454545454547</v>
      </c>
      <c r="I53" s="40">
        <f>COUNTIF(Vertices[Out-Degree],"&gt;= "&amp;H53)-COUNTIF(Vertices[Out-Degree],"&gt;="&amp;H54)</f>
        <v>0</v>
      </c>
      <c r="J53" s="39">
        <f t="shared" si="13"/>
        <v>1050.9751511999996</v>
      </c>
      <c r="K53" s="40">
        <f>COUNTIF(Vertices[Betweenness Centrality],"&gt;= "&amp;J53)-COUNTIF(Vertices[Betweenness Centrality],"&gt;="&amp;J54)</f>
        <v>0</v>
      </c>
      <c r="L53" s="39">
        <f t="shared" si="14"/>
        <v>0.7105527272727273</v>
      </c>
      <c r="M53" s="40">
        <f>COUNTIF(Vertices[Closeness Centrality],"&gt;= "&amp;L53)-COUNTIF(Vertices[Closeness Centrality],"&gt;="&amp;L54)</f>
        <v>0</v>
      </c>
      <c r="N53" s="39">
        <f t="shared" si="15"/>
        <v>0.06015289090909089</v>
      </c>
      <c r="O53" s="40">
        <f>COUNTIF(Vertices[Eigenvector Centrality],"&gt;= "&amp;N53)-COUNTIF(Vertices[Eigenvector Centrality],"&gt;="&amp;N54)</f>
        <v>0</v>
      </c>
      <c r="P53" s="39">
        <f t="shared" si="16"/>
        <v>2.335421436363638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10.18181818181818</v>
      </c>
      <c r="G54" s="38">
        <f>COUNTIF(Vertices[In-Degree],"&gt;= "&amp;F54)-COUNTIF(Vertices[In-Degree],"&gt;="&amp;F55)</f>
        <v>0</v>
      </c>
      <c r="H54" s="37">
        <f t="shared" si="12"/>
        <v>11.636363636363638</v>
      </c>
      <c r="I54" s="38">
        <f>COUNTIF(Vertices[Out-Degree],"&gt;= "&amp;H54)-COUNTIF(Vertices[Out-Degree],"&gt;="&amp;H55)</f>
        <v>0</v>
      </c>
      <c r="J54" s="37">
        <f t="shared" si="13"/>
        <v>1077.9232319999996</v>
      </c>
      <c r="K54" s="38">
        <f>COUNTIF(Vertices[Betweenness Centrality],"&gt;= "&amp;J54)-COUNTIF(Vertices[Betweenness Centrality],"&gt;="&amp;J55)</f>
        <v>0</v>
      </c>
      <c r="L54" s="37">
        <f t="shared" si="14"/>
        <v>0.7286431818181819</v>
      </c>
      <c r="M54" s="38">
        <f>COUNTIF(Vertices[Closeness Centrality],"&gt;= "&amp;L54)-COUNTIF(Vertices[Closeness Centrality],"&gt;="&amp;L55)</f>
        <v>0</v>
      </c>
      <c r="N54" s="37">
        <f t="shared" si="15"/>
        <v>0.06169527272727271</v>
      </c>
      <c r="O54" s="38">
        <f>COUNTIF(Vertices[Eigenvector Centrality],"&gt;= "&amp;N54)-COUNTIF(Vertices[Eigenvector Centrality],"&gt;="&amp;N55)</f>
        <v>0</v>
      </c>
      <c r="P54" s="37">
        <f t="shared" si="16"/>
        <v>2.386217909090911</v>
      </c>
      <c r="Q54" s="38">
        <f>COUNTIF(Vertices[PageRank],"&gt;= "&amp;P54)-COUNTIF(Vertices[PageRank],"&gt;="&amp;P55)</f>
        <v>1</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10.436363636363634</v>
      </c>
      <c r="G55" s="40">
        <f>COUNTIF(Vertices[In-Degree],"&gt;= "&amp;F55)-COUNTIF(Vertices[In-Degree],"&gt;="&amp;F56)</f>
        <v>0</v>
      </c>
      <c r="H55" s="39">
        <f t="shared" si="12"/>
        <v>11.92727272727273</v>
      </c>
      <c r="I55" s="40">
        <f>COUNTIF(Vertices[Out-Degree],"&gt;= "&amp;H55)-COUNTIF(Vertices[Out-Degree],"&gt;="&amp;H56)</f>
        <v>0</v>
      </c>
      <c r="J55" s="39">
        <f t="shared" si="13"/>
        <v>1104.8713127999997</v>
      </c>
      <c r="K55" s="40">
        <f>COUNTIF(Vertices[Betweenness Centrality],"&gt;= "&amp;J55)-COUNTIF(Vertices[Betweenness Centrality],"&gt;="&amp;J56)</f>
        <v>0</v>
      </c>
      <c r="L55" s="39">
        <f t="shared" si="14"/>
        <v>0.7467336363636364</v>
      </c>
      <c r="M55" s="40">
        <f>COUNTIF(Vertices[Closeness Centrality],"&gt;= "&amp;L55)-COUNTIF(Vertices[Closeness Centrality],"&gt;="&amp;L56)</f>
        <v>0</v>
      </c>
      <c r="N55" s="39">
        <f t="shared" si="15"/>
        <v>0.06323765454545453</v>
      </c>
      <c r="O55" s="40">
        <f>COUNTIF(Vertices[Eigenvector Centrality],"&gt;= "&amp;N55)-COUNTIF(Vertices[Eigenvector Centrality],"&gt;="&amp;N56)</f>
        <v>0</v>
      </c>
      <c r="P55" s="39">
        <f t="shared" si="16"/>
        <v>2.4370143818181838</v>
      </c>
      <c r="Q55" s="40">
        <f>COUNTIF(Vertices[PageRank],"&gt;= "&amp;P55)-COUNTIF(Vertices[PageRank],"&gt;="&amp;P56)</f>
        <v>1</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10.690909090909088</v>
      </c>
      <c r="G56" s="38">
        <f>COUNTIF(Vertices[In-Degree],"&gt;= "&amp;F56)-COUNTIF(Vertices[In-Degree],"&gt;="&amp;F57)</f>
        <v>5</v>
      </c>
      <c r="H56" s="37">
        <f t="shared" si="12"/>
        <v>12.21818181818182</v>
      </c>
      <c r="I56" s="38">
        <f>COUNTIF(Vertices[Out-Degree],"&gt;= "&amp;H56)-COUNTIF(Vertices[Out-Degree],"&gt;="&amp;H57)</f>
        <v>0</v>
      </c>
      <c r="J56" s="37">
        <f t="shared" si="13"/>
        <v>1131.8193935999998</v>
      </c>
      <c r="K56" s="38">
        <f>COUNTIF(Vertices[Betweenness Centrality],"&gt;= "&amp;J56)-COUNTIF(Vertices[Betweenness Centrality],"&gt;="&amp;J57)</f>
        <v>0</v>
      </c>
      <c r="L56" s="37">
        <f t="shared" si="14"/>
        <v>0.764824090909091</v>
      </c>
      <c r="M56" s="38">
        <f>COUNTIF(Vertices[Closeness Centrality],"&gt;= "&amp;L56)-COUNTIF(Vertices[Closeness Centrality],"&gt;="&amp;L57)</f>
        <v>0</v>
      </c>
      <c r="N56" s="37">
        <f t="shared" si="15"/>
        <v>0.06478003636363636</v>
      </c>
      <c r="O56" s="38">
        <f>COUNTIF(Vertices[Eigenvector Centrality],"&gt;= "&amp;N56)-COUNTIF(Vertices[Eigenvector Centrality],"&gt;="&amp;N57)</f>
        <v>6</v>
      </c>
      <c r="P56" s="37">
        <f t="shared" si="16"/>
        <v>2.4878108545454567</v>
      </c>
      <c r="Q56" s="38">
        <f>COUNTIF(Vertices[PageRank],"&gt;= "&amp;P56)-COUNTIF(Vertices[PageRank],"&gt;="&amp;P57)</f>
        <v>1</v>
      </c>
      <c r="R56" s="37">
        <f t="shared" si="17"/>
        <v>0.7636363636363638</v>
      </c>
      <c r="S56" s="43">
        <f>COUNTIF(Vertices[Clustering Coefficient],"&gt;= "&amp;R56)-COUNTIF(Vertices[Clustering Coefficient],"&gt;="&amp;R57)</f>
        <v>13</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14</v>
      </c>
      <c r="G57" s="42">
        <f>COUNTIF(Vertices[In-Degree],"&gt;= "&amp;F57)-COUNTIF(Vertices[In-Degree],"&gt;="&amp;F58)</f>
        <v>2</v>
      </c>
      <c r="H57" s="41">
        <f>MAX(Vertices[Out-Degree])</f>
        <v>16</v>
      </c>
      <c r="I57" s="42">
        <f>COUNTIF(Vertices[Out-Degree],"&gt;= "&amp;H57)-COUNTIF(Vertices[Out-Degree],"&gt;="&amp;H58)</f>
        <v>1</v>
      </c>
      <c r="J57" s="41">
        <f>MAX(Vertices[Betweenness Centrality])</f>
        <v>1482.144444</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0.084831</v>
      </c>
      <c r="O57" s="42">
        <f>COUNTIF(Vertices[Eigenvector Centrality],"&gt;= "&amp;N57)-COUNTIF(Vertices[Eigenvector Centrality],"&gt;="&amp;N58)</f>
        <v>1</v>
      </c>
      <c r="P57" s="41">
        <f>MAX(Vertices[PageRank])</f>
        <v>3.148165</v>
      </c>
      <c r="Q57" s="42">
        <f>COUNTIF(Vertices[PageRank],"&gt;= "&amp;P57)-COUNTIF(Vertices[PageRank],"&gt;="&amp;P58)</f>
        <v>1</v>
      </c>
      <c r="R57" s="41">
        <f>MAX(Vertices[Clustering Coefficient])</f>
        <v>1</v>
      </c>
      <c r="S57" s="45">
        <f>COUNTIF(Vertices[Clustering Coefficient],"&gt;= "&amp;R57)-COUNTIF(Vertices[Clustering Coefficient],"&gt;="&amp;R58)</f>
        <v>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14</v>
      </c>
    </row>
    <row r="71" spans="1:2" ht="15">
      <c r="A71" s="33" t="s">
        <v>90</v>
      </c>
      <c r="B71" s="47">
        <f>_xlfn.IFERROR(AVERAGE(Vertices[In-Degree]),NoMetricMessage)</f>
        <v>2.9322033898305087</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16</v>
      </c>
    </row>
    <row r="85" spans="1:2" ht="15">
      <c r="A85" s="33" t="s">
        <v>96</v>
      </c>
      <c r="B85" s="47">
        <f>_xlfn.IFERROR(AVERAGE(Vertices[Out-Degree]),NoMetricMessage)</f>
        <v>2.9322033898305087</v>
      </c>
    </row>
    <row r="86" spans="1:2" ht="15">
      <c r="A86" s="33" t="s">
        <v>97</v>
      </c>
      <c r="B86" s="47">
        <f>_xlfn.IFERROR(MEDIAN(Vertices[Out-Degree]),NoMetricMessage)</f>
        <v>2</v>
      </c>
    </row>
    <row r="97" spans="1:2" ht="15">
      <c r="A97" s="33" t="s">
        <v>100</v>
      </c>
      <c r="B97" s="47">
        <f>IF(COUNT(Vertices[Betweenness Centrality])&gt;0,J2,NoMetricMessage)</f>
        <v>0</v>
      </c>
    </row>
    <row r="98" spans="1:2" ht="15">
      <c r="A98" s="33" t="s">
        <v>101</v>
      </c>
      <c r="B98" s="47">
        <f>IF(COUNT(Vertices[Betweenness Centrality])&gt;0,J57,NoMetricMessage)</f>
        <v>1482.144444</v>
      </c>
    </row>
    <row r="99" spans="1:2" ht="15">
      <c r="A99" s="33" t="s">
        <v>102</v>
      </c>
      <c r="B99" s="47">
        <f>_xlfn.IFERROR(AVERAGE(Vertices[Betweenness Centrality]),NoMetricMessage)</f>
        <v>81.86440683050847</v>
      </c>
    </row>
    <row r="100" spans="1:2" ht="15">
      <c r="A100" s="33" t="s">
        <v>103</v>
      </c>
      <c r="B100" s="47">
        <f>_xlfn.IFERROR(MEDIAN(Vertices[Betweenness Centrality]),NoMetricMessage)</f>
        <v>0</v>
      </c>
    </row>
    <row r="111" spans="1:2" ht="15">
      <c r="A111" s="33" t="s">
        <v>106</v>
      </c>
      <c r="B111" s="47">
        <f>IF(COUNT(Vertices[Closeness Centrality])&gt;0,L2,NoMetricMessage)</f>
        <v>0.005025</v>
      </c>
    </row>
    <row r="112" spans="1:2" ht="15">
      <c r="A112" s="33" t="s">
        <v>107</v>
      </c>
      <c r="B112" s="47">
        <f>IF(COUNT(Vertices[Closeness Centrality])&gt;0,L57,NoMetricMessage)</f>
        <v>1</v>
      </c>
    </row>
    <row r="113" spans="1:2" ht="15">
      <c r="A113" s="33" t="s">
        <v>108</v>
      </c>
      <c r="B113" s="47">
        <f>_xlfn.IFERROR(AVERAGE(Vertices[Closeness Centrality]),NoMetricMessage)</f>
        <v>0.09383245762711864</v>
      </c>
    </row>
    <row r="114" spans="1:2" ht="15">
      <c r="A114" s="33" t="s">
        <v>109</v>
      </c>
      <c r="B114" s="47">
        <f>_xlfn.IFERROR(MEDIAN(Vertices[Closeness Centrality]),NoMetricMessage)</f>
        <v>0.006849</v>
      </c>
    </row>
    <row r="125" spans="1:2" ht="15">
      <c r="A125" s="33" t="s">
        <v>112</v>
      </c>
      <c r="B125" s="47">
        <f>IF(COUNT(Vertices[Eigenvector Centrality])&gt;0,N2,NoMetricMessage)</f>
        <v>0</v>
      </c>
    </row>
    <row r="126" spans="1:2" ht="15">
      <c r="A126" s="33" t="s">
        <v>113</v>
      </c>
      <c r="B126" s="47">
        <f>IF(COUNT(Vertices[Eigenvector Centrality])&gt;0,N57,NoMetricMessage)</f>
        <v>0.084831</v>
      </c>
    </row>
    <row r="127" spans="1:2" ht="15">
      <c r="A127" s="33" t="s">
        <v>114</v>
      </c>
      <c r="B127" s="47">
        <f>_xlfn.IFERROR(AVERAGE(Vertices[Eigenvector Centrality]),NoMetricMessage)</f>
        <v>0.016949186440677964</v>
      </c>
    </row>
    <row r="128" spans="1:2" ht="15">
      <c r="A128" s="33" t="s">
        <v>115</v>
      </c>
      <c r="B128" s="47">
        <f>_xlfn.IFERROR(MEDIAN(Vertices[Eigenvector Centrality]),NoMetricMessage)</f>
        <v>0.001998</v>
      </c>
    </row>
    <row r="139" spans="1:2" ht="15">
      <c r="A139" s="33" t="s">
        <v>140</v>
      </c>
      <c r="B139" s="47">
        <f>IF(COUNT(Vertices[PageRank])&gt;0,P2,NoMetricMessage)</f>
        <v>0.354359</v>
      </c>
    </row>
    <row r="140" spans="1:2" ht="15">
      <c r="A140" s="33" t="s">
        <v>141</v>
      </c>
      <c r="B140" s="47">
        <f>IF(COUNT(Vertices[PageRank])&gt;0,P57,NoMetricMessage)</f>
        <v>3.148165</v>
      </c>
    </row>
    <row r="141" spans="1:2" ht="15">
      <c r="A141" s="33" t="s">
        <v>142</v>
      </c>
      <c r="B141" s="47">
        <f>_xlfn.IFERROR(AVERAGE(Vertices[PageRank]),NoMetricMessage)</f>
        <v>0.9999904237288132</v>
      </c>
    </row>
    <row r="142" spans="1:2" ht="15">
      <c r="A142" s="33" t="s">
        <v>143</v>
      </c>
      <c r="B142" s="47">
        <f>_xlfn.IFERROR(MEDIAN(Vertices[PageRank]),NoMetricMessage)</f>
        <v>0.872385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0.39874680404341406</v>
      </c>
    </row>
    <row r="156" spans="1:2" ht="15">
      <c r="A156" s="33" t="s">
        <v>121</v>
      </c>
      <c r="B156" s="47">
        <f>_xlfn.IFERROR(MEDIAN(Vertices[Clustering Coefficient]),NoMetricMessage)</f>
        <v>0.358974358974359</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1045</v>
      </c>
    </row>
    <row r="6" spans="1:18" ht="409.5">
      <c r="A6">
        <v>0</v>
      </c>
      <c r="B6" s="1" t="s">
        <v>136</v>
      </c>
      <c r="C6">
        <v>1</v>
      </c>
      <c r="D6" t="s">
        <v>59</v>
      </c>
      <c r="E6" t="s">
        <v>59</v>
      </c>
      <c r="F6">
        <v>0</v>
      </c>
      <c r="H6" t="s">
        <v>71</v>
      </c>
      <c r="J6" t="s">
        <v>173</v>
      </c>
      <c r="K6" s="13" t="s">
        <v>1046</v>
      </c>
      <c r="R6" t="s">
        <v>129</v>
      </c>
    </row>
    <row r="7" spans="1:11" ht="409.5">
      <c r="A7">
        <v>2</v>
      </c>
      <c r="B7">
        <v>1</v>
      </c>
      <c r="C7">
        <v>0</v>
      </c>
      <c r="D7" t="s">
        <v>60</v>
      </c>
      <c r="E7" t="s">
        <v>60</v>
      </c>
      <c r="F7">
        <v>2</v>
      </c>
      <c r="H7" t="s">
        <v>72</v>
      </c>
      <c r="J7" t="s">
        <v>174</v>
      </c>
      <c r="K7" s="13" t="s">
        <v>1047</v>
      </c>
    </row>
    <row r="8" spans="1:11" ht="409.5">
      <c r="A8"/>
      <c r="B8">
        <v>2</v>
      </c>
      <c r="C8">
        <v>2</v>
      </c>
      <c r="D8" t="s">
        <v>61</v>
      </c>
      <c r="E8" t="s">
        <v>61</v>
      </c>
      <c r="H8" t="s">
        <v>73</v>
      </c>
      <c r="J8" t="s">
        <v>175</v>
      </c>
      <c r="K8" s="13" t="s">
        <v>1048</v>
      </c>
    </row>
    <row r="9" spans="1:11" ht="409.5">
      <c r="A9"/>
      <c r="B9">
        <v>3</v>
      </c>
      <c r="C9">
        <v>4</v>
      </c>
      <c r="D9" t="s">
        <v>62</v>
      </c>
      <c r="E9" t="s">
        <v>62</v>
      </c>
      <c r="H9" t="s">
        <v>74</v>
      </c>
      <c r="J9" t="s">
        <v>176</v>
      </c>
      <c r="K9" s="13" t="s">
        <v>1049</v>
      </c>
    </row>
    <row r="10" spans="1:11" ht="15">
      <c r="A10"/>
      <c r="B10">
        <v>4</v>
      </c>
      <c r="D10" t="s">
        <v>63</v>
      </c>
      <c r="E10" t="s">
        <v>63</v>
      </c>
      <c r="H10" t="s">
        <v>75</v>
      </c>
      <c r="J10" t="s">
        <v>177</v>
      </c>
      <c r="K10" t="s">
        <v>1050</v>
      </c>
    </row>
    <row r="11" spans="1:11" ht="15">
      <c r="A11"/>
      <c r="B11">
        <v>5</v>
      </c>
      <c r="D11" t="s">
        <v>46</v>
      </c>
      <c r="E11">
        <v>1</v>
      </c>
      <c r="H11" t="s">
        <v>76</v>
      </c>
      <c r="J11" t="s">
        <v>178</v>
      </c>
      <c r="K11" t="s">
        <v>1051</v>
      </c>
    </row>
    <row r="12" spans="1:11" ht="15">
      <c r="A12"/>
      <c r="B12"/>
      <c r="D12" t="s">
        <v>64</v>
      </c>
      <c r="E12">
        <v>2</v>
      </c>
      <c r="H12">
        <v>0</v>
      </c>
      <c r="J12" t="s">
        <v>179</v>
      </c>
      <c r="K12" t="s">
        <v>1052</v>
      </c>
    </row>
    <row r="13" spans="1:11" ht="15">
      <c r="A13"/>
      <c r="B13"/>
      <c r="D13">
        <v>1</v>
      </c>
      <c r="E13">
        <v>3</v>
      </c>
      <c r="H13">
        <v>1</v>
      </c>
      <c r="J13" t="s">
        <v>180</v>
      </c>
      <c r="K13" t="s">
        <v>1053</v>
      </c>
    </row>
    <row r="14" spans="4:11" ht="15">
      <c r="D14">
        <v>2</v>
      </c>
      <c r="E14">
        <v>4</v>
      </c>
      <c r="H14">
        <v>2</v>
      </c>
      <c r="J14" t="s">
        <v>181</v>
      </c>
      <c r="K14" t="s">
        <v>1054</v>
      </c>
    </row>
    <row r="15" spans="4:11" ht="15">
      <c r="D15">
        <v>3</v>
      </c>
      <c r="E15">
        <v>5</v>
      </c>
      <c r="H15">
        <v>3</v>
      </c>
      <c r="J15" t="s">
        <v>182</v>
      </c>
      <c r="K15" t="s">
        <v>1055</v>
      </c>
    </row>
    <row r="16" spans="4:11" ht="15">
      <c r="D16">
        <v>4</v>
      </c>
      <c r="E16">
        <v>6</v>
      </c>
      <c r="H16">
        <v>4</v>
      </c>
      <c r="J16" t="s">
        <v>183</v>
      </c>
      <c r="K16" t="s">
        <v>1056</v>
      </c>
    </row>
    <row r="17" spans="4:11" ht="15">
      <c r="D17">
        <v>5</v>
      </c>
      <c r="E17">
        <v>7</v>
      </c>
      <c r="H17">
        <v>5</v>
      </c>
      <c r="J17" t="s">
        <v>184</v>
      </c>
      <c r="K17" t="s">
        <v>1057</v>
      </c>
    </row>
    <row r="18" spans="4:11" ht="15">
      <c r="D18">
        <v>6</v>
      </c>
      <c r="E18">
        <v>8</v>
      </c>
      <c r="H18">
        <v>6</v>
      </c>
      <c r="J18" t="s">
        <v>185</v>
      </c>
      <c r="K18" t="s">
        <v>1058</v>
      </c>
    </row>
    <row r="19" spans="4:11" ht="15">
      <c r="D19">
        <v>7</v>
      </c>
      <c r="E19">
        <v>9</v>
      </c>
      <c r="H19">
        <v>7</v>
      </c>
      <c r="J19" t="s">
        <v>186</v>
      </c>
      <c r="K19" t="s">
        <v>1059</v>
      </c>
    </row>
    <row r="20" spans="4:11" ht="409.5">
      <c r="D20">
        <v>8</v>
      </c>
      <c r="H20">
        <v>8</v>
      </c>
      <c r="J20" t="s">
        <v>187</v>
      </c>
      <c r="K20" s="13" t="s">
        <v>1060</v>
      </c>
    </row>
    <row r="21" spans="4:11" ht="409.5">
      <c r="D21">
        <v>9</v>
      </c>
      <c r="H21">
        <v>9</v>
      </c>
      <c r="J21" t="s">
        <v>188</v>
      </c>
      <c r="K21" s="13" t="s">
        <v>1061</v>
      </c>
    </row>
    <row r="22" spans="4:11" ht="409.5">
      <c r="D22">
        <v>10</v>
      </c>
      <c r="J22" t="s">
        <v>189</v>
      </c>
      <c r="K22" s="13" t="s">
        <v>1785</v>
      </c>
    </row>
    <row r="23" spans="4:11" ht="15">
      <c r="D23">
        <v>11</v>
      </c>
      <c r="J23" t="s">
        <v>190</v>
      </c>
      <c r="K23">
        <v>18</v>
      </c>
    </row>
    <row r="24" spans="10:11" ht="15">
      <c r="J24" t="s">
        <v>192</v>
      </c>
      <c r="K24" t="s">
        <v>1782</v>
      </c>
    </row>
    <row r="25" spans="10:11" ht="409.5">
      <c r="J25" t="s">
        <v>193</v>
      </c>
      <c r="K25" s="13" t="s">
        <v>1784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202"/>
  <sheetViews>
    <sheetView workbookViewId="0" topLeftCell="A1"/>
  </sheetViews>
  <sheetFormatPr defaultColWidth="9.140625" defaultRowHeight="15"/>
  <cols>
    <col min="1" max="2" width="15.140625" style="0" bestFit="1" customWidth="1"/>
    <col min="3" max="4" width="15.57421875" style="0" bestFit="1" customWidth="1"/>
    <col min="5" max="5" width="16.00390625" style="0" bestFit="1" customWidth="1"/>
    <col min="6" max="6" width="14.421875" style="0" bestFit="1" customWidth="1"/>
    <col min="7" max="7" width="24.7109375" style="0" bestFit="1" customWidth="1"/>
    <col min="8" max="8" width="8.8515625" style="0" bestFit="1" customWidth="1"/>
    <col min="9" max="9" width="15.7109375" style="0" bestFit="1" customWidth="1"/>
    <col min="10" max="10" width="19.28125" style="0" bestFit="1" customWidth="1"/>
    <col min="11" max="11" width="19.57421875" style="0" bestFit="1" customWidth="1"/>
    <col min="12" max="12" width="17.140625" style="0" bestFit="1" customWidth="1"/>
    <col min="13" max="13" width="18.57421875" style="0" bestFit="1" customWidth="1"/>
    <col min="14" max="14" width="18.8515625" style="0" bestFit="1" customWidth="1"/>
    <col min="15" max="15" width="7.421875" style="0" bestFit="1" customWidth="1"/>
    <col min="16" max="16" width="7.7109375" style="0" bestFit="1" customWidth="1"/>
    <col min="17" max="17" width="23.8515625" style="0" bestFit="1" customWidth="1"/>
    <col min="18" max="18" width="10.57421875" style="0" bestFit="1" customWidth="1"/>
    <col min="19" max="19" width="12.140625" style="0" bestFit="1" customWidth="1"/>
    <col min="20" max="20" width="13.8515625" style="0" bestFit="1" customWidth="1"/>
    <col min="21" max="21" width="22.140625" style="0" bestFit="1" customWidth="1"/>
    <col min="22" max="22" width="11.7109375" style="0" bestFit="1" customWidth="1"/>
    <col min="23" max="23" width="16.421875" style="0" bestFit="1" customWidth="1"/>
    <col min="24" max="24" width="20.57421875" style="0" bestFit="1" customWidth="1"/>
    <col min="25" max="25" width="16.7109375" style="0" bestFit="1" customWidth="1"/>
    <col min="26" max="26" width="11.57421875" style="0" bestFit="1" customWidth="1"/>
    <col min="27" max="27" width="19.28125" style="0" bestFit="1" customWidth="1"/>
    <col min="28" max="28" width="18.28125" style="0" bestFit="1" customWidth="1"/>
    <col min="29" max="29" width="13.140625" style="0" bestFit="1" customWidth="1"/>
    <col min="30" max="30" width="16.7109375" style="0" bestFit="1" customWidth="1"/>
    <col min="31" max="31" width="13.140625" style="0" bestFit="1" customWidth="1"/>
    <col min="32" max="32" width="9.28125" style="0" bestFit="1" customWidth="1"/>
    <col min="33" max="33" width="12.140625" style="0" bestFit="1" customWidth="1"/>
    <col min="34" max="34" width="19.140625" style="0" bestFit="1" customWidth="1"/>
    <col min="35" max="35" width="22.57421875" style="0" bestFit="1" customWidth="1"/>
    <col min="36" max="36" width="28.8515625" style="0" bestFit="1" customWidth="1"/>
    <col min="37" max="37" width="31.7109375" style="0" bestFit="1" customWidth="1"/>
    <col min="38" max="38" width="20.8515625" style="0" bestFit="1" customWidth="1"/>
    <col min="39" max="39" width="15.57421875" style="0" bestFit="1" customWidth="1"/>
    <col min="40" max="40" width="20.7109375" style="0" bestFit="1" customWidth="1"/>
    <col min="41" max="41" width="17.57421875" style="0" bestFit="1" customWidth="1"/>
    <col min="42" max="42" width="10.28125" style="0" bestFit="1" customWidth="1"/>
    <col min="43" max="43" width="13.7109375" style="0" bestFit="1" customWidth="1"/>
    <col min="44" max="44" width="12.7109375" style="0" bestFit="1" customWidth="1"/>
    <col min="45" max="45" width="11.7109375" style="0" bestFit="1" customWidth="1"/>
    <col min="46" max="46" width="14.421875" style="0" bestFit="1" customWidth="1"/>
    <col min="47" max="48" width="16.7109375" style="0" bestFit="1" customWidth="1"/>
    <col min="49" max="49" width="17.28125" style="0" bestFit="1" customWidth="1"/>
    <col min="50" max="50" width="17.7109375" style="0" bestFit="1" customWidth="1"/>
    <col min="51" max="51" width="20.28125" style="0" bestFit="1" customWidth="1"/>
    <col min="52" max="52" width="21.8515625" style="0" bestFit="1" customWidth="1"/>
    <col min="53" max="53" width="33.00390625" style="0" bestFit="1" customWidth="1"/>
    <col min="54" max="54" width="29.7109375" style="0" bestFit="1" customWidth="1"/>
    <col min="55" max="55" width="31.28125" style="0" bestFit="1" customWidth="1"/>
    <col min="56" max="56" width="20.00390625" style="0" bestFit="1" customWidth="1"/>
    <col min="57" max="57" width="31.00390625" style="0" bestFit="1" customWidth="1"/>
    <col min="58" max="58" width="38.8515625" style="0" bestFit="1" customWidth="1"/>
    <col min="59" max="59" width="16.57421875" style="0" bestFit="1" customWidth="1"/>
    <col min="60" max="60" width="19.7109375" style="0" bestFit="1" customWidth="1"/>
    <col min="61" max="61" width="20.140625" style="0" bestFit="1" customWidth="1"/>
    <col min="62" max="62" width="17.7109375" style="0" bestFit="1" customWidth="1"/>
    <col min="63" max="63" width="19.57421875" style="0" bestFit="1" customWidth="1"/>
    <col min="64" max="64" width="40.421875" style="0" bestFit="1" customWidth="1"/>
    <col min="65" max="65" width="21.57421875" style="0" bestFit="1" customWidth="1"/>
    <col min="66" max="66" width="18.7109375" style="0" bestFit="1" customWidth="1"/>
    <col min="67" max="67" width="15.421875" style="0" bestFit="1" customWidth="1"/>
    <col min="68" max="68" width="20.7109375" style="0" bestFit="1" customWidth="1"/>
    <col min="69" max="69" width="34.421875" style="0" bestFit="1" customWidth="1"/>
    <col min="70" max="70" width="27.28125" style="0" bestFit="1" customWidth="1"/>
    <col min="71" max="71" width="24.57421875" style="0" bestFit="1" customWidth="1"/>
    <col min="72" max="72" width="30.57421875" style="0" bestFit="1" customWidth="1"/>
    <col min="73" max="73" width="22.57421875" style="0" bestFit="1" customWidth="1"/>
    <col min="74" max="74" width="19.7109375" style="0" bestFit="1" customWidth="1"/>
    <col min="75" max="75" width="22.421875" style="0" bestFit="1" customWidth="1"/>
    <col min="76" max="76" width="37.57421875" style="0" bestFit="1" customWidth="1"/>
    <col min="77" max="77" width="18.57421875" style="0" bestFit="1" customWidth="1"/>
    <col min="78" max="78" width="32.00390625" style="0" bestFit="1" customWidth="1"/>
    <col min="79" max="79" width="23.28125" style="0" bestFit="1" customWidth="1"/>
    <col min="80" max="80" width="17.28125" style="0" bestFit="1" customWidth="1"/>
    <col min="81" max="81" width="17.7109375" style="0" bestFit="1" customWidth="1"/>
    <col min="82" max="82" width="20.28125" style="0" bestFit="1" customWidth="1"/>
    <col min="83" max="83" width="21.8515625" style="0" bestFit="1" customWidth="1"/>
    <col min="84" max="84" width="33.00390625" style="0" bestFit="1" customWidth="1"/>
    <col min="85" max="85" width="29.7109375" style="0" bestFit="1" customWidth="1"/>
    <col min="86" max="86" width="31.28125" style="0" bestFit="1" customWidth="1"/>
    <col min="87" max="87" width="20.00390625" style="0" bestFit="1" customWidth="1"/>
    <col min="88" max="88" width="31.00390625" style="0" bestFit="1" customWidth="1"/>
    <col min="89" max="89" width="38.8515625" style="0" bestFit="1" customWidth="1"/>
    <col min="90" max="90" width="16.57421875" style="0" bestFit="1" customWidth="1"/>
    <col min="91" max="91" width="19.7109375" style="0" bestFit="1" customWidth="1"/>
    <col min="92" max="92" width="20.140625" style="0" bestFit="1" customWidth="1"/>
    <col min="93" max="93" width="17.7109375" style="0" bestFit="1" customWidth="1"/>
    <col min="94" max="94" width="19.57421875" style="0" bestFit="1" customWidth="1"/>
    <col min="95" max="95" width="40.421875" style="0" bestFit="1" customWidth="1"/>
    <col min="96" max="96" width="21.57421875" style="0" bestFit="1" customWidth="1"/>
    <col min="97" max="97" width="18.7109375" style="0" bestFit="1" customWidth="1"/>
    <col min="98" max="98" width="15.421875" style="0" bestFit="1" customWidth="1"/>
    <col min="99" max="99" width="20.7109375" style="0" bestFit="1" customWidth="1"/>
    <col min="100" max="100" width="34.421875" style="0" bestFit="1" customWidth="1"/>
    <col min="101" max="101" width="27.28125" style="0" bestFit="1" customWidth="1"/>
    <col min="102" max="102" width="24.57421875" style="0" bestFit="1" customWidth="1"/>
    <col min="103" max="103" width="30.57421875" style="0" bestFit="1" customWidth="1"/>
    <col min="104" max="104" width="22.57421875" style="0" bestFit="1" customWidth="1"/>
    <col min="105" max="105" width="19.7109375" style="0" bestFit="1" customWidth="1"/>
    <col min="106" max="106" width="22.421875" style="0" bestFit="1" customWidth="1"/>
    <col min="107" max="107" width="37.57421875" style="0" bestFit="1" customWidth="1"/>
    <col min="108" max="108" width="18.57421875" style="0" bestFit="1" customWidth="1"/>
    <col min="109" max="109" width="32.00390625" style="0" bestFit="1" customWidth="1"/>
    <col min="110" max="110" width="23.28125" style="0" bestFit="1" customWidth="1"/>
    <col min="111" max="112" width="17.57421875" style="0" bestFit="1" customWidth="1"/>
    <col min="113" max="114" width="23.8515625" style="0" bestFit="1" customWidth="1"/>
    <col min="115" max="116" width="24.7109375" style="0" bestFit="1" customWidth="1"/>
  </cols>
  <sheetData>
    <row r="1" spans="1:116" ht="15" customHeight="1">
      <c r="A1" s="13" t="s">
        <v>1124</v>
      </c>
      <c r="B1" s="13" t="s">
        <v>1125</v>
      </c>
      <c r="C1" s="13" t="s">
        <v>1126</v>
      </c>
      <c r="D1" s="13" t="s">
        <v>1127</v>
      </c>
      <c r="E1" s="13" t="s">
        <v>165</v>
      </c>
      <c r="F1" s="13" t="s">
        <v>194</v>
      </c>
      <c r="G1" s="13" t="s">
        <v>195</v>
      </c>
      <c r="H1" s="13" t="s">
        <v>196</v>
      </c>
      <c r="I1" s="13" t="s">
        <v>197</v>
      </c>
      <c r="J1" s="13" t="s">
        <v>198</v>
      </c>
      <c r="K1" s="13" t="s">
        <v>199</v>
      </c>
      <c r="L1" s="13" t="s">
        <v>200</v>
      </c>
      <c r="M1" s="13" t="s">
        <v>201</v>
      </c>
      <c r="N1" s="13" t="s">
        <v>202</v>
      </c>
      <c r="O1" s="13" t="s">
        <v>203</v>
      </c>
      <c r="P1" s="13" t="s">
        <v>204</v>
      </c>
      <c r="Q1" s="13" t="s">
        <v>205</v>
      </c>
      <c r="R1" s="13" t="s">
        <v>206</v>
      </c>
      <c r="S1" s="13" t="s">
        <v>207</v>
      </c>
      <c r="T1" s="13" t="s">
        <v>208</v>
      </c>
      <c r="U1" s="13" t="s">
        <v>209</v>
      </c>
      <c r="V1" s="13" t="s">
        <v>210</v>
      </c>
      <c r="W1" s="13" t="s">
        <v>211</v>
      </c>
      <c r="X1" s="13" t="s">
        <v>212</v>
      </c>
      <c r="Y1" s="13" t="s">
        <v>213</v>
      </c>
      <c r="Z1" s="13" t="s">
        <v>214</v>
      </c>
      <c r="AA1" s="13" t="s">
        <v>215</v>
      </c>
      <c r="AB1" s="13" t="s">
        <v>216</v>
      </c>
      <c r="AC1" s="13" t="s">
        <v>217</v>
      </c>
      <c r="AD1" s="13" t="s">
        <v>218</v>
      </c>
      <c r="AE1" s="13" t="s">
        <v>219</v>
      </c>
      <c r="AF1" s="13" t="s">
        <v>220</v>
      </c>
      <c r="AG1" s="13" t="s">
        <v>221</v>
      </c>
      <c r="AH1" s="13" t="s">
        <v>222</v>
      </c>
      <c r="AI1" s="13" t="s">
        <v>223</v>
      </c>
      <c r="AJ1" s="13" t="s">
        <v>224</v>
      </c>
      <c r="AK1" s="13" t="s">
        <v>225</v>
      </c>
      <c r="AL1" s="13" t="s">
        <v>226</v>
      </c>
      <c r="AM1" s="13" t="s">
        <v>227</v>
      </c>
      <c r="AN1" s="13" t="s">
        <v>228</v>
      </c>
      <c r="AO1" s="13" t="s">
        <v>229</v>
      </c>
      <c r="AP1" s="13" t="s">
        <v>230</v>
      </c>
      <c r="AQ1" s="13" t="s">
        <v>231</v>
      </c>
      <c r="AR1" s="13" t="s">
        <v>232</v>
      </c>
      <c r="AS1" s="13" t="s">
        <v>233</v>
      </c>
      <c r="AT1" s="13" t="s">
        <v>1106</v>
      </c>
      <c r="AU1" s="13" t="s">
        <v>1122</v>
      </c>
      <c r="AV1" s="13" t="s">
        <v>1123</v>
      </c>
      <c r="AW1" s="13" t="s">
        <v>1128</v>
      </c>
      <c r="AX1" s="13" t="s">
        <v>1129</v>
      </c>
      <c r="AY1" s="13" t="s">
        <v>1130</v>
      </c>
      <c r="AZ1" s="13" t="s">
        <v>1131</v>
      </c>
      <c r="BA1" s="13" t="s">
        <v>1132</v>
      </c>
      <c r="BB1" s="13" t="s">
        <v>1133</v>
      </c>
      <c r="BC1" s="13" t="s">
        <v>1134</v>
      </c>
      <c r="BD1" s="13" t="s">
        <v>1135</v>
      </c>
      <c r="BE1" s="13" t="s">
        <v>1136</v>
      </c>
      <c r="BF1" s="13" t="s">
        <v>1137</v>
      </c>
      <c r="BG1" s="13" t="s">
        <v>1138</v>
      </c>
      <c r="BH1" s="13" t="s">
        <v>1139</v>
      </c>
      <c r="BI1" s="13" t="s">
        <v>1140</v>
      </c>
      <c r="BJ1" s="13" t="s">
        <v>1141</v>
      </c>
      <c r="BK1" s="13" t="s">
        <v>1142</v>
      </c>
      <c r="BL1" s="13" t="s">
        <v>1143</v>
      </c>
      <c r="BM1" s="13" t="s">
        <v>1144</v>
      </c>
      <c r="BN1" s="13" t="s">
        <v>1145</v>
      </c>
      <c r="BO1" s="13" t="s">
        <v>1146</v>
      </c>
      <c r="BP1" s="13" t="s">
        <v>1147</v>
      </c>
      <c r="BQ1" s="13" t="s">
        <v>1148</v>
      </c>
      <c r="BR1" s="13" t="s">
        <v>1149</v>
      </c>
      <c r="BS1" s="13" t="s">
        <v>1150</v>
      </c>
      <c r="BT1" s="13" t="s">
        <v>1151</v>
      </c>
      <c r="BU1" s="13" t="s">
        <v>1152</v>
      </c>
      <c r="BV1" s="13" t="s">
        <v>1153</v>
      </c>
      <c r="BW1" s="13" t="s">
        <v>1154</v>
      </c>
      <c r="BX1" s="13" t="s">
        <v>1155</v>
      </c>
      <c r="BY1" s="13" t="s">
        <v>1156</v>
      </c>
      <c r="BZ1" s="13" t="s">
        <v>1157</v>
      </c>
      <c r="CA1" s="13" t="s">
        <v>1158</v>
      </c>
      <c r="CB1" s="13" t="s">
        <v>1159</v>
      </c>
      <c r="CC1" s="13" t="s">
        <v>1160</v>
      </c>
      <c r="CD1" s="13" t="s">
        <v>1161</v>
      </c>
      <c r="CE1" s="13" t="s">
        <v>1162</v>
      </c>
      <c r="CF1" s="13" t="s">
        <v>1163</v>
      </c>
      <c r="CG1" s="13" t="s">
        <v>1164</v>
      </c>
      <c r="CH1" s="13" t="s">
        <v>1165</v>
      </c>
      <c r="CI1" s="13" t="s">
        <v>1166</v>
      </c>
      <c r="CJ1" s="13" t="s">
        <v>1167</v>
      </c>
      <c r="CK1" s="13" t="s">
        <v>1168</v>
      </c>
      <c r="CL1" s="13" t="s">
        <v>1169</v>
      </c>
      <c r="CM1" s="13" t="s">
        <v>1170</v>
      </c>
      <c r="CN1" s="13" t="s">
        <v>1171</v>
      </c>
      <c r="CO1" s="13" t="s">
        <v>1172</v>
      </c>
      <c r="CP1" s="13" t="s">
        <v>1173</v>
      </c>
      <c r="CQ1" s="13" t="s">
        <v>1174</v>
      </c>
      <c r="CR1" s="13" t="s">
        <v>1175</v>
      </c>
      <c r="CS1" s="13" t="s">
        <v>1176</v>
      </c>
      <c r="CT1" s="13" t="s">
        <v>1177</v>
      </c>
      <c r="CU1" s="13" t="s">
        <v>1178</v>
      </c>
      <c r="CV1" s="13" t="s">
        <v>1179</v>
      </c>
      <c r="CW1" s="13" t="s">
        <v>1180</v>
      </c>
      <c r="CX1" s="13" t="s">
        <v>1181</v>
      </c>
      <c r="CY1" s="13" t="s">
        <v>1182</v>
      </c>
      <c r="CZ1" s="13" t="s">
        <v>1183</v>
      </c>
      <c r="DA1" s="13" t="s">
        <v>1184</v>
      </c>
      <c r="DB1" s="13" t="s">
        <v>1185</v>
      </c>
      <c r="DC1" s="13" t="s">
        <v>1186</v>
      </c>
      <c r="DD1" s="13" t="s">
        <v>1187</v>
      </c>
      <c r="DE1" s="13" t="s">
        <v>1188</v>
      </c>
      <c r="DF1" s="13" t="s">
        <v>1189</v>
      </c>
      <c r="DG1" s="13" t="s">
        <v>1190</v>
      </c>
      <c r="DH1" s="13" t="s">
        <v>1191</v>
      </c>
      <c r="DI1" s="13" t="s">
        <v>1192</v>
      </c>
      <c r="DJ1" s="13" t="s">
        <v>1193</v>
      </c>
      <c r="DK1" s="13" t="s">
        <v>1194</v>
      </c>
      <c r="DL1" s="13" t="s">
        <v>1195</v>
      </c>
    </row>
    <row r="2" spans="1:116" ht="15">
      <c r="A2" s="87" t="s">
        <v>1090</v>
      </c>
      <c r="B2" s="87" t="s">
        <v>1090</v>
      </c>
      <c r="C2" s="87" t="s">
        <v>260</v>
      </c>
      <c r="D2" s="87" t="s">
        <v>1062</v>
      </c>
      <c r="E2" s="87"/>
      <c r="F2" s="87" t="s">
        <v>293</v>
      </c>
      <c r="G2" s="125">
        <v>43706.07438657407</v>
      </c>
      <c r="H2" s="87" t="s">
        <v>1066</v>
      </c>
      <c r="I2" s="87" t="s">
        <v>1069</v>
      </c>
      <c r="J2" s="87" t="s">
        <v>1072</v>
      </c>
      <c r="K2" s="87" t="s">
        <v>1074</v>
      </c>
      <c r="L2" s="87"/>
      <c r="M2" s="87" t="s">
        <v>392</v>
      </c>
      <c r="N2" s="125">
        <v>43706.07438657407</v>
      </c>
      <c r="O2" s="125">
        <v>43706</v>
      </c>
      <c r="P2" s="126">
        <v>0.07438657407407408</v>
      </c>
      <c r="Q2" s="87" t="s">
        <v>1085</v>
      </c>
      <c r="R2" s="87"/>
      <c r="S2" s="87"/>
      <c r="T2" s="87" t="s">
        <v>1090</v>
      </c>
      <c r="U2" s="87"/>
      <c r="V2" s="87" t="b">
        <v>0</v>
      </c>
      <c r="W2" s="87">
        <v>6</v>
      </c>
      <c r="X2" s="87"/>
      <c r="Y2" s="87" t="b">
        <v>1</v>
      </c>
      <c r="Z2" s="87" t="s">
        <v>611</v>
      </c>
      <c r="AA2" s="87"/>
      <c r="AB2" s="87" t="s">
        <v>1091</v>
      </c>
      <c r="AC2" s="87" t="b">
        <v>0</v>
      </c>
      <c r="AD2" s="87">
        <v>1</v>
      </c>
      <c r="AE2" s="87"/>
      <c r="AF2" s="87" t="s">
        <v>616</v>
      </c>
      <c r="AG2" s="87" t="b">
        <v>0</v>
      </c>
      <c r="AH2" s="87" t="s">
        <v>1090</v>
      </c>
      <c r="AI2" s="87" t="s">
        <v>1093</v>
      </c>
      <c r="AJ2" s="87">
        <v>0</v>
      </c>
      <c r="AK2" s="87">
        <v>0</v>
      </c>
      <c r="AL2" s="87"/>
      <c r="AM2" s="87"/>
      <c r="AN2" s="87"/>
      <c r="AO2" s="87"/>
      <c r="AP2" s="87"/>
      <c r="AQ2" s="87"/>
      <c r="AR2" s="87"/>
      <c r="AS2" s="87"/>
      <c r="AT2" s="87">
        <v>2</v>
      </c>
      <c r="AU2" s="87">
        <v>4</v>
      </c>
      <c r="AV2" s="87">
        <v>4</v>
      </c>
      <c r="AW2" s="87" t="s">
        <v>260</v>
      </c>
      <c r="AX2" s="87"/>
      <c r="AY2" s="87"/>
      <c r="AZ2" s="87"/>
      <c r="BA2" s="87"/>
      <c r="BB2" s="87"/>
      <c r="BC2" s="87"/>
      <c r="BD2" s="87"/>
      <c r="BE2" s="87"/>
      <c r="BF2" s="87"/>
      <c r="BG2" s="87" t="s">
        <v>685</v>
      </c>
      <c r="BH2" s="87">
        <v>2391</v>
      </c>
      <c r="BI2" s="87">
        <v>17563</v>
      </c>
      <c r="BJ2" s="87">
        <v>15209</v>
      </c>
      <c r="BK2" s="87">
        <v>5908</v>
      </c>
      <c r="BL2" s="87"/>
      <c r="BM2" s="87" t="s">
        <v>742</v>
      </c>
      <c r="BN2" s="87" t="s">
        <v>787</v>
      </c>
      <c r="BO2" s="87" t="s">
        <v>833</v>
      </c>
      <c r="BP2" s="87"/>
      <c r="BQ2" s="125">
        <v>41698.889444444445</v>
      </c>
      <c r="BR2" s="87" t="s">
        <v>883</v>
      </c>
      <c r="BS2" s="87" t="b">
        <v>1</v>
      </c>
      <c r="BT2" s="87" t="b">
        <v>0</v>
      </c>
      <c r="BU2" s="87" t="b">
        <v>0</v>
      </c>
      <c r="BV2" s="87"/>
      <c r="BW2" s="87">
        <v>465</v>
      </c>
      <c r="BX2" s="87" t="s">
        <v>903</v>
      </c>
      <c r="BY2" s="87" t="b">
        <v>1</v>
      </c>
      <c r="BZ2" s="87" t="s">
        <v>66</v>
      </c>
      <c r="CA2" s="87">
        <v>4</v>
      </c>
      <c r="CB2" s="87" t="s">
        <v>1062</v>
      </c>
      <c r="CC2" s="87"/>
      <c r="CD2" s="87"/>
      <c r="CE2" s="87"/>
      <c r="CF2" s="87"/>
      <c r="CG2" s="87"/>
      <c r="CH2" s="87"/>
      <c r="CI2" s="87"/>
      <c r="CJ2" s="87"/>
      <c r="CK2" s="87"/>
      <c r="CL2" s="87" t="s">
        <v>1094</v>
      </c>
      <c r="CM2" s="87">
        <v>1187</v>
      </c>
      <c r="CN2" s="87">
        <v>9764</v>
      </c>
      <c r="CO2" s="87">
        <v>5968</v>
      </c>
      <c r="CP2" s="87">
        <v>87734</v>
      </c>
      <c r="CQ2" s="87"/>
      <c r="CR2" s="87" t="s">
        <v>1095</v>
      </c>
      <c r="CS2" s="87" t="s">
        <v>1096</v>
      </c>
      <c r="CT2" s="87" t="s">
        <v>1097</v>
      </c>
      <c r="CU2" s="87"/>
      <c r="CV2" s="125">
        <v>40584.87175925926</v>
      </c>
      <c r="CW2" s="87" t="s">
        <v>1098</v>
      </c>
      <c r="CX2" s="87" t="b">
        <v>0</v>
      </c>
      <c r="CY2" s="87" t="b">
        <v>0</v>
      </c>
      <c r="CZ2" s="87" t="b">
        <v>1</v>
      </c>
      <c r="DA2" s="87"/>
      <c r="DB2" s="87">
        <v>131</v>
      </c>
      <c r="DC2" s="87" t="s">
        <v>1099</v>
      </c>
      <c r="DD2" s="87" t="b">
        <v>0</v>
      </c>
      <c r="DE2" s="87" t="s">
        <v>65</v>
      </c>
      <c r="DF2" s="87">
        <v>4</v>
      </c>
      <c r="DG2" s="87">
        <v>1</v>
      </c>
      <c r="DH2" s="87">
        <v>1</v>
      </c>
      <c r="DI2" s="87">
        <v>1</v>
      </c>
      <c r="DJ2" s="87">
        <v>1</v>
      </c>
      <c r="DK2" s="87">
        <v>-21</v>
      </c>
      <c r="DL2" s="87">
        <v>-21</v>
      </c>
    </row>
    <row r="3" spans="1:116" ht="15">
      <c r="A3" s="87" t="s">
        <v>1090</v>
      </c>
      <c r="B3" s="87" t="s">
        <v>1090</v>
      </c>
      <c r="C3" s="87" t="s">
        <v>260</v>
      </c>
      <c r="D3" s="87" t="s">
        <v>1062</v>
      </c>
      <c r="E3" s="87"/>
      <c r="F3" s="87" t="s">
        <v>293</v>
      </c>
      <c r="G3" s="125">
        <v>43706.07438657407</v>
      </c>
      <c r="H3" s="87" t="s">
        <v>1066</v>
      </c>
      <c r="I3" s="87" t="s">
        <v>1069</v>
      </c>
      <c r="J3" s="87" t="s">
        <v>1072</v>
      </c>
      <c r="K3" s="87" t="s">
        <v>1074</v>
      </c>
      <c r="L3" s="87"/>
      <c r="M3" s="87" t="s">
        <v>392</v>
      </c>
      <c r="N3" s="125">
        <v>43706.07438657407</v>
      </c>
      <c r="O3" s="125">
        <v>43706</v>
      </c>
      <c r="P3" s="126">
        <v>0.07438657407407408</v>
      </c>
      <c r="Q3" s="87" t="s">
        <v>1085</v>
      </c>
      <c r="R3" s="87"/>
      <c r="S3" s="87"/>
      <c r="T3" s="87" t="s">
        <v>1090</v>
      </c>
      <c r="U3" s="87"/>
      <c r="V3" s="87" t="b">
        <v>0</v>
      </c>
      <c r="W3" s="87">
        <v>6</v>
      </c>
      <c r="X3" s="87"/>
      <c r="Y3" s="87" t="b">
        <v>1</v>
      </c>
      <c r="Z3" s="87" t="s">
        <v>611</v>
      </c>
      <c r="AA3" s="87"/>
      <c r="AB3" s="87" t="s">
        <v>1091</v>
      </c>
      <c r="AC3" s="87" t="b">
        <v>0</v>
      </c>
      <c r="AD3" s="87">
        <v>1</v>
      </c>
      <c r="AE3" s="87"/>
      <c r="AF3" s="87" t="s">
        <v>616</v>
      </c>
      <c r="AG3" s="87" t="b">
        <v>0</v>
      </c>
      <c r="AH3" s="87" t="s">
        <v>1090</v>
      </c>
      <c r="AI3" s="87" t="s">
        <v>1093</v>
      </c>
      <c r="AJ3" s="87">
        <v>0</v>
      </c>
      <c r="AK3" s="87">
        <v>0</v>
      </c>
      <c r="AL3" s="87"/>
      <c r="AM3" s="87"/>
      <c r="AN3" s="87"/>
      <c r="AO3" s="87"/>
      <c r="AP3" s="87"/>
      <c r="AQ3" s="87"/>
      <c r="AR3" s="87"/>
      <c r="AS3" s="87"/>
      <c r="AT3" s="87">
        <v>2</v>
      </c>
      <c r="AU3" s="87">
        <v>4</v>
      </c>
      <c r="AV3" s="87">
        <v>4</v>
      </c>
      <c r="AW3" s="87" t="s">
        <v>260</v>
      </c>
      <c r="AX3" s="87"/>
      <c r="AY3" s="87"/>
      <c r="AZ3" s="87"/>
      <c r="BA3" s="87"/>
      <c r="BB3" s="87"/>
      <c r="BC3" s="87"/>
      <c r="BD3" s="87"/>
      <c r="BE3" s="87"/>
      <c r="BF3" s="87"/>
      <c r="BG3" s="87" t="s">
        <v>685</v>
      </c>
      <c r="BH3" s="87">
        <v>2391</v>
      </c>
      <c r="BI3" s="87">
        <v>17563</v>
      </c>
      <c r="BJ3" s="87">
        <v>15209</v>
      </c>
      <c r="BK3" s="87">
        <v>5908</v>
      </c>
      <c r="BL3" s="87"/>
      <c r="BM3" s="87" t="s">
        <v>742</v>
      </c>
      <c r="BN3" s="87" t="s">
        <v>787</v>
      </c>
      <c r="BO3" s="87" t="s">
        <v>833</v>
      </c>
      <c r="BP3" s="87"/>
      <c r="BQ3" s="125">
        <v>41698.889444444445</v>
      </c>
      <c r="BR3" s="87" t="s">
        <v>883</v>
      </c>
      <c r="BS3" s="87" t="b">
        <v>1</v>
      </c>
      <c r="BT3" s="87" t="b">
        <v>0</v>
      </c>
      <c r="BU3" s="87" t="b">
        <v>0</v>
      </c>
      <c r="BV3" s="87"/>
      <c r="BW3" s="87">
        <v>465</v>
      </c>
      <c r="BX3" s="87" t="s">
        <v>903</v>
      </c>
      <c r="BY3" s="87" t="b">
        <v>1</v>
      </c>
      <c r="BZ3" s="87" t="s">
        <v>66</v>
      </c>
      <c r="CA3" s="87">
        <v>4</v>
      </c>
      <c r="CB3" s="87" t="s">
        <v>1062</v>
      </c>
      <c r="CC3" s="87"/>
      <c r="CD3" s="87"/>
      <c r="CE3" s="87"/>
      <c r="CF3" s="87"/>
      <c r="CG3" s="87"/>
      <c r="CH3" s="87"/>
      <c r="CI3" s="87"/>
      <c r="CJ3" s="87"/>
      <c r="CK3" s="87"/>
      <c r="CL3" s="87" t="s">
        <v>1094</v>
      </c>
      <c r="CM3" s="87">
        <v>1187</v>
      </c>
      <c r="CN3" s="87">
        <v>9764</v>
      </c>
      <c r="CO3" s="87">
        <v>5968</v>
      </c>
      <c r="CP3" s="87">
        <v>87734</v>
      </c>
      <c r="CQ3" s="87"/>
      <c r="CR3" s="87" t="s">
        <v>1095</v>
      </c>
      <c r="CS3" s="87" t="s">
        <v>1096</v>
      </c>
      <c r="CT3" s="87" t="s">
        <v>1097</v>
      </c>
      <c r="CU3" s="87"/>
      <c r="CV3" s="125">
        <v>40584.87175925926</v>
      </c>
      <c r="CW3" s="87" t="s">
        <v>1098</v>
      </c>
      <c r="CX3" s="87" t="b">
        <v>0</v>
      </c>
      <c r="CY3" s="87" t="b">
        <v>0</v>
      </c>
      <c r="CZ3" s="87" t="b">
        <v>1</v>
      </c>
      <c r="DA3" s="87"/>
      <c r="DB3" s="87">
        <v>131</v>
      </c>
      <c r="DC3" s="87" t="s">
        <v>1099</v>
      </c>
      <c r="DD3" s="87" t="b">
        <v>0</v>
      </c>
      <c r="DE3" s="87" t="s">
        <v>65</v>
      </c>
      <c r="DF3" s="87">
        <v>4</v>
      </c>
      <c r="DG3" s="87">
        <v>1</v>
      </c>
      <c r="DH3" s="87">
        <v>1</v>
      </c>
      <c r="DI3" s="87">
        <v>1</v>
      </c>
      <c r="DJ3" s="87">
        <v>1</v>
      </c>
      <c r="DK3" s="87">
        <v>-21</v>
      </c>
      <c r="DL3" s="87">
        <v>-21</v>
      </c>
    </row>
    <row r="4" spans="1:116" ht="15">
      <c r="A4" s="87" t="s">
        <v>599</v>
      </c>
      <c r="B4" s="87" t="s">
        <v>599</v>
      </c>
      <c r="C4" s="87" t="s">
        <v>275</v>
      </c>
      <c r="D4" s="87" t="s">
        <v>291</v>
      </c>
      <c r="E4" s="87"/>
      <c r="F4" s="87" t="s">
        <v>293</v>
      </c>
      <c r="G4" s="125">
        <v>43707.85770833334</v>
      </c>
      <c r="H4" s="87" t="s">
        <v>317</v>
      </c>
      <c r="I4" s="87" t="s">
        <v>331</v>
      </c>
      <c r="J4" s="87" t="s">
        <v>339</v>
      </c>
      <c r="K4" s="87" t="s">
        <v>350</v>
      </c>
      <c r="L4" s="87"/>
      <c r="M4" s="87" t="s">
        <v>405</v>
      </c>
      <c r="N4" s="125">
        <v>43707.85770833334</v>
      </c>
      <c r="O4" s="125">
        <v>43707</v>
      </c>
      <c r="P4" s="126">
        <v>0.8577083333333334</v>
      </c>
      <c r="Q4" s="87" t="s">
        <v>533</v>
      </c>
      <c r="R4" s="87"/>
      <c r="S4" s="87"/>
      <c r="T4" s="87" t="s">
        <v>599</v>
      </c>
      <c r="U4" s="87"/>
      <c r="V4" s="87" t="b">
        <v>0</v>
      </c>
      <c r="W4" s="87">
        <v>0</v>
      </c>
      <c r="X4" s="87"/>
      <c r="Y4" s="87" t="b">
        <v>0</v>
      </c>
      <c r="Z4" s="87" t="s">
        <v>611</v>
      </c>
      <c r="AA4" s="87"/>
      <c r="AB4" s="87"/>
      <c r="AC4" s="87" t="b">
        <v>0</v>
      </c>
      <c r="AD4" s="87">
        <v>0</v>
      </c>
      <c r="AE4" s="87"/>
      <c r="AF4" s="87" t="s">
        <v>621</v>
      </c>
      <c r="AG4" s="87" t="b">
        <v>0</v>
      </c>
      <c r="AH4" s="87" t="s">
        <v>599</v>
      </c>
      <c r="AI4" s="87" t="s">
        <v>196</v>
      </c>
      <c r="AJ4" s="87">
        <v>0</v>
      </c>
      <c r="AK4" s="87">
        <v>0</v>
      </c>
      <c r="AL4" s="87"/>
      <c r="AM4" s="87"/>
      <c r="AN4" s="87"/>
      <c r="AO4" s="87"/>
      <c r="AP4" s="87"/>
      <c r="AQ4" s="87"/>
      <c r="AR4" s="87"/>
      <c r="AS4" s="87"/>
      <c r="AT4" s="87">
        <v>2</v>
      </c>
      <c r="AU4" s="87">
        <v>2</v>
      </c>
      <c r="AV4" s="87">
        <v>2</v>
      </c>
      <c r="AW4" s="87" t="s">
        <v>275</v>
      </c>
      <c r="AX4" s="87"/>
      <c r="AY4" s="87"/>
      <c r="AZ4" s="87"/>
      <c r="BA4" s="87"/>
      <c r="BB4" s="87"/>
      <c r="BC4" s="87"/>
      <c r="BD4" s="87"/>
      <c r="BE4" s="87"/>
      <c r="BF4" s="87"/>
      <c r="BG4" s="87" t="s">
        <v>707</v>
      </c>
      <c r="BH4" s="87">
        <v>141</v>
      </c>
      <c r="BI4" s="87">
        <v>35</v>
      </c>
      <c r="BJ4" s="87">
        <v>142</v>
      </c>
      <c r="BK4" s="87">
        <v>40</v>
      </c>
      <c r="BL4" s="87"/>
      <c r="BM4" s="87" t="s">
        <v>763</v>
      </c>
      <c r="BN4" s="87" t="s">
        <v>803</v>
      </c>
      <c r="BO4" s="87" t="s">
        <v>853</v>
      </c>
      <c r="BP4" s="87"/>
      <c r="BQ4" s="125">
        <v>43474.8546412037</v>
      </c>
      <c r="BR4" s="87" t="s">
        <v>901</v>
      </c>
      <c r="BS4" s="87" t="b">
        <v>0</v>
      </c>
      <c r="BT4" s="87" t="b">
        <v>0</v>
      </c>
      <c r="BU4" s="87" t="b">
        <v>0</v>
      </c>
      <c r="BV4" s="87"/>
      <c r="BW4" s="87">
        <v>0</v>
      </c>
      <c r="BX4" s="87" t="s">
        <v>903</v>
      </c>
      <c r="BY4" s="87" t="b">
        <v>0</v>
      </c>
      <c r="BZ4" s="87" t="s">
        <v>66</v>
      </c>
      <c r="CA4" s="87">
        <v>2</v>
      </c>
      <c r="CB4" s="87" t="s">
        <v>291</v>
      </c>
      <c r="CC4" s="87"/>
      <c r="CD4" s="87"/>
      <c r="CE4" s="87"/>
      <c r="CF4" s="87"/>
      <c r="CG4" s="87"/>
      <c r="CH4" s="87"/>
      <c r="CI4" s="87"/>
      <c r="CJ4" s="87"/>
      <c r="CK4" s="87"/>
      <c r="CL4" s="87" t="s">
        <v>705</v>
      </c>
      <c r="CM4" s="87">
        <v>1144</v>
      </c>
      <c r="CN4" s="87">
        <v>7629</v>
      </c>
      <c r="CO4" s="87">
        <v>17725</v>
      </c>
      <c r="CP4" s="87">
        <v>2678</v>
      </c>
      <c r="CQ4" s="87"/>
      <c r="CR4" s="87" t="s">
        <v>761</v>
      </c>
      <c r="CS4" s="87"/>
      <c r="CT4" s="87" t="s">
        <v>852</v>
      </c>
      <c r="CU4" s="87"/>
      <c r="CV4" s="125">
        <v>40284.712905092594</v>
      </c>
      <c r="CW4" s="87" t="s">
        <v>899</v>
      </c>
      <c r="CX4" s="87" t="b">
        <v>0</v>
      </c>
      <c r="CY4" s="87" t="b">
        <v>0</v>
      </c>
      <c r="CZ4" s="87" t="b">
        <v>0</v>
      </c>
      <c r="DA4" s="87"/>
      <c r="DB4" s="87">
        <v>354</v>
      </c>
      <c r="DC4" s="87" t="s">
        <v>903</v>
      </c>
      <c r="DD4" s="87" t="b">
        <v>0</v>
      </c>
      <c r="DE4" s="87" t="s">
        <v>65</v>
      </c>
      <c r="DF4" s="87">
        <v>2</v>
      </c>
      <c r="DG4" s="87">
        <v>2</v>
      </c>
      <c r="DH4" s="87">
        <v>2</v>
      </c>
      <c r="DI4" s="87">
        <v>1</v>
      </c>
      <c r="DJ4" s="87">
        <v>1</v>
      </c>
      <c r="DK4" s="87">
        <v>-20</v>
      </c>
      <c r="DL4" s="87">
        <v>-20</v>
      </c>
    </row>
    <row r="5" spans="1:116" ht="15">
      <c r="A5" s="87" t="s">
        <v>598</v>
      </c>
      <c r="B5" s="87" t="s">
        <v>598</v>
      </c>
      <c r="C5" s="87" t="s">
        <v>275</v>
      </c>
      <c r="D5" s="87" t="s">
        <v>291</v>
      </c>
      <c r="E5" s="87"/>
      <c r="F5" s="87" t="s">
        <v>293</v>
      </c>
      <c r="G5" s="125">
        <v>43707.81280092592</v>
      </c>
      <c r="H5" s="87" t="s">
        <v>316</v>
      </c>
      <c r="I5" s="87" t="s">
        <v>330</v>
      </c>
      <c r="J5" s="87" t="s">
        <v>339</v>
      </c>
      <c r="K5" s="87" t="s">
        <v>341</v>
      </c>
      <c r="L5" s="87" t="s">
        <v>365</v>
      </c>
      <c r="M5" s="87" t="s">
        <v>365</v>
      </c>
      <c r="N5" s="125">
        <v>43707.81280092592</v>
      </c>
      <c r="O5" s="125">
        <v>43707</v>
      </c>
      <c r="P5" s="126">
        <v>0.8128009259259259</v>
      </c>
      <c r="Q5" s="87" t="s">
        <v>532</v>
      </c>
      <c r="R5" s="87"/>
      <c r="S5" s="87"/>
      <c r="T5" s="87" t="s">
        <v>598</v>
      </c>
      <c r="U5" s="87"/>
      <c r="V5" s="87" t="b">
        <v>0</v>
      </c>
      <c r="W5" s="87">
        <v>0</v>
      </c>
      <c r="X5" s="87"/>
      <c r="Y5" s="87" t="b">
        <v>0</v>
      </c>
      <c r="Z5" s="87" t="s">
        <v>611</v>
      </c>
      <c r="AA5" s="87"/>
      <c r="AB5" s="87"/>
      <c r="AC5" s="87" t="b">
        <v>0</v>
      </c>
      <c r="AD5" s="87">
        <v>0</v>
      </c>
      <c r="AE5" s="87"/>
      <c r="AF5" s="87" t="s">
        <v>621</v>
      </c>
      <c r="AG5" s="87" t="b">
        <v>0</v>
      </c>
      <c r="AH5" s="87" t="s">
        <v>598</v>
      </c>
      <c r="AI5" s="87" t="s">
        <v>196</v>
      </c>
      <c r="AJ5" s="87">
        <v>0</v>
      </c>
      <c r="AK5" s="87">
        <v>0</v>
      </c>
      <c r="AL5" s="87"/>
      <c r="AM5" s="87"/>
      <c r="AN5" s="87"/>
      <c r="AO5" s="87"/>
      <c r="AP5" s="87"/>
      <c r="AQ5" s="87"/>
      <c r="AR5" s="87"/>
      <c r="AS5" s="87"/>
      <c r="AT5" s="87">
        <v>2</v>
      </c>
      <c r="AU5" s="87">
        <v>2</v>
      </c>
      <c r="AV5" s="87">
        <v>2</v>
      </c>
      <c r="AW5" s="87" t="s">
        <v>275</v>
      </c>
      <c r="AX5" s="87"/>
      <c r="AY5" s="87"/>
      <c r="AZ5" s="87"/>
      <c r="BA5" s="87"/>
      <c r="BB5" s="87"/>
      <c r="BC5" s="87"/>
      <c r="BD5" s="87"/>
      <c r="BE5" s="87"/>
      <c r="BF5" s="87"/>
      <c r="BG5" s="87" t="s">
        <v>707</v>
      </c>
      <c r="BH5" s="87">
        <v>141</v>
      </c>
      <c r="BI5" s="87">
        <v>35</v>
      </c>
      <c r="BJ5" s="87">
        <v>142</v>
      </c>
      <c r="BK5" s="87">
        <v>40</v>
      </c>
      <c r="BL5" s="87"/>
      <c r="BM5" s="87" t="s">
        <v>763</v>
      </c>
      <c r="BN5" s="87" t="s">
        <v>803</v>
      </c>
      <c r="BO5" s="87" t="s">
        <v>853</v>
      </c>
      <c r="BP5" s="87"/>
      <c r="BQ5" s="125">
        <v>43474.8546412037</v>
      </c>
      <c r="BR5" s="87" t="s">
        <v>901</v>
      </c>
      <c r="BS5" s="87" t="b">
        <v>0</v>
      </c>
      <c r="BT5" s="87" t="b">
        <v>0</v>
      </c>
      <c r="BU5" s="87" t="b">
        <v>0</v>
      </c>
      <c r="BV5" s="87"/>
      <c r="BW5" s="87">
        <v>0</v>
      </c>
      <c r="BX5" s="87" t="s">
        <v>903</v>
      </c>
      <c r="BY5" s="87" t="b">
        <v>0</v>
      </c>
      <c r="BZ5" s="87" t="s">
        <v>66</v>
      </c>
      <c r="CA5" s="87">
        <v>2</v>
      </c>
      <c r="CB5" s="87" t="s">
        <v>291</v>
      </c>
      <c r="CC5" s="87"/>
      <c r="CD5" s="87"/>
      <c r="CE5" s="87"/>
      <c r="CF5" s="87"/>
      <c r="CG5" s="87"/>
      <c r="CH5" s="87"/>
      <c r="CI5" s="87"/>
      <c r="CJ5" s="87"/>
      <c r="CK5" s="87"/>
      <c r="CL5" s="87" t="s">
        <v>705</v>
      </c>
      <c r="CM5" s="87">
        <v>1144</v>
      </c>
      <c r="CN5" s="87">
        <v>7629</v>
      </c>
      <c r="CO5" s="87">
        <v>17725</v>
      </c>
      <c r="CP5" s="87">
        <v>2678</v>
      </c>
      <c r="CQ5" s="87"/>
      <c r="CR5" s="87" t="s">
        <v>761</v>
      </c>
      <c r="CS5" s="87"/>
      <c r="CT5" s="87" t="s">
        <v>852</v>
      </c>
      <c r="CU5" s="87"/>
      <c r="CV5" s="125">
        <v>40284.712905092594</v>
      </c>
      <c r="CW5" s="87" t="s">
        <v>899</v>
      </c>
      <c r="CX5" s="87" t="b">
        <v>0</v>
      </c>
      <c r="CY5" s="87" t="b">
        <v>0</v>
      </c>
      <c r="CZ5" s="87" t="b">
        <v>0</v>
      </c>
      <c r="DA5" s="87"/>
      <c r="DB5" s="87">
        <v>354</v>
      </c>
      <c r="DC5" s="87" t="s">
        <v>903</v>
      </c>
      <c r="DD5" s="87" t="b">
        <v>0</v>
      </c>
      <c r="DE5" s="87" t="s">
        <v>65</v>
      </c>
      <c r="DF5" s="87">
        <v>2</v>
      </c>
      <c r="DG5" s="87">
        <v>3</v>
      </c>
      <c r="DH5" s="87">
        <v>3</v>
      </c>
      <c r="DI5" s="87">
        <v>1</v>
      </c>
      <c r="DJ5" s="87">
        <v>1</v>
      </c>
      <c r="DK5" s="87">
        <v>-19</v>
      </c>
      <c r="DL5" s="87">
        <v>-19</v>
      </c>
    </row>
    <row r="6" spans="1:116" ht="15">
      <c r="A6" s="87" t="s">
        <v>597</v>
      </c>
      <c r="B6" s="87" t="s">
        <v>601</v>
      </c>
      <c r="C6" s="87" t="s">
        <v>274</v>
      </c>
      <c r="D6" s="87" t="s">
        <v>291</v>
      </c>
      <c r="E6" s="87"/>
      <c r="F6" s="87" t="s">
        <v>293</v>
      </c>
      <c r="G6" s="125">
        <v>43707.75746527778</v>
      </c>
      <c r="H6" s="87" t="s">
        <v>315</v>
      </c>
      <c r="I6" s="87"/>
      <c r="J6" s="87"/>
      <c r="K6" s="87" t="s">
        <v>341</v>
      </c>
      <c r="L6" s="87"/>
      <c r="M6" s="87" t="s">
        <v>404</v>
      </c>
      <c r="N6" s="125">
        <v>43707.75746527778</v>
      </c>
      <c r="O6" s="125">
        <v>43707</v>
      </c>
      <c r="P6" s="126">
        <v>0.7574652777777778</v>
      </c>
      <c r="Q6" s="87" t="s">
        <v>531</v>
      </c>
      <c r="R6" s="87"/>
      <c r="S6" s="87"/>
      <c r="T6" s="87" t="s">
        <v>597</v>
      </c>
      <c r="U6" s="87"/>
      <c r="V6" s="87" t="b">
        <v>0</v>
      </c>
      <c r="W6" s="87">
        <v>0</v>
      </c>
      <c r="X6" s="87"/>
      <c r="Y6" s="87" t="b">
        <v>0</v>
      </c>
      <c r="Z6" s="87" t="s">
        <v>611</v>
      </c>
      <c r="AA6" s="87"/>
      <c r="AB6" s="87"/>
      <c r="AC6" s="87" t="b">
        <v>0</v>
      </c>
      <c r="AD6" s="87">
        <v>2</v>
      </c>
      <c r="AE6" s="87" t="s">
        <v>601</v>
      </c>
      <c r="AF6" s="87" t="s">
        <v>616</v>
      </c>
      <c r="AG6" s="87" t="b">
        <v>0</v>
      </c>
      <c r="AH6" s="87" t="s">
        <v>601</v>
      </c>
      <c r="AI6" s="87" t="s">
        <v>196</v>
      </c>
      <c r="AJ6" s="87">
        <v>0</v>
      </c>
      <c r="AK6" s="87">
        <v>0</v>
      </c>
      <c r="AL6" s="87"/>
      <c r="AM6" s="87"/>
      <c r="AN6" s="87"/>
      <c r="AO6" s="87"/>
      <c r="AP6" s="87"/>
      <c r="AQ6" s="87"/>
      <c r="AR6" s="87"/>
      <c r="AS6" s="87"/>
      <c r="AT6" s="87">
        <v>1</v>
      </c>
      <c r="AU6" s="87">
        <v>2</v>
      </c>
      <c r="AV6" s="87">
        <v>2</v>
      </c>
      <c r="AW6" s="87" t="s">
        <v>274</v>
      </c>
      <c r="AX6" s="87"/>
      <c r="AY6" s="87"/>
      <c r="AZ6" s="87"/>
      <c r="BA6" s="87"/>
      <c r="BB6" s="87"/>
      <c r="BC6" s="87"/>
      <c r="BD6" s="87"/>
      <c r="BE6" s="87"/>
      <c r="BF6" s="87"/>
      <c r="BG6" s="87" t="s">
        <v>706</v>
      </c>
      <c r="BH6" s="87">
        <v>528</v>
      </c>
      <c r="BI6" s="87">
        <v>349</v>
      </c>
      <c r="BJ6" s="87">
        <v>1498</v>
      </c>
      <c r="BK6" s="87">
        <v>340</v>
      </c>
      <c r="BL6" s="87"/>
      <c r="BM6" s="87" t="s">
        <v>762</v>
      </c>
      <c r="BN6" s="87" t="s">
        <v>802</v>
      </c>
      <c r="BO6" s="87"/>
      <c r="BP6" s="87"/>
      <c r="BQ6" s="125">
        <v>40704.642164351855</v>
      </c>
      <c r="BR6" s="87" t="s">
        <v>900</v>
      </c>
      <c r="BS6" s="87" t="b">
        <v>0</v>
      </c>
      <c r="BT6" s="87" t="b">
        <v>0</v>
      </c>
      <c r="BU6" s="87" t="b">
        <v>1</v>
      </c>
      <c r="BV6" s="87"/>
      <c r="BW6" s="87">
        <v>55</v>
      </c>
      <c r="BX6" s="87" t="s">
        <v>903</v>
      </c>
      <c r="BY6" s="87" t="b">
        <v>0</v>
      </c>
      <c r="BZ6" s="87" t="s">
        <v>66</v>
      </c>
      <c r="CA6" s="87">
        <v>2</v>
      </c>
      <c r="CB6" s="87" t="s">
        <v>291</v>
      </c>
      <c r="CC6" s="87"/>
      <c r="CD6" s="87"/>
      <c r="CE6" s="87"/>
      <c r="CF6" s="87"/>
      <c r="CG6" s="87"/>
      <c r="CH6" s="87"/>
      <c r="CI6" s="87"/>
      <c r="CJ6" s="87"/>
      <c r="CK6" s="87"/>
      <c r="CL6" s="87" t="s">
        <v>705</v>
      </c>
      <c r="CM6" s="87">
        <v>1144</v>
      </c>
      <c r="CN6" s="87">
        <v>7629</v>
      </c>
      <c r="CO6" s="87">
        <v>17725</v>
      </c>
      <c r="CP6" s="87">
        <v>2678</v>
      </c>
      <c r="CQ6" s="87"/>
      <c r="CR6" s="87" t="s">
        <v>761</v>
      </c>
      <c r="CS6" s="87"/>
      <c r="CT6" s="87" t="s">
        <v>852</v>
      </c>
      <c r="CU6" s="87"/>
      <c r="CV6" s="125">
        <v>40284.712905092594</v>
      </c>
      <c r="CW6" s="87" t="s">
        <v>899</v>
      </c>
      <c r="CX6" s="87" t="b">
        <v>0</v>
      </c>
      <c r="CY6" s="87" t="b">
        <v>0</v>
      </c>
      <c r="CZ6" s="87" t="b">
        <v>0</v>
      </c>
      <c r="DA6" s="87"/>
      <c r="DB6" s="87">
        <v>354</v>
      </c>
      <c r="DC6" s="87" t="s">
        <v>903</v>
      </c>
      <c r="DD6" s="87" t="b">
        <v>0</v>
      </c>
      <c r="DE6" s="87" t="s">
        <v>65</v>
      </c>
      <c r="DF6" s="87">
        <v>2</v>
      </c>
      <c r="DG6" s="87">
        <v>4</v>
      </c>
      <c r="DH6" s="87">
        <v>4</v>
      </c>
      <c r="DI6" s="87">
        <v>2</v>
      </c>
      <c r="DJ6" s="87">
        <v>1</v>
      </c>
      <c r="DK6" s="87">
        <v>-18.5</v>
      </c>
      <c r="DL6" s="87">
        <v>-18</v>
      </c>
    </row>
    <row r="7" spans="1:116" ht="15">
      <c r="A7" s="87" t="s">
        <v>597</v>
      </c>
      <c r="B7" s="87" t="s">
        <v>601</v>
      </c>
      <c r="C7" s="87" t="s">
        <v>274</v>
      </c>
      <c r="D7" s="87" t="s">
        <v>276</v>
      </c>
      <c r="E7" s="87"/>
      <c r="F7" s="87" t="s">
        <v>292</v>
      </c>
      <c r="G7" s="125">
        <v>43707.75746527778</v>
      </c>
      <c r="H7" s="87" t="s">
        <v>315</v>
      </c>
      <c r="I7" s="87"/>
      <c r="J7" s="87"/>
      <c r="K7" s="87" t="s">
        <v>341</v>
      </c>
      <c r="L7" s="87"/>
      <c r="M7" s="87" t="s">
        <v>404</v>
      </c>
      <c r="N7" s="125">
        <v>43707.75746527778</v>
      </c>
      <c r="O7" s="125">
        <v>43707</v>
      </c>
      <c r="P7" s="126">
        <v>0.7574652777777778</v>
      </c>
      <c r="Q7" s="87" t="s">
        <v>531</v>
      </c>
      <c r="R7" s="87"/>
      <c r="S7" s="87"/>
      <c r="T7" s="87" t="s">
        <v>597</v>
      </c>
      <c r="U7" s="87"/>
      <c r="V7" s="87" t="b">
        <v>0</v>
      </c>
      <c r="W7" s="87">
        <v>0</v>
      </c>
      <c r="X7" s="87"/>
      <c r="Y7" s="87" t="b">
        <v>0</v>
      </c>
      <c r="Z7" s="87" t="s">
        <v>611</v>
      </c>
      <c r="AA7" s="87"/>
      <c r="AB7" s="87"/>
      <c r="AC7" s="87" t="b">
        <v>0</v>
      </c>
      <c r="AD7" s="87">
        <v>2</v>
      </c>
      <c r="AE7" s="87" t="s">
        <v>601</v>
      </c>
      <c r="AF7" s="87" t="s">
        <v>616</v>
      </c>
      <c r="AG7" s="87" t="b">
        <v>0</v>
      </c>
      <c r="AH7" s="87" t="s">
        <v>601</v>
      </c>
      <c r="AI7" s="87" t="s">
        <v>196</v>
      </c>
      <c r="AJ7" s="87">
        <v>0</v>
      </c>
      <c r="AK7" s="87">
        <v>0</v>
      </c>
      <c r="AL7" s="87"/>
      <c r="AM7" s="87"/>
      <c r="AN7" s="87"/>
      <c r="AO7" s="87"/>
      <c r="AP7" s="87"/>
      <c r="AQ7" s="87"/>
      <c r="AR7" s="87"/>
      <c r="AS7" s="87"/>
      <c r="AT7" s="87">
        <v>1</v>
      </c>
      <c r="AU7" s="87">
        <v>2</v>
      </c>
      <c r="AV7" s="87">
        <v>2</v>
      </c>
      <c r="AW7" s="87" t="s">
        <v>274</v>
      </c>
      <c r="AX7" s="87"/>
      <c r="AY7" s="87"/>
      <c r="AZ7" s="87"/>
      <c r="BA7" s="87"/>
      <c r="BB7" s="87"/>
      <c r="BC7" s="87"/>
      <c r="BD7" s="87"/>
      <c r="BE7" s="87"/>
      <c r="BF7" s="87"/>
      <c r="BG7" s="87" t="s">
        <v>706</v>
      </c>
      <c r="BH7" s="87">
        <v>528</v>
      </c>
      <c r="BI7" s="87">
        <v>349</v>
      </c>
      <c r="BJ7" s="87">
        <v>1498</v>
      </c>
      <c r="BK7" s="87">
        <v>340</v>
      </c>
      <c r="BL7" s="87"/>
      <c r="BM7" s="87" t="s">
        <v>762</v>
      </c>
      <c r="BN7" s="87" t="s">
        <v>802</v>
      </c>
      <c r="BO7" s="87"/>
      <c r="BP7" s="87"/>
      <c r="BQ7" s="125">
        <v>40704.642164351855</v>
      </c>
      <c r="BR7" s="87" t="s">
        <v>900</v>
      </c>
      <c r="BS7" s="87" t="b">
        <v>0</v>
      </c>
      <c r="BT7" s="87" t="b">
        <v>0</v>
      </c>
      <c r="BU7" s="87" t="b">
        <v>1</v>
      </c>
      <c r="BV7" s="87"/>
      <c r="BW7" s="87">
        <v>55</v>
      </c>
      <c r="BX7" s="87" t="s">
        <v>903</v>
      </c>
      <c r="BY7" s="87" t="b">
        <v>0</v>
      </c>
      <c r="BZ7" s="87" t="s">
        <v>66</v>
      </c>
      <c r="CA7" s="87">
        <v>2</v>
      </c>
      <c r="CB7" s="87" t="s">
        <v>276</v>
      </c>
      <c r="CC7" s="87"/>
      <c r="CD7" s="87"/>
      <c r="CE7" s="87"/>
      <c r="CF7" s="87"/>
      <c r="CG7" s="87"/>
      <c r="CH7" s="87"/>
      <c r="CI7" s="87"/>
      <c r="CJ7" s="87"/>
      <c r="CK7" s="87"/>
      <c r="CL7" s="87" t="s">
        <v>704</v>
      </c>
      <c r="CM7" s="87">
        <v>567</v>
      </c>
      <c r="CN7" s="87">
        <v>415</v>
      </c>
      <c r="CO7" s="87">
        <v>240</v>
      </c>
      <c r="CP7" s="87">
        <v>253</v>
      </c>
      <c r="CQ7" s="87"/>
      <c r="CR7" s="87" t="s">
        <v>760</v>
      </c>
      <c r="CS7" s="87" t="s">
        <v>801</v>
      </c>
      <c r="CT7" s="87" t="s">
        <v>851</v>
      </c>
      <c r="CU7" s="87"/>
      <c r="CV7" s="125">
        <v>40584.85157407408</v>
      </c>
      <c r="CW7" s="87"/>
      <c r="CX7" s="87" t="b">
        <v>0</v>
      </c>
      <c r="CY7" s="87" t="b">
        <v>0</v>
      </c>
      <c r="CZ7" s="87" t="b">
        <v>0</v>
      </c>
      <c r="DA7" s="87"/>
      <c r="DB7" s="87">
        <v>15</v>
      </c>
      <c r="DC7" s="87" t="s">
        <v>912</v>
      </c>
      <c r="DD7" s="87" t="b">
        <v>0</v>
      </c>
      <c r="DE7" s="87" t="s">
        <v>66</v>
      </c>
      <c r="DF7" s="87">
        <v>2</v>
      </c>
      <c r="DG7" s="87">
        <v>4</v>
      </c>
      <c r="DH7" s="87">
        <v>4</v>
      </c>
      <c r="DI7" s="87">
        <v>2</v>
      </c>
      <c r="DJ7" s="87">
        <v>1</v>
      </c>
      <c r="DK7" s="87">
        <v>-18.5</v>
      </c>
      <c r="DL7" s="87">
        <v>-18</v>
      </c>
    </row>
    <row r="8" spans="1:116" ht="15">
      <c r="A8" s="87" t="s">
        <v>603</v>
      </c>
      <c r="B8" s="87" t="s">
        <v>603</v>
      </c>
      <c r="C8" s="87" t="s">
        <v>276</v>
      </c>
      <c r="D8" s="87" t="s">
        <v>291</v>
      </c>
      <c r="E8" s="87"/>
      <c r="F8" s="87" t="s">
        <v>293</v>
      </c>
      <c r="G8" s="125">
        <v>43707.86467592593</v>
      </c>
      <c r="H8" s="87" t="s">
        <v>320</v>
      </c>
      <c r="I8" s="87" t="s">
        <v>331</v>
      </c>
      <c r="J8" s="87" t="s">
        <v>339</v>
      </c>
      <c r="K8" s="87" t="s">
        <v>350</v>
      </c>
      <c r="L8" s="87"/>
      <c r="M8" s="87" t="s">
        <v>406</v>
      </c>
      <c r="N8" s="125">
        <v>43707.86467592593</v>
      </c>
      <c r="O8" s="125">
        <v>43707</v>
      </c>
      <c r="P8" s="126">
        <v>0.8646759259259259</v>
      </c>
      <c r="Q8" s="87" t="s">
        <v>537</v>
      </c>
      <c r="R8" s="87"/>
      <c r="S8" s="87"/>
      <c r="T8" s="87" t="s">
        <v>603</v>
      </c>
      <c r="U8" s="87"/>
      <c r="V8" s="87" t="b">
        <v>0</v>
      </c>
      <c r="W8" s="87">
        <v>0</v>
      </c>
      <c r="X8" s="87"/>
      <c r="Y8" s="87" t="b">
        <v>0</v>
      </c>
      <c r="Z8" s="87" t="s">
        <v>611</v>
      </c>
      <c r="AA8" s="87"/>
      <c r="AB8" s="87"/>
      <c r="AC8" s="87" t="b">
        <v>0</v>
      </c>
      <c r="AD8" s="87">
        <v>0</v>
      </c>
      <c r="AE8" s="87"/>
      <c r="AF8" s="87" t="s">
        <v>621</v>
      </c>
      <c r="AG8" s="87" t="b">
        <v>0</v>
      </c>
      <c r="AH8" s="87" t="s">
        <v>603</v>
      </c>
      <c r="AI8" s="87" t="s">
        <v>196</v>
      </c>
      <c r="AJ8" s="87">
        <v>0</v>
      </c>
      <c r="AK8" s="87">
        <v>0</v>
      </c>
      <c r="AL8" s="87"/>
      <c r="AM8" s="87"/>
      <c r="AN8" s="87"/>
      <c r="AO8" s="87"/>
      <c r="AP8" s="87"/>
      <c r="AQ8" s="87"/>
      <c r="AR8" s="87"/>
      <c r="AS8" s="87"/>
      <c r="AT8" s="87">
        <v>3</v>
      </c>
      <c r="AU8" s="87">
        <v>2</v>
      </c>
      <c r="AV8" s="87">
        <v>2</v>
      </c>
      <c r="AW8" s="87" t="s">
        <v>276</v>
      </c>
      <c r="AX8" s="87"/>
      <c r="AY8" s="87"/>
      <c r="AZ8" s="87"/>
      <c r="BA8" s="87"/>
      <c r="BB8" s="87"/>
      <c r="BC8" s="87"/>
      <c r="BD8" s="87"/>
      <c r="BE8" s="87"/>
      <c r="BF8" s="87"/>
      <c r="BG8" s="87" t="s">
        <v>704</v>
      </c>
      <c r="BH8" s="87">
        <v>567</v>
      </c>
      <c r="BI8" s="87">
        <v>415</v>
      </c>
      <c r="BJ8" s="87">
        <v>240</v>
      </c>
      <c r="BK8" s="87">
        <v>253</v>
      </c>
      <c r="BL8" s="87"/>
      <c r="BM8" s="87" t="s">
        <v>760</v>
      </c>
      <c r="BN8" s="87" t="s">
        <v>801</v>
      </c>
      <c r="BO8" s="87" t="s">
        <v>851</v>
      </c>
      <c r="BP8" s="87"/>
      <c r="BQ8" s="125">
        <v>40584.85157407408</v>
      </c>
      <c r="BR8" s="87"/>
      <c r="BS8" s="87" t="b">
        <v>0</v>
      </c>
      <c r="BT8" s="87" t="b">
        <v>0</v>
      </c>
      <c r="BU8" s="87" t="b">
        <v>0</v>
      </c>
      <c r="BV8" s="87"/>
      <c r="BW8" s="87">
        <v>15</v>
      </c>
      <c r="BX8" s="87" t="s">
        <v>912</v>
      </c>
      <c r="BY8" s="87" t="b">
        <v>0</v>
      </c>
      <c r="BZ8" s="87" t="s">
        <v>66</v>
      </c>
      <c r="CA8" s="87">
        <v>2</v>
      </c>
      <c r="CB8" s="87" t="s">
        <v>291</v>
      </c>
      <c r="CC8" s="87"/>
      <c r="CD8" s="87"/>
      <c r="CE8" s="87"/>
      <c r="CF8" s="87"/>
      <c r="CG8" s="87"/>
      <c r="CH8" s="87"/>
      <c r="CI8" s="87"/>
      <c r="CJ8" s="87"/>
      <c r="CK8" s="87"/>
      <c r="CL8" s="87" t="s">
        <v>705</v>
      </c>
      <c r="CM8" s="87">
        <v>1144</v>
      </c>
      <c r="CN8" s="87">
        <v>7629</v>
      </c>
      <c r="CO8" s="87">
        <v>17725</v>
      </c>
      <c r="CP8" s="87">
        <v>2678</v>
      </c>
      <c r="CQ8" s="87"/>
      <c r="CR8" s="87" t="s">
        <v>761</v>
      </c>
      <c r="CS8" s="87"/>
      <c r="CT8" s="87" t="s">
        <v>852</v>
      </c>
      <c r="CU8" s="87"/>
      <c r="CV8" s="125">
        <v>40284.712905092594</v>
      </c>
      <c r="CW8" s="87" t="s">
        <v>899</v>
      </c>
      <c r="CX8" s="87" t="b">
        <v>0</v>
      </c>
      <c r="CY8" s="87" t="b">
        <v>0</v>
      </c>
      <c r="CZ8" s="87" t="b">
        <v>0</v>
      </c>
      <c r="DA8" s="87"/>
      <c r="DB8" s="87">
        <v>354</v>
      </c>
      <c r="DC8" s="87" t="s">
        <v>903</v>
      </c>
      <c r="DD8" s="87" t="b">
        <v>0</v>
      </c>
      <c r="DE8" s="87" t="s">
        <v>65</v>
      </c>
      <c r="DF8" s="87">
        <v>2</v>
      </c>
      <c r="DG8" s="87">
        <v>5</v>
      </c>
      <c r="DH8" s="87">
        <v>5</v>
      </c>
      <c r="DI8" s="87">
        <v>1</v>
      </c>
      <c r="DJ8" s="87">
        <v>1</v>
      </c>
      <c r="DK8" s="87">
        <v>-17</v>
      </c>
      <c r="DL8" s="87">
        <v>-17</v>
      </c>
    </row>
    <row r="9" spans="1:116" ht="15">
      <c r="A9" s="87" t="s">
        <v>602</v>
      </c>
      <c r="B9" s="87" t="s">
        <v>602</v>
      </c>
      <c r="C9" s="87" t="s">
        <v>276</v>
      </c>
      <c r="D9" s="87" t="s">
        <v>291</v>
      </c>
      <c r="E9" s="87"/>
      <c r="F9" s="87" t="s">
        <v>293</v>
      </c>
      <c r="G9" s="125">
        <v>43707.8299537037</v>
      </c>
      <c r="H9" s="87" t="s">
        <v>319</v>
      </c>
      <c r="I9" s="87" t="s">
        <v>330</v>
      </c>
      <c r="J9" s="87" t="s">
        <v>339</v>
      </c>
      <c r="K9" s="87" t="s">
        <v>341</v>
      </c>
      <c r="L9" s="87" t="s">
        <v>366</v>
      </c>
      <c r="M9" s="87" t="s">
        <v>366</v>
      </c>
      <c r="N9" s="125">
        <v>43707.8299537037</v>
      </c>
      <c r="O9" s="125">
        <v>43707</v>
      </c>
      <c r="P9" s="126">
        <v>0.8299537037037038</v>
      </c>
      <c r="Q9" s="87" t="s">
        <v>536</v>
      </c>
      <c r="R9" s="87"/>
      <c r="S9" s="87"/>
      <c r="T9" s="87" t="s">
        <v>602</v>
      </c>
      <c r="U9" s="87"/>
      <c r="V9" s="87" t="b">
        <v>0</v>
      </c>
      <c r="W9" s="87">
        <v>0</v>
      </c>
      <c r="X9" s="87"/>
      <c r="Y9" s="87" t="b">
        <v>0</v>
      </c>
      <c r="Z9" s="87" t="s">
        <v>611</v>
      </c>
      <c r="AA9" s="87"/>
      <c r="AB9" s="87"/>
      <c r="AC9" s="87" t="b">
        <v>0</v>
      </c>
      <c r="AD9" s="87">
        <v>0</v>
      </c>
      <c r="AE9" s="87"/>
      <c r="AF9" s="87" t="s">
        <v>621</v>
      </c>
      <c r="AG9" s="87" t="b">
        <v>0</v>
      </c>
      <c r="AH9" s="87" t="s">
        <v>602</v>
      </c>
      <c r="AI9" s="87" t="s">
        <v>196</v>
      </c>
      <c r="AJ9" s="87">
        <v>0</v>
      </c>
      <c r="AK9" s="87">
        <v>0</v>
      </c>
      <c r="AL9" s="87"/>
      <c r="AM9" s="87"/>
      <c r="AN9" s="87"/>
      <c r="AO9" s="87"/>
      <c r="AP9" s="87"/>
      <c r="AQ9" s="87"/>
      <c r="AR9" s="87"/>
      <c r="AS9" s="87"/>
      <c r="AT9" s="87">
        <v>3</v>
      </c>
      <c r="AU9" s="87">
        <v>2</v>
      </c>
      <c r="AV9" s="87">
        <v>2</v>
      </c>
      <c r="AW9" s="87" t="s">
        <v>276</v>
      </c>
      <c r="AX9" s="87"/>
      <c r="AY9" s="87"/>
      <c r="AZ9" s="87"/>
      <c r="BA9" s="87"/>
      <c r="BB9" s="87"/>
      <c r="BC9" s="87"/>
      <c r="BD9" s="87"/>
      <c r="BE9" s="87"/>
      <c r="BF9" s="87"/>
      <c r="BG9" s="87" t="s">
        <v>704</v>
      </c>
      <c r="BH9" s="87">
        <v>567</v>
      </c>
      <c r="BI9" s="87">
        <v>415</v>
      </c>
      <c r="BJ9" s="87">
        <v>240</v>
      </c>
      <c r="BK9" s="87">
        <v>253</v>
      </c>
      <c r="BL9" s="87"/>
      <c r="BM9" s="87" t="s">
        <v>760</v>
      </c>
      <c r="BN9" s="87" t="s">
        <v>801</v>
      </c>
      <c r="BO9" s="87" t="s">
        <v>851</v>
      </c>
      <c r="BP9" s="87"/>
      <c r="BQ9" s="125">
        <v>40584.85157407408</v>
      </c>
      <c r="BR9" s="87"/>
      <c r="BS9" s="87" t="b">
        <v>0</v>
      </c>
      <c r="BT9" s="87" t="b">
        <v>0</v>
      </c>
      <c r="BU9" s="87" t="b">
        <v>0</v>
      </c>
      <c r="BV9" s="87"/>
      <c r="BW9" s="87">
        <v>15</v>
      </c>
      <c r="BX9" s="87" t="s">
        <v>912</v>
      </c>
      <c r="BY9" s="87" t="b">
        <v>0</v>
      </c>
      <c r="BZ9" s="87" t="s">
        <v>66</v>
      </c>
      <c r="CA9" s="87">
        <v>2</v>
      </c>
      <c r="CB9" s="87" t="s">
        <v>291</v>
      </c>
      <c r="CC9" s="87"/>
      <c r="CD9" s="87"/>
      <c r="CE9" s="87"/>
      <c r="CF9" s="87"/>
      <c r="CG9" s="87"/>
      <c r="CH9" s="87"/>
      <c r="CI9" s="87"/>
      <c r="CJ9" s="87"/>
      <c r="CK9" s="87"/>
      <c r="CL9" s="87" t="s">
        <v>705</v>
      </c>
      <c r="CM9" s="87">
        <v>1144</v>
      </c>
      <c r="CN9" s="87">
        <v>7629</v>
      </c>
      <c r="CO9" s="87">
        <v>17725</v>
      </c>
      <c r="CP9" s="87">
        <v>2678</v>
      </c>
      <c r="CQ9" s="87"/>
      <c r="CR9" s="87" t="s">
        <v>761</v>
      </c>
      <c r="CS9" s="87"/>
      <c r="CT9" s="87" t="s">
        <v>852</v>
      </c>
      <c r="CU9" s="87"/>
      <c r="CV9" s="125">
        <v>40284.712905092594</v>
      </c>
      <c r="CW9" s="87" t="s">
        <v>899</v>
      </c>
      <c r="CX9" s="87" t="b">
        <v>0</v>
      </c>
      <c r="CY9" s="87" t="b">
        <v>0</v>
      </c>
      <c r="CZ9" s="87" t="b">
        <v>0</v>
      </c>
      <c r="DA9" s="87"/>
      <c r="DB9" s="87">
        <v>354</v>
      </c>
      <c r="DC9" s="87" t="s">
        <v>903</v>
      </c>
      <c r="DD9" s="87" t="b">
        <v>0</v>
      </c>
      <c r="DE9" s="87" t="s">
        <v>65</v>
      </c>
      <c r="DF9" s="87">
        <v>2</v>
      </c>
      <c r="DG9" s="87">
        <v>6</v>
      </c>
      <c r="DH9" s="87">
        <v>6</v>
      </c>
      <c r="DI9" s="87">
        <v>1</v>
      </c>
      <c r="DJ9" s="87">
        <v>1</v>
      </c>
      <c r="DK9" s="87">
        <v>-16</v>
      </c>
      <c r="DL9" s="87">
        <v>-16</v>
      </c>
    </row>
    <row r="10" spans="1:116" ht="15">
      <c r="A10" s="87" t="s">
        <v>601</v>
      </c>
      <c r="B10" s="87" t="s">
        <v>601</v>
      </c>
      <c r="C10" s="87" t="s">
        <v>276</v>
      </c>
      <c r="D10" s="87" t="s">
        <v>291</v>
      </c>
      <c r="E10" s="87"/>
      <c r="F10" s="87" t="s">
        <v>293</v>
      </c>
      <c r="G10" s="125">
        <v>43707.63447916666</v>
      </c>
      <c r="H10" s="87" t="s">
        <v>315</v>
      </c>
      <c r="I10" s="87" t="s">
        <v>333</v>
      </c>
      <c r="J10" s="87" t="s">
        <v>340</v>
      </c>
      <c r="K10" s="87" t="s">
        <v>341</v>
      </c>
      <c r="L10" s="87"/>
      <c r="M10" s="87" t="s">
        <v>406</v>
      </c>
      <c r="N10" s="125">
        <v>43707.63447916666</v>
      </c>
      <c r="O10" s="125">
        <v>43707</v>
      </c>
      <c r="P10" s="126">
        <v>0.6344791666666666</v>
      </c>
      <c r="Q10" s="87" t="s">
        <v>535</v>
      </c>
      <c r="R10" s="87"/>
      <c r="S10" s="87"/>
      <c r="T10" s="87" t="s">
        <v>601</v>
      </c>
      <c r="U10" s="87"/>
      <c r="V10" s="87" t="b">
        <v>0</v>
      </c>
      <c r="W10" s="87">
        <v>0</v>
      </c>
      <c r="X10" s="87"/>
      <c r="Y10" s="87" t="b">
        <v>0</v>
      </c>
      <c r="Z10" s="87" t="s">
        <v>611</v>
      </c>
      <c r="AA10" s="87"/>
      <c r="AB10" s="87"/>
      <c r="AC10" s="87" t="b">
        <v>0</v>
      </c>
      <c r="AD10" s="87">
        <v>2</v>
      </c>
      <c r="AE10" s="87"/>
      <c r="AF10" s="87" t="s">
        <v>621</v>
      </c>
      <c r="AG10" s="87" t="b">
        <v>0</v>
      </c>
      <c r="AH10" s="87" t="s">
        <v>601</v>
      </c>
      <c r="AI10" s="87" t="s">
        <v>196</v>
      </c>
      <c r="AJ10" s="87">
        <v>0</v>
      </c>
      <c r="AK10" s="87">
        <v>0</v>
      </c>
      <c r="AL10" s="87"/>
      <c r="AM10" s="87"/>
      <c r="AN10" s="87"/>
      <c r="AO10" s="87"/>
      <c r="AP10" s="87"/>
      <c r="AQ10" s="87"/>
      <c r="AR10" s="87"/>
      <c r="AS10" s="87"/>
      <c r="AT10" s="87">
        <v>3</v>
      </c>
      <c r="AU10" s="87">
        <v>2</v>
      </c>
      <c r="AV10" s="87">
        <v>2</v>
      </c>
      <c r="AW10" s="87" t="s">
        <v>276</v>
      </c>
      <c r="AX10" s="87"/>
      <c r="AY10" s="87"/>
      <c r="AZ10" s="87"/>
      <c r="BA10" s="87"/>
      <c r="BB10" s="87"/>
      <c r="BC10" s="87"/>
      <c r="BD10" s="87"/>
      <c r="BE10" s="87"/>
      <c r="BF10" s="87"/>
      <c r="BG10" s="87" t="s">
        <v>704</v>
      </c>
      <c r="BH10" s="87">
        <v>567</v>
      </c>
      <c r="BI10" s="87">
        <v>415</v>
      </c>
      <c r="BJ10" s="87">
        <v>240</v>
      </c>
      <c r="BK10" s="87">
        <v>253</v>
      </c>
      <c r="BL10" s="87"/>
      <c r="BM10" s="87" t="s">
        <v>760</v>
      </c>
      <c r="BN10" s="87" t="s">
        <v>801</v>
      </c>
      <c r="BO10" s="87" t="s">
        <v>851</v>
      </c>
      <c r="BP10" s="87"/>
      <c r="BQ10" s="125">
        <v>40584.85157407408</v>
      </c>
      <c r="BR10" s="87"/>
      <c r="BS10" s="87" t="b">
        <v>0</v>
      </c>
      <c r="BT10" s="87" t="b">
        <v>0</v>
      </c>
      <c r="BU10" s="87" t="b">
        <v>0</v>
      </c>
      <c r="BV10" s="87"/>
      <c r="BW10" s="87">
        <v>15</v>
      </c>
      <c r="BX10" s="87" t="s">
        <v>912</v>
      </c>
      <c r="BY10" s="87" t="b">
        <v>0</v>
      </c>
      <c r="BZ10" s="87" t="s">
        <v>66</v>
      </c>
      <c r="CA10" s="87">
        <v>2</v>
      </c>
      <c r="CB10" s="87" t="s">
        <v>291</v>
      </c>
      <c r="CC10" s="87"/>
      <c r="CD10" s="87"/>
      <c r="CE10" s="87"/>
      <c r="CF10" s="87"/>
      <c r="CG10" s="87"/>
      <c r="CH10" s="87"/>
      <c r="CI10" s="87"/>
      <c r="CJ10" s="87"/>
      <c r="CK10" s="87"/>
      <c r="CL10" s="87" t="s">
        <v>705</v>
      </c>
      <c r="CM10" s="87">
        <v>1144</v>
      </c>
      <c r="CN10" s="87">
        <v>7629</v>
      </c>
      <c r="CO10" s="87">
        <v>17725</v>
      </c>
      <c r="CP10" s="87">
        <v>2678</v>
      </c>
      <c r="CQ10" s="87"/>
      <c r="CR10" s="87" t="s">
        <v>761</v>
      </c>
      <c r="CS10" s="87"/>
      <c r="CT10" s="87" t="s">
        <v>852</v>
      </c>
      <c r="CU10" s="87"/>
      <c r="CV10" s="125">
        <v>40284.712905092594</v>
      </c>
      <c r="CW10" s="87" t="s">
        <v>899</v>
      </c>
      <c r="CX10" s="87" t="b">
        <v>0</v>
      </c>
      <c r="CY10" s="87" t="b">
        <v>0</v>
      </c>
      <c r="CZ10" s="87" t="b">
        <v>0</v>
      </c>
      <c r="DA10" s="87"/>
      <c r="DB10" s="87">
        <v>354</v>
      </c>
      <c r="DC10" s="87" t="s">
        <v>903</v>
      </c>
      <c r="DD10" s="87" t="b">
        <v>0</v>
      </c>
      <c r="DE10" s="87" t="s">
        <v>65</v>
      </c>
      <c r="DF10" s="87">
        <v>2</v>
      </c>
      <c r="DG10" s="87">
        <v>4</v>
      </c>
      <c r="DH10" s="87">
        <v>4</v>
      </c>
      <c r="DI10" s="87">
        <v>1</v>
      </c>
      <c r="DJ10" s="87">
        <v>1</v>
      </c>
      <c r="DK10" s="87">
        <v>-18</v>
      </c>
      <c r="DL10" s="87">
        <v>-18</v>
      </c>
    </row>
    <row r="11" spans="1:116" ht="15">
      <c r="A11" s="87" t="s">
        <v>596</v>
      </c>
      <c r="B11" s="87" t="s">
        <v>601</v>
      </c>
      <c r="C11" s="87" t="s">
        <v>273</v>
      </c>
      <c r="D11" s="87" t="s">
        <v>291</v>
      </c>
      <c r="E11" s="87"/>
      <c r="F11" s="87" t="s">
        <v>293</v>
      </c>
      <c r="G11" s="125">
        <v>43707.66354166667</v>
      </c>
      <c r="H11" s="87" t="s">
        <v>315</v>
      </c>
      <c r="I11" s="87"/>
      <c r="J11" s="87"/>
      <c r="K11" s="87" t="s">
        <v>341</v>
      </c>
      <c r="L11" s="87"/>
      <c r="M11" s="87" t="s">
        <v>403</v>
      </c>
      <c r="N11" s="125">
        <v>43707.66354166667</v>
      </c>
      <c r="O11" s="125">
        <v>43707</v>
      </c>
      <c r="P11" s="126">
        <v>0.6635416666666667</v>
      </c>
      <c r="Q11" s="87" t="s">
        <v>530</v>
      </c>
      <c r="R11" s="87"/>
      <c r="S11" s="87"/>
      <c r="T11" s="87" t="s">
        <v>596</v>
      </c>
      <c r="U11" s="87"/>
      <c r="V11" s="87" t="b">
        <v>0</v>
      </c>
      <c r="W11" s="87">
        <v>0</v>
      </c>
      <c r="X11" s="87"/>
      <c r="Y11" s="87" t="b">
        <v>0</v>
      </c>
      <c r="Z11" s="87" t="s">
        <v>611</v>
      </c>
      <c r="AA11" s="87"/>
      <c r="AB11" s="87"/>
      <c r="AC11" s="87" t="b">
        <v>0</v>
      </c>
      <c r="AD11" s="87">
        <v>2</v>
      </c>
      <c r="AE11" s="87" t="s">
        <v>601</v>
      </c>
      <c r="AF11" s="87" t="s">
        <v>616</v>
      </c>
      <c r="AG11" s="87" t="b">
        <v>0</v>
      </c>
      <c r="AH11" s="87" t="s">
        <v>601</v>
      </c>
      <c r="AI11" s="87" t="s">
        <v>196</v>
      </c>
      <c r="AJ11" s="87">
        <v>0</v>
      </c>
      <c r="AK11" s="87">
        <v>0</v>
      </c>
      <c r="AL11" s="87"/>
      <c r="AM11" s="87"/>
      <c r="AN11" s="87"/>
      <c r="AO11" s="87"/>
      <c r="AP11" s="87"/>
      <c r="AQ11" s="87"/>
      <c r="AR11" s="87"/>
      <c r="AS11" s="87"/>
      <c r="AT11" s="87">
        <v>1</v>
      </c>
      <c r="AU11" s="87">
        <v>2</v>
      </c>
      <c r="AV11" s="87">
        <v>2</v>
      </c>
      <c r="AW11" s="87" t="s">
        <v>273</v>
      </c>
      <c r="AX11" s="87"/>
      <c r="AY11" s="87"/>
      <c r="AZ11" s="87"/>
      <c r="BA11" s="87"/>
      <c r="BB11" s="87"/>
      <c r="BC11" s="87"/>
      <c r="BD11" s="87"/>
      <c r="BE11" s="87"/>
      <c r="BF11" s="87"/>
      <c r="BG11" s="87" t="s">
        <v>680</v>
      </c>
      <c r="BH11" s="87">
        <v>1035</v>
      </c>
      <c r="BI11" s="87">
        <v>1484</v>
      </c>
      <c r="BJ11" s="87">
        <v>2844</v>
      </c>
      <c r="BK11" s="87">
        <v>1557</v>
      </c>
      <c r="BL11" s="87"/>
      <c r="BM11" s="87" t="s">
        <v>737</v>
      </c>
      <c r="BN11" s="87"/>
      <c r="BO11" s="87" t="s">
        <v>828</v>
      </c>
      <c r="BP11" s="87"/>
      <c r="BQ11" s="125">
        <v>43123.68715277778</v>
      </c>
      <c r="BR11" s="87" t="s">
        <v>879</v>
      </c>
      <c r="BS11" s="87" t="b">
        <v>0</v>
      </c>
      <c r="BT11" s="87" t="b">
        <v>0</v>
      </c>
      <c r="BU11" s="87" t="b">
        <v>1</v>
      </c>
      <c r="BV11" s="87"/>
      <c r="BW11" s="87">
        <v>27</v>
      </c>
      <c r="BX11" s="87" t="s">
        <v>903</v>
      </c>
      <c r="BY11" s="87" t="b">
        <v>0</v>
      </c>
      <c r="BZ11" s="87" t="s">
        <v>66</v>
      </c>
      <c r="CA11" s="87">
        <v>2</v>
      </c>
      <c r="CB11" s="87" t="s">
        <v>291</v>
      </c>
      <c r="CC11" s="87"/>
      <c r="CD11" s="87"/>
      <c r="CE11" s="87"/>
      <c r="CF11" s="87"/>
      <c r="CG11" s="87"/>
      <c r="CH11" s="87"/>
      <c r="CI11" s="87"/>
      <c r="CJ11" s="87"/>
      <c r="CK11" s="87"/>
      <c r="CL11" s="87" t="s">
        <v>705</v>
      </c>
      <c r="CM11" s="87">
        <v>1144</v>
      </c>
      <c r="CN11" s="87">
        <v>7629</v>
      </c>
      <c r="CO11" s="87">
        <v>17725</v>
      </c>
      <c r="CP11" s="87">
        <v>2678</v>
      </c>
      <c r="CQ11" s="87"/>
      <c r="CR11" s="87" t="s">
        <v>761</v>
      </c>
      <c r="CS11" s="87"/>
      <c r="CT11" s="87" t="s">
        <v>852</v>
      </c>
      <c r="CU11" s="87"/>
      <c r="CV11" s="125">
        <v>40284.712905092594</v>
      </c>
      <c r="CW11" s="87" t="s">
        <v>899</v>
      </c>
      <c r="CX11" s="87" t="b">
        <v>0</v>
      </c>
      <c r="CY11" s="87" t="b">
        <v>0</v>
      </c>
      <c r="CZ11" s="87" t="b">
        <v>0</v>
      </c>
      <c r="DA11" s="87"/>
      <c r="DB11" s="87">
        <v>354</v>
      </c>
      <c r="DC11" s="87" t="s">
        <v>903</v>
      </c>
      <c r="DD11" s="87" t="b">
        <v>0</v>
      </c>
      <c r="DE11" s="87" t="s">
        <v>65</v>
      </c>
      <c r="DF11" s="87">
        <v>2</v>
      </c>
      <c r="DG11" s="87">
        <v>4</v>
      </c>
      <c r="DH11" s="87">
        <v>4</v>
      </c>
      <c r="DI11" s="87">
        <v>2</v>
      </c>
      <c r="DJ11" s="87">
        <v>1</v>
      </c>
      <c r="DK11" s="87">
        <v>-17.5</v>
      </c>
      <c r="DL11" s="87">
        <v>-18</v>
      </c>
    </row>
    <row r="12" spans="1:116" ht="15">
      <c r="A12" s="87" t="s">
        <v>600</v>
      </c>
      <c r="B12" s="87" t="s">
        <v>600</v>
      </c>
      <c r="C12" s="87" t="s">
        <v>276</v>
      </c>
      <c r="D12" s="87" t="s">
        <v>250</v>
      </c>
      <c r="E12" s="87"/>
      <c r="F12" s="87" t="s">
        <v>293</v>
      </c>
      <c r="G12" s="125">
        <v>43707.626655092594</v>
      </c>
      <c r="H12" s="87" t="s">
        <v>318</v>
      </c>
      <c r="I12" s="87" t="s">
        <v>332</v>
      </c>
      <c r="J12" s="87" t="s">
        <v>336</v>
      </c>
      <c r="K12" s="87" t="s">
        <v>341</v>
      </c>
      <c r="L12" s="87"/>
      <c r="M12" s="87" t="s">
        <v>406</v>
      </c>
      <c r="N12" s="125">
        <v>43707.626655092594</v>
      </c>
      <c r="O12" s="125">
        <v>43707</v>
      </c>
      <c r="P12" s="126">
        <v>0.6266550925925926</v>
      </c>
      <c r="Q12" s="87" t="s">
        <v>534</v>
      </c>
      <c r="R12" s="87"/>
      <c r="S12" s="87"/>
      <c r="T12" s="87" t="s">
        <v>600</v>
      </c>
      <c r="U12" s="87"/>
      <c r="V12" s="87" t="b">
        <v>0</v>
      </c>
      <c r="W12" s="87">
        <v>0</v>
      </c>
      <c r="X12" s="87"/>
      <c r="Y12" s="87" t="b">
        <v>1</v>
      </c>
      <c r="Z12" s="87" t="s">
        <v>611</v>
      </c>
      <c r="AA12" s="87"/>
      <c r="AB12" s="87" t="s">
        <v>593</v>
      </c>
      <c r="AC12" s="87" t="b">
        <v>0</v>
      </c>
      <c r="AD12" s="87">
        <v>0</v>
      </c>
      <c r="AE12" s="87"/>
      <c r="AF12" s="87" t="s">
        <v>616</v>
      </c>
      <c r="AG12" s="87" t="b">
        <v>0</v>
      </c>
      <c r="AH12" s="87" t="s">
        <v>600</v>
      </c>
      <c r="AI12" s="87" t="s">
        <v>196</v>
      </c>
      <c r="AJ12" s="87">
        <v>0</v>
      </c>
      <c r="AK12" s="87">
        <v>0</v>
      </c>
      <c r="AL12" s="87"/>
      <c r="AM12" s="87"/>
      <c r="AN12" s="87"/>
      <c r="AO12" s="87"/>
      <c r="AP12" s="87"/>
      <c r="AQ12" s="87"/>
      <c r="AR12" s="87"/>
      <c r="AS12" s="87"/>
      <c r="AT12" s="87">
        <v>1</v>
      </c>
      <c r="AU12" s="87">
        <v>2</v>
      </c>
      <c r="AV12" s="87">
        <v>3</v>
      </c>
      <c r="AW12" s="87" t="s">
        <v>276</v>
      </c>
      <c r="AX12" s="87"/>
      <c r="AY12" s="87"/>
      <c r="AZ12" s="87"/>
      <c r="BA12" s="87"/>
      <c r="BB12" s="87"/>
      <c r="BC12" s="87"/>
      <c r="BD12" s="87"/>
      <c r="BE12" s="87"/>
      <c r="BF12" s="87"/>
      <c r="BG12" s="87" t="s">
        <v>704</v>
      </c>
      <c r="BH12" s="87">
        <v>567</v>
      </c>
      <c r="BI12" s="87">
        <v>415</v>
      </c>
      <c r="BJ12" s="87">
        <v>240</v>
      </c>
      <c r="BK12" s="87">
        <v>253</v>
      </c>
      <c r="BL12" s="87"/>
      <c r="BM12" s="87" t="s">
        <v>760</v>
      </c>
      <c r="BN12" s="87" t="s">
        <v>801</v>
      </c>
      <c r="BO12" s="87" t="s">
        <v>851</v>
      </c>
      <c r="BP12" s="87"/>
      <c r="BQ12" s="125">
        <v>40584.85157407408</v>
      </c>
      <c r="BR12" s="87"/>
      <c r="BS12" s="87" t="b">
        <v>0</v>
      </c>
      <c r="BT12" s="87" t="b">
        <v>0</v>
      </c>
      <c r="BU12" s="87" t="b">
        <v>0</v>
      </c>
      <c r="BV12" s="87"/>
      <c r="BW12" s="87">
        <v>15</v>
      </c>
      <c r="BX12" s="87" t="s">
        <v>912</v>
      </c>
      <c r="BY12" s="87" t="b">
        <v>0</v>
      </c>
      <c r="BZ12" s="87" t="s">
        <v>66</v>
      </c>
      <c r="CA12" s="87">
        <v>2</v>
      </c>
      <c r="CB12" s="87" t="s">
        <v>250</v>
      </c>
      <c r="CC12" s="87"/>
      <c r="CD12" s="87"/>
      <c r="CE12" s="87"/>
      <c r="CF12" s="87"/>
      <c r="CG12" s="87"/>
      <c r="CH12" s="87"/>
      <c r="CI12" s="87"/>
      <c r="CJ12" s="87"/>
      <c r="CK12" s="87"/>
      <c r="CL12" s="87" t="s">
        <v>669</v>
      </c>
      <c r="CM12" s="87">
        <v>210</v>
      </c>
      <c r="CN12" s="87">
        <v>1302</v>
      </c>
      <c r="CO12" s="87">
        <v>468</v>
      </c>
      <c r="CP12" s="87">
        <v>87</v>
      </c>
      <c r="CQ12" s="87"/>
      <c r="CR12" s="87" t="s">
        <v>726</v>
      </c>
      <c r="CS12" s="87" t="s">
        <v>780</v>
      </c>
      <c r="CT12" s="87" t="s">
        <v>821</v>
      </c>
      <c r="CU12" s="87"/>
      <c r="CV12" s="125">
        <v>41289.019583333335</v>
      </c>
      <c r="CW12" s="87" t="s">
        <v>869</v>
      </c>
      <c r="CX12" s="87" t="b">
        <v>1</v>
      </c>
      <c r="CY12" s="87" t="b">
        <v>0</v>
      </c>
      <c r="CZ12" s="87" t="b">
        <v>1</v>
      </c>
      <c r="DA12" s="87"/>
      <c r="DB12" s="87">
        <v>63</v>
      </c>
      <c r="DC12" s="87" t="s">
        <v>903</v>
      </c>
      <c r="DD12" s="87" t="b">
        <v>0</v>
      </c>
      <c r="DE12" s="87" t="s">
        <v>66</v>
      </c>
      <c r="DF12" s="87">
        <v>3</v>
      </c>
      <c r="DG12" s="87">
        <v>7</v>
      </c>
      <c r="DH12" s="87">
        <v>7</v>
      </c>
      <c r="DI12" s="87">
        <v>1</v>
      </c>
      <c r="DJ12" s="87">
        <v>1</v>
      </c>
      <c r="DK12" s="87">
        <v>-15</v>
      </c>
      <c r="DL12" s="87">
        <v>-15</v>
      </c>
    </row>
    <row r="13" spans="1:116" ht="15">
      <c r="A13" s="87" t="s">
        <v>596</v>
      </c>
      <c r="B13" s="87" t="s">
        <v>601</v>
      </c>
      <c r="C13" s="87" t="s">
        <v>273</v>
      </c>
      <c r="D13" s="87" t="s">
        <v>276</v>
      </c>
      <c r="E13" s="87"/>
      <c r="F13" s="87" t="s">
        <v>292</v>
      </c>
      <c r="G13" s="125">
        <v>43707.66354166667</v>
      </c>
      <c r="H13" s="87" t="s">
        <v>315</v>
      </c>
      <c r="I13" s="87"/>
      <c r="J13" s="87"/>
      <c r="K13" s="87" t="s">
        <v>341</v>
      </c>
      <c r="L13" s="87"/>
      <c r="M13" s="87" t="s">
        <v>403</v>
      </c>
      <c r="N13" s="125">
        <v>43707.66354166667</v>
      </c>
      <c r="O13" s="125">
        <v>43707</v>
      </c>
      <c r="P13" s="126">
        <v>0.6635416666666667</v>
      </c>
      <c r="Q13" s="87" t="s">
        <v>530</v>
      </c>
      <c r="R13" s="87"/>
      <c r="S13" s="87"/>
      <c r="T13" s="87" t="s">
        <v>596</v>
      </c>
      <c r="U13" s="87"/>
      <c r="V13" s="87" t="b">
        <v>0</v>
      </c>
      <c r="W13" s="87">
        <v>0</v>
      </c>
      <c r="X13" s="87"/>
      <c r="Y13" s="87" t="b">
        <v>0</v>
      </c>
      <c r="Z13" s="87" t="s">
        <v>611</v>
      </c>
      <c r="AA13" s="87"/>
      <c r="AB13" s="87"/>
      <c r="AC13" s="87" t="b">
        <v>0</v>
      </c>
      <c r="AD13" s="87">
        <v>2</v>
      </c>
      <c r="AE13" s="87" t="s">
        <v>601</v>
      </c>
      <c r="AF13" s="87" t="s">
        <v>616</v>
      </c>
      <c r="AG13" s="87" t="b">
        <v>0</v>
      </c>
      <c r="AH13" s="87" t="s">
        <v>601</v>
      </c>
      <c r="AI13" s="87" t="s">
        <v>196</v>
      </c>
      <c r="AJ13" s="87">
        <v>0</v>
      </c>
      <c r="AK13" s="87">
        <v>0</v>
      </c>
      <c r="AL13" s="87"/>
      <c r="AM13" s="87"/>
      <c r="AN13" s="87"/>
      <c r="AO13" s="87"/>
      <c r="AP13" s="87"/>
      <c r="AQ13" s="87"/>
      <c r="AR13" s="87"/>
      <c r="AS13" s="87"/>
      <c r="AT13" s="87">
        <v>1</v>
      </c>
      <c r="AU13" s="87">
        <v>2</v>
      </c>
      <c r="AV13" s="87">
        <v>2</v>
      </c>
      <c r="AW13" s="87" t="s">
        <v>273</v>
      </c>
      <c r="AX13" s="87"/>
      <c r="AY13" s="87"/>
      <c r="AZ13" s="87"/>
      <c r="BA13" s="87"/>
      <c r="BB13" s="87"/>
      <c r="BC13" s="87"/>
      <c r="BD13" s="87"/>
      <c r="BE13" s="87"/>
      <c r="BF13" s="87"/>
      <c r="BG13" s="87" t="s">
        <v>680</v>
      </c>
      <c r="BH13" s="87">
        <v>1035</v>
      </c>
      <c r="BI13" s="87">
        <v>1484</v>
      </c>
      <c r="BJ13" s="87">
        <v>2844</v>
      </c>
      <c r="BK13" s="87">
        <v>1557</v>
      </c>
      <c r="BL13" s="87"/>
      <c r="BM13" s="87" t="s">
        <v>737</v>
      </c>
      <c r="BN13" s="87"/>
      <c r="BO13" s="87" t="s">
        <v>828</v>
      </c>
      <c r="BP13" s="87"/>
      <c r="BQ13" s="125">
        <v>43123.68715277778</v>
      </c>
      <c r="BR13" s="87" t="s">
        <v>879</v>
      </c>
      <c r="BS13" s="87" t="b">
        <v>0</v>
      </c>
      <c r="BT13" s="87" t="b">
        <v>0</v>
      </c>
      <c r="BU13" s="87" t="b">
        <v>1</v>
      </c>
      <c r="BV13" s="87"/>
      <c r="BW13" s="87">
        <v>27</v>
      </c>
      <c r="BX13" s="87" t="s">
        <v>903</v>
      </c>
      <c r="BY13" s="87" t="b">
        <v>0</v>
      </c>
      <c r="BZ13" s="87" t="s">
        <v>66</v>
      </c>
      <c r="CA13" s="87">
        <v>2</v>
      </c>
      <c r="CB13" s="87" t="s">
        <v>276</v>
      </c>
      <c r="CC13" s="87"/>
      <c r="CD13" s="87"/>
      <c r="CE13" s="87"/>
      <c r="CF13" s="87"/>
      <c r="CG13" s="87"/>
      <c r="CH13" s="87"/>
      <c r="CI13" s="87"/>
      <c r="CJ13" s="87"/>
      <c r="CK13" s="87"/>
      <c r="CL13" s="87" t="s">
        <v>704</v>
      </c>
      <c r="CM13" s="87">
        <v>567</v>
      </c>
      <c r="CN13" s="87">
        <v>415</v>
      </c>
      <c r="CO13" s="87">
        <v>240</v>
      </c>
      <c r="CP13" s="87">
        <v>253</v>
      </c>
      <c r="CQ13" s="87"/>
      <c r="CR13" s="87" t="s">
        <v>760</v>
      </c>
      <c r="CS13" s="87" t="s">
        <v>801</v>
      </c>
      <c r="CT13" s="87" t="s">
        <v>851</v>
      </c>
      <c r="CU13" s="87"/>
      <c r="CV13" s="125">
        <v>40584.85157407408</v>
      </c>
      <c r="CW13" s="87"/>
      <c r="CX13" s="87" t="b">
        <v>0</v>
      </c>
      <c r="CY13" s="87" t="b">
        <v>0</v>
      </c>
      <c r="CZ13" s="87" t="b">
        <v>0</v>
      </c>
      <c r="DA13" s="87"/>
      <c r="DB13" s="87">
        <v>15</v>
      </c>
      <c r="DC13" s="87" t="s">
        <v>912</v>
      </c>
      <c r="DD13" s="87" t="b">
        <v>0</v>
      </c>
      <c r="DE13" s="87" t="s">
        <v>66</v>
      </c>
      <c r="DF13" s="87">
        <v>2</v>
      </c>
      <c r="DG13" s="87">
        <v>4</v>
      </c>
      <c r="DH13" s="87">
        <v>4</v>
      </c>
      <c r="DI13" s="87">
        <v>2</v>
      </c>
      <c r="DJ13" s="87">
        <v>1</v>
      </c>
      <c r="DK13" s="87">
        <v>-17.5</v>
      </c>
      <c r="DL13" s="87">
        <v>-18</v>
      </c>
    </row>
    <row r="14" spans="1:116" ht="15">
      <c r="A14" s="87" t="s">
        <v>592</v>
      </c>
      <c r="B14" s="87" t="s">
        <v>588</v>
      </c>
      <c r="C14" s="87" t="s">
        <v>273</v>
      </c>
      <c r="D14" s="87" t="s">
        <v>290</v>
      </c>
      <c r="E14" s="87"/>
      <c r="F14" s="87" t="s">
        <v>293</v>
      </c>
      <c r="G14" s="125">
        <v>43705.664143518516</v>
      </c>
      <c r="H14" s="87" t="s">
        <v>313</v>
      </c>
      <c r="I14" s="87" t="s">
        <v>325</v>
      </c>
      <c r="J14" s="87" t="s">
        <v>337</v>
      </c>
      <c r="K14" s="87" t="s">
        <v>356</v>
      </c>
      <c r="L14" s="87"/>
      <c r="M14" s="87" t="s">
        <v>403</v>
      </c>
      <c r="N14" s="125">
        <v>43705.664143518516</v>
      </c>
      <c r="O14" s="125">
        <v>43705</v>
      </c>
      <c r="P14" s="126">
        <v>0.6641435185185185</v>
      </c>
      <c r="Q14" s="87" t="s">
        <v>526</v>
      </c>
      <c r="R14" s="87"/>
      <c r="S14" s="87"/>
      <c r="T14" s="87" t="s">
        <v>592</v>
      </c>
      <c r="U14" s="87"/>
      <c r="V14" s="87" t="b">
        <v>0</v>
      </c>
      <c r="W14" s="87">
        <v>0</v>
      </c>
      <c r="X14" s="87"/>
      <c r="Y14" s="87" t="b">
        <v>0</v>
      </c>
      <c r="Z14" s="87" t="s">
        <v>611</v>
      </c>
      <c r="AA14" s="87"/>
      <c r="AB14" s="87"/>
      <c r="AC14" s="87" t="b">
        <v>0</v>
      </c>
      <c r="AD14" s="87">
        <v>1</v>
      </c>
      <c r="AE14" s="87" t="s">
        <v>588</v>
      </c>
      <c r="AF14" s="87" t="s">
        <v>616</v>
      </c>
      <c r="AG14" s="87" t="b">
        <v>0</v>
      </c>
      <c r="AH14" s="87" t="s">
        <v>588</v>
      </c>
      <c r="AI14" s="87" t="s">
        <v>196</v>
      </c>
      <c r="AJ14" s="87">
        <v>0</v>
      </c>
      <c r="AK14" s="87">
        <v>0</v>
      </c>
      <c r="AL14" s="87"/>
      <c r="AM14" s="87"/>
      <c r="AN14" s="87"/>
      <c r="AO14" s="87"/>
      <c r="AP14" s="87"/>
      <c r="AQ14" s="87"/>
      <c r="AR14" s="87"/>
      <c r="AS14" s="87"/>
      <c r="AT14" s="87">
        <v>1</v>
      </c>
      <c r="AU14" s="87">
        <v>2</v>
      </c>
      <c r="AV14" s="87">
        <v>1</v>
      </c>
      <c r="AW14" s="87" t="s">
        <v>273</v>
      </c>
      <c r="AX14" s="87"/>
      <c r="AY14" s="87"/>
      <c r="AZ14" s="87"/>
      <c r="BA14" s="87"/>
      <c r="BB14" s="87"/>
      <c r="BC14" s="87"/>
      <c r="BD14" s="87"/>
      <c r="BE14" s="87"/>
      <c r="BF14" s="87"/>
      <c r="BG14" s="87" t="s">
        <v>680</v>
      </c>
      <c r="BH14" s="87">
        <v>1035</v>
      </c>
      <c r="BI14" s="87">
        <v>1484</v>
      </c>
      <c r="BJ14" s="87">
        <v>2844</v>
      </c>
      <c r="BK14" s="87">
        <v>1557</v>
      </c>
      <c r="BL14" s="87"/>
      <c r="BM14" s="87" t="s">
        <v>737</v>
      </c>
      <c r="BN14" s="87"/>
      <c r="BO14" s="87" t="s">
        <v>828</v>
      </c>
      <c r="BP14" s="87"/>
      <c r="BQ14" s="125">
        <v>43123.68715277778</v>
      </c>
      <c r="BR14" s="87" t="s">
        <v>879</v>
      </c>
      <c r="BS14" s="87" t="b">
        <v>0</v>
      </c>
      <c r="BT14" s="87" t="b">
        <v>0</v>
      </c>
      <c r="BU14" s="87" t="b">
        <v>1</v>
      </c>
      <c r="BV14" s="87"/>
      <c r="BW14" s="87">
        <v>27</v>
      </c>
      <c r="BX14" s="87" t="s">
        <v>903</v>
      </c>
      <c r="BY14" s="87" t="b">
        <v>0</v>
      </c>
      <c r="BZ14" s="87" t="s">
        <v>66</v>
      </c>
      <c r="CA14" s="87">
        <v>2</v>
      </c>
      <c r="CB14" s="87" t="s">
        <v>290</v>
      </c>
      <c r="CC14" s="87"/>
      <c r="CD14" s="87"/>
      <c r="CE14" s="87"/>
      <c r="CF14" s="87"/>
      <c r="CG14" s="87"/>
      <c r="CH14" s="87"/>
      <c r="CI14" s="87"/>
      <c r="CJ14" s="87"/>
      <c r="CK14" s="87"/>
      <c r="CL14" s="87" t="s">
        <v>703</v>
      </c>
      <c r="CM14" s="87">
        <v>588</v>
      </c>
      <c r="CN14" s="87">
        <v>366</v>
      </c>
      <c r="CO14" s="87">
        <v>569</v>
      </c>
      <c r="CP14" s="87">
        <v>1030</v>
      </c>
      <c r="CQ14" s="87"/>
      <c r="CR14" s="87" t="s">
        <v>759</v>
      </c>
      <c r="CS14" s="87" t="s">
        <v>625</v>
      </c>
      <c r="CT14" s="87" t="s">
        <v>850</v>
      </c>
      <c r="CU14" s="87"/>
      <c r="CV14" s="125">
        <v>40449.27226851852</v>
      </c>
      <c r="CW14" s="87" t="s">
        <v>898</v>
      </c>
      <c r="CX14" s="87" t="b">
        <v>0</v>
      </c>
      <c r="CY14" s="87" t="b">
        <v>0</v>
      </c>
      <c r="CZ14" s="87" t="b">
        <v>0</v>
      </c>
      <c r="DA14" s="87"/>
      <c r="DB14" s="87">
        <v>11</v>
      </c>
      <c r="DC14" s="87" t="s">
        <v>903</v>
      </c>
      <c r="DD14" s="87" t="b">
        <v>0</v>
      </c>
      <c r="DE14" s="87" t="s">
        <v>65</v>
      </c>
      <c r="DF14" s="87">
        <v>1</v>
      </c>
      <c r="DG14" s="87">
        <v>8</v>
      </c>
      <c r="DH14" s="87">
        <v>8</v>
      </c>
      <c r="DI14" s="87">
        <v>2</v>
      </c>
      <c r="DJ14" s="87">
        <v>1</v>
      </c>
      <c r="DK14" s="87">
        <v>-14</v>
      </c>
      <c r="DL14" s="87">
        <v>-14</v>
      </c>
    </row>
    <row r="15" spans="1:116" ht="15">
      <c r="A15" s="87" t="s">
        <v>588</v>
      </c>
      <c r="B15" s="87" t="s">
        <v>588</v>
      </c>
      <c r="C15" s="87" t="s">
        <v>264</v>
      </c>
      <c r="D15" s="87" t="s">
        <v>290</v>
      </c>
      <c r="E15" s="87"/>
      <c r="F15" s="87" t="s">
        <v>293</v>
      </c>
      <c r="G15" s="125">
        <v>43705.65121527778</v>
      </c>
      <c r="H15" s="87" t="s">
        <v>313</v>
      </c>
      <c r="I15" s="87" t="s">
        <v>325</v>
      </c>
      <c r="J15" s="87" t="s">
        <v>337</v>
      </c>
      <c r="K15" s="87" t="s">
        <v>354</v>
      </c>
      <c r="L15" s="87"/>
      <c r="M15" s="87" t="s">
        <v>394</v>
      </c>
      <c r="N15" s="125">
        <v>43705.65121527778</v>
      </c>
      <c r="O15" s="125">
        <v>43705</v>
      </c>
      <c r="P15" s="126">
        <v>0.6512152777777778</v>
      </c>
      <c r="Q15" s="87" t="s">
        <v>522</v>
      </c>
      <c r="R15" s="87"/>
      <c r="S15" s="87"/>
      <c r="T15" s="87" t="s">
        <v>588</v>
      </c>
      <c r="U15" s="87"/>
      <c r="V15" s="87" t="b">
        <v>0</v>
      </c>
      <c r="W15" s="87">
        <v>1</v>
      </c>
      <c r="X15" s="87"/>
      <c r="Y15" s="87" t="b">
        <v>0</v>
      </c>
      <c r="Z15" s="87" t="s">
        <v>611</v>
      </c>
      <c r="AA15" s="87"/>
      <c r="AB15" s="87"/>
      <c r="AC15" s="87" t="b">
        <v>0</v>
      </c>
      <c r="AD15" s="87">
        <v>1</v>
      </c>
      <c r="AE15" s="87"/>
      <c r="AF15" s="87" t="s">
        <v>614</v>
      </c>
      <c r="AG15" s="87" t="b">
        <v>0</v>
      </c>
      <c r="AH15" s="87" t="s">
        <v>588</v>
      </c>
      <c r="AI15" s="87" t="s">
        <v>196</v>
      </c>
      <c r="AJ15" s="87">
        <v>0</v>
      </c>
      <c r="AK15" s="87">
        <v>0</v>
      </c>
      <c r="AL15" s="87"/>
      <c r="AM15" s="87"/>
      <c r="AN15" s="87"/>
      <c r="AO15" s="87"/>
      <c r="AP15" s="87"/>
      <c r="AQ15" s="87"/>
      <c r="AR15" s="87"/>
      <c r="AS15" s="87"/>
      <c r="AT15" s="87">
        <v>1</v>
      </c>
      <c r="AU15" s="87">
        <v>1</v>
      </c>
      <c r="AV15" s="87">
        <v>1</v>
      </c>
      <c r="AW15" s="87" t="s">
        <v>264</v>
      </c>
      <c r="AX15" s="87"/>
      <c r="AY15" s="87"/>
      <c r="AZ15" s="87"/>
      <c r="BA15" s="87"/>
      <c r="BB15" s="87"/>
      <c r="BC15" s="87"/>
      <c r="BD15" s="87"/>
      <c r="BE15" s="87"/>
      <c r="BF15" s="87"/>
      <c r="BG15" s="87" t="s">
        <v>693</v>
      </c>
      <c r="BH15" s="87">
        <v>475</v>
      </c>
      <c r="BI15" s="87">
        <v>709</v>
      </c>
      <c r="BJ15" s="87">
        <v>1966</v>
      </c>
      <c r="BK15" s="87">
        <v>838</v>
      </c>
      <c r="BL15" s="87"/>
      <c r="BM15" s="87" t="s">
        <v>748</v>
      </c>
      <c r="BN15" s="87" t="s">
        <v>792</v>
      </c>
      <c r="BO15" s="87" t="s">
        <v>839</v>
      </c>
      <c r="BP15" s="87"/>
      <c r="BQ15" s="125">
        <v>40997.566469907404</v>
      </c>
      <c r="BR15" s="87" t="s">
        <v>889</v>
      </c>
      <c r="BS15" s="87" t="b">
        <v>1</v>
      </c>
      <c r="BT15" s="87" t="b">
        <v>0</v>
      </c>
      <c r="BU15" s="87" t="b">
        <v>0</v>
      </c>
      <c r="BV15" s="87"/>
      <c r="BW15" s="87">
        <v>25</v>
      </c>
      <c r="BX15" s="87" t="s">
        <v>903</v>
      </c>
      <c r="BY15" s="87" t="b">
        <v>0</v>
      </c>
      <c r="BZ15" s="87" t="s">
        <v>66</v>
      </c>
      <c r="CA15" s="87">
        <v>1</v>
      </c>
      <c r="CB15" s="87" t="s">
        <v>290</v>
      </c>
      <c r="CC15" s="87"/>
      <c r="CD15" s="87"/>
      <c r="CE15" s="87"/>
      <c r="CF15" s="87"/>
      <c r="CG15" s="87"/>
      <c r="CH15" s="87"/>
      <c r="CI15" s="87"/>
      <c r="CJ15" s="87"/>
      <c r="CK15" s="87"/>
      <c r="CL15" s="87" t="s">
        <v>703</v>
      </c>
      <c r="CM15" s="87">
        <v>588</v>
      </c>
      <c r="CN15" s="87">
        <v>366</v>
      </c>
      <c r="CO15" s="87">
        <v>569</v>
      </c>
      <c r="CP15" s="87">
        <v>1030</v>
      </c>
      <c r="CQ15" s="87"/>
      <c r="CR15" s="87" t="s">
        <v>759</v>
      </c>
      <c r="CS15" s="87" t="s">
        <v>625</v>
      </c>
      <c r="CT15" s="87" t="s">
        <v>850</v>
      </c>
      <c r="CU15" s="87"/>
      <c r="CV15" s="125">
        <v>40449.27226851852</v>
      </c>
      <c r="CW15" s="87" t="s">
        <v>898</v>
      </c>
      <c r="CX15" s="87" t="b">
        <v>0</v>
      </c>
      <c r="CY15" s="87" t="b">
        <v>0</v>
      </c>
      <c r="CZ15" s="87" t="b">
        <v>0</v>
      </c>
      <c r="DA15" s="87"/>
      <c r="DB15" s="87">
        <v>11</v>
      </c>
      <c r="DC15" s="87" t="s">
        <v>903</v>
      </c>
      <c r="DD15" s="87" t="b">
        <v>0</v>
      </c>
      <c r="DE15" s="87" t="s">
        <v>65</v>
      </c>
      <c r="DF15" s="87">
        <v>1</v>
      </c>
      <c r="DG15" s="87">
        <v>8</v>
      </c>
      <c r="DH15" s="87">
        <v>8</v>
      </c>
      <c r="DI15" s="87">
        <v>1</v>
      </c>
      <c r="DJ15" s="87">
        <v>1</v>
      </c>
      <c r="DK15" s="87">
        <v>-14</v>
      </c>
      <c r="DL15" s="87">
        <v>-14</v>
      </c>
    </row>
    <row r="16" spans="1:116" ht="15">
      <c r="A16" s="87" t="s">
        <v>585</v>
      </c>
      <c r="B16" s="87" t="s">
        <v>593</v>
      </c>
      <c r="C16" s="87" t="s">
        <v>272</v>
      </c>
      <c r="D16" s="87" t="s">
        <v>289</v>
      </c>
      <c r="E16" s="87"/>
      <c r="F16" s="87" t="s">
        <v>293</v>
      </c>
      <c r="G16" s="125">
        <v>43707.58630787037</v>
      </c>
      <c r="H16" s="87" t="s">
        <v>311</v>
      </c>
      <c r="I16" s="87"/>
      <c r="J16" s="87"/>
      <c r="K16" s="87" t="s">
        <v>352</v>
      </c>
      <c r="L16" s="87"/>
      <c r="M16" s="87" t="s">
        <v>402</v>
      </c>
      <c r="N16" s="125">
        <v>43707.58630787037</v>
      </c>
      <c r="O16" s="125">
        <v>43707</v>
      </c>
      <c r="P16" s="126">
        <v>0.5863078703703704</v>
      </c>
      <c r="Q16" s="87" t="s">
        <v>519</v>
      </c>
      <c r="R16" s="87"/>
      <c r="S16" s="87"/>
      <c r="T16" s="87" t="s">
        <v>585</v>
      </c>
      <c r="U16" s="87"/>
      <c r="V16" s="87" t="b">
        <v>0</v>
      </c>
      <c r="W16" s="87">
        <v>0</v>
      </c>
      <c r="X16" s="87"/>
      <c r="Y16" s="87" t="b">
        <v>0</v>
      </c>
      <c r="Z16" s="87" t="s">
        <v>611</v>
      </c>
      <c r="AA16" s="87"/>
      <c r="AB16" s="87"/>
      <c r="AC16" s="87" t="b">
        <v>0</v>
      </c>
      <c r="AD16" s="87">
        <v>2</v>
      </c>
      <c r="AE16" s="87" t="s">
        <v>593</v>
      </c>
      <c r="AF16" s="87" t="s">
        <v>616</v>
      </c>
      <c r="AG16" s="87" t="b">
        <v>0</v>
      </c>
      <c r="AH16" s="87" t="s">
        <v>593</v>
      </c>
      <c r="AI16" s="87" t="s">
        <v>196</v>
      </c>
      <c r="AJ16" s="87">
        <v>0</v>
      </c>
      <c r="AK16" s="87">
        <v>0</v>
      </c>
      <c r="AL16" s="87"/>
      <c r="AM16" s="87"/>
      <c r="AN16" s="87"/>
      <c r="AO16" s="87"/>
      <c r="AP16" s="87"/>
      <c r="AQ16" s="87"/>
      <c r="AR16" s="87"/>
      <c r="AS16" s="87"/>
      <c r="AT16" s="87">
        <v>1</v>
      </c>
      <c r="AU16" s="87">
        <v>2</v>
      </c>
      <c r="AV16" s="87">
        <v>2</v>
      </c>
      <c r="AW16" s="87" t="s">
        <v>272</v>
      </c>
      <c r="AX16" s="87"/>
      <c r="AY16" s="87"/>
      <c r="AZ16" s="87"/>
      <c r="BA16" s="87"/>
      <c r="BB16" s="87"/>
      <c r="BC16" s="87"/>
      <c r="BD16" s="87"/>
      <c r="BE16" s="87"/>
      <c r="BF16" s="87"/>
      <c r="BG16" s="87" t="s">
        <v>702</v>
      </c>
      <c r="BH16" s="87">
        <v>258</v>
      </c>
      <c r="BI16" s="87">
        <v>174</v>
      </c>
      <c r="BJ16" s="87">
        <v>275</v>
      </c>
      <c r="BK16" s="87">
        <v>75</v>
      </c>
      <c r="BL16" s="87"/>
      <c r="BM16" s="87" t="s">
        <v>758</v>
      </c>
      <c r="BN16" s="87" t="s">
        <v>800</v>
      </c>
      <c r="BO16" s="87" t="s">
        <v>849</v>
      </c>
      <c r="BP16" s="87"/>
      <c r="BQ16" s="125">
        <v>42667.87603009259</v>
      </c>
      <c r="BR16" s="87" t="s">
        <v>897</v>
      </c>
      <c r="BS16" s="87" t="b">
        <v>0</v>
      </c>
      <c r="BT16" s="87" t="b">
        <v>0</v>
      </c>
      <c r="BU16" s="87" t="b">
        <v>0</v>
      </c>
      <c r="BV16" s="87"/>
      <c r="BW16" s="87">
        <v>3</v>
      </c>
      <c r="BX16" s="87" t="s">
        <v>903</v>
      </c>
      <c r="BY16" s="87" t="b">
        <v>0</v>
      </c>
      <c r="BZ16" s="87" t="s">
        <v>66</v>
      </c>
      <c r="CA16" s="87">
        <v>2</v>
      </c>
      <c r="CB16" s="87" t="s">
        <v>289</v>
      </c>
      <c r="CC16" s="87"/>
      <c r="CD16" s="87"/>
      <c r="CE16" s="87"/>
      <c r="CF16" s="87"/>
      <c r="CG16" s="87"/>
      <c r="CH16" s="87"/>
      <c r="CI16" s="87"/>
      <c r="CJ16" s="87"/>
      <c r="CK16" s="87"/>
      <c r="CL16" s="87" t="s">
        <v>701</v>
      </c>
      <c r="CM16" s="87">
        <v>149</v>
      </c>
      <c r="CN16" s="87">
        <v>394</v>
      </c>
      <c r="CO16" s="87">
        <v>469</v>
      </c>
      <c r="CP16" s="87">
        <v>166</v>
      </c>
      <c r="CQ16" s="87"/>
      <c r="CR16" s="87" t="s">
        <v>757</v>
      </c>
      <c r="CS16" s="87"/>
      <c r="CT16" s="87" t="s">
        <v>848</v>
      </c>
      <c r="CU16" s="87"/>
      <c r="CV16" s="125">
        <v>43412.940034722225</v>
      </c>
      <c r="CW16" s="87" t="s">
        <v>896</v>
      </c>
      <c r="CX16" s="87" t="b">
        <v>1</v>
      </c>
      <c r="CY16" s="87" t="b">
        <v>0</v>
      </c>
      <c r="CZ16" s="87" t="b">
        <v>0</v>
      </c>
      <c r="DA16" s="87"/>
      <c r="DB16" s="87">
        <v>5</v>
      </c>
      <c r="DC16" s="87"/>
      <c r="DD16" s="87" t="b">
        <v>0</v>
      </c>
      <c r="DE16" s="87" t="s">
        <v>65</v>
      </c>
      <c r="DF16" s="87">
        <v>2</v>
      </c>
      <c r="DG16" s="87">
        <v>9</v>
      </c>
      <c r="DH16" s="87">
        <v>9</v>
      </c>
      <c r="DI16" s="87">
        <v>2</v>
      </c>
      <c r="DJ16" s="87">
        <v>1</v>
      </c>
      <c r="DK16" s="87">
        <v>-13</v>
      </c>
      <c r="DL16" s="87">
        <v>-12.5</v>
      </c>
    </row>
    <row r="17" spans="1:116" ht="15">
      <c r="A17" s="87" t="s">
        <v>585</v>
      </c>
      <c r="B17" s="87" t="s">
        <v>593</v>
      </c>
      <c r="C17" s="87" t="s">
        <v>272</v>
      </c>
      <c r="D17" s="87" t="s">
        <v>273</v>
      </c>
      <c r="E17" s="87"/>
      <c r="F17" s="87" t="s">
        <v>292</v>
      </c>
      <c r="G17" s="125">
        <v>43707.58630787037</v>
      </c>
      <c r="H17" s="87" t="s">
        <v>311</v>
      </c>
      <c r="I17" s="87"/>
      <c r="J17" s="87"/>
      <c r="K17" s="87" t="s">
        <v>352</v>
      </c>
      <c r="L17" s="87"/>
      <c r="M17" s="87" t="s">
        <v>402</v>
      </c>
      <c r="N17" s="125">
        <v>43707.58630787037</v>
      </c>
      <c r="O17" s="125">
        <v>43707</v>
      </c>
      <c r="P17" s="126">
        <v>0.5863078703703704</v>
      </c>
      <c r="Q17" s="87" t="s">
        <v>519</v>
      </c>
      <c r="R17" s="87"/>
      <c r="S17" s="87"/>
      <c r="T17" s="87" t="s">
        <v>585</v>
      </c>
      <c r="U17" s="87"/>
      <c r="V17" s="87" t="b">
        <v>0</v>
      </c>
      <c r="W17" s="87">
        <v>0</v>
      </c>
      <c r="X17" s="87"/>
      <c r="Y17" s="87" t="b">
        <v>0</v>
      </c>
      <c r="Z17" s="87" t="s">
        <v>611</v>
      </c>
      <c r="AA17" s="87"/>
      <c r="AB17" s="87"/>
      <c r="AC17" s="87" t="b">
        <v>0</v>
      </c>
      <c r="AD17" s="87">
        <v>2</v>
      </c>
      <c r="AE17" s="87" t="s">
        <v>593</v>
      </c>
      <c r="AF17" s="87" t="s">
        <v>616</v>
      </c>
      <c r="AG17" s="87" t="b">
        <v>0</v>
      </c>
      <c r="AH17" s="87" t="s">
        <v>593</v>
      </c>
      <c r="AI17" s="87" t="s">
        <v>196</v>
      </c>
      <c r="AJ17" s="87">
        <v>0</v>
      </c>
      <c r="AK17" s="87">
        <v>0</v>
      </c>
      <c r="AL17" s="87"/>
      <c r="AM17" s="87"/>
      <c r="AN17" s="87"/>
      <c r="AO17" s="87"/>
      <c r="AP17" s="87"/>
      <c r="AQ17" s="87"/>
      <c r="AR17" s="87"/>
      <c r="AS17" s="87"/>
      <c r="AT17" s="87">
        <v>1</v>
      </c>
      <c r="AU17" s="87">
        <v>2</v>
      </c>
      <c r="AV17" s="87">
        <v>2</v>
      </c>
      <c r="AW17" s="87" t="s">
        <v>272</v>
      </c>
      <c r="AX17" s="87"/>
      <c r="AY17" s="87"/>
      <c r="AZ17" s="87"/>
      <c r="BA17" s="87"/>
      <c r="BB17" s="87"/>
      <c r="BC17" s="87"/>
      <c r="BD17" s="87"/>
      <c r="BE17" s="87"/>
      <c r="BF17" s="87"/>
      <c r="BG17" s="87" t="s">
        <v>702</v>
      </c>
      <c r="BH17" s="87">
        <v>258</v>
      </c>
      <c r="BI17" s="87">
        <v>174</v>
      </c>
      <c r="BJ17" s="87">
        <v>275</v>
      </c>
      <c r="BK17" s="87">
        <v>75</v>
      </c>
      <c r="BL17" s="87"/>
      <c r="BM17" s="87" t="s">
        <v>758</v>
      </c>
      <c r="BN17" s="87" t="s">
        <v>800</v>
      </c>
      <c r="BO17" s="87" t="s">
        <v>849</v>
      </c>
      <c r="BP17" s="87"/>
      <c r="BQ17" s="125">
        <v>42667.87603009259</v>
      </c>
      <c r="BR17" s="87" t="s">
        <v>897</v>
      </c>
      <c r="BS17" s="87" t="b">
        <v>0</v>
      </c>
      <c r="BT17" s="87" t="b">
        <v>0</v>
      </c>
      <c r="BU17" s="87" t="b">
        <v>0</v>
      </c>
      <c r="BV17" s="87"/>
      <c r="BW17" s="87">
        <v>3</v>
      </c>
      <c r="BX17" s="87" t="s">
        <v>903</v>
      </c>
      <c r="BY17" s="87" t="b">
        <v>0</v>
      </c>
      <c r="BZ17" s="87" t="s">
        <v>66</v>
      </c>
      <c r="CA17" s="87">
        <v>2</v>
      </c>
      <c r="CB17" s="87" t="s">
        <v>273</v>
      </c>
      <c r="CC17" s="87"/>
      <c r="CD17" s="87"/>
      <c r="CE17" s="87"/>
      <c r="CF17" s="87"/>
      <c r="CG17" s="87"/>
      <c r="CH17" s="87"/>
      <c r="CI17" s="87"/>
      <c r="CJ17" s="87"/>
      <c r="CK17" s="87"/>
      <c r="CL17" s="87" t="s">
        <v>680</v>
      </c>
      <c r="CM17" s="87">
        <v>1035</v>
      </c>
      <c r="CN17" s="87">
        <v>1484</v>
      </c>
      <c r="CO17" s="87">
        <v>2844</v>
      </c>
      <c r="CP17" s="87">
        <v>1557</v>
      </c>
      <c r="CQ17" s="87"/>
      <c r="CR17" s="87" t="s">
        <v>737</v>
      </c>
      <c r="CS17" s="87"/>
      <c r="CT17" s="87" t="s">
        <v>828</v>
      </c>
      <c r="CU17" s="87"/>
      <c r="CV17" s="125">
        <v>43123.68715277778</v>
      </c>
      <c r="CW17" s="87" t="s">
        <v>879</v>
      </c>
      <c r="CX17" s="87" t="b">
        <v>0</v>
      </c>
      <c r="CY17" s="87" t="b">
        <v>0</v>
      </c>
      <c r="CZ17" s="87" t="b">
        <v>1</v>
      </c>
      <c r="DA17" s="87"/>
      <c r="DB17" s="87">
        <v>27</v>
      </c>
      <c r="DC17" s="87" t="s">
        <v>903</v>
      </c>
      <c r="DD17" s="87" t="b">
        <v>0</v>
      </c>
      <c r="DE17" s="87" t="s">
        <v>66</v>
      </c>
      <c r="DF17" s="87">
        <v>2</v>
      </c>
      <c r="DG17" s="87">
        <v>9</v>
      </c>
      <c r="DH17" s="87">
        <v>9</v>
      </c>
      <c r="DI17" s="87">
        <v>2</v>
      </c>
      <c r="DJ17" s="87">
        <v>1</v>
      </c>
      <c r="DK17" s="87">
        <v>-13</v>
      </c>
      <c r="DL17" s="87">
        <v>-12.5</v>
      </c>
    </row>
    <row r="18" spans="1:116" ht="15">
      <c r="A18" s="87" t="s">
        <v>593</v>
      </c>
      <c r="B18" s="87" t="s">
        <v>593</v>
      </c>
      <c r="C18" s="87" t="s">
        <v>273</v>
      </c>
      <c r="D18" s="87" t="s">
        <v>289</v>
      </c>
      <c r="E18" s="87"/>
      <c r="F18" s="87" t="s">
        <v>293</v>
      </c>
      <c r="G18" s="125">
        <v>43707.579976851855</v>
      </c>
      <c r="H18" s="87" t="s">
        <v>311</v>
      </c>
      <c r="I18" s="87" t="s">
        <v>327</v>
      </c>
      <c r="J18" s="87" t="s">
        <v>338</v>
      </c>
      <c r="K18" s="87" t="s">
        <v>357</v>
      </c>
      <c r="L18" s="87"/>
      <c r="M18" s="87" t="s">
        <v>403</v>
      </c>
      <c r="N18" s="125">
        <v>43707.579976851855</v>
      </c>
      <c r="O18" s="125">
        <v>43707</v>
      </c>
      <c r="P18" s="126">
        <v>0.5799768518518519</v>
      </c>
      <c r="Q18" s="87" t="s">
        <v>527</v>
      </c>
      <c r="R18" s="87"/>
      <c r="S18" s="87"/>
      <c r="T18" s="87" t="s">
        <v>593</v>
      </c>
      <c r="U18" s="87"/>
      <c r="V18" s="87" t="b">
        <v>0</v>
      </c>
      <c r="W18" s="87">
        <v>1</v>
      </c>
      <c r="X18" s="87"/>
      <c r="Y18" s="87" t="b">
        <v>0</v>
      </c>
      <c r="Z18" s="87" t="s">
        <v>611</v>
      </c>
      <c r="AA18" s="87"/>
      <c r="AB18" s="87"/>
      <c r="AC18" s="87" t="b">
        <v>0</v>
      </c>
      <c r="AD18" s="87">
        <v>2</v>
      </c>
      <c r="AE18" s="87"/>
      <c r="AF18" s="87" t="s">
        <v>621</v>
      </c>
      <c r="AG18" s="87" t="b">
        <v>0</v>
      </c>
      <c r="AH18" s="87" t="s">
        <v>593</v>
      </c>
      <c r="AI18" s="87" t="s">
        <v>196</v>
      </c>
      <c r="AJ18" s="87">
        <v>0</v>
      </c>
      <c r="AK18" s="87">
        <v>0</v>
      </c>
      <c r="AL18" s="87"/>
      <c r="AM18" s="87"/>
      <c r="AN18" s="87"/>
      <c r="AO18" s="87"/>
      <c r="AP18" s="87"/>
      <c r="AQ18" s="87"/>
      <c r="AR18" s="87"/>
      <c r="AS18" s="87"/>
      <c r="AT18" s="87">
        <v>1</v>
      </c>
      <c r="AU18" s="87">
        <v>2</v>
      </c>
      <c r="AV18" s="87">
        <v>2</v>
      </c>
      <c r="AW18" s="87" t="s">
        <v>273</v>
      </c>
      <c r="AX18" s="87"/>
      <c r="AY18" s="87"/>
      <c r="AZ18" s="87"/>
      <c r="BA18" s="87"/>
      <c r="BB18" s="87"/>
      <c r="BC18" s="87"/>
      <c r="BD18" s="87"/>
      <c r="BE18" s="87"/>
      <c r="BF18" s="87"/>
      <c r="BG18" s="87" t="s">
        <v>680</v>
      </c>
      <c r="BH18" s="87">
        <v>1035</v>
      </c>
      <c r="BI18" s="87">
        <v>1484</v>
      </c>
      <c r="BJ18" s="87">
        <v>2844</v>
      </c>
      <c r="BK18" s="87">
        <v>1557</v>
      </c>
      <c r="BL18" s="87"/>
      <c r="BM18" s="87" t="s">
        <v>737</v>
      </c>
      <c r="BN18" s="87"/>
      <c r="BO18" s="87" t="s">
        <v>828</v>
      </c>
      <c r="BP18" s="87"/>
      <c r="BQ18" s="125">
        <v>43123.68715277778</v>
      </c>
      <c r="BR18" s="87" t="s">
        <v>879</v>
      </c>
      <c r="BS18" s="87" t="b">
        <v>0</v>
      </c>
      <c r="BT18" s="87" t="b">
        <v>0</v>
      </c>
      <c r="BU18" s="87" t="b">
        <v>1</v>
      </c>
      <c r="BV18" s="87"/>
      <c r="BW18" s="87">
        <v>27</v>
      </c>
      <c r="BX18" s="87" t="s">
        <v>903</v>
      </c>
      <c r="BY18" s="87" t="b">
        <v>0</v>
      </c>
      <c r="BZ18" s="87" t="s">
        <v>66</v>
      </c>
      <c r="CA18" s="87">
        <v>2</v>
      </c>
      <c r="CB18" s="87" t="s">
        <v>289</v>
      </c>
      <c r="CC18" s="87"/>
      <c r="CD18" s="87"/>
      <c r="CE18" s="87"/>
      <c r="CF18" s="87"/>
      <c r="CG18" s="87"/>
      <c r="CH18" s="87"/>
      <c r="CI18" s="87"/>
      <c r="CJ18" s="87"/>
      <c r="CK18" s="87"/>
      <c r="CL18" s="87" t="s">
        <v>701</v>
      </c>
      <c r="CM18" s="87">
        <v>149</v>
      </c>
      <c r="CN18" s="87">
        <v>394</v>
      </c>
      <c r="CO18" s="87">
        <v>469</v>
      </c>
      <c r="CP18" s="87">
        <v>166</v>
      </c>
      <c r="CQ18" s="87"/>
      <c r="CR18" s="87" t="s">
        <v>757</v>
      </c>
      <c r="CS18" s="87"/>
      <c r="CT18" s="87" t="s">
        <v>848</v>
      </c>
      <c r="CU18" s="87"/>
      <c r="CV18" s="125">
        <v>43412.940034722225</v>
      </c>
      <c r="CW18" s="87" t="s">
        <v>896</v>
      </c>
      <c r="CX18" s="87" t="b">
        <v>1</v>
      </c>
      <c r="CY18" s="87" t="b">
        <v>0</v>
      </c>
      <c r="CZ18" s="87" t="b">
        <v>0</v>
      </c>
      <c r="DA18" s="87"/>
      <c r="DB18" s="87">
        <v>5</v>
      </c>
      <c r="DC18" s="87"/>
      <c r="DD18" s="87" t="b">
        <v>0</v>
      </c>
      <c r="DE18" s="87" t="s">
        <v>65</v>
      </c>
      <c r="DF18" s="87">
        <v>2</v>
      </c>
      <c r="DG18" s="87">
        <v>9</v>
      </c>
      <c r="DH18" s="87">
        <v>9</v>
      </c>
      <c r="DI18" s="87">
        <v>1</v>
      </c>
      <c r="DJ18" s="87">
        <v>1</v>
      </c>
      <c r="DK18" s="87">
        <v>-12.5</v>
      </c>
      <c r="DL18" s="87">
        <v>-12.5</v>
      </c>
    </row>
    <row r="19" spans="1:116" ht="15">
      <c r="A19" s="87" t="s">
        <v>584</v>
      </c>
      <c r="B19" s="87" t="s">
        <v>593</v>
      </c>
      <c r="C19" s="87" t="s">
        <v>268</v>
      </c>
      <c r="D19" s="87" t="s">
        <v>289</v>
      </c>
      <c r="E19" s="87"/>
      <c r="F19" s="87" t="s">
        <v>293</v>
      </c>
      <c r="G19" s="125">
        <v>43707.58255787037</v>
      </c>
      <c r="H19" s="87" t="s">
        <v>311</v>
      </c>
      <c r="I19" s="87"/>
      <c r="J19" s="87"/>
      <c r="K19" s="87" t="s">
        <v>352</v>
      </c>
      <c r="L19" s="87"/>
      <c r="M19" s="87" t="s">
        <v>398</v>
      </c>
      <c r="N19" s="125">
        <v>43707.58255787037</v>
      </c>
      <c r="O19" s="125">
        <v>43707</v>
      </c>
      <c r="P19" s="126">
        <v>0.5825578703703703</v>
      </c>
      <c r="Q19" s="87" t="s">
        <v>518</v>
      </c>
      <c r="R19" s="87"/>
      <c r="S19" s="87"/>
      <c r="T19" s="87" t="s">
        <v>584</v>
      </c>
      <c r="U19" s="87"/>
      <c r="V19" s="87" t="b">
        <v>0</v>
      </c>
      <c r="W19" s="87">
        <v>0</v>
      </c>
      <c r="X19" s="87"/>
      <c r="Y19" s="87" t="b">
        <v>0</v>
      </c>
      <c r="Z19" s="87" t="s">
        <v>611</v>
      </c>
      <c r="AA19" s="87"/>
      <c r="AB19" s="87"/>
      <c r="AC19" s="87" t="b">
        <v>0</v>
      </c>
      <c r="AD19" s="87">
        <v>2</v>
      </c>
      <c r="AE19" s="87" t="s">
        <v>593</v>
      </c>
      <c r="AF19" s="87" t="s">
        <v>620</v>
      </c>
      <c r="AG19" s="87" t="b">
        <v>0</v>
      </c>
      <c r="AH19" s="87" t="s">
        <v>593</v>
      </c>
      <c r="AI19" s="87" t="s">
        <v>196</v>
      </c>
      <c r="AJ19" s="87">
        <v>0</v>
      </c>
      <c r="AK19" s="87">
        <v>0</v>
      </c>
      <c r="AL19" s="87"/>
      <c r="AM19" s="87"/>
      <c r="AN19" s="87"/>
      <c r="AO19" s="87"/>
      <c r="AP19" s="87"/>
      <c r="AQ19" s="87"/>
      <c r="AR19" s="87"/>
      <c r="AS19" s="87"/>
      <c r="AT19" s="87">
        <v>1</v>
      </c>
      <c r="AU19" s="87">
        <v>2</v>
      </c>
      <c r="AV19" s="87">
        <v>2</v>
      </c>
      <c r="AW19" s="87" t="s">
        <v>268</v>
      </c>
      <c r="AX19" s="87"/>
      <c r="AY19" s="87"/>
      <c r="AZ19" s="87"/>
      <c r="BA19" s="87"/>
      <c r="BB19" s="87"/>
      <c r="BC19" s="87"/>
      <c r="BD19" s="87"/>
      <c r="BE19" s="87"/>
      <c r="BF19" s="87"/>
      <c r="BG19" s="87" t="s">
        <v>695</v>
      </c>
      <c r="BH19" s="87">
        <v>458</v>
      </c>
      <c r="BI19" s="87">
        <v>285</v>
      </c>
      <c r="BJ19" s="87">
        <v>14228</v>
      </c>
      <c r="BK19" s="87">
        <v>12566</v>
      </c>
      <c r="BL19" s="87"/>
      <c r="BM19" s="87" t="s">
        <v>750</v>
      </c>
      <c r="BN19" s="87" t="s">
        <v>794</v>
      </c>
      <c r="BO19" s="87" t="s">
        <v>841</v>
      </c>
      <c r="BP19" s="87"/>
      <c r="BQ19" s="125">
        <v>43285.988229166665</v>
      </c>
      <c r="BR19" s="87" t="s">
        <v>891</v>
      </c>
      <c r="BS19" s="87" t="b">
        <v>0</v>
      </c>
      <c r="BT19" s="87" t="b">
        <v>0</v>
      </c>
      <c r="BU19" s="87" t="b">
        <v>0</v>
      </c>
      <c r="BV19" s="87"/>
      <c r="BW19" s="87">
        <v>3</v>
      </c>
      <c r="BX19" s="87" t="s">
        <v>903</v>
      </c>
      <c r="BY19" s="87" t="b">
        <v>0</v>
      </c>
      <c r="BZ19" s="87" t="s">
        <v>66</v>
      </c>
      <c r="CA19" s="87">
        <v>2</v>
      </c>
      <c r="CB19" s="87" t="s">
        <v>289</v>
      </c>
      <c r="CC19" s="87"/>
      <c r="CD19" s="87"/>
      <c r="CE19" s="87"/>
      <c r="CF19" s="87"/>
      <c r="CG19" s="87"/>
      <c r="CH19" s="87"/>
      <c r="CI19" s="87"/>
      <c r="CJ19" s="87"/>
      <c r="CK19" s="87"/>
      <c r="CL19" s="87" t="s">
        <v>701</v>
      </c>
      <c r="CM19" s="87">
        <v>149</v>
      </c>
      <c r="CN19" s="87">
        <v>394</v>
      </c>
      <c r="CO19" s="87">
        <v>469</v>
      </c>
      <c r="CP19" s="87">
        <v>166</v>
      </c>
      <c r="CQ19" s="87"/>
      <c r="CR19" s="87" t="s">
        <v>757</v>
      </c>
      <c r="CS19" s="87"/>
      <c r="CT19" s="87" t="s">
        <v>848</v>
      </c>
      <c r="CU19" s="87"/>
      <c r="CV19" s="125">
        <v>43412.940034722225</v>
      </c>
      <c r="CW19" s="87" t="s">
        <v>896</v>
      </c>
      <c r="CX19" s="87" t="b">
        <v>1</v>
      </c>
      <c r="CY19" s="87" t="b">
        <v>0</v>
      </c>
      <c r="CZ19" s="87" t="b">
        <v>0</v>
      </c>
      <c r="DA19" s="87"/>
      <c r="DB19" s="87">
        <v>5</v>
      </c>
      <c r="DC19" s="87"/>
      <c r="DD19" s="87" t="b">
        <v>0</v>
      </c>
      <c r="DE19" s="87" t="s">
        <v>65</v>
      </c>
      <c r="DF19" s="87">
        <v>2</v>
      </c>
      <c r="DG19" s="87">
        <v>9</v>
      </c>
      <c r="DH19" s="87">
        <v>9</v>
      </c>
      <c r="DI19" s="87">
        <v>2</v>
      </c>
      <c r="DJ19" s="87">
        <v>1</v>
      </c>
      <c r="DK19" s="87">
        <v>-12</v>
      </c>
      <c r="DL19" s="87">
        <v>-12.5</v>
      </c>
    </row>
    <row r="20" spans="1:116" ht="15">
      <c r="A20" s="87" t="s">
        <v>582</v>
      </c>
      <c r="B20" s="87" t="s">
        <v>581</v>
      </c>
      <c r="C20" s="87" t="s">
        <v>268</v>
      </c>
      <c r="D20" s="87" t="s">
        <v>271</v>
      </c>
      <c r="E20" s="87"/>
      <c r="F20" s="87" t="s">
        <v>293</v>
      </c>
      <c r="G20" s="125">
        <v>43705.555451388886</v>
      </c>
      <c r="H20" s="87" t="s">
        <v>310</v>
      </c>
      <c r="I20" s="87"/>
      <c r="J20" s="87"/>
      <c r="K20" s="87"/>
      <c r="L20" s="87"/>
      <c r="M20" s="87" t="s">
        <v>398</v>
      </c>
      <c r="N20" s="125">
        <v>43705.555451388886</v>
      </c>
      <c r="O20" s="125">
        <v>43705</v>
      </c>
      <c r="P20" s="126">
        <v>0.5554513888888889</v>
      </c>
      <c r="Q20" s="87" t="s">
        <v>516</v>
      </c>
      <c r="R20" s="87"/>
      <c r="S20" s="87"/>
      <c r="T20" s="87" t="s">
        <v>582</v>
      </c>
      <c r="U20" s="87"/>
      <c r="V20" s="87" t="b">
        <v>0</v>
      </c>
      <c r="W20" s="87">
        <v>0</v>
      </c>
      <c r="X20" s="87"/>
      <c r="Y20" s="87" t="b">
        <v>0</v>
      </c>
      <c r="Z20" s="87" t="s">
        <v>611</v>
      </c>
      <c r="AA20" s="87"/>
      <c r="AB20" s="87"/>
      <c r="AC20" s="87" t="b">
        <v>0</v>
      </c>
      <c r="AD20" s="87">
        <v>1</v>
      </c>
      <c r="AE20" s="87" t="s">
        <v>581</v>
      </c>
      <c r="AF20" s="87" t="s">
        <v>620</v>
      </c>
      <c r="AG20" s="87" t="b">
        <v>0</v>
      </c>
      <c r="AH20" s="87" t="s">
        <v>581</v>
      </c>
      <c r="AI20" s="87" t="s">
        <v>196</v>
      </c>
      <c r="AJ20" s="87">
        <v>0</v>
      </c>
      <c r="AK20" s="87">
        <v>0</v>
      </c>
      <c r="AL20" s="87"/>
      <c r="AM20" s="87"/>
      <c r="AN20" s="87"/>
      <c r="AO20" s="87"/>
      <c r="AP20" s="87"/>
      <c r="AQ20" s="87"/>
      <c r="AR20" s="87"/>
      <c r="AS20" s="87"/>
      <c r="AT20" s="87">
        <v>1</v>
      </c>
      <c r="AU20" s="87">
        <v>2</v>
      </c>
      <c r="AV20" s="87">
        <v>2</v>
      </c>
      <c r="AW20" s="87" t="s">
        <v>268</v>
      </c>
      <c r="AX20" s="87"/>
      <c r="AY20" s="87"/>
      <c r="AZ20" s="87"/>
      <c r="BA20" s="87"/>
      <c r="BB20" s="87"/>
      <c r="BC20" s="87"/>
      <c r="BD20" s="87"/>
      <c r="BE20" s="87"/>
      <c r="BF20" s="87"/>
      <c r="BG20" s="87" t="s">
        <v>695</v>
      </c>
      <c r="BH20" s="87">
        <v>458</v>
      </c>
      <c r="BI20" s="87">
        <v>285</v>
      </c>
      <c r="BJ20" s="87">
        <v>14228</v>
      </c>
      <c r="BK20" s="87">
        <v>12566</v>
      </c>
      <c r="BL20" s="87"/>
      <c r="BM20" s="87" t="s">
        <v>750</v>
      </c>
      <c r="BN20" s="87" t="s">
        <v>794</v>
      </c>
      <c r="BO20" s="87" t="s">
        <v>841</v>
      </c>
      <c r="BP20" s="87"/>
      <c r="BQ20" s="125">
        <v>43285.988229166665</v>
      </c>
      <c r="BR20" s="87" t="s">
        <v>891</v>
      </c>
      <c r="BS20" s="87" t="b">
        <v>0</v>
      </c>
      <c r="BT20" s="87" t="b">
        <v>0</v>
      </c>
      <c r="BU20" s="87" t="b">
        <v>0</v>
      </c>
      <c r="BV20" s="87"/>
      <c r="BW20" s="87">
        <v>3</v>
      </c>
      <c r="BX20" s="87" t="s">
        <v>903</v>
      </c>
      <c r="BY20" s="87" t="b">
        <v>0</v>
      </c>
      <c r="BZ20" s="87" t="s">
        <v>66</v>
      </c>
      <c r="CA20" s="87">
        <v>2</v>
      </c>
      <c r="CB20" s="87" t="s">
        <v>271</v>
      </c>
      <c r="CC20" s="87"/>
      <c r="CD20" s="87"/>
      <c r="CE20" s="87"/>
      <c r="CF20" s="87"/>
      <c r="CG20" s="87"/>
      <c r="CH20" s="87"/>
      <c r="CI20" s="87"/>
      <c r="CJ20" s="87"/>
      <c r="CK20" s="87"/>
      <c r="CL20" s="87" t="s">
        <v>700</v>
      </c>
      <c r="CM20" s="87">
        <v>3406</v>
      </c>
      <c r="CN20" s="87">
        <v>1366</v>
      </c>
      <c r="CO20" s="87">
        <v>1221</v>
      </c>
      <c r="CP20" s="87">
        <v>18091</v>
      </c>
      <c r="CQ20" s="87"/>
      <c r="CR20" s="87" t="s">
        <v>756</v>
      </c>
      <c r="CS20" s="87" t="s">
        <v>799</v>
      </c>
      <c r="CT20" s="87" t="s">
        <v>847</v>
      </c>
      <c r="CU20" s="87"/>
      <c r="CV20" s="125">
        <v>43296.79865740741</v>
      </c>
      <c r="CW20" s="87" t="s">
        <v>895</v>
      </c>
      <c r="CX20" s="87" t="b">
        <v>0</v>
      </c>
      <c r="CY20" s="87" t="b">
        <v>0</v>
      </c>
      <c r="CZ20" s="87" t="b">
        <v>1</v>
      </c>
      <c r="DA20" s="87"/>
      <c r="DB20" s="87">
        <v>5</v>
      </c>
      <c r="DC20" s="87" t="s">
        <v>903</v>
      </c>
      <c r="DD20" s="87" t="b">
        <v>0</v>
      </c>
      <c r="DE20" s="87" t="s">
        <v>66</v>
      </c>
      <c r="DF20" s="87">
        <v>2</v>
      </c>
      <c r="DG20" s="87">
        <v>10</v>
      </c>
      <c r="DH20" s="87">
        <v>10</v>
      </c>
      <c r="DI20" s="87">
        <v>2</v>
      </c>
      <c r="DJ20" s="87">
        <v>1</v>
      </c>
      <c r="DK20" s="87">
        <v>-11</v>
      </c>
      <c r="DL20" s="87">
        <v>-11</v>
      </c>
    </row>
    <row r="21" spans="1:116" ht="15">
      <c r="A21" s="87" t="s">
        <v>580</v>
      </c>
      <c r="B21" s="87" t="s">
        <v>579</v>
      </c>
      <c r="C21" s="87" t="s">
        <v>268</v>
      </c>
      <c r="D21" s="87" t="s">
        <v>271</v>
      </c>
      <c r="E21" s="87"/>
      <c r="F21" s="87" t="s">
        <v>292</v>
      </c>
      <c r="G21" s="125">
        <v>43705.55541666667</v>
      </c>
      <c r="H21" s="87" t="s">
        <v>309</v>
      </c>
      <c r="I21" s="87"/>
      <c r="J21" s="87"/>
      <c r="K21" s="87" t="s">
        <v>346</v>
      </c>
      <c r="L21" s="87"/>
      <c r="M21" s="87" t="s">
        <v>398</v>
      </c>
      <c r="N21" s="125">
        <v>43705.55541666667</v>
      </c>
      <c r="O21" s="125">
        <v>43705</v>
      </c>
      <c r="P21" s="126">
        <v>0.5554166666666667</v>
      </c>
      <c r="Q21" s="87" t="s">
        <v>515</v>
      </c>
      <c r="R21" s="87"/>
      <c r="S21" s="87"/>
      <c r="T21" s="87" t="s">
        <v>580</v>
      </c>
      <c r="U21" s="87"/>
      <c r="V21" s="87" t="b">
        <v>0</v>
      </c>
      <c r="W21" s="87">
        <v>0</v>
      </c>
      <c r="X21" s="87"/>
      <c r="Y21" s="87" t="b">
        <v>1</v>
      </c>
      <c r="Z21" s="87" t="s">
        <v>611</v>
      </c>
      <c r="AA21" s="87"/>
      <c r="AB21" s="87" t="s">
        <v>581</v>
      </c>
      <c r="AC21" s="87" t="b">
        <v>0</v>
      </c>
      <c r="AD21" s="87">
        <v>1</v>
      </c>
      <c r="AE21" s="87" t="s">
        <v>579</v>
      </c>
      <c r="AF21" s="87" t="s">
        <v>620</v>
      </c>
      <c r="AG21" s="87" t="b">
        <v>0</v>
      </c>
      <c r="AH21" s="87" t="s">
        <v>579</v>
      </c>
      <c r="AI21" s="87" t="s">
        <v>196</v>
      </c>
      <c r="AJ21" s="87">
        <v>0</v>
      </c>
      <c r="AK21" s="87">
        <v>0</v>
      </c>
      <c r="AL21" s="87"/>
      <c r="AM21" s="87"/>
      <c r="AN21" s="87"/>
      <c r="AO21" s="87"/>
      <c r="AP21" s="87"/>
      <c r="AQ21" s="87"/>
      <c r="AR21" s="87"/>
      <c r="AS21" s="87"/>
      <c r="AT21" s="87">
        <v>1</v>
      </c>
      <c r="AU21" s="87">
        <v>2</v>
      </c>
      <c r="AV21" s="87">
        <v>2</v>
      </c>
      <c r="AW21" s="87" t="s">
        <v>268</v>
      </c>
      <c r="AX21" s="87"/>
      <c r="AY21" s="87"/>
      <c r="AZ21" s="87"/>
      <c r="BA21" s="87"/>
      <c r="BB21" s="87"/>
      <c r="BC21" s="87"/>
      <c r="BD21" s="87"/>
      <c r="BE21" s="87"/>
      <c r="BF21" s="87"/>
      <c r="BG21" s="87" t="s">
        <v>695</v>
      </c>
      <c r="BH21" s="87">
        <v>458</v>
      </c>
      <c r="BI21" s="87">
        <v>285</v>
      </c>
      <c r="BJ21" s="87">
        <v>14228</v>
      </c>
      <c r="BK21" s="87">
        <v>12566</v>
      </c>
      <c r="BL21" s="87"/>
      <c r="BM21" s="87" t="s">
        <v>750</v>
      </c>
      <c r="BN21" s="87" t="s">
        <v>794</v>
      </c>
      <c r="BO21" s="87" t="s">
        <v>841</v>
      </c>
      <c r="BP21" s="87"/>
      <c r="BQ21" s="125">
        <v>43285.988229166665</v>
      </c>
      <c r="BR21" s="87" t="s">
        <v>891</v>
      </c>
      <c r="BS21" s="87" t="b">
        <v>0</v>
      </c>
      <c r="BT21" s="87" t="b">
        <v>0</v>
      </c>
      <c r="BU21" s="87" t="b">
        <v>0</v>
      </c>
      <c r="BV21" s="87"/>
      <c r="BW21" s="87">
        <v>3</v>
      </c>
      <c r="BX21" s="87" t="s">
        <v>903</v>
      </c>
      <c r="BY21" s="87" t="b">
        <v>0</v>
      </c>
      <c r="BZ21" s="87" t="s">
        <v>66</v>
      </c>
      <c r="CA21" s="87">
        <v>2</v>
      </c>
      <c r="CB21" s="87" t="s">
        <v>271</v>
      </c>
      <c r="CC21" s="87"/>
      <c r="CD21" s="87"/>
      <c r="CE21" s="87"/>
      <c r="CF21" s="87"/>
      <c r="CG21" s="87"/>
      <c r="CH21" s="87"/>
      <c r="CI21" s="87"/>
      <c r="CJ21" s="87"/>
      <c r="CK21" s="87"/>
      <c r="CL21" s="87" t="s">
        <v>700</v>
      </c>
      <c r="CM21" s="87">
        <v>3406</v>
      </c>
      <c r="CN21" s="87">
        <v>1366</v>
      </c>
      <c r="CO21" s="87">
        <v>1221</v>
      </c>
      <c r="CP21" s="87">
        <v>18091</v>
      </c>
      <c r="CQ21" s="87"/>
      <c r="CR21" s="87" t="s">
        <v>756</v>
      </c>
      <c r="CS21" s="87" t="s">
        <v>799</v>
      </c>
      <c r="CT21" s="87" t="s">
        <v>847</v>
      </c>
      <c r="CU21" s="87"/>
      <c r="CV21" s="125">
        <v>43296.79865740741</v>
      </c>
      <c r="CW21" s="87" t="s">
        <v>895</v>
      </c>
      <c r="CX21" s="87" t="b">
        <v>0</v>
      </c>
      <c r="CY21" s="87" t="b">
        <v>0</v>
      </c>
      <c r="CZ21" s="87" t="b">
        <v>1</v>
      </c>
      <c r="DA21" s="87"/>
      <c r="DB21" s="87">
        <v>5</v>
      </c>
      <c r="DC21" s="87" t="s">
        <v>903</v>
      </c>
      <c r="DD21" s="87" t="b">
        <v>0</v>
      </c>
      <c r="DE21" s="87" t="s">
        <v>66</v>
      </c>
      <c r="DF21" s="87">
        <v>2</v>
      </c>
      <c r="DG21" s="87">
        <v>11</v>
      </c>
      <c r="DH21" s="87">
        <v>11</v>
      </c>
      <c r="DI21" s="87">
        <v>2</v>
      </c>
      <c r="DJ21" s="87">
        <v>1</v>
      </c>
      <c r="DK21" s="87">
        <v>-10</v>
      </c>
      <c r="DL21" s="87">
        <v>-10</v>
      </c>
    </row>
    <row r="22" spans="1:116" ht="15">
      <c r="A22" s="87" t="s">
        <v>581</v>
      </c>
      <c r="B22" s="87" t="s">
        <v>581</v>
      </c>
      <c r="C22" s="87" t="s">
        <v>267</v>
      </c>
      <c r="D22" s="87" t="s">
        <v>271</v>
      </c>
      <c r="E22" s="87"/>
      <c r="F22" s="87" t="s">
        <v>293</v>
      </c>
      <c r="G22" s="125">
        <v>43700.808854166666</v>
      </c>
      <c r="H22" s="87" t="s">
        <v>310</v>
      </c>
      <c r="I22" s="87"/>
      <c r="J22" s="87"/>
      <c r="K22" s="87" t="s">
        <v>351</v>
      </c>
      <c r="L22" s="87" t="s">
        <v>364</v>
      </c>
      <c r="M22" s="87" t="s">
        <v>364</v>
      </c>
      <c r="N22" s="125">
        <v>43700.808854166666</v>
      </c>
      <c r="O22" s="125">
        <v>43700</v>
      </c>
      <c r="P22" s="126">
        <v>0.8088541666666668</v>
      </c>
      <c r="Q22" s="87" t="s">
        <v>324</v>
      </c>
      <c r="R22" s="87"/>
      <c r="S22" s="87"/>
      <c r="T22" s="87" t="s">
        <v>581</v>
      </c>
      <c r="U22" s="87"/>
      <c r="V22" s="87" t="b">
        <v>0</v>
      </c>
      <c r="W22" s="87">
        <v>8</v>
      </c>
      <c r="X22" s="87"/>
      <c r="Y22" s="87" t="b">
        <v>0</v>
      </c>
      <c r="Z22" s="87" t="s">
        <v>611</v>
      </c>
      <c r="AA22" s="87"/>
      <c r="AB22" s="87"/>
      <c r="AC22" s="87" t="b">
        <v>0</v>
      </c>
      <c r="AD22" s="87">
        <v>1</v>
      </c>
      <c r="AE22" s="87"/>
      <c r="AF22" s="87" t="s">
        <v>617</v>
      </c>
      <c r="AG22" s="87" t="b">
        <v>0</v>
      </c>
      <c r="AH22" s="87" t="s">
        <v>581</v>
      </c>
      <c r="AI22" s="87" t="s">
        <v>196</v>
      </c>
      <c r="AJ22" s="87">
        <v>0</v>
      </c>
      <c r="AK22" s="87">
        <v>0</v>
      </c>
      <c r="AL22" s="87"/>
      <c r="AM22" s="87"/>
      <c r="AN22" s="87"/>
      <c r="AO22" s="87"/>
      <c r="AP22" s="87"/>
      <c r="AQ22" s="87"/>
      <c r="AR22" s="87"/>
      <c r="AS22" s="87"/>
      <c r="AT22" s="87">
        <v>1</v>
      </c>
      <c r="AU22" s="87">
        <v>2</v>
      </c>
      <c r="AV22" s="87">
        <v>2</v>
      </c>
      <c r="AW22" s="87" t="s">
        <v>267</v>
      </c>
      <c r="AX22" s="87"/>
      <c r="AY22" s="87"/>
      <c r="AZ22" s="87"/>
      <c r="BA22" s="87"/>
      <c r="BB22" s="87"/>
      <c r="BC22" s="87"/>
      <c r="BD22" s="87"/>
      <c r="BE22" s="87"/>
      <c r="BF22" s="87"/>
      <c r="BG22" s="87" t="s">
        <v>694</v>
      </c>
      <c r="BH22" s="87">
        <v>343</v>
      </c>
      <c r="BI22" s="87">
        <v>83</v>
      </c>
      <c r="BJ22" s="87">
        <v>99</v>
      </c>
      <c r="BK22" s="87">
        <v>263</v>
      </c>
      <c r="BL22" s="87"/>
      <c r="BM22" s="87" t="s">
        <v>749</v>
      </c>
      <c r="BN22" s="87" t="s">
        <v>793</v>
      </c>
      <c r="BO22" s="87" t="s">
        <v>840</v>
      </c>
      <c r="BP22" s="87"/>
      <c r="BQ22" s="125">
        <v>42916.5105787037</v>
      </c>
      <c r="BR22" s="87" t="s">
        <v>890</v>
      </c>
      <c r="BS22" s="87" t="b">
        <v>1</v>
      </c>
      <c r="BT22" s="87" t="b">
        <v>0</v>
      </c>
      <c r="BU22" s="87" t="b">
        <v>0</v>
      </c>
      <c r="BV22" s="87"/>
      <c r="BW22" s="87">
        <v>3</v>
      </c>
      <c r="BX22" s="87"/>
      <c r="BY22" s="87" t="b">
        <v>0</v>
      </c>
      <c r="BZ22" s="87" t="s">
        <v>66</v>
      </c>
      <c r="CA22" s="87">
        <v>2</v>
      </c>
      <c r="CB22" s="87" t="s">
        <v>271</v>
      </c>
      <c r="CC22" s="87"/>
      <c r="CD22" s="87"/>
      <c r="CE22" s="87"/>
      <c r="CF22" s="87"/>
      <c r="CG22" s="87"/>
      <c r="CH22" s="87"/>
      <c r="CI22" s="87"/>
      <c r="CJ22" s="87"/>
      <c r="CK22" s="87"/>
      <c r="CL22" s="87" t="s">
        <v>700</v>
      </c>
      <c r="CM22" s="87">
        <v>3406</v>
      </c>
      <c r="CN22" s="87">
        <v>1366</v>
      </c>
      <c r="CO22" s="87">
        <v>1221</v>
      </c>
      <c r="CP22" s="87">
        <v>18091</v>
      </c>
      <c r="CQ22" s="87"/>
      <c r="CR22" s="87" t="s">
        <v>756</v>
      </c>
      <c r="CS22" s="87" t="s">
        <v>799</v>
      </c>
      <c r="CT22" s="87" t="s">
        <v>847</v>
      </c>
      <c r="CU22" s="87"/>
      <c r="CV22" s="125">
        <v>43296.79865740741</v>
      </c>
      <c r="CW22" s="87" t="s">
        <v>895</v>
      </c>
      <c r="CX22" s="87" t="b">
        <v>0</v>
      </c>
      <c r="CY22" s="87" t="b">
        <v>0</v>
      </c>
      <c r="CZ22" s="87" t="b">
        <v>1</v>
      </c>
      <c r="DA22" s="87"/>
      <c r="DB22" s="87">
        <v>5</v>
      </c>
      <c r="DC22" s="87" t="s">
        <v>903</v>
      </c>
      <c r="DD22" s="87" t="b">
        <v>0</v>
      </c>
      <c r="DE22" s="87" t="s">
        <v>66</v>
      </c>
      <c r="DF22" s="87">
        <v>2</v>
      </c>
      <c r="DG22" s="87">
        <v>10</v>
      </c>
      <c r="DH22" s="87">
        <v>10</v>
      </c>
      <c r="DI22" s="87">
        <v>1</v>
      </c>
      <c r="DJ22" s="87">
        <v>1</v>
      </c>
      <c r="DK22" s="87">
        <v>-11</v>
      </c>
      <c r="DL22" s="87">
        <v>-11</v>
      </c>
    </row>
    <row r="23" spans="1:116" ht="15">
      <c r="A23" s="87" t="s">
        <v>579</v>
      </c>
      <c r="B23" s="87" t="s">
        <v>579</v>
      </c>
      <c r="C23" s="87" t="s">
        <v>271</v>
      </c>
      <c r="D23" s="87" t="s">
        <v>267</v>
      </c>
      <c r="E23" s="87"/>
      <c r="F23" s="87" t="s">
        <v>293</v>
      </c>
      <c r="G23" s="125">
        <v>43700.87503472222</v>
      </c>
      <c r="H23" s="87" t="s">
        <v>309</v>
      </c>
      <c r="I23" s="87" t="s">
        <v>324</v>
      </c>
      <c r="J23" s="87" t="s">
        <v>336</v>
      </c>
      <c r="K23" s="87" t="s">
        <v>346</v>
      </c>
      <c r="L23" s="87"/>
      <c r="M23" s="87" t="s">
        <v>401</v>
      </c>
      <c r="N23" s="125">
        <v>43700.87503472222</v>
      </c>
      <c r="O23" s="125">
        <v>43700</v>
      </c>
      <c r="P23" s="126">
        <v>0.8750347222222222</v>
      </c>
      <c r="Q23" s="87" t="s">
        <v>514</v>
      </c>
      <c r="R23" s="87"/>
      <c r="S23" s="87"/>
      <c r="T23" s="87" t="s">
        <v>579</v>
      </c>
      <c r="U23" s="87"/>
      <c r="V23" s="87" t="b">
        <v>0</v>
      </c>
      <c r="W23" s="87">
        <v>3</v>
      </c>
      <c r="X23" s="87"/>
      <c r="Y23" s="87" t="b">
        <v>1</v>
      </c>
      <c r="Z23" s="87" t="s">
        <v>611</v>
      </c>
      <c r="AA23" s="87"/>
      <c r="AB23" s="87" t="s">
        <v>581</v>
      </c>
      <c r="AC23" s="87" t="b">
        <v>0</v>
      </c>
      <c r="AD23" s="87">
        <v>1</v>
      </c>
      <c r="AE23" s="87"/>
      <c r="AF23" s="87" t="s">
        <v>616</v>
      </c>
      <c r="AG23" s="87" t="b">
        <v>0</v>
      </c>
      <c r="AH23" s="87" t="s">
        <v>579</v>
      </c>
      <c r="AI23" s="87" t="s">
        <v>196</v>
      </c>
      <c r="AJ23" s="87">
        <v>0</v>
      </c>
      <c r="AK23" s="87">
        <v>0</v>
      </c>
      <c r="AL23" s="87"/>
      <c r="AM23" s="87"/>
      <c r="AN23" s="87"/>
      <c r="AO23" s="87"/>
      <c r="AP23" s="87"/>
      <c r="AQ23" s="87"/>
      <c r="AR23" s="87"/>
      <c r="AS23" s="87"/>
      <c r="AT23" s="87">
        <v>1</v>
      </c>
      <c r="AU23" s="87">
        <v>2</v>
      </c>
      <c r="AV23" s="87">
        <v>2</v>
      </c>
      <c r="AW23" s="87" t="s">
        <v>271</v>
      </c>
      <c r="AX23" s="87"/>
      <c r="AY23" s="87"/>
      <c r="AZ23" s="87"/>
      <c r="BA23" s="87"/>
      <c r="BB23" s="87"/>
      <c r="BC23" s="87"/>
      <c r="BD23" s="87"/>
      <c r="BE23" s="87"/>
      <c r="BF23" s="87"/>
      <c r="BG23" s="87" t="s">
        <v>700</v>
      </c>
      <c r="BH23" s="87">
        <v>3406</v>
      </c>
      <c r="BI23" s="87">
        <v>1366</v>
      </c>
      <c r="BJ23" s="87">
        <v>1221</v>
      </c>
      <c r="BK23" s="87">
        <v>18091</v>
      </c>
      <c r="BL23" s="87"/>
      <c r="BM23" s="87" t="s">
        <v>756</v>
      </c>
      <c r="BN23" s="87" t="s">
        <v>799</v>
      </c>
      <c r="BO23" s="87" t="s">
        <v>847</v>
      </c>
      <c r="BP23" s="87"/>
      <c r="BQ23" s="125">
        <v>43296.79865740741</v>
      </c>
      <c r="BR23" s="87" t="s">
        <v>895</v>
      </c>
      <c r="BS23" s="87" t="b">
        <v>0</v>
      </c>
      <c r="BT23" s="87" t="b">
        <v>0</v>
      </c>
      <c r="BU23" s="87" t="b">
        <v>1</v>
      </c>
      <c r="BV23" s="87"/>
      <c r="BW23" s="87">
        <v>5</v>
      </c>
      <c r="BX23" s="87" t="s">
        <v>903</v>
      </c>
      <c r="BY23" s="87" t="b">
        <v>0</v>
      </c>
      <c r="BZ23" s="87" t="s">
        <v>66</v>
      </c>
      <c r="CA23" s="87">
        <v>2</v>
      </c>
      <c r="CB23" s="87" t="s">
        <v>267</v>
      </c>
      <c r="CC23" s="87"/>
      <c r="CD23" s="87"/>
      <c r="CE23" s="87"/>
      <c r="CF23" s="87"/>
      <c r="CG23" s="87"/>
      <c r="CH23" s="87"/>
      <c r="CI23" s="87"/>
      <c r="CJ23" s="87"/>
      <c r="CK23" s="87"/>
      <c r="CL23" s="87" t="s">
        <v>694</v>
      </c>
      <c r="CM23" s="87">
        <v>343</v>
      </c>
      <c r="CN23" s="87">
        <v>83</v>
      </c>
      <c r="CO23" s="87">
        <v>99</v>
      </c>
      <c r="CP23" s="87">
        <v>263</v>
      </c>
      <c r="CQ23" s="87"/>
      <c r="CR23" s="87" t="s">
        <v>749</v>
      </c>
      <c r="CS23" s="87" t="s">
        <v>793</v>
      </c>
      <c r="CT23" s="87" t="s">
        <v>840</v>
      </c>
      <c r="CU23" s="87"/>
      <c r="CV23" s="125">
        <v>42916.5105787037</v>
      </c>
      <c r="CW23" s="87" t="s">
        <v>890</v>
      </c>
      <c r="CX23" s="87" t="b">
        <v>1</v>
      </c>
      <c r="CY23" s="87" t="b">
        <v>0</v>
      </c>
      <c r="CZ23" s="87" t="b">
        <v>0</v>
      </c>
      <c r="DA23" s="87"/>
      <c r="DB23" s="87">
        <v>3</v>
      </c>
      <c r="DC23" s="87"/>
      <c r="DD23" s="87" t="b">
        <v>0</v>
      </c>
      <c r="DE23" s="87" t="s">
        <v>66</v>
      </c>
      <c r="DF23" s="87">
        <v>2</v>
      </c>
      <c r="DG23" s="87">
        <v>11</v>
      </c>
      <c r="DH23" s="87">
        <v>11</v>
      </c>
      <c r="DI23" s="87">
        <v>1</v>
      </c>
      <c r="DJ23" s="87">
        <v>1</v>
      </c>
      <c r="DK23" s="87">
        <v>-10</v>
      </c>
      <c r="DL23" s="87">
        <v>-10</v>
      </c>
    </row>
    <row r="24" spans="1:116" ht="15">
      <c r="A24" s="87" t="s">
        <v>579</v>
      </c>
      <c r="B24" s="87" t="s">
        <v>579</v>
      </c>
      <c r="C24" s="87" t="s">
        <v>271</v>
      </c>
      <c r="D24" s="87" t="s">
        <v>279</v>
      </c>
      <c r="E24" s="87"/>
      <c r="F24" s="87" t="s">
        <v>293</v>
      </c>
      <c r="G24" s="125">
        <v>43700.87503472222</v>
      </c>
      <c r="H24" s="87" t="s">
        <v>309</v>
      </c>
      <c r="I24" s="87" t="s">
        <v>324</v>
      </c>
      <c r="J24" s="87" t="s">
        <v>336</v>
      </c>
      <c r="K24" s="87" t="s">
        <v>346</v>
      </c>
      <c r="L24" s="87"/>
      <c r="M24" s="87" t="s">
        <v>401</v>
      </c>
      <c r="N24" s="125">
        <v>43700.87503472222</v>
      </c>
      <c r="O24" s="125">
        <v>43700</v>
      </c>
      <c r="P24" s="126">
        <v>0.8750347222222222</v>
      </c>
      <c r="Q24" s="87" t="s">
        <v>514</v>
      </c>
      <c r="R24" s="87"/>
      <c r="S24" s="87"/>
      <c r="T24" s="87" t="s">
        <v>579</v>
      </c>
      <c r="U24" s="87"/>
      <c r="V24" s="87" t="b">
        <v>0</v>
      </c>
      <c r="W24" s="87">
        <v>3</v>
      </c>
      <c r="X24" s="87"/>
      <c r="Y24" s="87" t="b">
        <v>1</v>
      </c>
      <c r="Z24" s="87" t="s">
        <v>611</v>
      </c>
      <c r="AA24" s="87"/>
      <c r="AB24" s="87" t="s">
        <v>581</v>
      </c>
      <c r="AC24" s="87" t="b">
        <v>0</v>
      </c>
      <c r="AD24" s="87">
        <v>1</v>
      </c>
      <c r="AE24" s="87"/>
      <c r="AF24" s="87" t="s">
        <v>616</v>
      </c>
      <c r="AG24" s="87" t="b">
        <v>0</v>
      </c>
      <c r="AH24" s="87" t="s">
        <v>579</v>
      </c>
      <c r="AI24" s="87" t="s">
        <v>196</v>
      </c>
      <c r="AJ24" s="87">
        <v>0</v>
      </c>
      <c r="AK24" s="87">
        <v>0</v>
      </c>
      <c r="AL24" s="87"/>
      <c r="AM24" s="87"/>
      <c r="AN24" s="87"/>
      <c r="AO24" s="87"/>
      <c r="AP24" s="87"/>
      <c r="AQ24" s="87"/>
      <c r="AR24" s="87"/>
      <c r="AS24" s="87"/>
      <c r="AT24" s="87">
        <v>1</v>
      </c>
      <c r="AU24" s="87">
        <v>2</v>
      </c>
      <c r="AV24" s="87">
        <v>3</v>
      </c>
      <c r="AW24" s="87" t="s">
        <v>271</v>
      </c>
      <c r="AX24" s="87"/>
      <c r="AY24" s="87"/>
      <c r="AZ24" s="87"/>
      <c r="BA24" s="87"/>
      <c r="BB24" s="87"/>
      <c r="BC24" s="87"/>
      <c r="BD24" s="87"/>
      <c r="BE24" s="87"/>
      <c r="BF24" s="87"/>
      <c r="BG24" s="87" t="s">
        <v>700</v>
      </c>
      <c r="BH24" s="87">
        <v>3406</v>
      </c>
      <c r="BI24" s="87">
        <v>1366</v>
      </c>
      <c r="BJ24" s="87">
        <v>1221</v>
      </c>
      <c r="BK24" s="87">
        <v>18091</v>
      </c>
      <c r="BL24" s="87"/>
      <c r="BM24" s="87" t="s">
        <v>756</v>
      </c>
      <c r="BN24" s="87" t="s">
        <v>799</v>
      </c>
      <c r="BO24" s="87" t="s">
        <v>847</v>
      </c>
      <c r="BP24" s="87"/>
      <c r="BQ24" s="125">
        <v>43296.79865740741</v>
      </c>
      <c r="BR24" s="87" t="s">
        <v>895</v>
      </c>
      <c r="BS24" s="87" t="b">
        <v>0</v>
      </c>
      <c r="BT24" s="87" t="b">
        <v>0</v>
      </c>
      <c r="BU24" s="87" t="b">
        <v>1</v>
      </c>
      <c r="BV24" s="87"/>
      <c r="BW24" s="87">
        <v>5</v>
      </c>
      <c r="BX24" s="87" t="s">
        <v>903</v>
      </c>
      <c r="BY24" s="87" t="b">
        <v>0</v>
      </c>
      <c r="BZ24" s="87" t="s">
        <v>66</v>
      </c>
      <c r="CA24" s="87">
        <v>2</v>
      </c>
      <c r="CB24" s="87" t="s">
        <v>279</v>
      </c>
      <c r="CC24" s="87"/>
      <c r="CD24" s="87"/>
      <c r="CE24" s="87"/>
      <c r="CF24" s="87"/>
      <c r="CG24" s="87"/>
      <c r="CH24" s="87"/>
      <c r="CI24" s="87"/>
      <c r="CJ24" s="87"/>
      <c r="CK24" s="87"/>
      <c r="CL24" s="87" t="s">
        <v>677</v>
      </c>
      <c r="CM24" s="87">
        <v>514</v>
      </c>
      <c r="CN24" s="87">
        <v>27487</v>
      </c>
      <c r="CO24" s="87">
        <v>6363</v>
      </c>
      <c r="CP24" s="87">
        <v>373</v>
      </c>
      <c r="CQ24" s="87"/>
      <c r="CR24" s="87" t="s">
        <v>734</v>
      </c>
      <c r="CS24" s="87" t="s">
        <v>784</v>
      </c>
      <c r="CT24" s="87" t="s">
        <v>826</v>
      </c>
      <c r="CU24" s="87"/>
      <c r="CV24" s="125">
        <v>39941.594247685185</v>
      </c>
      <c r="CW24" s="87" t="s">
        <v>876</v>
      </c>
      <c r="CX24" s="87" t="b">
        <v>0</v>
      </c>
      <c r="CY24" s="87" t="b">
        <v>0</v>
      </c>
      <c r="CZ24" s="87" t="b">
        <v>1</v>
      </c>
      <c r="DA24" s="87"/>
      <c r="DB24" s="87">
        <v>623</v>
      </c>
      <c r="DC24" s="87" t="s">
        <v>908</v>
      </c>
      <c r="DD24" s="87" t="b">
        <v>0</v>
      </c>
      <c r="DE24" s="87" t="s">
        <v>65</v>
      </c>
      <c r="DF24" s="87">
        <v>3</v>
      </c>
      <c r="DG24" s="87">
        <v>11</v>
      </c>
      <c r="DH24" s="87">
        <v>11</v>
      </c>
      <c r="DI24" s="87">
        <v>1</v>
      </c>
      <c r="DJ24" s="87">
        <v>1</v>
      </c>
      <c r="DK24" s="87">
        <v>-10</v>
      </c>
      <c r="DL24" s="87">
        <v>-10</v>
      </c>
    </row>
    <row r="25" spans="1:116" ht="15">
      <c r="A25" s="87" t="s">
        <v>578</v>
      </c>
      <c r="B25" s="87" t="s">
        <v>577</v>
      </c>
      <c r="C25" s="87" t="s">
        <v>268</v>
      </c>
      <c r="D25" s="87" t="s">
        <v>270</v>
      </c>
      <c r="E25" s="87"/>
      <c r="F25" s="87" t="s">
        <v>292</v>
      </c>
      <c r="G25" s="125">
        <v>43705.555393518516</v>
      </c>
      <c r="H25" s="87" t="s">
        <v>308</v>
      </c>
      <c r="I25" s="87"/>
      <c r="J25" s="87"/>
      <c r="K25" s="87" t="s">
        <v>350</v>
      </c>
      <c r="L25" s="87"/>
      <c r="M25" s="87" t="s">
        <v>398</v>
      </c>
      <c r="N25" s="125">
        <v>43705.555393518516</v>
      </c>
      <c r="O25" s="125">
        <v>43705</v>
      </c>
      <c r="P25" s="126">
        <v>0.5553935185185185</v>
      </c>
      <c r="Q25" s="87" t="s">
        <v>513</v>
      </c>
      <c r="R25" s="87"/>
      <c r="S25" s="87"/>
      <c r="T25" s="87" t="s">
        <v>578</v>
      </c>
      <c r="U25" s="87"/>
      <c r="V25" s="87" t="b">
        <v>0</v>
      </c>
      <c r="W25" s="87">
        <v>0</v>
      </c>
      <c r="X25" s="87"/>
      <c r="Y25" s="87" t="b">
        <v>0</v>
      </c>
      <c r="Z25" s="87" t="s">
        <v>611</v>
      </c>
      <c r="AA25" s="87"/>
      <c r="AB25" s="87"/>
      <c r="AC25" s="87" t="b">
        <v>0</v>
      </c>
      <c r="AD25" s="87">
        <v>1</v>
      </c>
      <c r="AE25" s="87" t="s">
        <v>577</v>
      </c>
      <c r="AF25" s="87" t="s">
        <v>620</v>
      </c>
      <c r="AG25" s="87" t="b">
        <v>0</v>
      </c>
      <c r="AH25" s="87" t="s">
        <v>577</v>
      </c>
      <c r="AI25" s="87" t="s">
        <v>196</v>
      </c>
      <c r="AJ25" s="87">
        <v>0</v>
      </c>
      <c r="AK25" s="87">
        <v>0</v>
      </c>
      <c r="AL25" s="87"/>
      <c r="AM25" s="87"/>
      <c r="AN25" s="87"/>
      <c r="AO25" s="87"/>
      <c r="AP25" s="87"/>
      <c r="AQ25" s="87"/>
      <c r="AR25" s="87"/>
      <c r="AS25" s="87"/>
      <c r="AT25" s="87">
        <v>1</v>
      </c>
      <c r="AU25" s="87">
        <v>2</v>
      </c>
      <c r="AV25" s="87">
        <v>1</v>
      </c>
      <c r="AW25" s="87" t="s">
        <v>268</v>
      </c>
      <c r="AX25" s="87"/>
      <c r="AY25" s="87"/>
      <c r="AZ25" s="87"/>
      <c r="BA25" s="87"/>
      <c r="BB25" s="87"/>
      <c r="BC25" s="87"/>
      <c r="BD25" s="87"/>
      <c r="BE25" s="87"/>
      <c r="BF25" s="87"/>
      <c r="BG25" s="87" t="s">
        <v>695</v>
      </c>
      <c r="BH25" s="87">
        <v>458</v>
      </c>
      <c r="BI25" s="87">
        <v>285</v>
      </c>
      <c r="BJ25" s="87">
        <v>14228</v>
      </c>
      <c r="BK25" s="87">
        <v>12566</v>
      </c>
      <c r="BL25" s="87"/>
      <c r="BM25" s="87" t="s">
        <v>750</v>
      </c>
      <c r="BN25" s="87" t="s">
        <v>794</v>
      </c>
      <c r="BO25" s="87" t="s">
        <v>841</v>
      </c>
      <c r="BP25" s="87"/>
      <c r="BQ25" s="125">
        <v>43285.988229166665</v>
      </c>
      <c r="BR25" s="87" t="s">
        <v>891</v>
      </c>
      <c r="BS25" s="87" t="b">
        <v>0</v>
      </c>
      <c r="BT25" s="87" t="b">
        <v>0</v>
      </c>
      <c r="BU25" s="87" t="b">
        <v>0</v>
      </c>
      <c r="BV25" s="87"/>
      <c r="BW25" s="87">
        <v>3</v>
      </c>
      <c r="BX25" s="87" t="s">
        <v>903</v>
      </c>
      <c r="BY25" s="87" t="b">
        <v>0</v>
      </c>
      <c r="BZ25" s="87" t="s">
        <v>66</v>
      </c>
      <c r="CA25" s="87">
        <v>2</v>
      </c>
      <c r="CB25" s="87" t="s">
        <v>270</v>
      </c>
      <c r="CC25" s="87"/>
      <c r="CD25" s="87"/>
      <c r="CE25" s="87"/>
      <c r="CF25" s="87"/>
      <c r="CG25" s="87"/>
      <c r="CH25" s="87"/>
      <c r="CI25" s="87"/>
      <c r="CJ25" s="87"/>
      <c r="CK25" s="87"/>
      <c r="CL25" s="87" t="s">
        <v>699</v>
      </c>
      <c r="CM25" s="87">
        <v>229</v>
      </c>
      <c r="CN25" s="87">
        <v>79</v>
      </c>
      <c r="CO25" s="87">
        <v>25</v>
      </c>
      <c r="CP25" s="87">
        <v>65</v>
      </c>
      <c r="CQ25" s="87"/>
      <c r="CR25" s="87" t="s">
        <v>755</v>
      </c>
      <c r="CS25" s="87" t="s">
        <v>798</v>
      </c>
      <c r="CT25" s="87" t="s">
        <v>846</v>
      </c>
      <c r="CU25" s="87"/>
      <c r="CV25" s="125">
        <v>41573.53475694444</v>
      </c>
      <c r="CW25" s="87" t="s">
        <v>894</v>
      </c>
      <c r="CX25" s="87" t="b">
        <v>0</v>
      </c>
      <c r="CY25" s="87" t="b">
        <v>0</v>
      </c>
      <c r="CZ25" s="87" t="b">
        <v>0</v>
      </c>
      <c r="DA25" s="87"/>
      <c r="DB25" s="87">
        <v>0</v>
      </c>
      <c r="DC25" s="87" t="s">
        <v>903</v>
      </c>
      <c r="DD25" s="87" t="b">
        <v>0</v>
      </c>
      <c r="DE25" s="87" t="s">
        <v>66</v>
      </c>
      <c r="DF25" s="87">
        <v>1</v>
      </c>
      <c r="DG25" s="87">
        <v>12</v>
      </c>
      <c r="DH25" s="87">
        <v>12</v>
      </c>
      <c r="DI25" s="87">
        <v>2</v>
      </c>
      <c r="DJ25" s="87">
        <v>1</v>
      </c>
      <c r="DK25" s="87">
        <v>-9</v>
      </c>
      <c r="DL25" s="87">
        <v>-9</v>
      </c>
    </row>
    <row r="26" spans="1:116" ht="15">
      <c r="A26" s="87" t="s">
        <v>577</v>
      </c>
      <c r="B26" s="87" t="s">
        <v>577</v>
      </c>
      <c r="C26" s="87" t="s">
        <v>270</v>
      </c>
      <c r="D26" s="87" t="s">
        <v>283</v>
      </c>
      <c r="E26" s="87"/>
      <c r="F26" s="87" t="s">
        <v>293</v>
      </c>
      <c r="G26" s="125">
        <v>43705.070601851854</v>
      </c>
      <c r="H26" s="87" t="s">
        <v>308</v>
      </c>
      <c r="I26" s="87"/>
      <c r="J26" s="87"/>
      <c r="K26" s="87" t="s">
        <v>350</v>
      </c>
      <c r="L26" s="87"/>
      <c r="M26" s="87" t="s">
        <v>400</v>
      </c>
      <c r="N26" s="125">
        <v>43705.070601851854</v>
      </c>
      <c r="O26" s="125">
        <v>43705</v>
      </c>
      <c r="P26" s="126">
        <v>0.07060185185185185</v>
      </c>
      <c r="Q26" s="87" t="s">
        <v>512</v>
      </c>
      <c r="R26" s="87"/>
      <c r="S26" s="87"/>
      <c r="T26" s="87" t="s">
        <v>577</v>
      </c>
      <c r="U26" s="87"/>
      <c r="V26" s="87" t="b">
        <v>0</v>
      </c>
      <c r="W26" s="87">
        <v>14</v>
      </c>
      <c r="X26" s="87"/>
      <c r="Y26" s="87" t="b">
        <v>0</v>
      </c>
      <c r="Z26" s="87" t="s">
        <v>611</v>
      </c>
      <c r="AA26" s="87"/>
      <c r="AB26" s="87"/>
      <c r="AC26" s="87" t="b">
        <v>0</v>
      </c>
      <c r="AD26" s="87">
        <v>1</v>
      </c>
      <c r="AE26" s="87"/>
      <c r="AF26" s="87" t="s">
        <v>616</v>
      </c>
      <c r="AG26" s="87" t="b">
        <v>0</v>
      </c>
      <c r="AH26" s="87" t="s">
        <v>577</v>
      </c>
      <c r="AI26" s="87" t="s">
        <v>196</v>
      </c>
      <c r="AJ26" s="87">
        <v>0</v>
      </c>
      <c r="AK26" s="87">
        <v>0</v>
      </c>
      <c r="AL26" s="87"/>
      <c r="AM26" s="87"/>
      <c r="AN26" s="87"/>
      <c r="AO26" s="87"/>
      <c r="AP26" s="87"/>
      <c r="AQ26" s="87"/>
      <c r="AR26" s="87"/>
      <c r="AS26" s="87"/>
      <c r="AT26" s="87">
        <v>1</v>
      </c>
      <c r="AU26" s="87">
        <v>1</v>
      </c>
      <c r="AV26" s="87">
        <v>1</v>
      </c>
      <c r="AW26" s="87" t="s">
        <v>270</v>
      </c>
      <c r="AX26" s="87"/>
      <c r="AY26" s="87"/>
      <c r="AZ26" s="87"/>
      <c r="BA26" s="87"/>
      <c r="BB26" s="87"/>
      <c r="BC26" s="87"/>
      <c r="BD26" s="87"/>
      <c r="BE26" s="87"/>
      <c r="BF26" s="87"/>
      <c r="BG26" s="87" t="s">
        <v>699</v>
      </c>
      <c r="BH26" s="87">
        <v>229</v>
      </c>
      <c r="BI26" s="87">
        <v>79</v>
      </c>
      <c r="BJ26" s="87">
        <v>25</v>
      </c>
      <c r="BK26" s="87">
        <v>65</v>
      </c>
      <c r="BL26" s="87"/>
      <c r="BM26" s="87" t="s">
        <v>755</v>
      </c>
      <c r="BN26" s="87" t="s">
        <v>798</v>
      </c>
      <c r="BO26" s="87" t="s">
        <v>846</v>
      </c>
      <c r="BP26" s="87"/>
      <c r="BQ26" s="125">
        <v>41573.53475694444</v>
      </c>
      <c r="BR26" s="87" t="s">
        <v>894</v>
      </c>
      <c r="BS26" s="87" t="b">
        <v>0</v>
      </c>
      <c r="BT26" s="87" t="b">
        <v>0</v>
      </c>
      <c r="BU26" s="87" t="b">
        <v>0</v>
      </c>
      <c r="BV26" s="87"/>
      <c r="BW26" s="87">
        <v>0</v>
      </c>
      <c r="BX26" s="87" t="s">
        <v>903</v>
      </c>
      <c r="BY26" s="87" t="b">
        <v>0</v>
      </c>
      <c r="BZ26" s="87" t="s">
        <v>66</v>
      </c>
      <c r="CA26" s="87">
        <v>1</v>
      </c>
      <c r="CB26" s="87" t="s">
        <v>283</v>
      </c>
      <c r="CC26" s="87"/>
      <c r="CD26" s="87"/>
      <c r="CE26" s="87"/>
      <c r="CF26" s="87"/>
      <c r="CG26" s="87"/>
      <c r="CH26" s="87"/>
      <c r="CI26" s="87"/>
      <c r="CJ26" s="87"/>
      <c r="CK26" s="87"/>
      <c r="CL26" s="87" t="s">
        <v>690</v>
      </c>
      <c r="CM26" s="87">
        <v>262</v>
      </c>
      <c r="CN26" s="87">
        <v>251</v>
      </c>
      <c r="CO26" s="87">
        <v>66</v>
      </c>
      <c r="CP26" s="87">
        <v>255</v>
      </c>
      <c r="CQ26" s="87"/>
      <c r="CR26" s="87" t="s">
        <v>745</v>
      </c>
      <c r="CS26" s="87"/>
      <c r="CT26" s="87" t="s">
        <v>837</v>
      </c>
      <c r="CU26" s="87"/>
      <c r="CV26" s="125">
        <v>39935.213125</v>
      </c>
      <c r="CW26" s="87"/>
      <c r="CX26" s="87" t="b">
        <v>0</v>
      </c>
      <c r="CY26" s="87" t="b">
        <v>0</v>
      </c>
      <c r="CZ26" s="87" t="b">
        <v>0</v>
      </c>
      <c r="DA26" s="87"/>
      <c r="DB26" s="87">
        <v>6</v>
      </c>
      <c r="DC26" s="87" t="s">
        <v>909</v>
      </c>
      <c r="DD26" s="87" t="b">
        <v>0</v>
      </c>
      <c r="DE26" s="87" t="s">
        <v>65</v>
      </c>
      <c r="DF26" s="87">
        <v>1</v>
      </c>
      <c r="DG26" s="87">
        <v>12</v>
      </c>
      <c r="DH26" s="87">
        <v>12</v>
      </c>
      <c r="DI26" s="87">
        <v>1</v>
      </c>
      <c r="DJ26" s="87">
        <v>1</v>
      </c>
      <c r="DK26" s="87">
        <v>-9</v>
      </c>
      <c r="DL26" s="87">
        <v>-9</v>
      </c>
    </row>
    <row r="27" spans="1:116" ht="15">
      <c r="A27" s="87" t="s">
        <v>577</v>
      </c>
      <c r="B27" s="87" t="s">
        <v>577</v>
      </c>
      <c r="C27" s="87" t="s">
        <v>270</v>
      </c>
      <c r="D27" s="87" t="s">
        <v>278</v>
      </c>
      <c r="E27" s="87"/>
      <c r="F27" s="87" t="s">
        <v>293</v>
      </c>
      <c r="G27" s="125">
        <v>43705.070601851854</v>
      </c>
      <c r="H27" s="87" t="s">
        <v>308</v>
      </c>
      <c r="I27" s="87"/>
      <c r="J27" s="87"/>
      <c r="K27" s="87" t="s">
        <v>350</v>
      </c>
      <c r="L27" s="87"/>
      <c r="M27" s="87" t="s">
        <v>400</v>
      </c>
      <c r="N27" s="125">
        <v>43705.070601851854</v>
      </c>
      <c r="O27" s="125">
        <v>43705</v>
      </c>
      <c r="P27" s="126">
        <v>0.07060185185185185</v>
      </c>
      <c r="Q27" s="87" t="s">
        <v>512</v>
      </c>
      <c r="R27" s="87"/>
      <c r="S27" s="87"/>
      <c r="T27" s="87" t="s">
        <v>577</v>
      </c>
      <c r="U27" s="87"/>
      <c r="V27" s="87" t="b">
        <v>0</v>
      </c>
      <c r="W27" s="87">
        <v>14</v>
      </c>
      <c r="X27" s="87"/>
      <c r="Y27" s="87" t="b">
        <v>0</v>
      </c>
      <c r="Z27" s="87" t="s">
        <v>611</v>
      </c>
      <c r="AA27" s="87"/>
      <c r="AB27" s="87"/>
      <c r="AC27" s="87" t="b">
        <v>0</v>
      </c>
      <c r="AD27" s="87">
        <v>1</v>
      </c>
      <c r="AE27" s="87"/>
      <c r="AF27" s="87" t="s">
        <v>616</v>
      </c>
      <c r="AG27" s="87" t="b">
        <v>0</v>
      </c>
      <c r="AH27" s="87" t="s">
        <v>577</v>
      </c>
      <c r="AI27" s="87" t="s">
        <v>196</v>
      </c>
      <c r="AJ27" s="87">
        <v>0</v>
      </c>
      <c r="AK27" s="87">
        <v>0</v>
      </c>
      <c r="AL27" s="87"/>
      <c r="AM27" s="87"/>
      <c r="AN27" s="87"/>
      <c r="AO27" s="87"/>
      <c r="AP27" s="87"/>
      <c r="AQ27" s="87"/>
      <c r="AR27" s="87"/>
      <c r="AS27" s="87"/>
      <c r="AT27" s="87">
        <v>1</v>
      </c>
      <c r="AU27" s="87">
        <v>1</v>
      </c>
      <c r="AV27" s="87">
        <v>5</v>
      </c>
      <c r="AW27" s="87" t="s">
        <v>270</v>
      </c>
      <c r="AX27" s="87"/>
      <c r="AY27" s="87"/>
      <c r="AZ27" s="87"/>
      <c r="BA27" s="87"/>
      <c r="BB27" s="87"/>
      <c r="BC27" s="87"/>
      <c r="BD27" s="87"/>
      <c r="BE27" s="87"/>
      <c r="BF27" s="87"/>
      <c r="BG27" s="87" t="s">
        <v>699</v>
      </c>
      <c r="BH27" s="87">
        <v>229</v>
      </c>
      <c r="BI27" s="87">
        <v>79</v>
      </c>
      <c r="BJ27" s="87">
        <v>25</v>
      </c>
      <c r="BK27" s="87">
        <v>65</v>
      </c>
      <c r="BL27" s="87"/>
      <c r="BM27" s="87" t="s">
        <v>755</v>
      </c>
      <c r="BN27" s="87" t="s">
        <v>798</v>
      </c>
      <c r="BO27" s="87" t="s">
        <v>846</v>
      </c>
      <c r="BP27" s="87"/>
      <c r="BQ27" s="125">
        <v>41573.53475694444</v>
      </c>
      <c r="BR27" s="87" t="s">
        <v>894</v>
      </c>
      <c r="BS27" s="87" t="b">
        <v>0</v>
      </c>
      <c r="BT27" s="87" t="b">
        <v>0</v>
      </c>
      <c r="BU27" s="87" t="b">
        <v>0</v>
      </c>
      <c r="BV27" s="87"/>
      <c r="BW27" s="87">
        <v>0</v>
      </c>
      <c r="BX27" s="87" t="s">
        <v>903</v>
      </c>
      <c r="BY27" s="87" t="b">
        <v>0</v>
      </c>
      <c r="BZ27" s="87" t="s">
        <v>66</v>
      </c>
      <c r="CA27" s="87">
        <v>1</v>
      </c>
      <c r="CB27" s="87" t="s">
        <v>278</v>
      </c>
      <c r="CC27" s="87"/>
      <c r="CD27" s="87"/>
      <c r="CE27" s="87"/>
      <c r="CF27" s="87"/>
      <c r="CG27" s="87"/>
      <c r="CH27" s="87"/>
      <c r="CI27" s="87"/>
      <c r="CJ27" s="87"/>
      <c r="CK27" s="87"/>
      <c r="CL27" s="87" t="s">
        <v>675</v>
      </c>
      <c r="CM27" s="87">
        <v>92</v>
      </c>
      <c r="CN27" s="87">
        <v>401183</v>
      </c>
      <c r="CO27" s="87">
        <v>75493</v>
      </c>
      <c r="CP27" s="87">
        <v>522</v>
      </c>
      <c r="CQ27" s="87"/>
      <c r="CR27" s="87" t="s">
        <v>732</v>
      </c>
      <c r="CS27" s="87" t="s">
        <v>625</v>
      </c>
      <c r="CT27" s="87" t="s">
        <v>824</v>
      </c>
      <c r="CU27" s="87"/>
      <c r="CV27" s="125">
        <v>39875.69420138889</v>
      </c>
      <c r="CW27" s="87" t="s">
        <v>874</v>
      </c>
      <c r="CX27" s="87" t="b">
        <v>0</v>
      </c>
      <c r="CY27" s="87" t="b">
        <v>0</v>
      </c>
      <c r="CZ27" s="87" t="b">
        <v>1</v>
      </c>
      <c r="DA27" s="87"/>
      <c r="DB27" s="87">
        <v>13526</v>
      </c>
      <c r="DC27" s="87" t="s">
        <v>903</v>
      </c>
      <c r="DD27" s="87" t="b">
        <v>1</v>
      </c>
      <c r="DE27" s="87" t="s">
        <v>65</v>
      </c>
      <c r="DF27" s="87">
        <v>5</v>
      </c>
      <c r="DG27" s="87">
        <v>12</v>
      </c>
      <c r="DH27" s="87">
        <v>12</v>
      </c>
      <c r="DI27" s="87">
        <v>1</v>
      </c>
      <c r="DJ27" s="87">
        <v>1</v>
      </c>
      <c r="DK27" s="87">
        <v>-9</v>
      </c>
      <c r="DL27" s="87">
        <v>-9</v>
      </c>
    </row>
    <row r="28" spans="1:116" ht="15">
      <c r="A28" s="87" t="s">
        <v>606</v>
      </c>
      <c r="B28" s="87" t="s">
        <v>1089</v>
      </c>
      <c r="C28" s="87" t="s">
        <v>269</v>
      </c>
      <c r="D28" s="87" t="s">
        <v>288</v>
      </c>
      <c r="E28" s="87"/>
      <c r="F28" s="87" t="s">
        <v>293</v>
      </c>
      <c r="G28" s="125">
        <v>43704.86525462963</v>
      </c>
      <c r="H28" s="87" t="s">
        <v>1065</v>
      </c>
      <c r="I28" s="87"/>
      <c r="J28" s="87"/>
      <c r="K28" s="87"/>
      <c r="L28" s="87"/>
      <c r="M28" s="87" t="s">
        <v>399</v>
      </c>
      <c r="N28" s="125">
        <v>43704.86525462963</v>
      </c>
      <c r="O28" s="125">
        <v>43704</v>
      </c>
      <c r="P28" s="126">
        <v>0.8652546296296296</v>
      </c>
      <c r="Q28" s="87" t="s">
        <v>1084</v>
      </c>
      <c r="R28" s="87"/>
      <c r="S28" s="87"/>
      <c r="T28" s="87" t="s">
        <v>606</v>
      </c>
      <c r="U28" s="87" t="s">
        <v>1089</v>
      </c>
      <c r="V28" s="87" t="b">
        <v>0</v>
      </c>
      <c r="W28" s="87">
        <v>16</v>
      </c>
      <c r="X28" s="87" t="s">
        <v>610</v>
      </c>
      <c r="Y28" s="87" t="b">
        <v>0</v>
      </c>
      <c r="Z28" s="87" t="s">
        <v>611</v>
      </c>
      <c r="AA28" s="87"/>
      <c r="AB28" s="87"/>
      <c r="AC28" s="87" t="b">
        <v>0</v>
      </c>
      <c r="AD28" s="87">
        <v>1</v>
      </c>
      <c r="AE28" s="87"/>
      <c r="AF28" s="87" t="s">
        <v>616</v>
      </c>
      <c r="AG28" s="87" t="b">
        <v>0</v>
      </c>
      <c r="AH28" s="87" t="s">
        <v>1089</v>
      </c>
      <c r="AI28" s="87" t="s">
        <v>1093</v>
      </c>
      <c r="AJ28" s="87">
        <v>0</v>
      </c>
      <c r="AK28" s="87">
        <v>0</v>
      </c>
      <c r="AL28" s="87"/>
      <c r="AM28" s="87"/>
      <c r="AN28" s="87"/>
      <c r="AO28" s="87"/>
      <c r="AP28" s="87"/>
      <c r="AQ28" s="87"/>
      <c r="AR28" s="87"/>
      <c r="AS28" s="87"/>
      <c r="AT28" s="87">
        <v>4</v>
      </c>
      <c r="AU28" s="87">
        <v>2</v>
      </c>
      <c r="AV28" s="87">
        <v>2</v>
      </c>
      <c r="AW28" s="87" t="s">
        <v>269</v>
      </c>
      <c r="AX28" s="87"/>
      <c r="AY28" s="87"/>
      <c r="AZ28" s="87"/>
      <c r="BA28" s="87"/>
      <c r="BB28" s="87"/>
      <c r="BC28" s="87"/>
      <c r="BD28" s="87"/>
      <c r="BE28" s="87"/>
      <c r="BF28" s="87"/>
      <c r="BG28" s="87" t="s">
        <v>696</v>
      </c>
      <c r="BH28" s="87">
        <v>11204</v>
      </c>
      <c r="BI28" s="87">
        <v>73255</v>
      </c>
      <c r="BJ28" s="87">
        <v>77905</v>
      </c>
      <c r="BK28" s="87">
        <v>22901</v>
      </c>
      <c r="BL28" s="87"/>
      <c r="BM28" s="87" t="s">
        <v>751</v>
      </c>
      <c r="BN28" s="87" t="s">
        <v>795</v>
      </c>
      <c r="BO28" s="87" t="s">
        <v>842</v>
      </c>
      <c r="BP28" s="87"/>
      <c r="BQ28" s="125">
        <v>40109.76318287037</v>
      </c>
      <c r="BR28" s="87" t="s">
        <v>892</v>
      </c>
      <c r="BS28" s="87" t="b">
        <v>0</v>
      </c>
      <c r="BT28" s="87" t="b">
        <v>0</v>
      </c>
      <c r="BU28" s="87" t="b">
        <v>0</v>
      </c>
      <c r="BV28" s="87"/>
      <c r="BW28" s="87">
        <v>2303</v>
      </c>
      <c r="BX28" s="87" t="s">
        <v>911</v>
      </c>
      <c r="BY28" s="87" t="b">
        <v>1</v>
      </c>
      <c r="BZ28" s="87" t="s">
        <v>66</v>
      </c>
      <c r="CA28" s="87">
        <v>2</v>
      </c>
      <c r="CB28" s="87" t="s">
        <v>288</v>
      </c>
      <c r="CC28" s="87"/>
      <c r="CD28" s="87"/>
      <c r="CE28" s="87"/>
      <c r="CF28" s="87"/>
      <c r="CG28" s="87"/>
      <c r="CH28" s="87"/>
      <c r="CI28" s="87"/>
      <c r="CJ28" s="87"/>
      <c r="CK28" s="87"/>
      <c r="CL28" s="87" t="s">
        <v>698</v>
      </c>
      <c r="CM28" s="87">
        <v>156</v>
      </c>
      <c r="CN28" s="87">
        <v>36</v>
      </c>
      <c r="CO28" s="87">
        <v>188</v>
      </c>
      <c r="CP28" s="87">
        <v>30</v>
      </c>
      <c r="CQ28" s="87"/>
      <c r="CR28" s="87" t="s">
        <v>754</v>
      </c>
      <c r="CS28" s="87" t="s">
        <v>797</v>
      </c>
      <c r="CT28" s="87" t="s">
        <v>845</v>
      </c>
      <c r="CU28" s="87"/>
      <c r="CV28" s="125">
        <v>40042.58883101852</v>
      </c>
      <c r="CW28" s="87"/>
      <c r="CX28" s="87" t="b">
        <v>1</v>
      </c>
      <c r="CY28" s="87" t="b">
        <v>0</v>
      </c>
      <c r="CZ28" s="87" t="b">
        <v>1</v>
      </c>
      <c r="DA28" s="87"/>
      <c r="DB28" s="87">
        <v>0</v>
      </c>
      <c r="DC28" s="87" t="s">
        <v>903</v>
      </c>
      <c r="DD28" s="87" t="b">
        <v>0</v>
      </c>
      <c r="DE28" s="87" t="s">
        <v>65</v>
      </c>
      <c r="DF28" s="87">
        <v>2</v>
      </c>
      <c r="DG28" s="87">
        <v>13</v>
      </c>
      <c r="DH28" s="87">
        <v>13</v>
      </c>
      <c r="DI28" s="87">
        <v>3</v>
      </c>
      <c r="DJ28" s="87">
        <v>2</v>
      </c>
      <c r="DK28" s="87">
        <v>-8</v>
      </c>
      <c r="DL28" s="87">
        <v>-8</v>
      </c>
    </row>
    <row r="29" spans="1:116" ht="15">
      <c r="A29" s="87" t="s">
        <v>1089</v>
      </c>
      <c r="B29" s="87" t="s">
        <v>1088</v>
      </c>
      <c r="C29" s="87" t="s">
        <v>269</v>
      </c>
      <c r="D29" s="87" t="s">
        <v>288</v>
      </c>
      <c r="E29" s="87"/>
      <c r="F29" s="87" t="s">
        <v>293</v>
      </c>
      <c r="G29" s="125">
        <v>43704.86517361111</v>
      </c>
      <c r="H29" s="87" t="s">
        <v>1064</v>
      </c>
      <c r="I29" s="87"/>
      <c r="J29" s="87"/>
      <c r="K29" s="87"/>
      <c r="L29" s="87"/>
      <c r="M29" s="87" t="s">
        <v>399</v>
      </c>
      <c r="N29" s="125">
        <v>43704.86517361111</v>
      </c>
      <c r="O29" s="125">
        <v>43704</v>
      </c>
      <c r="P29" s="126">
        <v>0.8651736111111111</v>
      </c>
      <c r="Q29" s="87" t="s">
        <v>1083</v>
      </c>
      <c r="R29" s="87"/>
      <c r="S29" s="87"/>
      <c r="T29" s="87" t="s">
        <v>1089</v>
      </c>
      <c r="U29" s="87" t="s">
        <v>1088</v>
      </c>
      <c r="V29" s="87" t="b">
        <v>0</v>
      </c>
      <c r="W29" s="87">
        <v>9</v>
      </c>
      <c r="X29" s="87" t="s">
        <v>610</v>
      </c>
      <c r="Y29" s="87" t="b">
        <v>0</v>
      </c>
      <c r="Z29" s="87" t="s">
        <v>611</v>
      </c>
      <c r="AA29" s="87"/>
      <c r="AB29" s="87"/>
      <c r="AC29" s="87" t="b">
        <v>0</v>
      </c>
      <c r="AD29" s="87">
        <v>0</v>
      </c>
      <c r="AE29" s="87"/>
      <c r="AF29" s="87" t="s">
        <v>616</v>
      </c>
      <c r="AG29" s="87" t="b">
        <v>0</v>
      </c>
      <c r="AH29" s="87" t="s">
        <v>1088</v>
      </c>
      <c r="AI29" s="87" t="s">
        <v>1093</v>
      </c>
      <c r="AJ29" s="87">
        <v>0</v>
      </c>
      <c r="AK29" s="87">
        <v>0</v>
      </c>
      <c r="AL29" s="87"/>
      <c r="AM29" s="87"/>
      <c r="AN29" s="87"/>
      <c r="AO29" s="87"/>
      <c r="AP29" s="87"/>
      <c r="AQ29" s="87"/>
      <c r="AR29" s="87"/>
      <c r="AS29" s="87"/>
      <c r="AT29" s="87">
        <v>4</v>
      </c>
      <c r="AU29" s="87">
        <v>2</v>
      </c>
      <c r="AV29" s="87">
        <v>2</v>
      </c>
      <c r="AW29" s="87" t="s">
        <v>269</v>
      </c>
      <c r="AX29" s="87"/>
      <c r="AY29" s="87"/>
      <c r="AZ29" s="87"/>
      <c r="BA29" s="87"/>
      <c r="BB29" s="87"/>
      <c r="BC29" s="87"/>
      <c r="BD29" s="87"/>
      <c r="BE29" s="87"/>
      <c r="BF29" s="87"/>
      <c r="BG29" s="87" t="s">
        <v>696</v>
      </c>
      <c r="BH29" s="87">
        <v>11204</v>
      </c>
      <c r="BI29" s="87">
        <v>73255</v>
      </c>
      <c r="BJ29" s="87">
        <v>77905</v>
      </c>
      <c r="BK29" s="87">
        <v>22901</v>
      </c>
      <c r="BL29" s="87"/>
      <c r="BM29" s="87" t="s">
        <v>751</v>
      </c>
      <c r="BN29" s="87" t="s">
        <v>795</v>
      </c>
      <c r="BO29" s="87" t="s">
        <v>842</v>
      </c>
      <c r="BP29" s="87"/>
      <c r="BQ29" s="125">
        <v>40109.76318287037</v>
      </c>
      <c r="BR29" s="87" t="s">
        <v>892</v>
      </c>
      <c r="BS29" s="87" t="b">
        <v>0</v>
      </c>
      <c r="BT29" s="87" t="b">
        <v>0</v>
      </c>
      <c r="BU29" s="87" t="b">
        <v>0</v>
      </c>
      <c r="BV29" s="87"/>
      <c r="BW29" s="87">
        <v>2303</v>
      </c>
      <c r="BX29" s="87" t="s">
        <v>911</v>
      </c>
      <c r="BY29" s="87" t="b">
        <v>1</v>
      </c>
      <c r="BZ29" s="87" t="s">
        <v>66</v>
      </c>
      <c r="CA29" s="87">
        <v>2</v>
      </c>
      <c r="CB29" s="87" t="s">
        <v>288</v>
      </c>
      <c r="CC29" s="87"/>
      <c r="CD29" s="87"/>
      <c r="CE29" s="87"/>
      <c r="CF29" s="87"/>
      <c r="CG29" s="87"/>
      <c r="CH29" s="87"/>
      <c r="CI29" s="87"/>
      <c r="CJ29" s="87"/>
      <c r="CK29" s="87"/>
      <c r="CL29" s="87" t="s">
        <v>698</v>
      </c>
      <c r="CM29" s="87">
        <v>156</v>
      </c>
      <c r="CN29" s="87">
        <v>36</v>
      </c>
      <c r="CO29" s="87">
        <v>188</v>
      </c>
      <c r="CP29" s="87">
        <v>30</v>
      </c>
      <c r="CQ29" s="87"/>
      <c r="CR29" s="87" t="s">
        <v>754</v>
      </c>
      <c r="CS29" s="87" t="s">
        <v>797</v>
      </c>
      <c r="CT29" s="87" t="s">
        <v>845</v>
      </c>
      <c r="CU29" s="87"/>
      <c r="CV29" s="125">
        <v>40042.58883101852</v>
      </c>
      <c r="CW29" s="87"/>
      <c r="CX29" s="87" t="b">
        <v>1</v>
      </c>
      <c r="CY29" s="87" t="b">
        <v>0</v>
      </c>
      <c r="CZ29" s="87" t="b">
        <v>1</v>
      </c>
      <c r="DA29" s="87"/>
      <c r="DB29" s="87">
        <v>0</v>
      </c>
      <c r="DC29" s="87" t="s">
        <v>903</v>
      </c>
      <c r="DD29" s="87" t="b">
        <v>0</v>
      </c>
      <c r="DE29" s="87" t="s">
        <v>65</v>
      </c>
      <c r="DF29" s="87">
        <v>2</v>
      </c>
      <c r="DG29" s="87">
        <v>13</v>
      </c>
      <c r="DH29" s="87">
        <v>13</v>
      </c>
      <c r="DI29" s="87">
        <v>2</v>
      </c>
      <c r="DJ29" s="87">
        <v>1</v>
      </c>
      <c r="DK29" s="87">
        <v>-8</v>
      </c>
      <c r="DL29" s="87">
        <v>-8</v>
      </c>
    </row>
    <row r="30" spans="1:116" ht="15">
      <c r="A30" s="87" t="s">
        <v>1088</v>
      </c>
      <c r="B30" s="87" t="s">
        <v>1088</v>
      </c>
      <c r="C30" s="87" t="s">
        <v>269</v>
      </c>
      <c r="D30" s="87" t="s">
        <v>288</v>
      </c>
      <c r="E30" s="87"/>
      <c r="F30" s="87" t="s">
        <v>293</v>
      </c>
      <c r="G30" s="125">
        <v>43704.86450231481</v>
      </c>
      <c r="H30" s="87" t="s">
        <v>1063</v>
      </c>
      <c r="I30" s="87"/>
      <c r="J30" s="87"/>
      <c r="K30" s="87" t="s">
        <v>344</v>
      </c>
      <c r="L30" s="87"/>
      <c r="M30" s="87" t="s">
        <v>399</v>
      </c>
      <c r="N30" s="125">
        <v>43704.86450231481</v>
      </c>
      <c r="O30" s="125">
        <v>43704</v>
      </c>
      <c r="P30" s="126">
        <v>0.8645023148148149</v>
      </c>
      <c r="Q30" s="87" t="s">
        <v>1082</v>
      </c>
      <c r="R30" s="87"/>
      <c r="S30" s="87"/>
      <c r="T30" s="87" t="s">
        <v>1088</v>
      </c>
      <c r="U30" s="87"/>
      <c r="V30" s="87" t="b">
        <v>0</v>
      </c>
      <c r="W30" s="87">
        <v>37</v>
      </c>
      <c r="X30" s="87"/>
      <c r="Y30" s="87" t="b">
        <v>0</v>
      </c>
      <c r="Z30" s="87" t="s">
        <v>611</v>
      </c>
      <c r="AA30" s="87"/>
      <c r="AB30" s="87"/>
      <c r="AC30" s="87" t="b">
        <v>0</v>
      </c>
      <c r="AD30" s="87">
        <v>10</v>
      </c>
      <c r="AE30" s="87"/>
      <c r="AF30" s="87" t="s">
        <v>616</v>
      </c>
      <c r="AG30" s="87" t="b">
        <v>0</v>
      </c>
      <c r="AH30" s="87" t="s">
        <v>1088</v>
      </c>
      <c r="AI30" s="87" t="s">
        <v>1093</v>
      </c>
      <c r="AJ30" s="87">
        <v>0</v>
      </c>
      <c r="AK30" s="87">
        <v>0</v>
      </c>
      <c r="AL30" s="87"/>
      <c r="AM30" s="87"/>
      <c r="AN30" s="87"/>
      <c r="AO30" s="87"/>
      <c r="AP30" s="87"/>
      <c r="AQ30" s="87"/>
      <c r="AR30" s="87"/>
      <c r="AS30" s="87"/>
      <c r="AT30" s="87">
        <v>4</v>
      </c>
      <c r="AU30" s="87">
        <v>2</v>
      </c>
      <c r="AV30" s="87">
        <v>2</v>
      </c>
      <c r="AW30" s="87" t="s">
        <v>269</v>
      </c>
      <c r="AX30" s="87"/>
      <c r="AY30" s="87"/>
      <c r="AZ30" s="87"/>
      <c r="BA30" s="87"/>
      <c r="BB30" s="87"/>
      <c r="BC30" s="87"/>
      <c r="BD30" s="87"/>
      <c r="BE30" s="87"/>
      <c r="BF30" s="87"/>
      <c r="BG30" s="87" t="s">
        <v>696</v>
      </c>
      <c r="BH30" s="87">
        <v>11204</v>
      </c>
      <c r="BI30" s="87">
        <v>73255</v>
      </c>
      <c r="BJ30" s="87">
        <v>77905</v>
      </c>
      <c r="BK30" s="87">
        <v>22901</v>
      </c>
      <c r="BL30" s="87"/>
      <c r="BM30" s="87" t="s">
        <v>751</v>
      </c>
      <c r="BN30" s="87" t="s">
        <v>795</v>
      </c>
      <c r="BO30" s="87" t="s">
        <v>842</v>
      </c>
      <c r="BP30" s="87"/>
      <c r="BQ30" s="125">
        <v>40109.76318287037</v>
      </c>
      <c r="BR30" s="87" t="s">
        <v>892</v>
      </c>
      <c r="BS30" s="87" t="b">
        <v>0</v>
      </c>
      <c r="BT30" s="87" t="b">
        <v>0</v>
      </c>
      <c r="BU30" s="87" t="b">
        <v>0</v>
      </c>
      <c r="BV30" s="87"/>
      <c r="BW30" s="87">
        <v>2303</v>
      </c>
      <c r="BX30" s="87" t="s">
        <v>911</v>
      </c>
      <c r="BY30" s="87" t="b">
        <v>1</v>
      </c>
      <c r="BZ30" s="87" t="s">
        <v>66</v>
      </c>
      <c r="CA30" s="87">
        <v>2</v>
      </c>
      <c r="CB30" s="87" t="s">
        <v>288</v>
      </c>
      <c r="CC30" s="87"/>
      <c r="CD30" s="87"/>
      <c r="CE30" s="87"/>
      <c r="CF30" s="87"/>
      <c r="CG30" s="87"/>
      <c r="CH30" s="87"/>
      <c r="CI30" s="87"/>
      <c r="CJ30" s="87"/>
      <c r="CK30" s="87"/>
      <c r="CL30" s="87" t="s">
        <v>698</v>
      </c>
      <c r="CM30" s="87">
        <v>156</v>
      </c>
      <c r="CN30" s="87">
        <v>36</v>
      </c>
      <c r="CO30" s="87">
        <v>188</v>
      </c>
      <c r="CP30" s="87">
        <v>30</v>
      </c>
      <c r="CQ30" s="87"/>
      <c r="CR30" s="87" t="s">
        <v>754</v>
      </c>
      <c r="CS30" s="87" t="s">
        <v>797</v>
      </c>
      <c r="CT30" s="87" t="s">
        <v>845</v>
      </c>
      <c r="CU30" s="87"/>
      <c r="CV30" s="125">
        <v>40042.58883101852</v>
      </c>
      <c r="CW30" s="87"/>
      <c r="CX30" s="87" t="b">
        <v>1</v>
      </c>
      <c r="CY30" s="87" t="b">
        <v>0</v>
      </c>
      <c r="CZ30" s="87" t="b">
        <v>1</v>
      </c>
      <c r="DA30" s="87"/>
      <c r="DB30" s="87">
        <v>0</v>
      </c>
      <c r="DC30" s="87" t="s">
        <v>903</v>
      </c>
      <c r="DD30" s="87" t="b">
        <v>0</v>
      </c>
      <c r="DE30" s="87" t="s">
        <v>65</v>
      </c>
      <c r="DF30" s="87">
        <v>2</v>
      </c>
      <c r="DG30" s="87">
        <v>13</v>
      </c>
      <c r="DH30" s="87">
        <v>13</v>
      </c>
      <c r="DI30" s="87">
        <v>1</v>
      </c>
      <c r="DJ30" s="87">
        <v>1</v>
      </c>
      <c r="DK30" s="87">
        <v>-8</v>
      </c>
      <c r="DL30" s="87">
        <v>-8</v>
      </c>
    </row>
    <row r="31" spans="1:116" ht="15">
      <c r="A31" s="87" t="s">
        <v>576</v>
      </c>
      <c r="B31" s="87" t="s">
        <v>575</v>
      </c>
      <c r="C31" s="87" t="s">
        <v>268</v>
      </c>
      <c r="D31" s="87" t="s">
        <v>288</v>
      </c>
      <c r="E31" s="87"/>
      <c r="F31" s="87" t="s">
        <v>293</v>
      </c>
      <c r="G31" s="125">
        <v>43705.06420138889</v>
      </c>
      <c r="H31" s="87" t="s">
        <v>307</v>
      </c>
      <c r="I31" s="87"/>
      <c r="J31" s="87"/>
      <c r="K31" s="87"/>
      <c r="L31" s="87"/>
      <c r="M31" s="87" t="s">
        <v>398</v>
      </c>
      <c r="N31" s="125">
        <v>43705.06420138889</v>
      </c>
      <c r="O31" s="125">
        <v>43705</v>
      </c>
      <c r="P31" s="126">
        <v>0.06420138888888889</v>
      </c>
      <c r="Q31" s="87" t="s">
        <v>511</v>
      </c>
      <c r="R31" s="87"/>
      <c r="S31" s="87"/>
      <c r="T31" s="87" t="s">
        <v>576</v>
      </c>
      <c r="U31" s="87"/>
      <c r="V31" s="87" t="b">
        <v>0</v>
      </c>
      <c r="W31" s="87">
        <v>0</v>
      </c>
      <c r="X31" s="87"/>
      <c r="Y31" s="87" t="b">
        <v>0</v>
      </c>
      <c r="Z31" s="87" t="s">
        <v>611</v>
      </c>
      <c r="AA31" s="87"/>
      <c r="AB31" s="87"/>
      <c r="AC31" s="87" t="b">
        <v>0</v>
      </c>
      <c r="AD31" s="87">
        <v>1</v>
      </c>
      <c r="AE31" s="87" t="s">
        <v>575</v>
      </c>
      <c r="AF31" s="87" t="s">
        <v>620</v>
      </c>
      <c r="AG31" s="87" t="b">
        <v>0</v>
      </c>
      <c r="AH31" s="87" t="s">
        <v>575</v>
      </c>
      <c r="AI31" s="87" t="s">
        <v>196</v>
      </c>
      <c r="AJ31" s="87">
        <v>0</v>
      </c>
      <c r="AK31" s="87">
        <v>0</v>
      </c>
      <c r="AL31" s="87"/>
      <c r="AM31" s="87"/>
      <c r="AN31" s="87"/>
      <c r="AO31" s="87"/>
      <c r="AP31" s="87"/>
      <c r="AQ31" s="87"/>
      <c r="AR31" s="87"/>
      <c r="AS31" s="87"/>
      <c r="AT31" s="87">
        <v>1</v>
      </c>
      <c r="AU31" s="87">
        <v>2</v>
      </c>
      <c r="AV31" s="87">
        <v>2</v>
      </c>
      <c r="AW31" s="87" t="s">
        <v>268</v>
      </c>
      <c r="AX31" s="87"/>
      <c r="AY31" s="87"/>
      <c r="AZ31" s="87"/>
      <c r="BA31" s="87"/>
      <c r="BB31" s="87"/>
      <c r="BC31" s="87"/>
      <c r="BD31" s="87"/>
      <c r="BE31" s="87"/>
      <c r="BF31" s="87"/>
      <c r="BG31" s="87" t="s">
        <v>695</v>
      </c>
      <c r="BH31" s="87">
        <v>458</v>
      </c>
      <c r="BI31" s="87">
        <v>285</v>
      </c>
      <c r="BJ31" s="87">
        <v>14228</v>
      </c>
      <c r="BK31" s="87">
        <v>12566</v>
      </c>
      <c r="BL31" s="87"/>
      <c r="BM31" s="87" t="s">
        <v>750</v>
      </c>
      <c r="BN31" s="87" t="s">
        <v>794</v>
      </c>
      <c r="BO31" s="87" t="s">
        <v>841</v>
      </c>
      <c r="BP31" s="87"/>
      <c r="BQ31" s="125">
        <v>43285.988229166665</v>
      </c>
      <c r="BR31" s="87" t="s">
        <v>891</v>
      </c>
      <c r="BS31" s="87" t="b">
        <v>0</v>
      </c>
      <c r="BT31" s="87" t="b">
        <v>0</v>
      </c>
      <c r="BU31" s="87" t="b">
        <v>0</v>
      </c>
      <c r="BV31" s="87"/>
      <c r="BW31" s="87">
        <v>3</v>
      </c>
      <c r="BX31" s="87" t="s">
        <v>903</v>
      </c>
      <c r="BY31" s="87" t="b">
        <v>0</v>
      </c>
      <c r="BZ31" s="87" t="s">
        <v>66</v>
      </c>
      <c r="CA31" s="87">
        <v>2</v>
      </c>
      <c r="CB31" s="87" t="s">
        <v>288</v>
      </c>
      <c r="CC31" s="87"/>
      <c r="CD31" s="87"/>
      <c r="CE31" s="87"/>
      <c r="CF31" s="87"/>
      <c r="CG31" s="87"/>
      <c r="CH31" s="87"/>
      <c r="CI31" s="87"/>
      <c r="CJ31" s="87"/>
      <c r="CK31" s="87"/>
      <c r="CL31" s="87" t="s">
        <v>698</v>
      </c>
      <c r="CM31" s="87">
        <v>156</v>
      </c>
      <c r="CN31" s="87">
        <v>36</v>
      </c>
      <c r="CO31" s="87">
        <v>188</v>
      </c>
      <c r="CP31" s="87">
        <v>30</v>
      </c>
      <c r="CQ31" s="87"/>
      <c r="CR31" s="87" t="s">
        <v>754</v>
      </c>
      <c r="CS31" s="87" t="s">
        <v>797</v>
      </c>
      <c r="CT31" s="87" t="s">
        <v>845</v>
      </c>
      <c r="CU31" s="87"/>
      <c r="CV31" s="125">
        <v>40042.58883101852</v>
      </c>
      <c r="CW31" s="87"/>
      <c r="CX31" s="87" t="b">
        <v>1</v>
      </c>
      <c r="CY31" s="87" t="b">
        <v>0</v>
      </c>
      <c r="CZ31" s="87" t="b">
        <v>1</v>
      </c>
      <c r="DA31" s="87"/>
      <c r="DB31" s="87">
        <v>0</v>
      </c>
      <c r="DC31" s="87" t="s">
        <v>903</v>
      </c>
      <c r="DD31" s="87" t="b">
        <v>0</v>
      </c>
      <c r="DE31" s="87" t="s">
        <v>65</v>
      </c>
      <c r="DF31" s="87">
        <v>2</v>
      </c>
      <c r="DG31" s="87">
        <v>13</v>
      </c>
      <c r="DH31" s="87">
        <v>13</v>
      </c>
      <c r="DI31" s="87">
        <v>5</v>
      </c>
      <c r="DJ31" s="87">
        <v>4</v>
      </c>
      <c r="DK31" s="87">
        <v>-8</v>
      </c>
      <c r="DL31" s="87">
        <v>-8</v>
      </c>
    </row>
    <row r="32" spans="1:116" ht="15">
      <c r="A32" s="87" t="s">
        <v>575</v>
      </c>
      <c r="B32" s="87" t="s">
        <v>606</v>
      </c>
      <c r="C32" s="87" t="s">
        <v>269</v>
      </c>
      <c r="D32" s="87" t="s">
        <v>288</v>
      </c>
      <c r="E32" s="87"/>
      <c r="F32" s="87" t="s">
        <v>293</v>
      </c>
      <c r="G32" s="125">
        <v>43704.88324074074</v>
      </c>
      <c r="H32" s="87" t="s">
        <v>307</v>
      </c>
      <c r="I32" s="87"/>
      <c r="J32" s="87"/>
      <c r="K32" s="87" t="s">
        <v>344</v>
      </c>
      <c r="L32" s="87"/>
      <c r="M32" s="87" t="s">
        <v>399</v>
      </c>
      <c r="N32" s="125">
        <v>43704.88324074074</v>
      </c>
      <c r="O32" s="125">
        <v>43704</v>
      </c>
      <c r="P32" s="126">
        <v>0.8832407407407407</v>
      </c>
      <c r="Q32" s="87" t="s">
        <v>510</v>
      </c>
      <c r="R32" s="87"/>
      <c r="S32" s="87"/>
      <c r="T32" s="87" t="s">
        <v>575</v>
      </c>
      <c r="U32" s="87" t="s">
        <v>606</v>
      </c>
      <c r="V32" s="87" t="b">
        <v>0</v>
      </c>
      <c r="W32" s="87">
        <v>3</v>
      </c>
      <c r="X32" s="87" t="s">
        <v>610</v>
      </c>
      <c r="Y32" s="87" t="b">
        <v>0</v>
      </c>
      <c r="Z32" s="87" t="s">
        <v>611</v>
      </c>
      <c r="AA32" s="87"/>
      <c r="AB32" s="87"/>
      <c r="AC32" s="87" t="b">
        <v>0</v>
      </c>
      <c r="AD32" s="87">
        <v>1</v>
      </c>
      <c r="AE32" s="87"/>
      <c r="AF32" s="87" t="s">
        <v>616</v>
      </c>
      <c r="AG32" s="87" t="b">
        <v>0</v>
      </c>
      <c r="AH32" s="87" t="s">
        <v>606</v>
      </c>
      <c r="AI32" s="87" t="s">
        <v>196</v>
      </c>
      <c r="AJ32" s="87">
        <v>0</v>
      </c>
      <c r="AK32" s="87">
        <v>0</v>
      </c>
      <c r="AL32" s="87"/>
      <c r="AM32" s="87"/>
      <c r="AN32" s="87"/>
      <c r="AO32" s="87"/>
      <c r="AP32" s="87"/>
      <c r="AQ32" s="87"/>
      <c r="AR32" s="87"/>
      <c r="AS32" s="87"/>
      <c r="AT32" s="87">
        <v>4</v>
      </c>
      <c r="AU32" s="87">
        <v>2</v>
      </c>
      <c r="AV32" s="87">
        <v>2</v>
      </c>
      <c r="AW32" s="87" t="s">
        <v>269</v>
      </c>
      <c r="AX32" s="87"/>
      <c r="AY32" s="87"/>
      <c r="AZ32" s="87"/>
      <c r="BA32" s="87"/>
      <c r="BB32" s="87"/>
      <c r="BC32" s="87"/>
      <c r="BD32" s="87"/>
      <c r="BE32" s="87"/>
      <c r="BF32" s="87"/>
      <c r="BG32" s="87" t="s">
        <v>696</v>
      </c>
      <c r="BH32" s="87">
        <v>11204</v>
      </c>
      <c r="BI32" s="87">
        <v>73255</v>
      </c>
      <c r="BJ32" s="87">
        <v>77905</v>
      </c>
      <c r="BK32" s="87">
        <v>22901</v>
      </c>
      <c r="BL32" s="87"/>
      <c r="BM32" s="87" t="s">
        <v>751</v>
      </c>
      <c r="BN32" s="87" t="s">
        <v>795</v>
      </c>
      <c r="BO32" s="87" t="s">
        <v>842</v>
      </c>
      <c r="BP32" s="87"/>
      <c r="BQ32" s="125">
        <v>40109.76318287037</v>
      </c>
      <c r="BR32" s="87" t="s">
        <v>892</v>
      </c>
      <c r="BS32" s="87" t="b">
        <v>0</v>
      </c>
      <c r="BT32" s="87" t="b">
        <v>0</v>
      </c>
      <c r="BU32" s="87" t="b">
        <v>0</v>
      </c>
      <c r="BV32" s="87"/>
      <c r="BW32" s="87">
        <v>2303</v>
      </c>
      <c r="BX32" s="87" t="s">
        <v>911</v>
      </c>
      <c r="BY32" s="87" t="b">
        <v>1</v>
      </c>
      <c r="BZ32" s="87" t="s">
        <v>66</v>
      </c>
      <c r="CA32" s="87">
        <v>2</v>
      </c>
      <c r="CB32" s="87" t="s">
        <v>288</v>
      </c>
      <c r="CC32" s="87"/>
      <c r="CD32" s="87"/>
      <c r="CE32" s="87"/>
      <c r="CF32" s="87"/>
      <c r="CG32" s="87"/>
      <c r="CH32" s="87"/>
      <c r="CI32" s="87"/>
      <c r="CJ32" s="87"/>
      <c r="CK32" s="87"/>
      <c r="CL32" s="87" t="s">
        <v>698</v>
      </c>
      <c r="CM32" s="87">
        <v>156</v>
      </c>
      <c r="CN32" s="87">
        <v>36</v>
      </c>
      <c r="CO32" s="87">
        <v>188</v>
      </c>
      <c r="CP32" s="87">
        <v>30</v>
      </c>
      <c r="CQ32" s="87"/>
      <c r="CR32" s="87" t="s">
        <v>754</v>
      </c>
      <c r="CS32" s="87" t="s">
        <v>797</v>
      </c>
      <c r="CT32" s="87" t="s">
        <v>845</v>
      </c>
      <c r="CU32" s="87"/>
      <c r="CV32" s="125">
        <v>40042.58883101852</v>
      </c>
      <c r="CW32" s="87"/>
      <c r="CX32" s="87" t="b">
        <v>1</v>
      </c>
      <c r="CY32" s="87" t="b">
        <v>0</v>
      </c>
      <c r="CZ32" s="87" t="b">
        <v>1</v>
      </c>
      <c r="DA32" s="87"/>
      <c r="DB32" s="87">
        <v>0</v>
      </c>
      <c r="DC32" s="87" t="s">
        <v>903</v>
      </c>
      <c r="DD32" s="87" t="b">
        <v>0</v>
      </c>
      <c r="DE32" s="87" t="s">
        <v>65</v>
      </c>
      <c r="DF32" s="87">
        <v>2</v>
      </c>
      <c r="DG32" s="87">
        <v>13</v>
      </c>
      <c r="DH32" s="87">
        <v>13</v>
      </c>
      <c r="DI32" s="87">
        <v>4</v>
      </c>
      <c r="DJ32" s="87">
        <v>3</v>
      </c>
      <c r="DK32" s="87">
        <v>-8</v>
      </c>
      <c r="DL32" s="87">
        <v>-8</v>
      </c>
    </row>
    <row r="33" spans="1:116" ht="15">
      <c r="A33" s="87" t="s">
        <v>606</v>
      </c>
      <c r="B33" s="87" t="s">
        <v>1089</v>
      </c>
      <c r="C33" s="87" t="s">
        <v>269</v>
      </c>
      <c r="D33" s="87" t="s">
        <v>287</v>
      </c>
      <c r="E33" s="87"/>
      <c r="F33" s="87" t="s">
        <v>293</v>
      </c>
      <c r="G33" s="125">
        <v>43704.86525462963</v>
      </c>
      <c r="H33" s="87" t="s">
        <v>1065</v>
      </c>
      <c r="I33" s="87"/>
      <c r="J33" s="87"/>
      <c r="K33" s="87"/>
      <c r="L33" s="87"/>
      <c r="M33" s="87" t="s">
        <v>399</v>
      </c>
      <c r="N33" s="125">
        <v>43704.86525462963</v>
      </c>
      <c r="O33" s="125">
        <v>43704</v>
      </c>
      <c r="P33" s="126">
        <v>0.8652546296296296</v>
      </c>
      <c r="Q33" s="87" t="s">
        <v>1084</v>
      </c>
      <c r="R33" s="87"/>
      <c r="S33" s="87"/>
      <c r="T33" s="87" t="s">
        <v>606</v>
      </c>
      <c r="U33" s="87" t="s">
        <v>1089</v>
      </c>
      <c r="V33" s="87" t="b">
        <v>0</v>
      </c>
      <c r="W33" s="87">
        <v>16</v>
      </c>
      <c r="X33" s="87" t="s">
        <v>610</v>
      </c>
      <c r="Y33" s="87" t="b">
        <v>0</v>
      </c>
      <c r="Z33" s="87" t="s">
        <v>611</v>
      </c>
      <c r="AA33" s="87"/>
      <c r="AB33" s="87"/>
      <c r="AC33" s="87" t="b">
        <v>0</v>
      </c>
      <c r="AD33" s="87">
        <v>1</v>
      </c>
      <c r="AE33" s="87"/>
      <c r="AF33" s="87" t="s">
        <v>616</v>
      </c>
      <c r="AG33" s="87" t="b">
        <v>0</v>
      </c>
      <c r="AH33" s="87" t="s">
        <v>1089</v>
      </c>
      <c r="AI33" s="87" t="s">
        <v>1093</v>
      </c>
      <c r="AJ33" s="87">
        <v>0</v>
      </c>
      <c r="AK33" s="87">
        <v>0</v>
      </c>
      <c r="AL33" s="87"/>
      <c r="AM33" s="87"/>
      <c r="AN33" s="87"/>
      <c r="AO33" s="87"/>
      <c r="AP33" s="87"/>
      <c r="AQ33" s="87"/>
      <c r="AR33" s="87"/>
      <c r="AS33" s="87"/>
      <c r="AT33" s="87">
        <v>4</v>
      </c>
      <c r="AU33" s="87">
        <v>2</v>
      </c>
      <c r="AV33" s="87">
        <v>2</v>
      </c>
      <c r="AW33" s="87" t="s">
        <v>269</v>
      </c>
      <c r="AX33" s="87"/>
      <c r="AY33" s="87"/>
      <c r="AZ33" s="87"/>
      <c r="BA33" s="87"/>
      <c r="BB33" s="87"/>
      <c r="BC33" s="87"/>
      <c r="BD33" s="87"/>
      <c r="BE33" s="87"/>
      <c r="BF33" s="87"/>
      <c r="BG33" s="87" t="s">
        <v>696</v>
      </c>
      <c r="BH33" s="87">
        <v>11204</v>
      </c>
      <c r="BI33" s="87">
        <v>73255</v>
      </c>
      <c r="BJ33" s="87">
        <v>77905</v>
      </c>
      <c r="BK33" s="87">
        <v>22901</v>
      </c>
      <c r="BL33" s="87"/>
      <c r="BM33" s="87" t="s">
        <v>751</v>
      </c>
      <c r="BN33" s="87" t="s">
        <v>795</v>
      </c>
      <c r="BO33" s="87" t="s">
        <v>842</v>
      </c>
      <c r="BP33" s="87"/>
      <c r="BQ33" s="125">
        <v>40109.76318287037</v>
      </c>
      <c r="BR33" s="87" t="s">
        <v>892</v>
      </c>
      <c r="BS33" s="87" t="b">
        <v>0</v>
      </c>
      <c r="BT33" s="87" t="b">
        <v>0</v>
      </c>
      <c r="BU33" s="87" t="b">
        <v>0</v>
      </c>
      <c r="BV33" s="87"/>
      <c r="BW33" s="87">
        <v>2303</v>
      </c>
      <c r="BX33" s="87" t="s">
        <v>911</v>
      </c>
      <c r="BY33" s="87" t="b">
        <v>1</v>
      </c>
      <c r="BZ33" s="87" t="s">
        <v>66</v>
      </c>
      <c r="CA33" s="87">
        <v>2</v>
      </c>
      <c r="CB33" s="87" t="s">
        <v>287</v>
      </c>
      <c r="CC33" s="87"/>
      <c r="CD33" s="87"/>
      <c r="CE33" s="87"/>
      <c r="CF33" s="87"/>
      <c r="CG33" s="87"/>
      <c r="CH33" s="87"/>
      <c r="CI33" s="87"/>
      <c r="CJ33" s="87"/>
      <c r="CK33" s="87"/>
      <c r="CL33" s="87" t="s">
        <v>697</v>
      </c>
      <c r="CM33" s="87">
        <v>2971</v>
      </c>
      <c r="CN33" s="87">
        <v>2661</v>
      </c>
      <c r="CO33" s="87">
        <v>2067</v>
      </c>
      <c r="CP33" s="87">
        <v>7498</v>
      </c>
      <c r="CQ33" s="87"/>
      <c r="CR33" s="87" t="s">
        <v>753</v>
      </c>
      <c r="CS33" s="87" t="s">
        <v>796</v>
      </c>
      <c r="CT33" s="87" t="s">
        <v>844</v>
      </c>
      <c r="CU33" s="87"/>
      <c r="CV33" s="125">
        <v>41132.677939814814</v>
      </c>
      <c r="CW33" s="87" t="s">
        <v>893</v>
      </c>
      <c r="CX33" s="87" t="b">
        <v>1</v>
      </c>
      <c r="CY33" s="87" t="b">
        <v>0</v>
      </c>
      <c r="CZ33" s="87" t="b">
        <v>0</v>
      </c>
      <c r="DA33" s="87"/>
      <c r="DB33" s="87">
        <v>70</v>
      </c>
      <c r="DC33" s="87" t="s">
        <v>903</v>
      </c>
      <c r="DD33" s="87" t="b">
        <v>0</v>
      </c>
      <c r="DE33" s="87" t="s">
        <v>65</v>
      </c>
      <c r="DF33" s="87">
        <v>2</v>
      </c>
      <c r="DG33" s="87">
        <v>13</v>
      </c>
      <c r="DH33" s="87">
        <v>13</v>
      </c>
      <c r="DI33" s="87">
        <v>3</v>
      </c>
      <c r="DJ33" s="87">
        <v>2</v>
      </c>
      <c r="DK33" s="87">
        <v>-8</v>
      </c>
      <c r="DL33" s="87">
        <v>-8</v>
      </c>
    </row>
    <row r="34" spans="1:116" ht="15">
      <c r="A34" s="87" t="s">
        <v>1089</v>
      </c>
      <c r="B34" s="87" t="s">
        <v>1088</v>
      </c>
      <c r="C34" s="87" t="s">
        <v>269</v>
      </c>
      <c r="D34" s="87" t="s">
        <v>287</v>
      </c>
      <c r="E34" s="87"/>
      <c r="F34" s="87" t="s">
        <v>293</v>
      </c>
      <c r="G34" s="125">
        <v>43704.86517361111</v>
      </c>
      <c r="H34" s="87" t="s">
        <v>1064</v>
      </c>
      <c r="I34" s="87"/>
      <c r="J34" s="87"/>
      <c r="K34" s="87"/>
      <c r="L34" s="87"/>
      <c r="M34" s="87" t="s">
        <v>399</v>
      </c>
      <c r="N34" s="125">
        <v>43704.86517361111</v>
      </c>
      <c r="O34" s="125">
        <v>43704</v>
      </c>
      <c r="P34" s="126">
        <v>0.8651736111111111</v>
      </c>
      <c r="Q34" s="87" t="s">
        <v>1083</v>
      </c>
      <c r="R34" s="87"/>
      <c r="S34" s="87"/>
      <c r="T34" s="87" t="s">
        <v>1089</v>
      </c>
      <c r="U34" s="87" t="s">
        <v>1088</v>
      </c>
      <c r="V34" s="87" t="b">
        <v>0</v>
      </c>
      <c r="W34" s="87">
        <v>9</v>
      </c>
      <c r="X34" s="87" t="s">
        <v>610</v>
      </c>
      <c r="Y34" s="87" t="b">
        <v>0</v>
      </c>
      <c r="Z34" s="87" t="s">
        <v>611</v>
      </c>
      <c r="AA34" s="87"/>
      <c r="AB34" s="87"/>
      <c r="AC34" s="87" t="b">
        <v>0</v>
      </c>
      <c r="AD34" s="87">
        <v>0</v>
      </c>
      <c r="AE34" s="87"/>
      <c r="AF34" s="87" t="s">
        <v>616</v>
      </c>
      <c r="AG34" s="87" t="b">
        <v>0</v>
      </c>
      <c r="AH34" s="87" t="s">
        <v>1088</v>
      </c>
      <c r="AI34" s="87" t="s">
        <v>1093</v>
      </c>
      <c r="AJ34" s="87">
        <v>0</v>
      </c>
      <c r="AK34" s="87">
        <v>0</v>
      </c>
      <c r="AL34" s="87"/>
      <c r="AM34" s="87"/>
      <c r="AN34" s="87"/>
      <c r="AO34" s="87"/>
      <c r="AP34" s="87"/>
      <c r="AQ34" s="87"/>
      <c r="AR34" s="87"/>
      <c r="AS34" s="87"/>
      <c r="AT34" s="87">
        <v>4</v>
      </c>
      <c r="AU34" s="87">
        <v>2</v>
      </c>
      <c r="AV34" s="87">
        <v>2</v>
      </c>
      <c r="AW34" s="87" t="s">
        <v>269</v>
      </c>
      <c r="AX34" s="87"/>
      <c r="AY34" s="87"/>
      <c r="AZ34" s="87"/>
      <c r="BA34" s="87"/>
      <c r="BB34" s="87"/>
      <c r="BC34" s="87"/>
      <c r="BD34" s="87"/>
      <c r="BE34" s="87"/>
      <c r="BF34" s="87"/>
      <c r="BG34" s="87" t="s">
        <v>696</v>
      </c>
      <c r="BH34" s="87">
        <v>11204</v>
      </c>
      <c r="BI34" s="87">
        <v>73255</v>
      </c>
      <c r="BJ34" s="87">
        <v>77905</v>
      </c>
      <c r="BK34" s="87">
        <v>22901</v>
      </c>
      <c r="BL34" s="87"/>
      <c r="BM34" s="87" t="s">
        <v>751</v>
      </c>
      <c r="BN34" s="87" t="s">
        <v>795</v>
      </c>
      <c r="BO34" s="87" t="s">
        <v>842</v>
      </c>
      <c r="BP34" s="87"/>
      <c r="BQ34" s="125">
        <v>40109.76318287037</v>
      </c>
      <c r="BR34" s="87" t="s">
        <v>892</v>
      </c>
      <c r="BS34" s="87" t="b">
        <v>0</v>
      </c>
      <c r="BT34" s="87" t="b">
        <v>0</v>
      </c>
      <c r="BU34" s="87" t="b">
        <v>0</v>
      </c>
      <c r="BV34" s="87"/>
      <c r="BW34" s="87">
        <v>2303</v>
      </c>
      <c r="BX34" s="87" t="s">
        <v>911</v>
      </c>
      <c r="BY34" s="87" t="b">
        <v>1</v>
      </c>
      <c r="BZ34" s="87" t="s">
        <v>66</v>
      </c>
      <c r="CA34" s="87">
        <v>2</v>
      </c>
      <c r="CB34" s="87" t="s">
        <v>287</v>
      </c>
      <c r="CC34" s="87"/>
      <c r="CD34" s="87"/>
      <c r="CE34" s="87"/>
      <c r="CF34" s="87"/>
      <c r="CG34" s="87"/>
      <c r="CH34" s="87"/>
      <c r="CI34" s="87"/>
      <c r="CJ34" s="87"/>
      <c r="CK34" s="87"/>
      <c r="CL34" s="87" t="s">
        <v>697</v>
      </c>
      <c r="CM34" s="87">
        <v>2971</v>
      </c>
      <c r="CN34" s="87">
        <v>2661</v>
      </c>
      <c r="CO34" s="87">
        <v>2067</v>
      </c>
      <c r="CP34" s="87">
        <v>7498</v>
      </c>
      <c r="CQ34" s="87"/>
      <c r="CR34" s="87" t="s">
        <v>753</v>
      </c>
      <c r="CS34" s="87" t="s">
        <v>796</v>
      </c>
      <c r="CT34" s="87" t="s">
        <v>844</v>
      </c>
      <c r="CU34" s="87"/>
      <c r="CV34" s="125">
        <v>41132.677939814814</v>
      </c>
      <c r="CW34" s="87" t="s">
        <v>893</v>
      </c>
      <c r="CX34" s="87" t="b">
        <v>1</v>
      </c>
      <c r="CY34" s="87" t="b">
        <v>0</v>
      </c>
      <c r="CZ34" s="87" t="b">
        <v>0</v>
      </c>
      <c r="DA34" s="87"/>
      <c r="DB34" s="87">
        <v>70</v>
      </c>
      <c r="DC34" s="87" t="s">
        <v>903</v>
      </c>
      <c r="DD34" s="87" t="b">
        <v>0</v>
      </c>
      <c r="DE34" s="87" t="s">
        <v>65</v>
      </c>
      <c r="DF34" s="87">
        <v>2</v>
      </c>
      <c r="DG34" s="87">
        <v>13</v>
      </c>
      <c r="DH34" s="87">
        <v>13</v>
      </c>
      <c r="DI34" s="87">
        <v>2</v>
      </c>
      <c r="DJ34" s="87">
        <v>1</v>
      </c>
      <c r="DK34" s="87">
        <v>-8</v>
      </c>
      <c r="DL34" s="87">
        <v>-8</v>
      </c>
    </row>
    <row r="35" spans="1:116" ht="15">
      <c r="A35" s="87" t="s">
        <v>1088</v>
      </c>
      <c r="B35" s="87" t="s">
        <v>1088</v>
      </c>
      <c r="C35" s="87" t="s">
        <v>269</v>
      </c>
      <c r="D35" s="87" t="s">
        <v>287</v>
      </c>
      <c r="E35" s="87"/>
      <c r="F35" s="87" t="s">
        <v>293</v>
      </c>
      <c r="G35" s="125">
        <v>43704.86450231481</v>
      </c>
      <c r="H35" s="87" t="s">
        <v>1063</v>
      </c>
      <c r="I35" s="87"/>
      <c r="J35" s="87"/>
      <c r="K35" s="87" t="s">
        <v>344</v>
      </c>
      <c r="L35" s="87"/>
      <c r="M35" s="87" t="s">
        <v>399</v>
      </c>
      <c r="N35" s="125">
        <v>43704.86450231481</v>
      </c>
      <c r="O35" s="125">
        <v>43704</v>
      </c>
      <c r="P35" s="126">
        <v>0.8645023148148149</v>
      </c>
      <c r="Q35" s="87" t="s">
        <v>1082</v>
      </c>
      <c r="R35" s="87"/>
      <c r="S35" s="87"/>
      <c r="T35" s="87" t="s">
        <v>1088</v>
      </c>
      <c r="U35" s="87"/>
      <c r="V35" s="87" t="b">
        <v>0</v>
      </c>
      <c r="W35" s="87">
        <v>37</v>
      </c>
      <c r="X35" s="87"/>
      <c r="Y35" s="87" t="b">
        <v>0</v>
      </c>
      <c r="Z35" s="87" t="s">
        <v>611</v>
      </c>
      <c r="AA35" s="87"/>
      <c r="AB35" s="87"/>
      <c r="AC35" s="87" t="b">
        <v>0</v>
      </c>
      <c r="AD35" s="87">
        <v>10</v>
      </c>
      <c r="AE35" s="87"/>
      <c r="AF35" s="87" t="s">
        <v>616</v>
      </c>
      <c r="AG35" s="87" t="b">
        <v>0</v>
      </c>
      <c r="AH35" s="87" t="s">
        <v>1088</v>
      </c>
      <c r="AI35" s="87" t="s">
        <v>1093</v>
      </c>
      <c r="AJ35" s="87">
        <v>0</v>
      </c>
      <c r="AK35" s="87">
        <v>0</v>
      </c>
      <c r="AL35" s="87"/>
      <c r="AM35" s="87"/>
      <c r="AN35" s="87"/>
      <c r="AO35" s="87"/>
      <c r="AP35" s="87"/>
      <c r="AQ35" s="87"/>
      <c r="AR35" s="87"/>
      <c r="AS35" s="87"/>
      <c r="AT35" s="87">
        <v>4</v>
      </c>
      <c r="AU35" s="87">
        <v>2</v>
      </c>
      <c r="AV35" s="87">
        <v>2</v>
      </c>
      <c r="AW35" s="87" t="s">
        <v>269</v>
      </c>
      <c r="AX35" s="87"/>
      <c r="AY35" s="87"/>
      <c r="AZ35" s="87"/>
      <c r="BA35" s="87"/>
      <c r="BB35" s="87"/>
      <c r="BC35" s="87"/>
      <c r="BD35" s="87"/>
      <c r="BE35" s="87"/>
      <c r="BF35" s="87"/>
      <c r="BG35" s="87" t="s">
        <v>696</v>
      </c>
      <c r="BH35" s="87">
        <v>11204</v>
      </c>
      <c r="BI35" s="87">
        <v>73255</v>
      </c>
      <c r="BJ35" s="87">
        <v>77905</v>
      </c>
      <c r="BK35" s="87">
        <v>22901</v>
      </c>
      <c r="BL35" s="87"/>
      <c r="BM35" s="87" t="s">
        <v>751</v>
      </c>
      <c r="BN35" s="87" t="s">
        <v>795</v>
      </c>
      <c r="BO35" s="87" t="s">
        <v>842</v>
      </c>
      <c r="BP35" s="87"/>
      <c r="BQ35" s="125">
        <v>40109.76318287037</v>
      </c>
      <c r="BR35" s="87" t="s">
        <v>892</v>
      </c>
      <c r="BS35" s="87" t="b">
        <v>0</v>
      </c>
      <c r="BT35" s="87" t="b">
        <v>0</v>
      </c>
      <c r="BU35" s="87" t="b">
        <v>0</v>
      </c>
      <c r="BV35" s="87"/>
      <c r="BW35" s="87">
        <v>2303</v>
      </c>
      <c r="BX35" s="87" t="s">
        <v>911</v>
      </c>
      <c r="BY35" s="87" t="b">
        <v>1</v>
      </c>
      <c r="BZ35" s="87" t="s">
        <v>66</v>
      </c>
      <c r="CA35" s="87">
        <v>2</v>
      </c>
      <c r="CB35" s="87" t="s">
        <v>287</v>
      </c>
      <c r="CC35" s="87"/>
      <c r="CD35" s="87"/>
      <c r="CE35" s="87"/>
      <c r="CF35" s="87"/>
      <c r="CG35" s="87"/>
      <c r="CH35" s="87"/>
      <c r="CI35" s="87"/>
      <c r="CJ35" s="87"/>
      <c r="CK35" s="87"/>
      <c r="CL35" s="87" t="s">
        <v>697</v>
      </c>
      <c r="CM35" s="87">
        <v>2971</v>
      </c>
      <c r="CN35" s="87">
        <v>2661</v>
      </c>
      <c r="CO35" s="87">
        <v>2067</v>
      </c>
      <c r="CP35" s="87">
        <v>7498</v>
      </c>
      <c r="CQ35" s="87"/>
      <c r="CR35" s="87" t="s">
        <v>753</v>
      </c>
      <c r="CS35" s="87" t="s">
        <v>796</v>
      </c>
      <c r="CT35" s="87" t="s">
        <v>844</v>
      </c>
      <c r="CU35" s="87"/>
      <c r="CV35" s="125">
        <v>41132.677939814814</v>
      </c>
      <c r="CW35" s="87" t="s">
        <v>893</v>
      </c>
      <c r="CX35" s="87" t="b">
        <v>1</v>
      </c>
      <c r="CY35" s="87" t="b">
        <v>0</v>
      </c>
      <c r="CZ35" s="87" t="b">
        <v>0</v>
      </c>
      <c r="DA35" s="87"/>
      <c r="DB35" s="87">
        <v>70</v>
      </c>
      <c r="DC35" s="87" t="s">
        <v>903</v>
      </c>
      <c r="DD35" s="87" t="b">
        <v>0</v>
      </c>
      <c r="DE35" s="87" t="s">
        <v>65</v>
      </c>
      <c r="DF35" s="87">
        <v>2</v>
      </c>
      <c r="DG35" s="87">
        <v>13</v>
      </c>
      <c r="DH35" s="87">
        <v>13</v>
      </c>
      <c r="DI35" s="87">
        <v>1</v>
      </c>
      <c r="DJ35" s="87">
        <v>1</v>
      </c>
      <c r="DK35" s="87">
        <v>-8</v>
      </c>
      <c r="DL35" s="87">
        <v>-8</v>
      </c>
    </row>
    <row r="36" spans="1:116" ht="15">
      <c r="A36" s="87" t="s">
        <v>576</v>
      </c>
      <c r="B36" s="87" t="s">
        <v>575</v>
      </c>
      <c r="C36" s="87" t="s">
        <v>268</v>
      </c>
      <c r="D36" s="87" t="s">
        <v>287</v>
      </c>
      <c r="E36" s="87"/>
      <c r="F36" s="87" t="s">
        <v>293</v>
      </c>
      <c r="G36" s="125">
        <v>43705.06420138889</v>
      </c>
      <c r="H36" s="87" t="s">
        <v>307</v>
      </c>
      <c r="I36" s="87"/>
      <c r="J36" s="87"/>
      <c r="K36" s="87"/>
      <c r="L36" s="87"/>
      <c r="M36" s="87" t="s">
        <v>398</v>
      </c>
      <c r="N36" s="125">
        <v>43705.06420138889</v>
      </c>
      <c r="O36" s="125">
        <v>43705</v>
      </c>
      <c r="P36" s="126">
        <v>0.06420138888888889</v>
      </c>
      <c r="Q36" s="87" t="s">
        <v>511</v>
      </c>
      <c r="R36" s="87"/>
      <c r="S36" s="87"/>
      <c r="T36" s="87" t="s">
        <v>576</v>
      </c>
      <c r="U36" s="87"/>
      <c r="V36" s="87" t="b">
        <v>0</v>
      </c>
      <c r="W36" s="87">
        <v>0</v>
      </c>
      <c r="X36" s="87"/>
      <c r="Y36" s="87" t="b">
        <v>0</v>
      </c>
      <c r="Z36" s="87" t="s">
        <v>611</v>
      </c>
      <c r="AA36" s="87"/>
      <c r="AB36" s="87"/>
      <c r="AC36" s="87" t="b">
        <v>0</v>
      </c>
      <c r="AD36" s="87">
        <v>1</v>
      </c>
      <c r="AE36" s="87" t="s">
        <v>575</v>
      </c>
      <c r="AF36" s="87" t="s">
        <v>620</v>
      </c>
      <c r="AG36" s="87" t="b">
        <v>0</v>
      </c>
      <c r="AH36" s="87" t="s">
        <v>575</v>
      </c>
      <c r="AI36" s="87" t="s">
        <v>196</v>
      </c>
      <c r="AJ36" s="87">
        <v>0</v>
      </c>
      <c r="AK36" s="87">
        <v>0</v>
      </c>
      <c r="AL36" s="87"/>
      <c r="AM36" s="87"/>
      <c r="AN36" s="87"/>
      <c r="AO36" s="87"/>
      <c r="AP36" s="87"/>
      <c r="AQ36" s="87"/>
      <c r="AR36" s="87"/>
      <c r="AS36" s="87"/>
      <c r="AT36" s="87">
        <v>1</v>
      </c>
      <c r="AU36" s="87">
        <v>2</v>
      </c>
      <c r="AV36" s="87">
        <v>2</v>
      </c>
      <c r="AW36" s="87" t="s">
        <v>268</v>
      </c>
      <c r="AX36" s="87"/>
      <c r="AY36" s="87"/>
      <c r="AZ36" s="87"/>
      <c r="BA36" s="87"/>
      <c r="BB36" s="87"/>
      <c r="BC36" s="87"/>
      <c r="BD36" s="87"/>
      <c r="BE36" s="87"/>
      <c r="BF36" s="87"/>
      <c r="BG36" s="87" t="s">
        <v>695</v>
      </c>
      <c r="BH36" s="87">
        <v>458</v>
      </c>
      <c r="BI36" s="87">
        <v>285</v>
      </c>
      <c r="BJ36" s="87">
        <v>14228</v>
      </c>
      <c r="BK36" s="87">
        <v>12566</v>
      </c>
      <c r="BL36" s="87"/>
      <c r="BM36" s="87" t="s">
        <v>750</v>
      </c>
      <c r="BN36" s="87" t="s">
        <v>794</v>
      </c>
      <c r="BO36" s="87" t="s">
        <v>841</v>
      </c>
      <c r="BP36" s="87"/>
      <c r="BQ36" s="125">
        <v>43285.988229166665</v>
      </c>
      <c r="BR36" s="87" t="s">
        <v>891</v>
      </c>
      <c r="BS36" s="87" t="b">
        <v>0</v>
      </c>
      <c r="BT36" s="87" t="b">
        <v>0</v>
      </c>
      <c r="BU36" s="87" t="b">
        <v>0</v>
      </c>
      <c r="BV36" s="87"/>
      <c r="BW36" s="87">
        <v>3</v>
      </c>
      <c r="BX36" s="87" t="s">
        <v>903</v>
      </c>
      <c r="BY36" s="87" t="b">
        <v>0</v>
      </c>
      <c r="BZ36" s="87" t="s">
        <v>66</v>
      </c>
      <c r="CA36" s="87">
        <v>2</v>
      </c>
      <c r="CB36" s="87" t="s">
        <v>287</v>
      </c>
      <c r="CC36" s="87"/>
      <c r="CD36" s="87"/>
      <c r="CE36" s="87"/>
      <c r="CF36" s="87"/>
      <c r="CG36" s="87"/>
      <c r="CH36" s="87"/>
      <c r="CI36" s="87"/>
      <c r="CJ36" s="87"/>
      <c r="CK36" s="87"/>
      <c r="CL36" s="87" t="s">
        <v>697</v>
      </c>
      <c r="CM36" s="87">
        <v>2971</v>
      </c>
      <c r="CN36" s="87">
        <v>2661</v>
      </c>
      <c r="CO36" s="87">
        <v>2067</v>
      </c>
      <c r="CP36" s="87">
        <v>7498</v>
      </c>
      <c r="CQ36" s="87"/>
      <c r="CR36" s="87" t="s">
        <v>753</v>
      </c>
      <c r="CS36" s="87" t="s">
        <v>796</v>
      </c>
      <c r="CT36" s="87" t="s">
        <v>844</v>
      </c>
      <c r="CU36" s="87"/>
      <c r="CV36" s="125">
        <v>41132.677939814814</v>
      </c>
      <c r="CW36" s="87" t="s">
        <v>893</v>
      </c>
      <c r="CX36" s="87" t="b">
        <v>1</v>
      </c>
      <c r="CY36" s="87" t="b">
        <v>0</v>
      </c>
      <c r="CZ36" s="87" t="b">
        <v>0</v>
      </c>
      <c r="DA36" s="87"/>
      <c r="DB36" s="87">
        <v>70</v>
      </c>
      <c r="DC36" s="87" t="s">
        <v>903</v>
      </c>
      <c r="DD36" s="87" t="b">
        <v>0</v>
      </c>
      <c r="DE36" s="87" t="s">
        <v>65</v>
      </c>
      <c r="DF36" s="87">
        <v>2</v>
      </c>
      <c r="DG36" s="87">
        <v>13</v>
      </c>
      <c r="DH36" s="87">
        <v>13</v>
      </c>
      <c r="DI36" s="87">
        <v>5</v>
      </c>
      <c r="DJ36" s="87">
        <v>4</v>
      </c>
      <c r="DK36" s="87">
        <v>-8</v>
      </c>
      <c r="DL36" s="87">
        <v>-8</v>
      </c>
    </row>
    <row r="37" spans="1:116" ht="15">
      <c r="A37" s="87" t="s">
        <v>575</v>
      </c>
      <c r="B37" s="87" t="s">
        <v>606</v>
      </c>
      <c r="C37" s="87" t="s">
        <v>269</v>
      </c>
      <c r="D37" s="87" t="s">
        <v>287</v>
      </c>
      <c r="E37" s="87"/>
      <c r="F37" s="87" t="s">
        <v>293</v>
      </c>
      <c r="G37" s="125">
        <v>43704.88324074074</v>
      </c>
      <c r="H37" s="87" t="s">
        <v>307</v>
      </c>
      <c r="I37" s="87"/>
      <c r="J37" s="87"/>
      <c r="K37" s="87" t="s">
        <v>344</v>
      </c>
      <c r="L37" s="87"/>
      <c r="M37" s="87" t="s">
        <v>399</v>
      </c>
      <c r="N37" s="125">
        <v>43704.88324074074</v>
      </c>
      <c r="O37" s="125">
        <v>43704</v>
      </c>
      <c r="P37" s="126">
        <v>0.8832407407407407</v>
      </c>
      <c r="Q37" s="87" t="s">
        <v>510</v>
      </c>
      <c r="R37" s="87"/>
      <c r="S37" s="87"/>
      <c r="T37" s="87" t="s">
        <v>575</v>
      </c>
      <c r="U37" s="87" t="s">
        <v>606</v>
      </c>
      <c r="V37" s="87" t="b">
        <v>0</v>
      </c>
      <c r="W37" s="87">
        <v>3</v>
      </c>
      <c r="X37" s="87" t="s">
        <v>610</v>
      </c>
      <c r="Y37" s="87" t="b">
        <v>0</v>
      </c>
      <c r="Z37" s="87" t="s">
        <v>611</v>
      </c>
      <c r="AA37" s="87"/>
      <c r="AB37" s="87"/>
      <c r="AC37" s="87" t="b">
        <v>0</v>
      </c>
      <c r="AD37" s="87">
        <v>1</v>
      </c>
      <c r="AE37" s="87"/>
      <c r="AF37" s="87" t="s">
        <v>616</v>
      </c>
      <c r="AG37" s="87" t="b">
        <v>0</v>
      </c>
      <c r="AH37" s="87" t="s">
        <v>606</v>
      </c>
      <c r="AI37" s="87" t="s">
        <v>196</v>
      </c>
      <c r="AJ37" s="87">
        <v>0</v>
      </c>
      <c r="AK37" s="87">
        <v>0</v>
      </c>
      <c r="AL37" s="87"/>
      <c r="AM37" s="87"/>
      <c r="AN37" s="87"/>
      <c r="AO37" s="87"/>
      <c r="AP37" s="87"/>
      <c r="AQ37" s="87"/>
      <c r="AR37" s="87"/>
      <c r="AS37" s="87"/>
      <c r="AT37" s="87">
        <v>4</v>
      </c>
      <c r="AU37" s="87">
        <v>2</v>
      </c>
      <c r="AV37" s="87">
        <v>2</v>
      </c>
      <c r="AW37" s="87" t="s">
        <v>269</v>
      </c>
      <c r="AX37" s="87"/>
      <c r="AY37" s="87"/>
      <c r="AZ37" s="87"/>
      <c r="BA37" s="87"/>
      <c r="BB37" s="87"/>
      <c r="BC37" s="87"/>
      <c r="BD37" s="87"/>
      <c r="BE37" s="87"/>
      <c r="BF37" s="87"/>
      <c r="BG37" s="87" t="s">
        <v>696</v>
      </c>
      <c r="BH37" s="87">
        <v>11204</v>
      </c>
      <c r="BI37" s="87">
        <v>73255</v>
      </c>
      <c r="BJ37" s="87">
        <v>77905</v>
      </c>
      <c r="BK37" s="87">
        <v>22901</v>
      </c>
      <c r="BL37" s="87"/>
      <c r="BM37" s="87" t="s">
        <v>751</v>
      </c>
      <c r="BN37" s="87" t="s">
        <v>795</v>
      </c>
      <c r="BO37" s="87" t="s">
        <v>842</v>
      </c>
      <c r="BP37" s="87"/>
      <c r="BQ37" s="125">
        <v>40109.76318287037</v>
      </c>
      <c r="BR37" s="87" t="s">
        <v>892</v>
      </c>
      <c r="BS37" s="87" t="b">
        <v>0</v>
      </c>
      <c r="BT37" s="87" t="b">
        <v>0</v>
      </c>
      <c r="BU37" s="87" t="b">
        <v>0</v>
      </c>
      <c r="BV37" s="87"/>
      <c r="BW37" s="87">
        <v>2303</v>
      </c>
      <c r="BX37" s="87" t="s">
        <v>911</v>
      </c>
      <c r="BY37" s="87" t="b">
        <v>1</v>
      </c>
      <c r="BZ37" s="87" t="s">
        <v>66</v>
      </c>
      <c r="CA37" s="87">
        <v>2</v>
      </c>
      <c r="CB37" s="87" t="s">
        <v>287</v>
      </c>
      <c r="CC37" s="87"/>
      <c r="CD37" s="87"/>
      <c r="CE37" s="87"/>
      <c r="CF37" s="87"/>
      <c r="CG37" s="87"/>
      <c r="CH37" s="87"/>
      <c r="CI37" s="87"/>
      <c r="CJ37" s="87"/>
      <c r="CK37" s="87"/>
      <c r="CL37" s="87" t="s">
        <v>697</v>
      </c>
      <c r="CM37" s="87">
        <v>2971</v>
      </c>
      <c r="CN37" s="87">
        <v>2661</v>
      </c>
      <c r="CO37" s="87">
        <v>2067</v>
      </c>
      <c r="CP37" s="87">
        <v>7498</v>
      </c>
      <c r="CQ37" s="87"/>
      <c r="CR37" s="87" t="s">
        <v>753</v>
      </c>
      <c r="CS37" s="87" t="s">
        <v>796</v>
      </c>
      <c r="CT37" s="87" t="s">
        <v>844</v>
      </c>
      <c r="CU37" s="87"/>
      <c r="CV37" s="125">
        <v>41132.677939814814</v>
      </c>
      <c r="CW37" s="87" t="s">
        <v>893</v>
      </c>
      <c r="CX37" s="87" t="b">
        <v>1</v>
      </c>
      <c r="CY37" s="87" t="b">
        <v>0</v>
      </c>
      <c r="CZ37" s="87" t="b">
        <v>0</v>
      </c>
      <c r="DA37" s="87"/>
      <c r="DB37" s="87">
        <v>70</v>
      </c>
      <c r="DC37" s="87" t="s">
        <v>903</v>
      </c>
      <c r="DD37" s="87" t="b">
        <v>0</v>
      </c>
      <c r="DE37" s="87" t="s">
        <v>65</v>
      </c>
      <c r="DF37" s="87">
        <v>2</v>
      </c>
      <c r="DG37" s="87">
        <v>13</v>
      </c>
      <c r="DH37" s="87">
        <v>13</v>
      </c>
      <c r="DI37" s="87">
        <v>4</v>
      </c>
      <c r="DJ37" s="87">
        <v>3</v>
      </c>
      <c r="DK37" s="87">
        <v>-8</v>
      </c>
      <c r="DL37" s="87">
        <v>-8</v>
      </c>
    </row>
    <row r="38" spans="1:116" ht="15">
      <c r="A38" s="87" t="s">
        <v>606</v>
      </c>
      <c r="B38" s="87" t="s">
        <v>1089</v>
      </c>
      <c r="C38" s="87" t="s">
        <v>269</v>
      </c>
      <c r="D38" s="87" t="s">
        <v>286</v>
      </c>
      <c r="E38" s="87"/>
      <c r="F38" s="87" t="s">
        <v>293</v>
      </c>
      <c r="G38" s="125">
        <v>43704.86525462963</v>
      </c>
      <c r="H38" s="87" t="s">
        <v>1065</v>
      </c>
      <c r="I38" s="87"/>
      <c r="J38" s="87"/>
      <c r="K38" s="87"/>
      <c r="L38" s="87"/>
      <c r="M38" s="87" t="s">
        <v>399</v>
      </c>
      <c r="N38" s="125">
        <v>43704.86525462963</v>
      </c>
      <c r="O38" s="125">
        <v>43704</v>
      </c>
      <c r="P38" s="126">
        <v>0.8652546296296296</v>
      </c>
      <c r="Q38" s="87" t="s">
        <v>1084</v>
      </c>
      <c r="R38" s="87"/>
      <c r="S38" s="87"/>
      <c r="T38" s="87" t="s">
        <v>606</v>
      </c>
      <c r="U38" s="87" t="s">
        <v>1089</v>
      </c>
      <c r="V38" s="87" t="b">
        <v>0</v>
      </c>
      <c r="W38" s="87">
        <v>16</v>
      </c>
      <c r="X38" s="87" t="s">
        <v>610</v>
      </c>
      <c r="Y38" s="87" t="b">
        <v>0</v>
      </c>
      <c r="Z38" s="87" t="s">
        <v>611</v>
      </c>
      <c r="AA38" s="87"/>
      <c r="AB38" s="87"/>
      <c r="AC38" s="87" t="b">
        <v>0</v>
      </c>
      <c r="AD38" s="87">
        <v>1</v>
      </c>
      <c r="AE38" s="87"/>
      <c r="AF38" s="87" t="s">
        <v>616</v>
      </c>
      <c r="AG38" s="87" t="b">
        <v>0</v>
      </c>
      <c r="AH38" s="87" t="s">
        <v>1089</v>
      </c>
      <c r="AI38" s="87" t="s">
        <v>1093</v>
      </c>
      <c r="AJ38" s="87">
        <v>0</v>
      </c>
      <c r="AK38" s="87">
        <v>0</v>
      </c>
      <c r="AL38" s="87"/>
      <c r="AM38" s="87"/>
      <c r="AN38" s="87"/>
      <c r="AO38" s="87"/>
      <c r="AP38" s="87"/>
      <c r="AQ38" s="87"/>
      <c r="AR38" s="87"/>
      <c r="AS38" s="87"/>
      <c r="AT38" s="87">
        <v>4</v>
      </c>
      <c r="AU38" s="87">
        <v>2</v>
      </c>
      <c r="AV38" s="87">
        <v>2</v>
      </c>
      <c r="AW38" s="87" t="s">
        <v>269</v>
      </c>
      <c r="AX38" s="87"/>
      <c r="AY38" s="87"/>
      <c r="AZ38" s="87"/>
      <c r="BA38" s="87"/>
      <c r="BB38" s="87"/>
      <c r="BC38" s="87"/>
      <c r="BD38" s="87"/>
      <c r="BE38" s="87"/>
      <c r="BF38" s="87"/>
      <c r="BG38" s="87" t="s">
        <v>696</v>
      </c>
      <c r="BH38" s="87">
        <v>11204</v>
      </c>
      <c r="BI38" s="87">
        <v>73255</v>
      </c>
      <c r="BJ38" s="87">
        <v>77905</v>
      </c>
      <c r="BK38" s="87">
        <v>22901</v>
      </c>
      <c r="BL38" s="87"/>
      <c r="BM38" s="87" t="s">
        <v>751</v>
      </c>
      <c r="BN38" s="87" t="s">
        <v>795</v>
      </c>
      <c r="BO38" s="87" t="s">
        <v>842</v>
      </c>
      <c r="BP38" s="87"/>
      <c r="BQ38" s="125">
        <v>40109.76318287037</v>
      </c>
      <c r="BR38" s="87" t="s">
        <v>892</v>
      </c>
      <c r="BS38" s="87" t="b">
        <v>0</v>
      </c>
      <c r="BT38" s="87" t="b">
        <v>0</v>
      </c>
      <c r="BU38" s="87" t="b">
        <v>0</v>
      </c>
      <c r="BV38" s="87"/>
      <c r="BW38" s="87">
        <v>2303</v>
      </c>
      <c r="BX38" s="87" t="s">
        <v>911</v>
      </c>
      <c r="BY38" s="87" t="b">
        <v>1</v>
      </c>
      <c r="BZ38" s="87" t="s">
        <v>66</v>
      </c>
      <c r="CA38" s="87">
        <v>2</v>
      </c>
      <c r="CB38" s="87" t="s">
        <v>286</v>
      </c>
      <c r="CC38" s="87"/>
      <c r="CD38" s="87"/>
      <c r="CE38" s="87"/>
      <c r="CF38" s="87"/>
      <c r="CG38" s="87"/>
      <c r="CH38" s="87"/>
      <c r="CI38" s="87"/>
      <c r="CJ38" s="87"/>
      <c r="CK38" s="87"/>
      <c r="CL38" s="87" t="s">
        <v>286</v>
      </c>
      <c r="CM38" s="87">
        <v>3570</v>
      </c>
      <c r="CN38" s="87">
        <v>29899</v>
      </c>
      <c r="CO38" s="87">
        <v>17181</v>
      </c>
      <c r="CP38" s="87">
        <v>13417</v>
      </c>
      <c r="CQ38" s="87"/>
      <c r="CR38" s="87" t="s">
        <v>752</v>
      </c>
      <c r="CS38" s="87" t="s">
        <v>625</v>
      </c>
      <c r="CT38" s="87" t="s">
        <v>843</v>
      </c>
      <c r="CU38" s="87"/>
      <c r="CV38" s="125">
        <v>39798.675092592595</v>
      </c>
      <c r="CW38" s="87"/>
      <c r="CX38" s="87" t="b">
        <v>1</v>
      </c>
      <c r="CY38" s="87" t="b">
        <v>0</v>
      </c>
      <c r="CZ38" s="87" t="b">
        <v>1</v>
      </c>
      <c r="DA38" s="87"/>
      <c r="DB38" s="87">
        <v>374</v>
      </c>
      <c r="DC38" s="87" t="s">
        <v>903</v>
      </c>
      <c r="DD38" s="87" t="b">
        <v>0</v>
      </c>
      <c r="DE38" s="87" t="s">
        <v>65</v>
      </c>
      <c r="DF38" s="87">
        <v>2</v>
      </c>
      <c r="DG38" s="87">
        <v>13</v>
      </c>
      <c r="DH38" s="87">
        <v>13</v>
      </c>
      <c r="DI38" s="87">
        <v>3</v>
      </c>
      <c r="DJ38" s="87">
        <v>2</v>
      </c>
      <c r="DK38" s="87">
        <v>-8</v>
      </c>
      <c r="DL38" s="87">
        <v>-8</v>
      </c>
    </row>
    <row r="39" spans="1:116" ht="15">
      <c r="A39" s="87" t="s">
        <v>1089</v>
      </c>
      <c r="B39" s="87" t="s">
        <v>1088</v>
      </c>
      <c r="C39" s="87" t="s">
        <v>269</v>
      </c>
      <c r="D39" s="87" t="s">
        <v>286</v>
      </c>
      <c r="E39" s="87"/>
      <c r="F39" s="87" t="s">
        <v>293</v>
      </c>
      <c r="G39" s="125">
        <v>43704.86517361111</v>
      </c>
      <c r="H39" s="87" t="s">
        <v>1064</v>
      </c>
      <c r="I39" s="87"/>
      <c r="J39" s="87"/>
      <c r="K39" s="87"/>
      <c r="L39" s="87"/>
      <c r="M39" s="87" t="s">
        <v>399</v>
      </c>
      <c r="N39" s="125">
        <v>43704.86517361111</v>
      </c>
      <c r="O39" s="125">
        <v>43704</v>
      </c>
      <c r="P39" s="126">
        <v>0.8651736111111111</v>
      </c>
      <c r="Q39" s="87" t="s">
        <v>1083</v>
      </c>
      <c r="R39" s="87"/>
      <c r="S39" s="87"/>
      <c r="T39" s="87" t="s">
        <v>1089</v>
      </c>
      <c r="U39" s="87" t="s">
        <v>1088</v>
      </c>
      <c r="V39" s="87" t="b">
        <v>0</v>
      </c>
      <c r="W39" s="87">
        <v>9</v>
      </c>
      <c r="X39" s="87" t="s">
        <v>610</v>
      </c>
      <c r="Y39" s="87" t="b">
        <v>0</v>
      </c>
      <c r="Z39" s="87" t="s">
        <v>611</v>
      </c>
      <c r="AA39" s="87"/>
      <c r="AB39" s="87"/>
      <c r="AC39" s="87" t="b">
        <v>0</v>
      </c>
      <c r="AD39" s="87">
        <v>0</v>
      </c>
      <c r="AE39" s="87"/>
      <c r="AF39" s="87" t="s">
        <v>616</v>
      </c>
      <c r="AG39" s="87" t="b">
        <v>0</v>
      </c>
      <c r="AH39" s="87" t="s">
        <v>1088</v>
      </c>
      <c r="AI39" s="87" t="s">
        <v>1093</v>
      </c>
      <c r="AJ39" s="87">
        <v>0</v>
      </c>
      <c r="AK39" s="87">
        <v>0</v>
      </c>
      <c r="AL39" s="87"/>
      <c r="AM39" s="87"/>
      <c r="AN39" s="87"/>
      <c r="AO39" s="87"/>
      <c r="AP39" s="87"/>
      <c r="AQ39" s="87"/>
      <c r="AR39" s="87"/>
      <c r="AS39" s="87"/>
      <c r="AT39" s="87">
        <v>4</v>
      </c>
      <c r="AU39" s="87">
        <v>2</v>
      </c>
      <c r="AV39" s="87">
        <v>2</v>
      </c>
      <c r="AW39" s="87" t="s">
        <v>269</v>
      </c>
      <c r="AX39" s="87"/>
      <c r="AY39" s="87"/>
      <c r="AZ39" s="87"/>
      <c r="BA39" s="87"/>
      <c r="BB39" s="87"/>
      <c r="BC39" s="87"/>
      <c r="BD39" s="87"/>
      <c r="BE39" s="87"/>
      <c r="BF39" s="87"/>
      <c r="BG39" s="87" t="s">
        <v>696</v>
      </c>
      <c r="BH39" s="87">
        <v>11204</v>
      </c>
      <c r="BI39" s="87">
        <v>73255</v>
      </c>
      <c r="BJ39" s="87">
        <v>77905</v>
      </c>
      <c r="BK39" s="87">
        <v>22901</v>
      </c>
      <c r="BL39" s="87"/>
      <c r="BM39" s="87" t="s">
        <v>751</v>
      </c>
      <c r="BN39" s="87" t="s">
        <v>795</v>
      </c>
      <c r="BO39" s="87" t="s">
        <v>842</v>
      </c>
      <c r="BP39" s="87"/>
      <c r="BQ39" s="125">
        <v>40109.76318287037</v>
      </c>
      <c r="BR39" s="87" t="s">
        <v>892</v>
      </c>
      <c r="BS39" s="87" t="b">
        <v>0</v>
      </c>
      <c r="BT39" s="87" t="b">
        <v>0</v>
      </c>
      <c r="BU39" s="87" t="b">
        <v>0</v>
      </c>
      <c r="BV39" s="87"/>
      <c r="BW39" s="87">
        <v>2303</v>
      </c>
      <c r="BX39" s="87" t="s">
        <v>911</v>
      </c>
      <c r="BY39" s="87" t="b">
        <v>1</v>
      </c>
      <c r="BZ39" s="87" t="s">
        <v>66</v>
      </c>
      <c r="CA39" s="87">
        <v>2</v>
      </c>
      <c r="CB39" s="87" t="s">
        <v>286</v>
      </c>
      <c r="CC39" s="87"/>
      <c r="CD39" s="87"/>
      <c r="CE39" s="87"/>
      <c r="CF39" s="87"/>
      <c r="CG39" s="87"/>
      <c r="CH39" s="87"/>
      <c r="CI39" s="87"/>
      <c r="CJ39" s="87"/>
      <c r="CK39" s="87"/>
      <c r="CL39" s="87" t="s">
        <v>286</v>
      </c>
      <c r="CM39" s="87">
        <v>3570</v>
      </c>
      <c r="CN39" s="87">
        <v>29899</v>
      </c>
      <c r="CO39" s="87">
        <v>17181</v>
      </c>
      <c r="CP39" s="87">
        <v>13417</v>
      </c>
      <c r="CQ39" s="87"/>
      <c r="CR39" s="87" t="s">
        <v>752</v>
      </c>
      <c r="CS39" s="87" t="s">
        <v>625</v>
      </c>
      <c r="CT39" s="87" t="s">
        <v>843</v>
      </c>
      <c r="CU39" s="87"/>
      <c r="CV39" s="125">
        <v>39798.675092592595</v>
      </c>
      <c r="CW39" s="87"/>
      <c r="CX39" s="87" t="b">
        <v>1</v>
      </c>
      <c r="CY39" s="87" t="b">
        <v>0</v>
      </c>
      <c r="CZ39" s="87" t="b">
        <v>1</v>
      </c>
      <c r="DA39" s="87"/>
      <c r="DB39" s="87">
        <v>374</v>
      </c>
      <c r="DC39" s="87" t="s">
        <v>903</v>
      </c>
      <c r="DD39" s="87" t="b">
        <v>0</v>
      </c>
      <c r="DE39" s="87" t="s">
        <v>65</v>
      </c>
      <c r="DF39" s="87">
        <v>2</v>
      </c>
      <c r="DG39" s="87">
        <v>13</v>
      </c>
      <c r="DH39" s="87">
        <v>13</v>
      </c>
      <c r="DI39" s="87">
        <v>2</v>
      </c>
      <c r="DJ39" s="87">
        <v>1</v>
      </c>
      <c r="DK39" s="87">
        <v>-8</v>
      </c>
      <c r="DL39" s="87">
        <v>-8</v>
      </c>
    </row>
    <row r="40" spans="1:116" ht="15">
      <c r="A40" s="87" t="s">
        <v>1088</v>
      </c>
      <c r="B40" s="87" t="s">
        <v>1088</v>
      </c>
      <c r="C40" s="87" t="s">
        <v>269</v>
      </c>
      <c r="D40" s="87" t="s">
        <v>286</v>
      </c>
      <c r="E40" s="87"/>
      <c r="F40" s="87" t="s">
        <v>293</v>
      </c>
      <c r="G40" s="125">
        <v>43704.86450231481</v>
      </c>
      <c r="H40" s="87" t="s">
        <v>1063</v>
      </c>
      <c r="I40" s="87"/>
      <c r="J40" s="87"/>
      <c r="K40" s="87" t="s">
        <v>344</v>
      </c>
      <c r="L40" s="87"/>
      <c r="M40" s="87" t="s">
        <v>399</v>
      </c>
      <c r="N40" s="125">
        <v>43704.86450231481</v>
      </c>
      <c r="O40" s="125">
        <v>43704</v>
      </c>
      <c r="P40" s="126">
        <v>0.8645023148148149</v>
      </c>
      <c r="Q40" s="87" t="s">
        <v>1082</v>
      </c>
      <c r="R40" s="87"/>
      <c r="S40" s="87"/>
      <c r="T40" s="87" t="s">
        <v>1088</v>
      </c>
      <c r="U40" s="87"/>
      <c r="V40" s="87" t="b">
        <v>0</v>
      </c>
      <c r="W40" s="87">
        <v>37</v>
      </c>
      <c r="X40" s="87"/>
      <c r="Y40" s="87" t="b">
        <v>0</v>
      </c>
      <c r="Z40" s="87" t="s">
        <v>611</v>
      </c>
      <c r="AA40" s="87"/>
      <c r="AB40" s="87"/>
      <c r="AC40" s="87" t="b">
        <v>0</v>
      </c>
      <c r="AD40" s="87">
        <v>10</v>
      </c>
      <c r="AE40" s="87"/>
      <c r="AF40" s="87" t="s">
        <v>616</v>
      </c>
      <c r="AG40" s="87" t="b">
        <v>0</v>
      </c>
      <c r="AH40" s="87" t="s">
        <v>1088</v>
      </c>
      <c r="AI40" s="87" t="s">
        <v>1093</v>
      </c>
      <c r="AJ40" s="87">
        <v>0</v>
      </c>
      <c r="AK40" s="87">
        <v>0</v>
      </c>
      <c r="AL40" s="87"/>
      <c r="AM40" s="87"/>
      <c r="AN40" s="87"/>
      <c r="AO40" s="87"/>
      <c r="AP40" s="87"/>
      <c r="AQ40" s="87"/>
      <c r="AR40" s="87"/>
      <c r="AS40" s="87"/>
      <c r="AT40" s="87">
        <v>4</v>
      </c>
      <c r="AU40" s="87">
        <v>2</v>
      </c>
      <c r="AV40" s="87">
        <v>2</v>
      </c>
      <c r="AW40" s="87" t="s">
        <v>269</v>
      </c>
      <c r="AX40" s="87"/>
      <c r="AY40" s="87"/>
      <c r="AZ40" s="87"/>
      <c r="BA40" s="87"/>
      <c r="BB40" s="87"/>
      <c r="BC40" s="87"/>
      <c r="BD40" s="87"/>
      <c r="BE40" s="87"/>
      <c r="BF40" s="87"/>
      <c r="BG40" s="87" t="s">
        <v>696</v>
      </c>
      <c r="BH40" s="87">
        <v>11204</v>
      </c>
      <c r="BI40" s="87">
        <v>73255</v>
      </c>
      <c r="BJ40" s="87">
        <v>77905</v>
      </c>
      <c r="BK40" s="87">
        <v>22901</v>
      </c>
      <c r="BL40" s="87"/>
      <c r="BM40" s="87" t="s">
        <v>751</v>
      </c>
      <c r="BN40" s="87" t="s">
        <v>795</v>
      </c>
      <c r="BO40" s="87" t="s">
        <v>842</v>
      </c>
      <c r="BP40" s="87"/>
      <c r="BQ40" s="125">
        <v>40109.76318287037</v>
      </c>
      <c r="BR40" s="87" t="s">
        <v>892</v>
      </c>
      <c r="BS40" s="87" t="b">
        <v>0</v>
      </c>
      <c r="BT40" s="87" t="b">
        <v>0</v>
      </c>
      <c r="BU40" s="87" t="b">
        <v>0</v>
      </c>
      <c r="BV40" s="87"/>
      <c r="BW40" s="87">
        <v>2303</v>
      </c>
      <c r="BX40" s="87" t="s">
        <v>911</v>
      </c>
      <c r="BY40" s="87" t="b">
        <v>1</v>
      </c>
      <c r="BZ40" s="87" t="s">
        <v>66</v>
      </c>
      <c r="CA40" s="87">
        <v>2</v>
      </c>
      <c r="CB40" s="87" t="s">
        <v>286</v>
      </c>
      <c r="CC40" s="87"/>
      <c r="CD40" s="87"/>
      <c r="CE40" s="87"/>
      <c r="CF40" s="87"/>
      <c r="CG40" s="87"/>
      <c r="CH40" s="87"/>
      <c r="CI40" s="87"/>
      <c r="CJ40" s="87"/>
      <c r="CK40" s="87"/>
      <c r="CL40" s="87" t="s">
        <v>286</v>
      </c>
      <c r="CM40" s="87">
        <v>3570</v>
      </c>
      <c r="CN40" s="87">
        <v>29899</v>
      </c>
      <c r="CO40" s="87">
        <v>17181</v>
      </c>
      <c r="CP40" s="87">
        <v>13417</v>
      </c>
      <c r="CQ40" s="87"/>
      <c r="CR40" s="87" t="s">
        <v>752</v>
      </c>
      <c r="CS40" s="87" t="s">
        <v>625</v>
      </c>
      <c r="CT40" s="87" t="s">
        <v>843</v>
      </c>
      <c r="CU40" s="87"/>
      <c r="CV40" s="125">
        <v>39798.675092592595</v>
      </c>
      <c r="CW40" s="87"/>
      <c r="CX40" s="87" t="b">
        <v>1</v>
      </c>
      <c r="CY40" s="87" t="b">
        <v>0</v>
      </c>
      <c r="CZ40" s="87" t="b">
        <v>1</v>
      </c>
      <c r="DA40" s="87"/>
      <c r="DB40" s="87">
        <v>374</v>
      </c>
      <c r="DC40" s="87" t="s">
        <v>903</v>
      </c>
      <c r="DD40" s="87" t="b">
        <v>0</v>
      </c>
      <c r="DE40" s="87" t="s">
        <v>65</v>
      </c>
      <c r="DF40" s="87">
        <v>2</v>
      </c>
      <c r="DG40" s="87">
        <v>13</v>
      </c>
      <c r="DH40" s="87">
        <v>13</v>
      </c>
      <c r="DI40" s="87">
        <v>1</v>
      </c>
      <c r="DJ40" s="87">
        <v>1</v>
      </c>
      <c r="DK40" s="87">
        <v>-8</v>
      </c>
      <c r="DL40" s="87">
        <v>-8</v>
      </c>
    </row>
    <row r="41" spans="1:116" ht="15">
      <c r="A41" s="87" t="s">
        <v>576</v>
      </c>
      <c r="B41" s="87" t="s">
        <v>575</v>
      </c>
      <c r="C41" s="87" t="s">
        <v>268</v>
      </c>
      <c r="D41" s="87" t="s">
        <v>286</v>
      </c>
      <c r="E41" s="87"/>
      <c r="F41" s="87" t="s">
        <v>293</v>
      </c>
      <c r="G41" s="125">
        <v>43705.06420138889</v>
      </c>
      <c r="H41" s="87" t="s">
        <v>307</v>
      </c>
      <c r="I41" s="87"/>
      <c r="J41" s="87"/>
      <c r="K41" s="87"/>
      <c r="L41" s="87"/>
      <c r="M41" s="87" t="s">
        <v>398</v>
      </c>
      <c r="N41" s="125">
        <v>43705.06420138889</v>
      </c>
      <c r="O41" s="125">
        <v>43705</v>
      </c>
      <c r="P41" s="126">
        <v>0.06420138888888889</v>
      </c>
      <c r="Q41" s="87" t="s">
        <v>511</v>
      </c>
      <c r="R41" s="87"/>
      <c r="S41" s="87"/>
      <c r="T41" s="87" t="s">
        <v>576</v>
      </c>
      <c r="U41" s="87"/>
      <c r="V41" s="87" t="b">
        <v>0</v>
      </c>
      <c r="W41" s="87">
        <v>0</v>
      </c>
      <c r="X41" s="87"/>
      <c r="Y41" s="87" t="b">
        <v>0</v>
      </c>
      <c r="Z41" s="87" t="s">
        <v>611</v>
      </c>
      <c r="AA41" s="87"/>
      <c r="AB41" s="87"/>
      <c r="AC41" s="87" t="b">
        <v>0</v>
      </c>
      <c r="AD41" s="87">
        <v>1</v>
      </c>
      <c r="AE41" s="87" t="s">
        <v>575</v>
      </c>
      <c r="AF41" s="87" t="s">
        <v>620</v>
      </c>
      <c r="AG41" s="87" t="b">
        <v>0</v>
      </c>
      <c r="AH41" s="87" t="s">
        <v>575</v>
      </c>
      <c r="AI41" s="87" t="s">
        <v>196</v>
      </c>
      <c r="AJ41" s="87">
        <v>0</v>
      </c>
      <c r="AK41" s="87">
        <v>0</v>
      </c>
      <c r="AL41" s="87"/>
      <c r="AM41" s="87"/>
      <c r="AN41" s="87"/>
      <c r="AO41" s="87"/>
      <c r="AP41" s="87"/>
      <c r="AQ41" s="87"/>
      <c r="AR41" s="87"/>
      <c r="AS41" s="87"/>
      <c r="AT41" s="87">
        <v>1</v>
      </c>
      <c r="AU41" s="87">
        <v>2</v>
      </c>
      <c r="AV41" s="87">
        <v>2</v>
      </c>
      <c r="AW41" s="87" t="s">
        <v>268</v>
      </c>
      <c r="AX41" s="87"/>
      <c r="AY41" s="87"/>
      <c r="AZ41" s="87"/>
      <c r="BA41" s="87"/>
      <c r="BB41" s="87"/>
      <c r="BC41" s="87"/>
      <c r="BD41" s="87"/>
      <c r="BE41" s="87"/>
      <c r="BF41" s="87"/>
      <c r="BG41" s="87" t="s">
        <v>695</v>
      </c>
      <c r="BH41" s="87">
        <v>458</v>
      </c>
      <c r="BI41" s="87">
        <v>285</v>
      </c>
      <c r="BJ41" s="87">
        <v>14228</v>
      </c>
      <c r="BK41" s="87">
        <v>12566</v>
      </c>
      <c r="BL41" s="87"/>
      <c r="BM41" s="87" t="s">
        <v>750</v>
      </c>
      <c r="BN41" s="87" t="s">
        <v>794</v>
      </c>
      <c r="BO41" s="87" t="s">
        <v>841</v>
      </c>
      <c r="BP41" s="87"/>
      <c r="BQ41" s="125">
        <v>43285.988229166665</v>
      </c>
      <c r="BR41" s="87" t="s">
        <v>891</v>
      </c>
      <c r="BS41" s="87" t="b">
        <v>0</v>
      </c>
      <c r="BT41" s="87" t="b">
        <v>0</v>
      </c>
      <c r="BU41" s="87" t="b">
        <v>0</v>
      </c>
      <c r="BV41" s="87"/>
      <c r="BW41" s="87">
        <v>3</v>
      </c>
      <c r="BX41" s="87" t="s">
        <v>903</v>
      </c>
      <c r="BY41" s="87" t="b">
        <v>0</v>
      </c>
      <c r="BZ41" s="87" t="s">
        <v>66</v>
      </c>
      <c r="CA41" s="87">
        <v>2</v>
      </c>
      <c r="CB41" s="87" t="s">
        <v>286</v>
      </c>
      <c r="CC41" s="87"/>
      <c r="CD41" s="87"/>
      <c r="CE41" s="87"/>
      <c r="CF41" s="87"/>
      <c r="CG41" s="87"/>
      <c r="CH41" s="87"/>
      <c r="CI41" s="87"/>
      <c r="CJ41" s="87"/>
      <c r="CK41" s="87"/>
      <c r="CL41" s="87" t="s">
        <v>286</v>
      </c>
      <c r="CM41" s="87">
        <v>3570</v>
      </c>
      <c r="CN41" s="87">
        <v>29899</v>
      </c>
      <c r="CO41" s="87">
        <v>17181</v>
      </c>
      <c r="CP41" s="87">
        <v>13417</v>
      </c>
      <c r="CQ41" s="87"/>
      <c r="CR41" s="87" t="s">
        <v>752</v>
      </c>
      <c r="CS41" s="87" t="s">
        <v>625</v>
      </c>
      <c r="CT41" s="87" t="s">
        <v>843</v>
      </c>
      <c r="CU41" s="87"/>
      <c r="CV41" s="125">
        <v>39798.675092592595</v>
      </c>
      <c r="CW41" s="87"/>
      <c r="CX41" s="87" t="b">
        <v>1</v>
      </c>
      <c r="CY41" s="87" t="b">
        <v>0</v>
      </c>
      <c r="CZ41" s="87" t="b">
        <v>1</v>
      </c>
      <c r="DA41" s="87"/>
      <c r="DB41" s="87">
        <v>374</v>
      </c>
      <c r="DC41" s="87" t="s">
        <v>903</v>
      </c>
      <c r="DD41" s="87" t="b">
        <v>0</v>
      </c>
      <c r="DE41" s="87" t="s">
        <v>65</v>
      </c>
      <c r="DF41" s="87">
        <v>2</v>
      </c>
      <c r="DG41" s="87">
        <v>13</v>
      </c>
      <c r="DH41" s="87">
        <v>13</v>
      </c>
      <c r="DI41" s="87">
        <v>5</v>
      </c>
      <c r="DJ41" s="87">
        <v>4</v>
      </c>
      <c r="DK41" s="87">
        <v>-8</v>
      </c>
      <c r="DL41" s="87">
        <v>-8</v>
      </c>
    </row>
    <row r="42" spans="1:116" ht="15">
      <c r="A42" s="87" t="s">
        <v>575</v>
      </c>
      <c r="B42" s="87" t="s">
        <v>606</v>
      </c>
      <c r="C42" s="87" t="s">
        <v>269</v>
      </c>
      <c r="D42" s="87" t="s">
        <v>286</v>
      </c>
      <c r="E42" s="87"/>
      <c r="F42" s="87" t="s">
        <v>293</v>
      </c>
      <c r="G42" s="125">
        <v>43704.88324074074</v>
      </c>
      <c r="H42" s="87" t="s">
        <v>307</v>
      </c>
      <c r="I42" s="87"/>
      <c r="J42" s="87"/>
      <c r="K42" s="87" t="s">
        <v>344</v>
      </c>
      <c r="L42" s="87"/>
      <c r="M42" s="87" t="s">
        <v>399</v>
      </c>
      <c r="N42" s="125">
        <v>43704.88324074074</v>
      </c>
      <c r="O42" s="125">
        <v>43704</v>
      </c>
      <c r="P42" s="126">
        <v>0.8832407407407407</v>
      </c>
      <c r="Q42" s="87" t="s">
        <v>510</v>
      </c>
      <c r="R42" s="87"/>
      <c r="S42" s="87"/>
      <c r="T42" s="87" t="s">
        <v>575</v>
      </c>
      <c r="U42" s="87" t="s">
        <v>606</v>
      </c>
      <c r="V42" s="87" t="b">
        <v>0</v>
      </c>
      <c r="W42" s="87">
        <v>3</v>
      </c>
      <c r="X42" s="87" t="s">
        <v>610</v>
      </c>
      <c r="Y42" s="87" t="b">
        <v>0</v>
      </c>
      <c r="Z42" s="87" t="s">
        <v>611</v>
      </c>
      <c r="AA42" s="87"/>
      <c r="AB42" s="87"/>
      <c r="AC42" s="87" t="b">
        <v>0</v>
      </c>
      <c r="AD42" s="87">
        <v>1</v>
      </c>
      <c r="AE42" s="87"/>
      <c r="AF42" s="87" t="s">
        <v>616</v>
      </c>
      <c r="AG42" s="87" t="b">
        <v>0</v>
      </c>
      <c r="AH42" s="87" t="s">
        <v>606</v>
      </c>
      <c r="AI42" s="87" t="s">
        <v>196</v>
      </c>
      <c r="AJ42" s="87">
        <v>0</v>
      </c>
      <c r="AK42" s="87">
        <v>0</v>
      </c>
      <c r="AL42" s="87"/>
      <c r="AM42" s="87"/>
      <c r="AN42" s="87"/>
      <c r="AO42" s="87"/>
      <c r="AP42" s="87"/>
      <c r="AQ42" s="87"/>
      <c r="AR42" s="87"/>
      <c r="AS42" s="87"/>
      <c r="AT42" s="87">
        <v>4</v>
      </c>
      <c r="AU42" s="87">
        <v>2</v>
      </c>
      <c r="AV42" s="87">
        <v>2</v>
      </c>
      <c r="AW42" s="87" t="s">
        <v>269</v>
      </c>
      <c r="AX42" s="87"/>
      <c r="AY42" s="87"/>
      <c r="AZ42" s="87"/>
      <c r="BA42" s="87"/>
      <c r="BB42" s="87"/>
      <c r="BC42" s="87"/>
      <c r="BD42" s="87"/>
      <c r="BE42" s="87"/>
      <c r="BF42" s="87"/>
      <c r="BG42" s="87" t="s">
        <v>696</v>
      </c>
      <c r="BH42" s="87">
        <v>11204</v>
      </c>
      <c r="BI42" s="87">
        <v>73255</v>
      </c>
      <c r="BJ42" s="87">
        <v>77905</v>
      </c>
      <c r="BK42" s="87">
        <v>22901</v>
      </c>
      <c r="BL42" s="87"/>
      <c r="BM42" s="87" t="s">
        <v>751</v>
      </c>
      <c r="BN42" s="87" t="s">
        <v>795</v>
      </c>
      <c r="BO42" s="87" t="s">
        <v>842</v>
      </c>
      <c r="BP42" s="87"/>
      <c r="BQ42" s="125">
        <v>40109.76318287037</v>
      </c>
      <c r="BR42" s="87" t="s">
        <v>892</v>
      </c>
      <c r="BS42" s="87" t="b">
        <v>0</v>
      </c>
      <c r="BT42" s="87" t="b">
        <v>0</v>
      </c>
      <c r="BU42" s="87" t="b">
        <v>0</v>
      </c>
      <c r="BV42" s="87"/>
      <c r="BW42" s="87">
        <v>2303</v>
      </c>
      <c r="BX42" s="87" t="s">
        <v>911</v>
      </c>
      <c r="BY42" s="87" t="b">
        <v>1</v>
      </c>
      <c r="BZ42" s="87" t="s">
        <v>66</v>
      </c>
      <c r="CA42" s="87">
        <v>2</v>
      </c>
      <c r="CB42" s="87" t="s">
        <v>286</v>
      </c>
      <c r="CC42" s="87"/>
      <c r="CD42" s="87"/>
      <c r="CE42" s="87"/>
      <c r="CF42" s="87"/>
      <c r="CG42" s="87"/>
      <c r="CH42" s="87"/>
      <c r="CI42" s="87"/>
      <c r="CJ42" s="87"/>
      <c r="CK42" s="87"/>
      <c r="CL42" s="87" t="s">
        <v>286</v>
      </c>
      <c r="CM42" s="87">
        <v>3570</v>
      </c>
      <c r="CN42" s="87">
        <v>29899</v>
      </c>
      <c r="CO42" s="87">
        <v>17181</v>
      </c>
      <c r="CP42" s="87">
        <v>13417</v>
      </c>
      <c r="CQ42" s="87"/>
      <c r="CR42" s="87" t="s">
        <v>752</v>
      </c>
      <c r="CS42" s="87" t="s">
        <v>625</v>
      </c>
      <c r="CT42" s="87" t="s">
        <v>843</v>
      </c>
      <c r="CU42" s="87"/>
      <c r="CV42" s="125">
        <v>39798.675092592595</v>
      </c>
      <c r="CW42" s="87"/>
      <c r="CX42" s="87" t="b">
        <v>1</v>
      </c>
      <c r="CY42" s="87" t="b">
        <v>0</v>
      </c>
      <c r="CZ42" s="87" t="b">
        <v>1</v>
      </c>
      <c r="DA42" s="87"/>
      <c r="DB42" s="87">
        <v>374</v>
      </c>
      <c r="DC42" s="87" t="s">
        <v>903</v>
      </c>
      <c r="DD42" s="87" t="b">
        <v>0</v>
      </c>
      <c r="DE42" s="87" t="s">
        <v>65</v>
      </c>
      <c r="DF42" s="87">
        <v>2</v>
      </c>
      <c r="DG42" s="87">
        <v>13</v>
      </c>
      <c r="DH42" s="87">
        <v>13</v>
      </c>
      <c r="DI42" s="87">
        <v>4</v>
      </c>
      <c r="DJ42" s="87">
        <v>3</v>
      </c>
      <c r="DK42" s="87">
        <v>-8</v>
      </c>
      <c r="DL42" s="87">
        <v>-8</v>
      </c>
    </row>
    <row r="43" spans="1:116" ht="15">
      <c r="A43" s="87" t="s">
        <v>606</v>
      </c>
      <c r="B43" s="87" t="s">
        <v>1089</v>
      </c>
      <c r="C43" s="87" t="s">
        <v>269</v>
      </c>
      <c r="D43" s="87" t="s">
        <v>249</v>
      </c>
      <c r="E43" s="87"/>
      <c r="F43" s="87" t="s">
        <v>294</v>
      </c>
      <c r="G43" s="125">
        <v>43704.86525462963</v>
      </c>
      <c r="H43" s="87" t="s">
        <v>1065</v>
      </c>
      <c r="I43" s="87"/>
      <c r="J43" s="87"/>
      <c r="K43" s="87"/>
      <c r="L43" s="87"/>
      <c r="M43" s="87" t="s">
        <v>399</v>
      </c>
      <c r="N43" s="125">
        <v>43704.86525462963</v>
      </c>
      <c r="O43" s="125">
        <v>43704</v>
      </c>
      <c r="P43" s="126">
        <v>0.8652546296296296</v>
      </c>
      <c r="Q43" s="87" t="s">
        <v>1084</v>
      </c>
      <c r="R43" s="87"/>
      <c r="S43" s="87"/>
      <c r="T43" s="87" t="s">
        <v>606</v>
      </c>
      <c r="U43" s="87" t="s">
        <v>1089</v>
      </c>
      <c r="V43" s="87" t="b">
        <v>0</v>
      </c>
      <c r="W43" s="87">
        <v>16</v>
      </c>
      <c r="X43" s="87" t="s">
        <v>610</v>
      </c>
      <c r="Y43" s="87" t="b">
        <v>0</v>
      </c>
      <c r="Z43" s="87" t="s">
        <v>611</v>
      </c>
      <c r="AA43" s="87"/>
      <c r="AB43" s="87"/>
      <c r="AC43" s="87" t="b">
        <v>0</v>
      </c>
      <c r="AD43" s="87">
        <v>1</v>
      </c>
      <c r="AE43" s="87"/>
      <c r="AF43" s="87" t="s">
        <v>616</v>
      </c>
      <c r="AG43" s="87" t="b">
        <v>0</v>
      </c>
      <c r="AH43" s="87" t="s">
        <v>1089</v>
      </c>
      <c r="AI43" s="87" t="s">
        <v>1093</v>
      </c>
      <c r="AJ43" s="87">
        <v>0</v>
      </c>
      <c r="AK43" s="87">
        <v>0</v>
      </c>
      <c r="AL43" s="87"/>
      <c r="AM43" s="87"/>
      <c r="AN43" s="87"/>
      <c r="AO43" s="87"/>
      <c r="AP43" s="87"/>
      <c r="AQ43" s="87"/>
      <c r="AR43" s="87"/>
      <c r="AS43" s="87"/>
      <c r="AT43" s="87">
        <v>3</v>
      </c>
      <c r="AU43" s="87">
        <v>2</v>
      </c>
      <c r="AV43" s="87">
        <v>3</v>
      </c>
      <c r="AW43" s="87" t="s">
        <v>269</v>
      </c>
      <c r="AX43" s="87"/>
      <c r="AY43" s="87"/>
      <c r="AZ43" s="87"/>
      <c r="BA43" s="87"/>
      <c r="BB43" s="87"/>
      <c r="BC43" s="87"/>
      <c r="BD43" s="87"/>
      <c r="BE43" s="87"/>
      <c r="BF43" s="87"/>
      <c r="BG43" s="87" t="s">
        <v>696</v>
      </c>
      <c r="BH43" s="87">
        <v>11204</v>
      </c>
      <c r="BI43" s="87">
        <v>73255</v>
      </c>
      <c r="BJ43" s="87">
        <v>77905</v>
      </c>
      <c r="BK43" s="87">
        <v>22901</v>
      </c>
      <c r="BL43" s="87"/>
      <c r="BM43" s="87" t="s">
        <v>751</v>
      </c>
      <c r="BN43" s="87" t="s">
        <v>795</v>
      </c>
      <c r="BO43" s="87" t="s">
        <v>842</v>
      </c>
      <c r="BP43" s="87"/>
      <c r="BQ43" s="125">
        <v>40109.76318287037</v>
      </c>
      <c r="BR43" s="87" t="s">
        <v>892</v>
      </c>
      <c r="BS43" s="87" t="b">
        <v>0</v>
      </c>
      <c r="BT43" s="87" t="b">
        <v>0</v>
      </c>
      <c r="BU43" s="87" t="b">
        <v>0</v>
      </c>
      <c r="BV43" s="87"/>
      <c r="BW43" s="87">
        <v>2303</v>
      </c>
      <c r="BX43" s="87" t="s">
        <v>911</v>
      </c>
      <c r="BY43" s="87" t="b">
        <v>1</v>
      </c>
      <c r="BZ43" s="87" t="s">
        <v>66</v>
      </c>
      <c r="CA43" s="87">
        <v>2</v>
      </c>
      <c r="CB43" s="87" t="s">
        <v>249</v>
      </c>
      <c r="CC43" s="87"/>
      <c r="CD43" s="87"/>
      <c r="CE43" s="87"/>
      <c r="CF43" s="87"/>
      <c r="CG43" s="87"/>
      <c r="CH43" s="87"/>
      <c r="CI43" s="87"/>
      <c r="CJ43" s="87"/>
      <c r="CK43" s="87"/>
      <c r="CL43" s="87" t="s">
        <v>664</v>
      </c>
      <c r="CM43" s="87">
        <v>3457</v>
      </c>
      <c r="CN43" s="87">
        <v>2928</v>
      </c>
      <c r="CO43" s="87">
        <v>3080</v>
      </c>
      <c r="CP43" s="87">
        <v>2553</v>
      </c>
      <c r="CQ43" s="87"/>
      <c r="CR43" s="87" t="s">
        <v>721</v>
      </c>
      <c r="CS43" s="87" t="s">
        <v>776</v>
      </c>
      <c r="CT43" s="87" t="s">
        <v>817</v>
      </c>
      <c r="CU43" s="87"/>
      <c r="CV43" s="125">
        <v>39212.66372685185</v>
      </c>
      <c r="CW43" s="87" t="s">
        <v>866</v>
      </c>
      <c r="CX43" s="87" t="b">
        <v>0</v>
      </c>
      <c r="CY43" s="87" t="b">
        <v>0</v>
      </c>
      <c r="CZ43" s="87" t="b">
        <v>1</v>
      </c>
      <c r="DA43" s="87"/>
      <c r="DB43" s="87">
        <v>104</v>
      </c>
      <c r="DC43" s="87" t="s">
        <v>902</v>
      </c>
      <c r="DD43" s="87" t="b">
        <v>0</v>
      </c>
      <c r="DE43" s="87" t="s">
        <v>65</v>
      </c>
      <c r="DF43" s="87">
        <v>3</v>
      </c>
      <c r="DG43" s="87">
        <v>13</v>
      </c>
      <c r="DH43" s="87">
        <v>13</v>
      </c>
      <c r="DI43" s="87">
        <v>3</v>
      </c>
      <c r="DJ43" s="87">
        <v>2</v>
      </c>
      <c r="DK43" s="87">
        <v>-8</v>
      </c>
      <c r="DL43" s="87">
        <v>-8</v>
      </c>
    </row>
    <row r="44" spans="1:116" ht="15">
      <c r="A44" s="87" t="s">
        <v>1089</v>
      </c>
      <c r="B44" s="87" t="s">
        <v>1088</v>
      </c>
      <c r="C44" s="87" t="s">
        <v>269</v>
      </c>
      <c r="D44" s="87" t="s">
        <v>249</v>
      </c>
      <c r="E44" s="87"/>
      <c r="F44" s="87" t="s">
        <v>294</v>
      </c>
      <c r="G44" s="125">
        <v>43704.86517361111</v>
      </c>
      <c r="H44" s="87" t="s">
        <v>1064</v>
      </c>
      <c r="I44" s="87"/>
      <c r="J44" s="87"/>
      <c r="K44" s="87"/>
      <c r="L44" s="87"/>
      <c r="M44" s="87" t="s">
        <v>399</v>
      </c>
      <c r="N44" s="125">
        <v>43704.86517361111</v>
      </c>
      <c r="O44" s="125">
        <v>43704</v>
      </c>
      <c r="P44" s="126">
        <v>0.8651736111111111</v>
      </c>
      <c r="Q44" s="87" t="s">
        <v>1083</v>
      </c>
      <c r="R44" s="87"/>
      <c r="S44" s="87"/>
      <c r="T44" s="87" t="s">
        <v>1089</v>
      </c>
      <c r="U44" s="87" t="s">
        <v>1088</v>
      </c>
      <c r="V44" s="87" t="b">
        <v>0</v>
      </c>
      <c r="W44" s="87">
        <v>9</v>
      </c>
      <c r="X44" s="87" t="s">
        <v>610</v>
      </c>
      <c r="Y44" s="87" t="b">
        <v>0</v>
      </c>
      <c r="Z44" s="87" t="s">
        <v>611</v>
      </c>
      <c r="AA44" s="87"/>
      <c r="AB44" s="87"/>
      <c r="AC44" s="87" t="b">
        <v>0</v>
      </c>
      <c r="AD44" s="87">
        <v>0</v>
      </c>
      <c r="AE44" s="87"/>
      <c r="AF44" s="87" t="s">
        <v>616</v>
      </c>
      <c r="AG44" s="87" t="b">
        <v>0</v>
      </c>
      <c r="AH44" s="87" t="s">
        <v>1088</v>
      </c>
      <c r="AI44" s="87" t="s">
        <v>1093</v>
      </c>
      <c r="AJ44" s="87">
        <v>0</v>
      </c>
      <c r="AK44" s="87">
        <v>0</v>
      </c>
      <c r="AL44" s="87"/>
      <c r="AM44" s="87"/>
      <c r="AN44" s="87"/>
      <c r="AO44" s="87"/>
      <c r="AP44" s="87"/>
      <c r="AQ44" s="87"/>
      <c r="AR44" s="87"/>
      <c r="AS44" s="87"/>
      <c r="AT44" s="87">
        <v>3</v>
      </c>
      <c r="AU44" s="87">
        <v>2</v>
      </c>
      <c r="AV44" s="87">
        <v>3</v>
      </c>
      <c r="AW44" s="87" t="s">
        <v>269</v>
      </c>
      <c r="AX44" s="87"/>
      <c r="AY44" s="87"/>
      <c r="AZ44" s="87"/>
      <c r="BA44" s="87"/>
      <c r="BB44" s="87"/>
      <c r="BC44" s="87"/>
      <c r="BD44" s="87"/>
      <c r="BE44" s="87"/>
      <c r="BF44" s="87"/>
      <c r="BG44" s="87" t="s">
        <v>696</v>
      </c>
      <c r="BH44" s="87">
        <v>11204</v>
      </c>
      <c r="BI44" s="87">
        <v>73255</v>
      </c>
      <c r="BJ44" s="87">
        <v>77905</v>
      </c>
      <c r="BK44" s="87">
        <v>22901</v>
      </c>
      <c r="BL44" s="87"/>
      <c r="BM44" s="87" t="s">
        <v>751</v>
      </c>
      <c r="BN44" s="87" t="s">
        <v>795</v>
      </c>
      <c r="BO44" s="87" t="s">
        <v>842</v>
      </c>
      <c r="BP44" s="87"/>
      <c r="BQ44" s="125">
        <v>40109.76318287037</v>
      </c>
      <c r="BR44" s="87" t="s">
        <v>892</v>
      </c>
      <c r="BS44" s="87" t="b">
        <v>0</v>
      </c>
      <c r="BT44" s="87" t="b">
        <v>0</v>
      </c>
      <c r="BU44" s="87" t="b">
        <v>0</v>
      </c>
      <c r="BV44" s="87"/>
      <c r="BW44" s="87">
        <v>2303</v>
      </c>
      <c r="BX44" s="87" t="s">
        <v>911</v>
      </c>
      <c r="BY44" s="87" t="b">
        <v>1</v>
      </c>
      <c r="BZ44" s="87" t="s">
        <v>66</v>
      </c>
      <c r="CA44" s="87">
        <v>2</v>
      </c>
      <c r="CB44" s="87" t="s">
        <v>249</v>
      </c>
      <c r="CC44" s="87"/>
      <c r="CD44" s="87"/>
      <c r="CE44" s="87"/>
      <c r="CF44" s="87"/>
      <c r="CG44" s="87"/>
      <c r="CH44" s="87"/>
      <c r="CI44" s="87"/>
      <c r="CJ44" s="87"/>
      <c r="CK44" s="87"/>
      <c r="CL44" s="87" t="s">
        <v>664</v>
      </c>
      <c r="CM44" s="87">
        <v>3457</v>
      </c>
      <c r="CN44" s="87">
        <v>2928</v>
      </c>
      <c r="CO44" s="87">
        <v>3080</v>
      </c>
      <c r="CP44" s="87">
        <v>2553</v>
      </c>
      <c r="CQ44" s="87"/>
      <c r="CR44" s="87" t="s">
        <v>721</v>
      </c>
      <c r="CS44" s="87" t="s">
        <v>776</v>
      </c>
      <c r="CT44" s="87" t="s">
        <v>817</v>
      </c>
      <c r="CU44" s="87"/>
      <c r="CV44" s="125">
        <v>39212.66372685185</v>
      </c>
      <c r="CW44" s="87" t="s">
        <v>866</v>
      </c>
      <c r="CX44" s="87" t="b">
        <v>0</v>
      </c>
      <c r="CY44" s="87" t="b">
        <v>0</v>
      </c>
      <c r="CZ44" s="87" t="b">
        <v>1</v>
      </c>
      <c r="DA44" s="87"/>
      <c r="DB44" s="87">
        <v>104</v>
      </c>
      <c r="DC44" s="87" t="s">
        <v>902</v>
      </c>
      <c r="DD44" s="87" t="b">
        <v>0</v>
      </c>
      <c r="DE44" s="87" t="s">
        <v>65</v>
      </c>
      <c r="DF44" s="87">
        <v>3</v>
      </c>
      <c r="DG44" s="87">
        <v>13</v>
      </c>
      <c r="DH44" s="87">
        <v>13</v>
      </c>
      <c r="DI44" s="87">
        <v>2</v>
      </c>
      <c r="DJ44" s="87">
        <v>1</v>
      </c>
      <c r="DK44" s="87">
        <v>-8</v>
      </c>
      <c r="DL44" s="87">
        <v>-8</v>
      </c>
    </row>
    <row r="45" spans="1:116" ht="15">
      <c r="A45" s="87" t="s">
        <v>1088</v>
      </c>
      <c r="B45" s="87" t="s">
        <v>1088</v>
      </c>
      <c r="C45" s="87" t="s">
        <v>269</v>
      </c>
      <c r="D45" s="87" t="s">
        <v>249</v>
      </c>
      <c r="E45" s="87"/>
      <c r="F45" s="87" t="s">
        <v>293</v>
      </c>
      <c r="G45" s="125">
        <v>43704.86450231481</v>
      </c>
      <c r="H45" s="87" t="s">
        <v>1063</v>
      </c>
      <c r="I45" s="87"/>
      <c r="J45" s="87"/>
      <c r="K45" s="87" t="s">
        <v>344</v>
      </c>
      <c r="L45" s="87"/>
      <c r="M45" s="87" t="s">
        <v>399</v>
      </c>
      <c r="N45" s="125">
        <v>43704.86450231481</v>
      </c>
      <c r="O45" s="125">
        <v>43704</v>
      </c>
      <c r="P45" s="126">
        <v>0.8645023148148149</v>
      </c>
      <c r="Q45" s="87" t="s">
        <v>1082</v>
      </c>
      <c r="R45" s="87"/>
      <c r="S45" s="87"/>
      <c r="T45" s="87" t="s">
        <v>1088</v>
      </c>
      <c r="U45" s="87"/>
      <c r="V45" s="87" t="b">
        <v>0</v>
      </c>
      <c r="W45" s="87">
        <v>37</v>
      </c>
      <c r="X45" s="87"/>
      <c r="Y45" s="87" t="b">
        <v>0</v>
      </c>
      <c r="Z45" s="87" t="s">
        <v>611</v>
      </c>
      <c r="AA45" s="87"/>
      <c r="AB45" s="87"/>
      <c r="AC45" s="87" t="b">
        <v>0</v>
      </c>
      <c r="AD45" s="87">
        <v>10</v>
      </c>
      <c r="AE45" s="87"/>
      <c r="AF45" s="87" t="s">
        <v>616</v>
      </c>
      <c r="AG45" s="87" t="b">
        <v>0</v>
      </c>
      <c r="AH45" s="87" t="s">
        <v>1088</v>
      </c>
      <c r="AI45" s="87" t="s">
        <v>1093</v>
      </c>
      <c r="AJ45" s="87">
        <v>0</v>
      </c>
      <c r="AK45" s="87">
        <v>0</v>
      </c>
      <c r="AL45" s="87"/>
      <c r="AM45" s="87"/>
      <c r="AN45" s="87"/>
      <c r="AO45" s="87"/>
      <c r="AP45" s="87"/>
      <c r="AQ45" s="87"/>
      <c r="AR45" s="87"/>
      <c r="AS45" s="87"/>
      <c r="AT45" s="87">
        <v>1</v>
      </c>
      <c r="AU45" s="87">
        <v>2</v>
      </c>
      <c r="AV45" s="87">
        <v>3</v>
      </c>
      <c r="AW45" s="87" t="s">
        <v>269</v>
      </c>
      <c r="AX45" s="87"/>
      <c r="AY45" s="87"/>
      <c r="AZ45" s="87"/>
      <c r="BA45" s="87"/>
      <c r="BB45" s="87"/>
      <c r="BC45" s="87"/>
      <c r="BD45" s="87"/>
      <c r="BE45" s="87"/>
      <c r="BF45" s="87"/>
      <c r="BG45" s="87" t="s">
        <v>696</v>
      </c>
      <c r="BH45" s="87">
        <v>11204</v>
      </c>
      <c r="BI45" s="87">
        <v>73255</v>
      </c>
      <c r="BJ45" s="87">
        <v>77905</v>
      </c>
      <c r="BK45" s="87">
        <v>22901</v>
      </c>
      <c r="BL45" s="87"/>
      <c r="BM45" s="87" t="s">
        <v>751</v>
      </c>
      <c r="BN45" s="87" t="s">
        <v>795</v>
      </c>
      <c r="BO45" s="87" t="s">
        <v>842</v>
      </c>
      <c r="BP45" s="87"/>
      <c r="BQ45" s="125">
        <v>40109.76318287037</v>
      </c>
      <c r="BR45" s="87" t="s">
        <v>892</v>
      </c>
      <c r="BS45" s="87" t="b">
        <v>0</v>
      </c>
      <c r="BT45" s="87" t="b">
        <v>0</v>
      </c>
      <c r="BU45" s="87" t="b">
        <v>0</v>
      </c>
      <c r="BV45" s="87"/>
      <c r="BW45" s="87">
        <v>2303</v>
      </c>
      <c r="BX45" s="87" t="s">
        <v>911</v>
      </c>
      <c r="BY45" s="87" t="b">
        <v>1</v>
      </c>
      <c r="BZ45" s="87" t="s">
        <v>66</v>
      </c>
      <c r="CA45" s="87">
        <v>2</v>
      </c>
      <c r="CB45" s="87" t="s">
        <v>249</v>
      </c>
      <c r="CC45" s="87"/>
      <c r="CD45" s="87"/>
      <c r="CE45" s="87"/>
      <c r="CF45" s="87"/>
      <c r="CG45" s="87"/>
      <c r="CH45" s="87"/>
      <c r="CI45" s="87"/>
      <c r="CJ45" s="87"/>
      <c r="CK45" s="87"/>
      <c r="CL45" s="87" t="s">
        <v>664</v>
      </c>
      <c r="CM45" s="87">
        <v>3457</v>
      </c>
      <c r="CN45" s="87">
        <v>2928</v>
      </c>
      <c r="CO45" s="87">
        <v>3080</v>
      </c>
      <c r="CP45" s="87">
        <v>2553</v>
      </c>
      <c r="CQ45" s="87"/>
      <c r="CR45" s="87" t="s">
        <v>721</v>
      </c>
      <c r="CS45" s="87" t="s">
        <v>776</v>
      </c>
      <c r="CT45" s="87" t="s">
        <v>817</v>
      </c>
      <c r="CU45" s="87"/>
      <c r="CV45" s="125">
        <v>39212.66372685185</v>
      </c>
      <c r="CW45" s="87" t="s">
        <v>866</v>
      </c>
      <c r="CX45" s="87" t="b">
        <v>0</v>
      </c>
      <c r="CY45" s="87" t="b">
        <v>0</v>
      </c>
      <c r="CZ45" s="87" t="b">
        <v>1</v>
      </c>
      <c r="DA45" s="87"/>
      <c r="DB45" s="87">
        <v>104</v>
      </c>
      <c r="DC45" s="87" t="s">
        <v>902</v>
      </c>
      <c r="DD45" s="87" t="b">
        <v>0</v>
      </c>
      <c r="DE45" s="87" t="s">
        <v>65</v>
      </c>
      <c r="DF45" s="87">
        <v>3</v>
      </c>
      <c r="DG45" s="87">
        <v>13</v>
      </c>
      <c r="DH45" s="87">
        <v>13</v>
      </c>
      <c r="DI45" s="87">
        <v>1</v>
      </c>
      <c r="DJ45" s="87">
        <v>1</v>
      </c>
      <c r="DK45" s="87">
        <v>-8</v>
      </c>
      <c r="DL45" s="87">
        <v>-8</v>
      </c>
    </row>
    <row r="46" spans="1:116" ht="15">
      <c r="A46" s="87" t="s">
        <v>576</v>
      </c>
      <c r="B46" s="87" t="s">
        <v>575</v>
      </c>
      <c r="C46" s="87" t="s">
        <v>268</v>
      </c>
      <c r="D46" s="87" t="s">
        <v>269</v>
      </c>
      <c r="E46" s="87"/>
      <c r="F46" s="87" t="s">
        <v>292</v>
      </c>
      <c r="G46" s="125">
        <v>43705.06420138889</v>
      </c>
      <c r="H46" s="87" t="s">
        <v>307</v>
      </c>
      <c r="I46" s="87"/>
      <c r="J46" s="87"/>
      <c r="K46" s="87"/>
      <c r="L46" s="87"/>
      <c r="M46" s="87" t="s">
        <v>398</v>
      </c>
      <c r="N46" s="125">
        <v>43705.06420138889</v>
      </c>
      <c r="O46" s="125">
        <v>43705</v>
      </c>
      <c r="P46" s="126">
        <v>0.06420138888888889</v>
      </c>
      <c r="Q46" s="87" t="s">
        <v>511</v>
      </c>
      <c r="R46" s="87"/>
      <c r="S46" s="87"/>
      <c r="T46" s="87" t="s">
        <v>576</v>
      </c>
      <c r="U46" s="87"/>
      <c r="V46" s="87" t="b">
        <v>0</v>
      </c>
      <c r="W46" s="87">
        <v>0</v>
      </c>
      <c r="X46" s="87"/>
      <c r="Y46" s="87" t="b">
        <v>0</v>
      </c>
      <c r="Z46" s="87" t="s">
        <v>611</v>
      </c>
      <c r="AA46" s="87"/>
      <c r="AB46" s="87"/>
      <c r="AC46" s="87" t="b">
        <v>0</v>
      </c>
      <c r="AD46" s="87">
        <v>1</v>
      </c>
      <c r="AE46" s="87" t="s">
        <v>575</v>
      </c>
      <c r="AF46" s="87" t="s">
        <v>620</v>
      </c>
      <c r="AG46" s="87" t="b">
        <v>0</v>
      </c>
      <c r="AH46" s="87" t="s">
        <v>575</v>
      </c>
      <c r="AI46" s="87" t="s">
        <v>196</v>
      </c>
      <c r="AJ46" s="87">
        <v>0</v>
      </c>
      <c r="AK46" s="87">
        <v>0</v>
      </c>
      <c r="AL46" s="87"/>
      <c r="AM46" s="87"/>
      <c r="AN46" s="87"/>
      <c r="AO46" s="87"/>
      <c r="AP46" s="87"/>
      <c r="AQ46" s="87"/>
      <c r="AR46" s="87"/>
      <c r="AS46" s="87"/>
      <c r="AT46" s="87">
        <v>1</v>
      </c>
      <c r="AU46" s="87">
        <v>2</v>
      </c>
      <c r="AV46" s="87">
        <v>2</v>
      </c>
      <c r="AW46" s="87" t="s">
        <v>268</v>
      </c>
      <c r="AX46" s="87"/>
      <c r="AY46" s="87"/>
      <c r="AZ46" s="87"/>
      <c r="BA46" s="87"/>
      <c r="BB46" s="87"/>
      <c r="BC46" s="87"/>
      <c r="BD46" s="87"/>
      <c r="BE46" s="87"/>
      <c r="BF46" s="87"/>
      <c r="BG46" s="87" t="s">
        <v>695</v>
      </c>
      <c r="BH46" s="87">
        <v>458</v>
      </c>
      <c r="BI46" s="87">
        <v>285</v>
      </c>
      <c r="BJ46" s="87">
        <v>14228</v>
      </c>
      <c r="BK46" s="87">
        <v>12566</v>
      </c>
      <c r="BL46" s="87"/>
      <c r="BM46" s="87" t="s">
        <v>750</v>
      </c>
      <c r="BN46" s="87" t="s">
        <v>794</v>
      </c>
      <c r="BO46" s="87" t="s">
        <v>841</v>
      </c>
      <c r="BP46" s="87"/>
      <c r="BQ46" s="125">
        <v>43285.988229166665</v>
      </c>
      <c r="BR46" s="87" t="s">
        <v>891</v>
      </c>
      <c r="BS46" s="87" t="b">
        <v>0</v>
      </c>
      <c r="BT46" s="87" t="b">
        <v>0</v>
      </c>
      <c r="BU46" s="87" t="b">
        <v>0</v>
      </c>
      <c r="BV46" s="87"/>
      <c r="BW46" s="87">
        <v>3</v>
      </c>
      <c r="BX46" s="87" t="s">
        <v>903</v>
      </c>
      <c r="BY46" s="87" t="b">
        <v>0</v>
      </c>
      <c r="BZ46" s="87" t="s">
        <v>66</v>
      </c>
      <c r="CA46" s="87">
        <v>2</v>
      </c>
      <c r="CB46" s="87" t="s">
        <v>269</v>
      </c>
      <c r="CC46" s="87"/>
      <c r="CD46" s="87"/>
      <c r="CE46" s="87"/>
      <c r="CF46" s="87"/>
      <c r="CG46" s="87"/>
      <c r="CH46" s="87"/>
      <c r="CI46" s="87"/>
      <c r="CJ46" s="87"/>
      <c r="CK46" s="87"/>
      <c r="CL46" s="87" t="s">
        <v>696</v>
      </c>
      <c r="CM46" s="87">
        <v>11204</v>
      </c>
      <c r="CN46" s="87">
        <v>73255</v>
      </c>
      <c r="CO46" s="87">
        <v>77905</v>
      </c>
      <c r="CP46" s="87">
        <v>22901</v>
      </c>
      <c r="CQ46" s="87"/>
      <c r="CR46" s="87" t="s">
        <v>751</v>
      </c>
      <c r="CS46" s="87" t="s">
        <v>795</v>
      </c>
      <c r="CT46" s="87" t="s">
        <v>842</v>
      </c>
      <c r="CU46" s="87"/>
      <c r="CV46" s="125">
        <v>40109.76318287037</v>
      </c>
      <c r="CW46" s="87" t="s">
        <v>892</v>
      </c>
      <c r="CX46" s="87" t="b">
        <v>0</v>
      </c>
      <c r="CY46" s="87" t="b">
        <v>0</v>
      </c>
      <c r="CZ46" s="87" t="b">
        <v>0</v>
      </c>
      <c r="DA46" s="87"/>
      <c r="DB46" s="87">
        <v>2303</v>
      </c>
      <c r="DC46" s="87" t="s">
        <v>911</v>
      </c>
      <c r="DD46" s="87" t="b">
        <v>1</v>
      </c>
      <c r="DE46" s="87" t="s">
        <v>66</v>
      </c>
      <c r="DF46" s="87">
        <v>2</v>
      </c>
      <c r="DG46" s="87">
        <v>13</v>
      </c>
      <c r="DH46" s="87">
        <v>13</v>
      </c>
      <c r="DI46" s="87">
        <v>5</v>
      </c>
      <c r="DJ46" s="87">
        <v>4</v>
      </c>
      <c r="DK46" s="87">
        <v>-8</v>
      </c>
      <c r="DL46" s="87">
        <v>-8</v>
      </c>
    </row>
    <row r="47" spans="1:116" ht="15">
      <c r="A47" s="87" t="s">
        <v>575</v>
      </c>
      <c r="B47" s="87" t="s">
        <v>606</v>
      </c>
      <c r="C47" s="87" t="s">
        <v>269</v>
      </c>
      <c r="D47" s="87" t="s">
        <v>249</v>
      </c>
      <c r="E47" s="87"/>
      <c r="F47" s="87" t="s">
        <v>294</v>
      </c>
      <c r="G47" s="125">
        <v>43704.88324074074</v>
      </c>
      <c r="H47" s="87" t="s">
        <v>307</v>
      </c>
      <c r="I47" s="87"/>
      <c r="J47" s="87"/>
      <c r="K47" s="87" t="s">
        <v>344</v>
      </c>
      <c r="L47" s="87"/>
      <c r="M47" s="87" t="s">
        <v>399</v>
      </c>
      <c r="N47" s="125">
        <v>43704.88324074074</v>
      </c>
      <c r="O47" s="125">
        <v>43704</v>
      </c>
      <c r="P47" s="126">
        <v>0.8832407407407407</v>
      </c>
      <c r="Q47" s="87" t="s">
        <v>510</v>
      </c>
      <c r="R47" s="87"/>
      <c r="S47" s="87"/>
      <c r="T47" s="87" t="s">
        <v>575</v>
      </c>
      <c r="U47" s="87" t="s">
        <v>606</v>
      </c>
      <c r="V47" s="87" t="b">
        <v>0</v>
      </c>
      <c r="W47" s="87">
        <v>3</v>
      </c>
      <c r="X47" s="87" t="s">
        <v>610</v>
      </c>
      <c r="Y47" s="87" t="b">
        <v>0</v>
      </c>
      <c r="Z47" s="87" t="s">
        <v>611</v>
      </c>
      <c r="AA47" s="87"/>
      <c r="AB47" s="87"/>
      <c r="AC47" s="87" t="b">
        <v>0</v>
      </c>
      <c r="AD47" s="87">
        <v>1</v>
      </c>
      <c r="AE47" s="87"/>
      <c r="AF47" s="87" t="s">
        <v>616</v>
      </c>
      <c r="AG47" s="87" t="b">
        <v>0</v>
      </c>
      <c r="AH47" s="87" t="s">
        <v>606</v>
      </c>
      <c r="AI47" s="87" t="s">
        <v>196</v>
      </c>
      <c r="AJ47" s="87">
        <v>0</v>
      </c>
      <c r="AK47" s="87">
        <v>0</v>
      </c>
      <c r="AL47" s="87"/>
      <c r="AM47" s="87"/>
      <c r="AN47" s="87"/>
      <c r="AO47" s="87"/>
      <c r="AP47" s="87"/>
      <c r="AQ47" s="87"/>
      <c r="AR47" s="87"/>
      <c r="AS47" s="87"/>
      <c r="AT47" s="87">
        <v>3</v>
      </c>
      <c r="AU47" s="87">
        <v>2</v>
      </c>
      <c r="AV47" s="87">
        <v>3</v>
      </c>
      <c r="AW47" s="87" t="s">
        <v>269</v>
      </c>
      <c r="AX47" s="87"/>
      <c r="AY47" s="87"/>
      <c r="AZ47" s="87"/>
      <c r="BA47" s="87"/>
      <c r="BB47" s="87"/>
      <c r="BC47" s="87"/>
      <c r="BD47" s="87"/>
      <c r="BE47" s="87"/>
      <c r="BF47" s="87"/>
      <c r="BG47" s="87" t="s">
        <v>696</v>
      </c>
      <c r="BH47" s="87">
        <v>11204</v>
      </c>
      <c r="BI47" s="87">
        <v>73255</v>
      </c>
      <c r="BJ47" s="87">
        <v>77905</v>
      </c>
      <c r="BK47" s="87">
        <v>22901</v>
      </c>
      <c r="BL47" s="87"/>
      <c r="BM47" s="87" t="s">
        <v>751</v>
      </c>
      <c r="BN47" s="87" t="s">
        <v>795</v>
      </c>
      <c r="BO47" s="87" t="s">
        <v>842</v>
      </c>
      <c r="BP47" s="87"/>
      <c r="BQ47" s="125">
        <v>40109.76318287037</v>
      </c>
      <c r="BR47" s="87" t="s">
        <v>892</v>
      </c>
      <c r="BS47" s="87" t="b">
        <v>0</v>
      </c>
      <c r="BT47" s="87" t="b">
        <v>0</v>
      </c>
      <c r="BU47" s="87" t="b">
        <v>0</v>
      </c>
      <c r="BV47" s="87"/>
      <c r="BW47" s="87">
        <v>2303</v>
      </c>
      <c r="BX47" s="87" t="s">
        <v>911</v>
      </c>
      <c r="BY47" s="87" t="b">
        <v>1</v>
      </c>
      <c r="BZ47" s="87" t="s">
        <v>66</v>
      </c>
      <c r="CA47" s="87">
        <v>2</v>
      </c>
      <c r="CB47" s="87" t="s">
        <v>249</v>
      </c>
      <c r="CC47" s="87"/>
      <c r="CD47" s="87"/>
      <c r="CE47" s="87"/>
      <c r="CF47" s="87"/>
      <c r="CG47" s="87"/>
      <c r="CH47" s="87"/>
      <c r="CI47" s="87"/>
      <c r="CJ47" s="87"/>
      <c r="CK47" s="87"/>
      <c r="CL47" s="87" t="s">
        <v>664</v>
      </c>
      <c r="CM47" s="87">
        <v>3457</v>
      </c>
      <c r="CN47" s="87">
        <v>2928</v>
      </c>
      <c r="CO47" s="87">
        <v>3080</v>
      </c>
      <c r="CP47" s="87">
        <v>2553</v>
      </c>
      <c r="CQ47" s="87"/>
      <c r="CR47" s="87" t="s">
        <v>721</v>
      </c>
      <c r="CS47" s="87" t="s">
        <v>776</v>
      </c>
      <c r="CT47" s="87" t="s">
        <v>817</v>
      </c>
      <c r="CU47" s="87"/>
      <c r="CV47" s="125">
        <v>39212.66372685185</v>
      </c>
      <c r="CW47" s="87" t="s">
        <v>866</v>
      </c>
      <c r="CX47" s="87" t="b">
        <v>0</v>
      </c>
      <c r="CY47" s="87" t="b">
        <v>0</v>
      </c>
      <c r="CZ47" s="87" t="b">
        <v>1</v>
      </c>
      <c r="DA47" s="87"/>
      <c r="DB47" s="87">
        <v>104</v>
      </c>
      <c r="DC47" s="87" t="s">
        <v>902</v>
      </c>
      <c r="DD47" s="87" t="b">
        <v>0</v>
      </c>
      <c r="DE47" s="87" t="s">
        <v>65</v>
      </c>
      <c r="DF47" s="87">
        <v>3</v>
      </c>
      <c r="DG47" s="87">
        <v>13</v>
      </c>
      <c r="DH47" s="87">
        <v>13</v>
      </c>
      <c r="DI47" s="87">
        <v>4</v>
      </c>
      <c r="DJ47" s="87">
        <v>3</v>
      </c>
      <c r="DK47" s="87">
        <v>-8</v>
      </c>
      <c r="DL47" s="87">
        <v>-8</v>
      </c>
    </row>
    <row r="48" spans="1:116" ht="15">
      <c r="A48" s="87" t="s">
        <v>584</v>
      </c>
      <c r="B48" s="87" t="s">
        <v>593</v>
      </c>
      <c r="C48" s="87" t="s">
        <v>268</v>
      </c>
      <c r="D48" s="87" t="s">
        <v>273</v>
      </c>
      <c r="E48" s="87"/>
      <c r="F48" s="87" t="s">
        <v>292</v>
      </c>
      <c r="G48" s="125">
        <v>43707.58255787037</v>
      </c>
      <c r="H48" s="87" t="s">
        <v>311</v>
      </c>
      <c r="I48" s="87"/>
      <c r="J48" s="87"/>
      <c r="K48" s="87" t="s">
        <v>352</v>
      </c>
      <c r="L48" s="87"/>
      <c r="M48" s="87" t="s">
        <v>398</v>
      </c>
      <c r="N48" s="125">
        <v>43707.58255787037</v>
      </c>
      <c r="O48" s="125">
        <v>43707</v>
      </c>
      <c r="P48" s="126">
        <v>0.5825578703703703</v>
      </c>
      <c r="Q48" s="87" t="s">
        <v>518</v>
      </c>
      <c r="R48" s="87"/>
      <c r="S48" s="87"/>
      <c r="T48" s="87" t="s">
        <v>584</v>
      </c>
      <c r="U48" s="87"/>
      <c r="V48" s="87" t="b">
        <v>0</v>
      </c>
      <c r="W48" s="87">
        <v>0</v>
      </c>
      <c r="X48" s="87"/>
      <c r="Y48" s="87" t="b">
        <v>0</v>
      </c>
      <c r="Z48" s="87" t="s">
        <v>611</v>
      </c>
      <c r="AA48" s="87"/>
      <c r="AB48" s="87"/>
      <c r="AC48" s="87" t="b">
        <v>0</v>
      </c>
      <c r="AD48" s="87">
        <v>2</v>
      </c>
      <c r="AE48" s="87" t="s">
        <v>593</v>
      </c>
      <c r="AF48" s="87" t="s">
        <v>620</v>
      </c>
      <c r="AG48" s="87" t="b">
        <v>0</v>
      </c>
      <c r="AH48" s="87" t="s">
        <v>593</v>
      </c>
      <c r="AI48" s="87" t="s">
        <v>196</v>
      </c>
      <c r="AJ48" s="87">
        <v>0</v>
      </c>
      <c r="AK48" s="87">
        <v>0</v>
      </c>
      <c r="AL48" s="87"/>
      <c r="AM48" s="87"/>
      <c r="AN48" s="87"/>
      <c r="AO48" s="87"/>
      <c r="AP48" s="87"/>
      <c r="AQ48" s="87"/>
      <c r="AR48" s="87"/>
      <c r="AS48" s="87"/>
      <c r="AT48" s="87">
        <v>2</v>
      </c>
      <c r="AU48" s="87">
        <v>2</v>
      </c>
      <c r="AV48" s="87">
        <v>2</v>
      </c>
      <c r="AW48" s="87" t="s">
        <v>268</v>
      </c>
      <c r="AX48" s="87"/>
      <c r="AY48" s="87"/>
      <c r="AZ48" s="87"/>
      <c r="BA48" s="87"/>
      <c r="BB48" s="87"/>
      <c r="BC48" s="87"/>
      <c r="BD48" s="87"/>
      <c r="BE48" s="87"/>
      <c r="BF48" s="87"/>
      <c r="BG48" s="87" t="s">
        <v>695</v>
      </c>
      <c r="BH48" s="87">
        <v>458</v>
      </c>
      <c r="BI48" s="87">
        <v>285</v>
      </c>
      <c r="BJ48" s="87">
        <v>14228</v>
      </c>
      <c r="BK48" s="87">
        <v>12566</v>
      </c>
      <c r="BL48" s="87"/>
      <c r="BM48" s="87" t="s">
        <v>750</v>
      </c>
      <c r="BN48" s="87" t="s">
        <v>794</v>
      </c>
      <c r="BO48" s="87" t="s">
        <v>841</v>
      </c>
      <c r="BP48" s="87"/>
      <c r="BQ48" s="125">
        <v>43285.988229166665</v>
      </c>
      <c r="BR48" s="87" t="s">
        <v>891</v>
      </c>
      <c r="BS48" s="87" t="b">
        <v>0</v>
      </c>
      <c r="BT48" s="87" t="b">
        <v>0</v>
      </c>
      <c r="BU48" s="87" t="b">
        <v>0</v>
      </c>
      <c r="BV48" s="87"/>
      <c r="BW48" s="87">
        <v>3</v>
      </c>
      <c r="BX48" s="87" t="s">
        <v>903</v>
      </c>
      <c r="BY48" s="87" t="b">
        <v>0</v>
      </c>
      <c r="BZ48" s="87" t="s">
        <v>66</v>
      </c>
      <c r="CA48" s="87">
        <v>2</v>
      </c>
      <c r="CB48" s="87" t="s">
        <v>273</v>
      </c>
      <c r="CC48" s="87"/>
      <c r="CD48" s="87"/>
      <c r="CE48" s="87"/>
      <c r="CF48" s="87"/>
      <c r="CG48" s="87"/>
      <c r="CH48" s="87"/>
      <c r="CI48" s="87"/>
      <c r="CJ48" s="87"/>
      <c r="CK48" s="87"/>
      <c r="CL48" s="87" t="s">
        <v>680</v>
      </c>
      <c r="CM48" s="87">
        <v>1035</v>
      </c>
      <c r="CN48" s="87">
        <v>1484</v>
      </c>
      <c r="CO48" s="87">
        <v>2844</v>
      </c>
      <c r="CP48" s="87">
        <v>1557</v>
      </c>
      <c r="CQ48" s="87"/>
      <c r="CR48" s="87" t="s">
        <v>737</v>
      </c>
      <c r="CS48" s="87"/>
      <c r="CT48" s="87" t="s">
        <v>828</v>
      </c>
      <c r="CU48" s="87"/>
      <c r="CV48" s="125">
        <v>43123.68715277778</v>
      </c>
      <c r="CW48" s="87" t="s">
        <v>879</v>
      </c>
      <c r="CX48" s="87" t="b">
        <v>0</v>
      </c>
      <c r="CY48" s="87" t="b">
        <v>0</v>
      </c>
      <c r="CZ48" s="87" t="b">
        <v>1</v>
      </c>
      <c r="DA48" s="87"/>
      <c r="DB48" s="87">
        <v>27</v>
      </c>
      <c r="DC48" s="87" t="s">
        <v>903</v>
      </c>
      <c r="DD48" s="87" t="b">
        <v>0</v>
      </c>
      <c r="DE48" s="87" t="s">
        <v>66</v>
      </c>
      <c r="DF48" s="87">
        <v>2</v>
      </c>
      <c r="DG48" s="87">
        <v>9</v>
      </c>
      <c r="DH48" s="87">
        <v>9</v>
      </c>
      <c r="DI48" s="87">
        <v>2</v>
      </c>
      <c r="DJ48" s="87">
        <v>1</v>
      </c>
      <c r="DK48" s="87">
        <v>-12</v>
      </c>
      <c r="DL48" s="87">
        <v>-12.5</v>
      </c>
    </row>
    <row r="49" spans="1:116" ht="15">
      <c r="A49" s="87" t="s">
        <v>583</v>
      </c>
      <c r="B49" s="87" t="s">
        <v>594</v>
      </c>
      <c r="C49" s="87" t="s">
        <v>268</v>
      </c>
      <c r="D49" s="87" t="s">
        <v>273</v>
      </c>
      <c r="E49" s="87"/>
      <c r="F49" s="87" t="s">
        <v>292</v>
      </c>
      <c r="G49" s="125">
        <v>43705.55535879629</v>
      </c>
      <c r="H49" s="87" t="s">
        <v>299</v>
      </c>
      <c r="I49" s="87"/>
      <c r="J49" s="87"/>
      <c r="K49" s="87" t="s">
        <v>345</v>
      </c>
      <c r="L49" s="87"/>
      <c r="M49" s="87" t="s">
        <v>398</v>
      </c>
      <c r="N49" s="125">
        <v>43705.55535879629</v>
      </c>
      <c r="O49" s="125">
        <v>43705</v>
      </c>
      <c r="P49" s="126">
        <v>0.5553587962962964</v>
      </c>
      <c r="Q49" s="87" t="s">
        <v>517</v>
      </c>
      <c r="R49" s="87"/>
      <c r="S49" s="87"/>
      <c r="T49" s="87" t="s">
        <v>583</v>
      </c>
      <c r="U49" s="87"/>
      <c r="V49" s="87" t="b">
        <v>0</v>
      </c>
      <c r="W49" s="87">
        <v>0</v>
      </c>
      <c r="X49" s="87"/>
      <c r="Y49" s="87" t="b">
        <v>0</v>
      </c>
      <c r="Z49" s="87" t="s">
        <v>611</v>
      </c>
      <c r="AA49" s="87"/>
      <c r="AB49" s="87"/>
      <c r="AC49" s="87" t="b">
        <v>0</v>
      </c>
      <c r="AD49" s="87">
        <v>3</v>
      </c>
      <c r="AE49" s="87" t="s">
        <v>594</v>
      </c>
      <c r="AF49" s="87" t="s">
        <v>620</v>
      </c>
      <c r="AG49" s="87" t="b">
        <v>0</v>
      </c>
      <c r="AH49" s="87" t="s">
        <v>594</v>
      </c>
      <c r="AI49" s="87" t="s">
        <v>196</v>
      </c>
      <c r="AJ49" s="87">
        <v>0</v>
      </c>
      <c r="AK49" s="87">
        <v>0</v>
      </c>
      <c r="AL49" s="87"/>
      <c r="AM49" s="87"/>
      <c r="AN49" s="87"/>
      <c r="AO49" s="87"/>
      <c r="AP49" s="87"/>
      <c r="AQ49" s="87"/>
      <c r="AR49" s="87"/>
      <c r="AS49" s="87"/>
      <c r="AT49" s="87">
        <v>2</v>
      </c>
      <c r="AU49" s="87">
        <v>2</v>
      </c>
      <c r="AV49" s="87">
        <v>2</v>
      </c>
      <c r="AW49" s="87" t="s">
        <v>268</v>
      </c>
      <c r="AX49" s="87"/>
      <c r="AY49" s="87"/>
      <c r="AZ49" s="87"/>
      <c r="BA49" s="87"/>
      <c r="BB49" s="87"/>
      <c r="BC49" s="87"/>
      <c r="BD49" s="87"/>
      <c r="BE49" s="87"/>
      <c r="BF49" s="87"/>
      <c r="BG49" s="87" t="s">
        <v>695</v>
      </c>
      <c r="BH49" s="87">
        <v>458</v>
      </c>
      <c r="BI49" s="87">
        <v>285</v>
      </c>
      <c r="BJ49" s="87">
        <v>14228</v>
      </c>
      <c r="BK49" s="87">
        <v>12566</v>
      </c>
      <c r="BL49" s="87"/>
      <c r="BM49" s="87" t="s">
        <v>750</v>
      </c>
      <c r="BN49" s="87" t="s">
        <v>794</v>
      </c>
      <c r="BO49" s="87" t="s">
        <v>841</v>
      </c>
      <c r="BP49" s="87"/>
      <c r="BQ49" s="125">
        <v>43285.988229166665</v>
      </c>
      <c r="BR49" s="87" t="s">
        <v>891</v>
      </c>
      <c r="BS49" s="87" t="b">
        <v>0</v>
      </c>
      <c r="BT49" s="87" t="b">
        <v>0</v>
      </c>
      <c r="BU49" s="87" t="b">
        <v>0</v>
      </c>
      <c r="BV49" s="87"/>
      <c r="BW49" s="87">
        <v>3</v>
      </c>
      <c r="BX49" s="87" t="s">
        <v>903</v>
      </c>
      <c r="BY49" s="87" t="b">
        <v>0</v>
      </c>
      <c r="BZ49" s="87" t="s">
        <v>66</v>
      </c>
      <c r="CA49" s="87">
        <v>2</v>
      </c>
      <c r="CB49" s="87" t="s">
        <v>273</v>
      </c>
      <c r="CC49" s="87"/>
      <c r="CD49" s="87"/>
      <c r="CE49" s="87"/>
      <c r="CF49" s="87"/>
      <c r="CG49" s="87"/>
      <c r="CH49" s="87"/>
      <c r="CI49" s="87"/>
      <c r="CJ49" s="87"/>
      <c r="CK49" s="87"/>
      <c r="CL49" s="87" t="s">
        <v>680</v>
      </c>
      <c r="CM49" s="87">
        <v>1035</v>
      </c>
      <c r="CN49" s="87">
        <v>1484</v>
      </c>
      <c r="CO49" s="87">
        <v>2844</v>
      </c>
      <c r="CP49" s="87">
        <v>1557</v>
      </c>
      <c r="CQ49" s="87"/>
      <c r="CR49" s="87" t="s">
        <v>737</v>
      </c>
      <c r="CS49" s="87"/>
      <c r="CT49" s="87" t="s">
        <v>828</v>
      </c>
      <c r="CU49" s="87"/>
      <c r="CV49" s="125">
        <v>43123.68715277778</v>
      </c>
      <c r="CW49" s="87" t="s">
        <v>879</v>
      </c>
      <c r="CX49" s="87" t="b">
        <v>0</v>
      </c>
      <c r="CY49" s="87" t="b">
        <v>0</v>
      </c>
      <c r="CZ49" s="87" t="b">
        <v>1</v>
      </c>
      <c r="DA49" s="87"/>
      <c r="DB49" s="87">
        <v>27</v>
      </c>
      <c r="DC49" s="87" t="s">
        <v>903</v>
      </c>
      <c r="DD49" s="87" t="b">
        <v>0</v>
      </c>
      <c r="DE49" s="87" t="s">
        <v>66</v>
      </c>
      <c r="DF49" s="87">
        <v>2</v>
      </c>
      <c r="DG49" s="87">
        <v>14</v>
      </c>
      <c r="DH49" s="87">
        <v>14</v>
      </c>
      <c r="DI49" s="87">
        <v>2</v>
      </c>
      <c r="DJ49" s="87">
        <v>1</v>
      </c>
      <c r="DK49" s="87">
        <v>-7</v>
      </c>
      <c r="DL49" s="87">
        <v>-6</v>
      </c>
    </row>
    <row r="50" spans="1:116" ht="15">
      <c r="A50" s="87" t="s">
        <v>582</v>
      </c>
      <c r="B50" s="87" t="s">
        <v>581</v>
      </c>
      <c r="C50" s="87" t="s">
        <v>268</v>
      </c>
      <c r="D50" s="87" t="s">
        <v>267</v>
      </c>
      <c r="E50" s="87"/>
      <c r="F50" s="87" t="s">
        <v>292</v>
      </c>
      <c r="G50" s="125">
        <v>43705.555451388886</v>
      </c>
      <c r="H50" s="87" t="s">
        <v>310</v>
      </c>
      <c r="I50" s="87"/>
      <c r="J50" s="87"/>
      <c r="K50" s="87"/>
      <c r="L50" s="87"/>
      <c r="M50" s="87" t="s">
        <v>398</v>
      </c>
      <c r="N50" s="125">
        <v>43705.555451388886</v>
      </c>
      <c r="O50" s="125">
        <v>43705</v>
      </c>
      <c r="P50" s="126">
        <v>0.5554513888888889</v>
      </c>
      <c r="Q50" s="87" t="s">
        <v>516</v>
      </c>
      <c r="R50" s="87"/>
      <c r="S50" s="87"/>
      <c r="T50" s="87" t="s">
        <v>582</v>
      </c>
      <c r="U50" s="87"/>
      <c r="V50" s="87" t="b">
        <v>0</v>
      </c>
      <c r="W50" s="87">
        <v>0</v>
      </c>
      <c r="X50" s="87"/>
      <c r="Y50" s="87" t="b">
        <v>0</v>
      </c>
      <c r="Z50" s="87" t="s">
        <v>611</v>
      </c>
      <c r="AA50" s="87"/>
      <c r="AB50" s="87"/>
      <c r="AC50" s="87" t="b">
        <v>0</v>
      </c>
      <c r="AD50" s="87">
        <v>1</v>
      </c>
      <c r="AE50" s="87" t="s">
        <v>581</v>
      </c>
      <c r="AF50" s="87" t="s">
        <v>620</v>
      </c>
      <c r="AG50" s="87" t="b">
        <v>0</v>
      </c>
      <c r="AH50" s="87" t="s">
        <v>581</v>
      </c>
      <c r="AI50" s="87" t="s">
        <v>196</v>
      </c>
      <c r="AJ50" s="87">
        <v>0</v>
      </c>
      <c r="AK50" s="87">
        <v>0</v>
      </c>
      <c r="AL50" s="87"/>
      <c r="AM50" s="87"/>
      <c r="AN50" s="87"/>
      <c r="AO50" s="87"/>
      <c r="AP50" s="87"/>
      <c r="AQ50" s="87"/>
      <c r="AR50" s="87"/>
      <c r="AS50" s="87"/>
      <c r="AT50" s="87">
        <v>1</v>
      </c>
      <c r="AU50" s="87">
        <v>2</v>
      </c>
      <c r="AV50" s="87">
        <v>2</v>
      </c>
      <c r="AW50" s="87" t="s">
        <v>268</v>
      </c>
      <c r="AX50" s="87"/>
      <c r="AY50" s="87"/>
      <c r="AZ50" s="87"/>
      <c r="BA50" s="87"/>
      <c r="BB50" s="87"/>
      <c r="BC50" s="87"/>
      <c r="BD50" s="87"/>
      <c r="BE50" s="87"/>
      <c r="BF50" s="87"/>
      <c r="BG50" s="87" t="s">
        <v>695</v>
      </c>
      <c r="BH50" s="87">
        <v>458</v>
      </c>
      <c r="BI50" s="87">
        <v>285</v>
      </c>
      <c r="BJ50" s="87">
        <v>14228</v>
      </c>
      <c r="BK50" s="87">
        <v>12566</v>
      </c>
      <c r="BL50" s="87"/>
      <c r="BM50" s="87" t="s">
        <v>750</v>
      </c>
      <c r="BN50" s="87" t="s">
        <v>794</v>
      </c>
      <c r="BO50" s="87" t="s">
        <v>841</v>
      </c>
      <c r="BP50" s="87"/>
      <c r="BQ50" s="125">
        <v>43285.988229166665</v>
      </c>
      <c r="BR50" s="87" t="s">
        <v>891</v>
      </c>
      <c r="BS50" s="87" t="b">
        <v>0</v>
      </c>
      <c r="BT50" s="87" t="b">
        <v>0</v>
      </c>
      <c r="BU50" s="87" t="b">
        <v>0</v>
      </c>
      <c r="BV50" s="87"/>
      <c r="BW50" s="87">
        <v>3</v>
      </c>
      <c r="BX50" s="87" t="s">
        <v>903</v>
      </c>
      <c r="BY50" s="87" t="b">
        <v>0</v>
      </c>
      <c r="BZ50" s="87" t="s">
        <v>66</v>
      </c>
      <c r="CA50" s="87">
        <v>2</v>
      </c>
      <c r="CB50" s="87" t="s">
        <v>267</v>
      </c>
      <c r="CC50" s="87"/>
      <c r="CD50" s="87"/>
      <c r="CE50" s="87"/>
      <c r="CF50" s="87"/>
      <c r="CG50" s="87"/>
      <c r="CH50" s="87"/>
      <c r="CI50" s="87"/>
      <c r="CJ50" s="87"/>
      <c r="CK50" s="87"/>
      <c r="CL50" s="87" t="s">
        <v>694</v>
      </c>
      <c r="CM50" s="87">
        <v>343</v>
      </c>
      <c r="CN50" s="87">
        <v>83</v>
      </c>
      <c r="CO50" s="87">
        <v>99</v>
      </c>
      <c r="CP50" s="87">
        <v>263</v>
      </c>
      <c r="CQ50" s="87"/>
      <c r="CR50" s="87" t="s">
        <v>749</v>
      </c>
      <c r="CS50" s="87" t="s">
        <v>793</v>
      </c>
      <c r="CT50" s="87" t="s">
        <v>840</v>
      </c>
      <c r="CU50" s="87"/>
      <c r="CV50" s="125">
        <v>42916.5105787037</v>
      </c>
      <c r="CW50" s="87" t="s">
        <v>890</v>
      </c>
      <c r="CX50" s="87" t="b">
        <v>1</v>
      </c>
      <c r="CY50" s="87" t="b">
        <v>0</v>
      </c>
      <c r="CZ50" s="87" t="b">
        <v>0</v>
      </c>
      <c r="DA50" s="87"/>
      <c r="DB50" s="87">
        <v>3</v>
      </c>
      <c r="DC50" s="87"/>
      <c r="DD50" s="87" t="b">
        <v>0</v>
      </c>
      <c r="DE50" s="87" t="s">
        <v>66</v>
      </c>
      <c r="DF50" s="87">
        <v>2</v>
      </c>
      <c r="DG50" s="87">
        <v>10</v>
      </c>
      <c r="DH50" s="87">
        <v>10</v>
      </c>
      <c r="DI50" s="87">
        <v>2</v>
      </c>
      <c r="DJ50" s="87">
        <v>1</v>
      </c>
      <c r="DK50" s="87">
        <v>-11</v>
      </c>
      <c r="DL50" s="87">
        <v>-11</v>
      </c>
    </row>
    <row r="51" spans="1:116" ht="15">
      <c r="A51" s="87" t="s">
        <v>580</v>
      </c>
      <c r="B51" s="87" t="s">
        <v>579</v>
      </c>
      <c r="C51" s="87" t="s">
        <v>268</v>
      </c>
      <c r="D51" s="87" t="s">
        <v>267</v>
      </c>
      <c r="E51" s="87"/>
      <c r="F51" s="87" t="s">
        <v>293</v>
      </c>
      <c r="G51" s="125">
        <v>43705.55541666667</v>
      </c>
      <c r="H51" s="87" t="s">
        <v>309</v>
      </c>
      <c r="I51" s="87"/>
      <c r="J51" s="87"/>
      <c r="K51" s="87" t="s">
        <v>346</v>
      </c>
      <c r="L51" s="87"/>
      <c r="M51" s="87" t="s">
        <v>398</v>
      </c>
      <c r="N51" s="125">
        <v>43705.55541666667</v>
      </c>
      <c r="O51" s="125">
        <v>43705</v>
      </c>
      <c r="P51" s="126">
        <v>0.5554166666666667</v>
      </c>
      <c r="Q51" s="87" t="s">
        <v>515</v>
      </c>
      <c r="R51" s="87"/>
      <c r="S51" s="87"/>
      <c r="T51" s="87" t="s">
        <v>580</v>
      </c>
      <c r="U51" s="87"/>
      <c r="V51" s="87" t="b">
        <v>0</v>
      </c>
      <c r="W51" s="87">
        <v>0</v>
      </c>
      <c r="X51" s="87"/>
      <c r="Y51" s="87" t="b">
        <v>1</v>
      </c>
      <c r="Z51" s="87" t="s">
        <v>611</v>
      </c>
      <c r="AA51" s="87"/>
      <c r="AB51" s="87" t="s">
        <v>581</v>
      </c>
      <c r="AC51" s="87" t="b">
        <v>0</v>
      </c>
      <c r="AD51" s="87">
        <v>1</v>
      </c>
      <c r="AE51" s="87" t="s">
        <v>579</v>
      </c>
      <c r="AF51" s="87" t="s">
        <v>620</v>
      </c>
      <c r="AG51" s="87" t="b">
        <v>0</v>
      </c>
      <c r="AH51" s="87" t="s">
        <v>579</v>
      </c>
      <c r="AI51" s="87" t="s">
        <v>196</v>
      </c>
      <c r="AJ51" s="87">
        <v>0</v>
      </c>
      <c r="AK51" s="87">
        <v>0</v>
      </c>
      <c r="AL51" s="87"/>
      <c r="AM51" s="87"/>
      <c r="AN51" s="87"/>
      <c r="AO51" s="87"/>
      <c r="AP51" s="87"/>
      <c r="AQ51" s="87"/>
      <c r="AR51" s="87"/>
      <c r="AS51" s="87"/>
      <c r="AT51" s="87">
        <v>1</v>
      </c>
      <c r="AU51" s="87">
        <v>2</v>
      </c>
      <c r="AV51" s="87">
        <v>2</v>
      </c>
      <c r="AW51" s="87" t="s">
        <v>268</v>
      </c>
      <c r="AX51" s="87"/>
      <c r="AY51" s="87"/>
      <c r="AZ51" s="87"/>
      <c r="BA51" s="87"/>
      <c r="BB51" s="87"/>
      <c r="BC51" s="87"/>
      <c r="BD51" s="87"/>
      <c r="BE51" s="87"/>
      <c r="BF51" s="87"/>
      <c r="BG51" s="87" t="s">
        <v>695</v>
      </c>
      <c r="BH51" s="87">
        <v>458</v>
      </c>
      <c r="BI51" s="87">
        <v>285</v>
      </c>
      <c r="BJ51" s="87">
        <v>14228</v>
      </c>
      <c r="BK51" s="87">
        <v>12566</v>
      </c>
      <c r="BL51" s="87"/>
      <c r="BM51" s="87" t="s">
        <v>750</v>
      </c>
      <c r="BN51" s="87" t="s">
        <v>794</v>
      </c>
      <c r="BO51" s="87" t="s">
        <v>841</v>
      </c>
      <c r="BP51" s="87"/>
      <c r="BQ51" s="125">
        <v>43285.988229166665</v>
      </c>
      <c r="BR51" s="87" t="s">
        <v>891</v>
      </c>
      <c r="BS51" s="87" t="b">
        <v>0</v>
      </c>
      <c r="BT51" s="87" t="b">
        <v>0</v>
      </c>
      <c r="BU51" s="87" t="b">
        <v>0</v>
      </c>
      <c r="BV51" s="87"/>
      <c r="BW51" s="87">
        <v>3</v>
      </c>
      <c r="BX51" s="87" t="s">
        <v>903</v>
      </c>
      <c r="BY51" s="87" t="b">
        <v>0</v>
      </c>
      <c r="BZ51" s="87" t="s">
        <v>66</v>
      </c>
      <c r="CA51" s="87">
        <v>2</v>
      </c>
      <c r="CB51" s="87" t="s">
        <v>267</v>
      </c>
      <c r="CC51" s="87"/>
      <c r="CD51" s="87"/>
      <c r="CE51" s="87"/>
      <c r="CF51" s="87"/>
      <c r="CG51" s="87"/>
      <c r="CH51" s="87"/>
      <c r="CI51" s="87"/>
      <c r="CJ51" s="87"/>
      <c r="CK51" s="87"/>
      <c r="CL51" s="87" t="s">
        <v>694</v>
      </c>
      <c r="CM51" s="87">
        <v>343</v>
      </c>
      <c r="CN51" s="87">
        <v>83</v>
      </c>
      <c r="CO51" s="87">
        <v>99</v>
      </c>
      <c r="CP51" s="87">
        <v>263</v>
      </c>
      <c r="CQ51" s="87"/>
      <c r="CR51" s="87" t="s">
        <v>749</v>
      </c>
      <c r="CS51" s="87" t="s">
        <v>793</v>
      </c>
      <c r="CT51" s="87" t="s">
        <v>840</v>
      </c>
      <c r="CU51" s="87"/>
      <c r="CV51" s="125">
        <v>42916.5105787037</v>
      </c>
      <c r="CW51" s="87" t="s">
        <v>890</v>
      </c>
      <c r="CX51" s="87" t="b">
        <v>1</v>
      </c>
      <c r="CY51" s="87" t="b">
        <v>0</v>
      </c>
      <c r="CZ51" s="87" t="b">
        <v>0</v>
      </c>
      <c r="DA51" s="87"/>
      <c r="DB51" s="87">
        <v>3</v>
      </c>
      <c r="DC51" s="87"/>
      <c r="DD51" s="87" t="b">
        <v>0</v>
      </c>
      <c r="DE51" s="87" t="s">
        <v>66</v>
      </c>
      <c r="DF51" s="87">
        <v>2</v>
      </c>
      <c r="DG51" s="87">
        <v>11</v>
      </c>
      <c r="DH51" s="87">
        <v>11</v>
      </c>
      <c r="DI51" s="87">
        <v>2</v>
      </c>
      <c r="DJ51" s="87">
        <v>1</v>
      </c>
      <c r="DK51" s="87">
        <v>-10</v>
      </c>
      <c r="DL51" s="87">
        <v>-10</v>
      </c>
    </row>
    <row r="52" spans="1:116" ht="15">
      <c r="A52" s="87" t="s">
        <v>580</v>
      </c>
      <c r="B52" s="87" t="s">
        <v>579</v>
      </c>
      <c r="C52" s="87" t="s">
        <v>268</v>
      </c>
      <c r="D52" s="87" t="s">
        <v>279</v>
      </c>
      <c r="E52" s="87"/>
      <c r="F52" s="87" t="s">
        <v>293</v>
      </c>
      <c r="G52" s="125">
        <v>43705.55541666667</v>
      </c>
      <c r="H52" s="87" t="s">
        <v>309</v>
      </c>
      <c r="I52" s="87"/>
      <c r="J52" s="87"/>
      <c r="K52" s="87" t="s">
        <v>346</v>
      </c>
      <c r="L52" s="87"/>
      <c r="M52" s="87" t="s">
        <v>398</v>
      </c>
      <c r="N52" s="125">
        <v>43705.55541666667</v>
      </c>
      <c r="O52" s="125">
        <v>43705</v>
      </c>
      <c r="P52" s="126">
        <v>0.5554166666666667</v>
      </c>
      <c r="Q52" s="87" t="s">
        <v>515</v>
      </c>
      <c r="R52" s="87"/>
      <c r="S52" s="87"/>
      <c r="T52" s="87" t="s">
        <v>580</v>
      </c>
      <c r="U52" s="87"/>
      <c r="V52" s="87" t="b">
        <v>0</v>
      </c>
      <c r="W52" s="87">
        <v>0</v>
      </c>
      <c r="X52" s="87"/>
      <c r="Y52" s="87" t="b">
        <v>1</v>
      </c>
      <c r="Z52" s="87" t="s">
        <v>611</v>
      </c>
      <c r="AA52" s="87"/>
      <c r="AB52" s="87" t="s">
        <v>581</v>
      </c>
      <c r="AC52" s="87" t="b">
        <v>0</v>
      </c>
      <c r="AD52" s="87">
        <v>1</v>
      </c>
      <c r="AE52" s="87" t="s">
        <v>579</v>
      </c>
      <c r="AF52" s="87" t="s">
        <v>620</v>
      </c>
      <c r="AG52" s="87" t="b">
        <v>0</v>
      </c>
      <c r="AH52" s="87" t="s">
        <v>579</v>
      </c>
      <c r="AI52" s="87" t="s">
        <v>196</v>
      </c>
      <c r="AJ52" s="87">
        <v>0</v>
      </c>
      <c r="AK52" s="87">
        <v>0</v>
      </c>
      <c r="AL52" s="87"/>
      <c r="AM52" s="87"/>
      <c r="AN52" s="87"/>
      <c r="AO52" s="87"/>
      <c r="AP52" s="87"/>
      <c r="AQ52" s="87"/>
      <c r="AR52" s="87"/>
      <c r="AS52" s="87"/>
      <c r="AT52" s="87">
        <v>1</v>
      </c>
      <c r="AU52" s="87">
        <v>2</v>
      </c>
      <c r="AV52" s="87">
        <v>3</v>
      </c>
      <c r="AW52" s="87" t="s">
        <v>268</v>
      </c>
      <c r="AX52" s="87"/>
      <c r="AY52" s="87"/>
      <c r="AZ52" s="87"/>
      <c r="BA52" s="87"/>
      <c r="BB52" s="87"/>
      <c r="BC52" s="87"/>
      <c r="BD52" s="87"/>
      <c r="BE52" s="87"/>
      <c r="BF52" s="87"/>
      <c r="BG52" s="87" t="s">
        <v>695</v>
      </c>
      <c r="BH52" s="87">
        <v>458</v>
      </c>
      <c r="BI52" s="87">
        <v>285</v>
      </c>
      <c r="BJ52" s="87">
        <v>14228</v>
      </c>
      <c r="BK52" s="87">
        <v>12566</v>
      </c>
      <c r="BL52" s="87"/>
      <c r="BM52" s="87" t="s">
        <v>750</v>
      </c>
      <c r="BN52" s="87" t="s">
        <v>794</v>
      </c>
      <c r="BO52" s="87" t="s">
        <v>841</v>
      </c>
      <c r="BP52" s="87"/>
      <c r="BQ52" s="125">
        <v>43285.988229166665</v>
      </c>
      <c r="BR52" s="87" t="s">
        <v>891</v>
      </c>
      <c r="BS52" s="87" t="b">
        <v>0</v>
      </c>
      <c r="BT52" s="87" t="b">
        <v>0</v>
      </c>
      <c r="BU52" s="87" t="b">
        <v>0</v>
      </c>
      <c r="BV52" s="87"/>
      <c r="BW52" s="87">
        <v>3</v>
      </c>
      <c r="BX52" s="87" t="s">
        <v>903</v>
      </c>
      <c r="BY52" s="87" t="b">
        <v>0</v>
      </c>
      <c r="BZ52" s="87" t="s">
        <v>66</v>
      </c>
      <c r="CA52" s="87">
        <v>2</v>
      </c>
      <c r="CB52" s="87" t="s">
        <v>279</v>
      </c>
      <c r="CC52" s="87"/>
      <c r="CD52" s="87"/>
      <c r="CE52" s="87"/>
      <c r="CF52" s="87"/>
      <c r="CG52" s="87"/>
      <c r="CH52" s="87"/>
      <c r="CI52" s="87"/>
      <c r="CJ52" s="87"/>
      <c r="CK52" s="87"/>
      <c r="CL52" s="87" t="s">
        <v>677</v>
      </c>
      <c r="CM52" s="87">
        <v>514</v>
      </c>
      <c r="CN52" s="87">
        <v>27487</v>
      </c>
      <c r="CO52" s="87">
        <v>6363</v>
      </c>
      <c r="CP52" s="87">
        <v>373</v>
      </c>
      <c r="CQ52" s="87"/>
      <c r="CR52" s="87" t="s">
        <v>734</v>
      </c>
      <c r="CS52" s="87" t="s">
        <v>784</v>
      </c>
      <c r="CT52" s="87" t="s">
        <v>826</v>
      </c>
      <c r="CU52" s="87"/>
      <c r="CV52" s="125">
        <v>39941.594247685185</v>
      </c>
      <c r="CW52" s="87" t="s">
        <v>876</v>
      </c>
      <c r="CX52" s="87" t="b">
        <v>0</v>
      </c>
      <c r="CY52" s="87" t="b">
        <v>0</v>
      </c>
      <c r="CZ52" s="87" t="b">
        <v>1</v>
      </c>
      <c r="DA52" s="87"/>
      <c r="DB52" s="87">
        <v>623</v>
      </c>
      <c r="DC52" s="87" t="s">
        <v>908</v>
      </c>
      <c r="DD52" s="87" t="b">
        <v>0</v>
      </c>
      <c r="DE52" s="87" t="s">
        <v>65</v>
      </c>
      <c r="DF52" s="87">
        <v>3</v>
      </c>
      <c r="DG52" s="87">
        <v>11</v>
      </c>
      <c r="DH52" s="87">
        <v>11</v>
      </c>
      <c r="DI52" s="87">
        <v>2</v>
      </c>
      <c r="DJ52" s="87">
        <v>1</v>
      </c>
      <c r="DK52" s="87">
        <v>-10</v>
      </c>
      <c r="DL52" s="87">
        <v>-10</v>
      </c>
    </row>
    <row r="53" spans="1:116" ht="15">
      <c r="A53" s="87" t="s">
        <v>578</v>
      </c>
      <c r="B53" s="87" t="s">
        <v>577</v>
      </c>
      <c r="C53" s="87" t="s">
        <v>268</v>
      </c>
      <c r="D53" s="87" t="s">
        <v>283</v>
      </c>
      <c r="E53" s="87"/>
      <c r="F53" s="87" t="s">
        <v>293</v>
      </c>
      <c r="G53" s="125">
        <v>43705.555393518516</v>
      </c>
      <c r="H53" s="87" t="s">
        <v>308</v>
      </c>
      <c r="I53" s="87"/>
      <c r="J53" s="87"/>
      <c r="K53" s="87" t="s">
        <v>350</v>
      </c>
      <c r="L53" s="87"/>
      <c r="M53" s="87" t="s">
        <v>398</v>
      </c>
      <c r="N53" s="125">
        <v>43705.555393518516</v>
      </c>
      <c r="O53" s="125">
        <v>43705</v>
      </c>
      <c r="P53" s="126">
        <v>0.5553935185185185</v>
      </c>
      <c r="Q53" s="87" t="s">
        <v>513</v>
      </c>
      <c r="R53" s="87"/>
      <c r="S53" s="87"/>
      <c r="T53" s="87" t="s">
        <v>578</v>
      </c>
      <c r="U53" s="87"/>
      <c r="V53" s="87" t="b">
        <v>0</v>
      </c>
      <c r="W53" s="87">
        <v>0</v>
      </c>
      <c r="X53" s="87"/>
      <c r="Y53" s="87" t="b">
        <v>0</v>
      </c>
      <c r="Z53" s="87" t="s">
        <v>611</v>
      </c>
      <c r="AA53" s="87"/>
      <c r="AB53" s="87"/>
      <c r="AC53" s="87" t="b">
        <v>0</v>
      </c>
      <c r="AD53" s="87">
        <v>1</v>
      </c>
      <c r="AE53" s="87" t="s">
        <v>577</v>
      </c>
      <c r="AF53" s="87" t="s">
        <v>620</v>
      </c>
      <c r="AG53" s="87" t="b">
        <v>0</v>
      </c>
      <c r="AH53" s="87" t="s">
        <v>577</v>
      </c>
      <c r="AI53" s="87" t="s">
        <v>196</v>
      </c>
      <c r="AJ53" s="87">
        <v>0</v>
      </c>
      <c r="AK53" s="87">
        <v>0</v>
      </c>
      <c r="AL53" s="87"/>
      <c r="AM53" s="87"/>
      <c r="AN53" s="87"/>
      <c r="AO53" s="87"/>
      <c r="AP53" s="87"/>
      <c r="AQ53" s="87"/>
      <c r="AR53" s="87"/>
      <c r="AS53" s="87"/>
      <c r="AT53" s="87">
        <v>1</v>
      </c>
      <c r="AU53" s="87">
        <v>2</v>
      </c>
      <c r="AV53" s="87">
        <v>1</v>
      </c>
      <c r="AW53" s="87" t="s">
        <v>268</v>
      </c>
      <c r="AX53" s="87"/>
      <c r="AY53" s="87"/>
      <c r="AZ53" s="87"/>
      <c r="BA53" s="87"/>
      <c r="BB53" s="87"/>
      <c r="BC53" s="87"/>
      <c r="BD53" s="87"/>
      <c r="BE53" s="87"/>
      <c r="BF53" s="87"/>
      <c r="BG53" s="87" t="s">
        <v>695</v>
      </c>
      <c r="BH53" s="87">
        <v>458</v>
      </c>
      <c r="BI53" s="87">
        <v>285</v>
      </c>
      <c r="BJ53" s="87">
        <v>14228</v>
      </c>
      <c r="BK53" s="87">
        <v>12566</v>
      </c>
      <c r="BL53" s="87"/>
      <c r="BM53" s="87" t="s">
        <v>750</v>
      </c>
      <c r="BN53" s="87" t="s">
        <v>794</v>
      </c>
      <c r="BO53" s="87" t="s">
        <v>841</v>
      </c>
      <c r="BP53" s="87"/>
      <c r="BQ53" s="125">
        <v>43285.988229166665</v>
      </c>
      <c r="BR53" s="87" t="s">
        <v>891</v>
      </c>
      <c r="BS53" s="87" t="b">
        <v>0</v>
      </c>
      <c r="BT53" s="87" t="b">
        <v>0</v>
      </c>
      <c r="BU53" s="87" t="b">
        <v>0</v>
      </c>
      <c r="BV53" s="87"/>
      <c r="BW53" s="87">
        <v>3</v>
      </c>
      <c r="BX53" s="87" t="s">
        <v>903</v>
      </c>
      <c r="BY53" s="87" t="b">
        <v>0</v>
      </c>
      <c r="BZ53" s="87" t="s">
        <v>66</v>
      </c>
      <c r="CA53" s="87">
        <v>2</v>
      </c>
      <c r="CB53" s="87" t="s">
        <v>283</v>
      </c>
      <c r="CC53" s="87"/>
      <c r="CD53" s="87"/>
      <c r="CE53" s="87"/>
      <c r="CF53" s="87"/>
      <c r="CG53" s="87"/>
      <c r="CH53" s="87"/>
      <c r="CI53" s="87"/>
      <c r="CJ53" s="87"/>
      <c r="CK53" s="87"/>
      <c r="CL53" s="87" t="s">
        <v>690</v>
      </c>
      <c r="CM53" s="87">
        <v>262</v>
      </c>
      <c r="CN53" s="87">
        <v>251</v>
      </c>
      <c r="CO53" s="87">
        <v>66</v>
      </c>
      <c r="CP53" s="87">
        <v>255</v>
      </c>
      <c r="CQ53" s="87"/>
      <c r="CR53" s="87" t="s">
        <v>745</v>
      </c>
      <c r="CS53" s="87"/>
      <c r="CT53" s="87" t="s">
        <v>837</v>
      </c>
      <c r="CU53" s="87"/>
      <c r="CV53" s="125">
        <v>39935.213125</v>
      </c>
      <c r="CW53" s="87"/>
      <c r="CX53" s="87" t="b">
        <v>0</v>
      </c>
      <c r="CY53" s="87" t="b">
        <v>0</v>
      </c>
      <c r="CZ53" s="87" t="b">
        <v>0</v>
      </c>
      <c r="DA53" s="87"/>
      <c r="DB53" s="87">
        <v>6</v>
      </c>
      <c r="DC53" s="87" t="s">
        <v>909</v>
      </c>
      <c r="DD53" s="87" t="b">
        <v>0</v>
      </c>
      <c r="DE53" s="87" t="s">
        <v>65</v>
      </c>
      <c r="DF53" s="87">
        <v>1</v>
      </c>
      <c r="DG53" s="87">
        <v>12</v>
      </c>
      <c r="DH53" s="87">
        <v>12</v>
      </c>
      <c r="DI53" s="87">
        <v>2</v>
      </c>
      <c r="DJ53" s="87">
        <v>1</v>
      </c>
      <c r="DK53" s="87">
        <v>-9</v>
      </c>
      <c r="DL53" s="87">
        <v>-9</v>
      </c>
    </row>
    <row r="54" spans="1:116" ht="15">
      <c r="A54" s="87" t="s">
        <v>578</v>
      </c>
      <c r="B54" s="87" t="s">
        <v>577</v>
      </c>
      <c r="C54" s="87" t="s">
        <v>268</v>
      </c>
      <c r="D54" s="87" t="s">
        <v>278</v>
      </c>
      <c r="E54" s="87"/>
      <c r="F54" s="87" t="s">
        <v>293</v>
      </c>
      <c r="G54" s="125">
        <v>43705.555393518516</v>
      </c>
      <c r="H54" s="87" t="s">
        <v>308</v>
      </c>
      <c r="I54" s="87"/>
      <c r="J54" s="87"/>
      <c r="K54" s="87" t="s">
        <v>350</v>
      </c>
      <c r="L54" s="87"/>
      <c r="M54" s="87" t="s">
        <v>398</v>
      </c>
      <c r="N54" s="125">
        <v>43705.555393518516</v>
      </c>
      <c r="O54" s="125">
        <v>43705</v>
      </c>
      <c r="P54" s="126">
        <v>0.5553935185185185</v>
      </c>
      <c r="Q54" s="87" t="s">
        <v>513</v>
      </c>
      <c r="R54" s="87"/>
      <c r="S54" s="87"/>
      <c r="T54" s="87" t="s">
        <v>578</v>
      </c>
      <c r="U54" s="87"/>
      <c r="V54" s="87" t="b">
        <v>0</v>
      </c>
      <c r="W54" s="87">
        <v>0</v>
      </c>
      <c r="X54" s="87"/>
      <c r="Y54" s="87" t="b">
        <v>0</v>
      </c>
      <c r="Z54" s="87" t="s">
        <v>611</v>
      </c>
      <c r="AA54" s="87"/>
      <c r="AB54" s="87"/>
      <c r="AC54" s="87" t="b">
        <v>0</v>
      </c>
      <c r="AD54" s="87">
        <v>1</v>
      </c>
      <c r="AE54" s="87" t="s">
        <v>577</v>
      </c>
      <c r="AF54" s="87" t="s">
        <v>620</v>
      </c>
      <c r="AG54" s="87" t="b">
        <v>0</v>
      </c>
      <c r="AH54" s="87" t="s">
        <v>577</v>
      </c>
      <c r="AI54" s="87" t="s">
        <v>196</v>
      </c>
      <c r="AJ54" s="87">
        <v>0</v>
      </c>
      <c r="AK54" s="87">
        <v>0</v>
      </c>
      <c r="AL54" s="87"/>
      <c r="AM54" s="87"/>
      <c r="AN54" s="87"/>
      <c r="AO54" s="87"/>
      <c r="AP54" s="87"/>
      <c r="AQ54" s="87"/>
      <c r="AR54" s="87"/>
      <c r="AS54" s="87"/>
      <c r="AT54" s="87">
        <v>1</v>
      </c>
      <c r="AU54" s="87">
        <v>2</v>
      </c>
      <c r="AV54" s="87">
        <v>5</v>
      </c>
      <c r="AW54" s="87" t="s">
        <v>268</v>
      </c>
      <c r="AX54" s="87"/>
      <c r="AY54" s="87"/>
      <c r="AZ54" s="87"/>
      <c r="BA54" s="87"/>
      <c r="BB54" s="87"/>
      <c r="BC54" s="87"/>
      <c r="BD54" s="87"/>
      <c r="BE54" s="87"/>
      <c r="BF54" s="87"/>
      <c r="BG54" s="87" t="s">
        <v>695</v>
      </c>
      <c r="BH54" s="87">
        <v>458</v>
      </c>
      <c r="BI54" s="87">
        <v>285</v>
      </c>
      <c r="BJ54" s="87">
        <v>14228</v>
      </c>
      <c r="BK54" s="87">
        <v>12566</v>
      </c>
      <c r="BL54" s="87"/>
      <c r="BM54" s="87" t="s">
        <v>750</v>
      </c>
      <c r="BN54" s="87" t="s">
        <v>794</v>
      </c>
      <c r="BO54" s="87" t="s">
        <v>841</v>
      </c>
      <c r="BP54" s="87"/>
      <c r="BQ54" s="125">
        <v>43285.988229166665</v>
      </c>
      <c r="BR54" s="87" t="s">
        <v>891</v>
      </c>
      <c r="BS54" s="87" t="b">
        <v>0</v>
      </c>
      <c r="BT54" s="87" t="b">
        <v>0</v>
      </c>
      <c r="BU54" s="87" t="b">
        <v>0</v>
      </c>
      <c r="BV54" s="87"/>
      <c r="BW54" s="87">
        <v>3</v>
      </c>
      <c r="BX54" s="87" t="s">
        <v>903</v>
      </c>
      <c r="BY54" s="87" t="b">
        <v>0</v>
      </c>
      <c r="BZ54" s="87" t="s">
        <v>66</v>
      </c>
      <c r="CA54" s="87">
        <v>2</v>
      </c>
      <c r="CB54" s="87" t="s">
        <v>278</v>
      </c>
      <c r="CC54" s="87"/>
      <c r="CD54" s="87"/>
      <c r="CE54" s="87"/>
      <c r="CF54" s="87"/>
      <c r="CG54" s="87"/>
      <c r="CH54" s="87"/>
      <c r="CI54" s="87"/>
      <c r="CJ54" s="87"/>
      <c r="CK54" s="87"/>
      <c r="CL54" s="87" t="s">
        <v>675</v>
      </c>
      <c r="CM54" s="87">
        <v>92</v>
      </c>
      <c r="CN54" s="87">
        <v>401183</v>
      </c>
      <c r="CO54" s="87">
        <v>75493</v>
      </c>
      <c r="CP54" s="87">
        <v>522</v>
      </c>
      <c r="CQ54" s="87"/>
      <c r="CR54" s="87" t="s">
        <v>732</v>
      </c>
      <c r="CS54" s="87" t="s">
        <v>625</v>
      </c>
      <c r="CT54" s="87" t="s">
        <v>824</v>
      </c>
      <c r="CU54" s="87"/>
      <c r="CV54" s="125">
        <v>39875.69420138889</v>
      </c>
      <c r="CW54" s="87" t="s">
        <v>874</v>
      </c>
      <c r="CX54" s="87" t="b">
        <v>0</v>
      </c>
      <c r="CY54" s="87" t="b">
        <v>0</v>
      </c>
      <c r="CZ54" s="87" t="b">
        <v>1</v>
      </c>
      <c r="DA54" s="87"/>
      <c r="DB54" s="87">
        <v>13526</v>
      </c>
      <c r="DC54" s="87" t="s">
        <v>903</v>
      </c>
      <c r="DD54" s="87" t="b">
        <v>1</v>
      </c>
      <c r="DE54" s="87" t="s">
        <v>65</v>
      </c>
      <c r="DF54" s="87">
        <v>5</v>
      </c>
      <c r="DG54" s="87">
        <v>12</v>
      </c>
      <c r="DH54" s="87">
        <v>12</v>
      </c>
      <c r="DI54" s="87">
        <v>2</v>
      </c>
      <c r="DJ54" s="87">
        <v>1</v>
      </c>
      <c r="DK54" s="87">
        <v>-9</v>
      </c>
      <c r="DL54" s="87">
        <v>-9</v>
      </c>
    </row>
    <row r="55" spans="1:116" ht="15">
      <c r="A55" s="87" t="s">
        <v>576</v>
      </c>
      <c r="B55" s="87" t="s">
        <v>575</v>
      </c>
      <c r="C55" s="87" t="s">
        <v>268</v>
      </c>
      <c r="D55" s="87" t="s">
        <v>249</v>
      </c>
      <c r="E55" s="87"/>
      <c r="F55" s="87" t="s">
        <v>294</v>
      </c>
      <c r="G55" s="125">
        <v>43705.06420138889</v>
      </c>
      <c r="H55" s="87" t="s">
        <v>307</v>
      </c>
      <c r="I55" s="87"/>
      <c r="J55" s="87"/>
      <c r="K55" s="87"/>
      <c r="L55" s="87"/>
      <c r="M55" s="87" t="s">
        <v>398</v>
      </c>
      <c r="N55" s="125">
        <v>43705.06420138889</v>
      </c>
      <c r="O55" s="125">
        <v>43705</v>
      </c>
      <c r="P55" s="126">
        <v>0.06420138888888889</v>
      </c>
      <c r="Q55" s="87" t="s">
        <v>511</v>
      </c>
      <c r="R55" s="87"/>
      <c r="S55" s="87"/>
      <c r="T55" s="87" t="s">
        <v>576</v>
      </c>
      <c r="U55" s="87"/>
      <c r="V55" s="87" t="b">
        <v>0</v>
      </c>
      <c r="W55" s="87">
        <v>0</v>
      </c>
      <c r="X55" s="87"/>
      <c r="Y55" s="87" t="b">
        <v>0</v>
      </c>
      <c r="Z55" s="87" t="s">
        <v>611</v>
      </c>
      <c r="AA55" s="87"/>
      <c r="AB55" s="87"/>
      <c r="AC55" s="87" t="b">
        <v>0</v>
      </c>
      <c r="AD55" s="87">
        <v>1</v>
      </c>
      <c r="AE55" s="87" t="s">
        <v>575</v>
      </c>
      <c r="AF55" s="87" t="s">
        <v>620</v>
      </c>
      <c r="AG55" s="87" t="b">
        <v>0</v>
      </c>
      <c r="AH55" s="87" t="s">
        <v>575</v>
      </c>
      <c r="AI55" s="87" t="s">
        <v>196</v>
      </c>
      <c r="AJ55" s="87">
        <v>0</v>
      </c>
      <c r="AK55" s="87">
        <v>0</v>
      </c>
      <c r="AL55" s="87"/>
      <c r="AM55" s="87"/>
      <c r="AN55" s="87"/>
      <c r="AO55" s="87"/>
      <c r="AP55" s="87"/>
      <c r="AQ55" s="87"/>
      <c r="AR55" s="87"/>
      <c r="AS55" s="87"/>
      <c r="AT55" s="87">
        <v>1</v>
      </c>
      <c r="AU55" s="87">
        <v>2</v>
      </c>
      <c r="AV55" s="87">
        <v>3</v>
      </c>
      <c r="AW55" s="87" t="s">
        <v>268</v>
      </c>
      <c r="AX55" s="87"/>
      <c r="AY55" s="87"/>
      <c r="AZ55" s="87"/>
      <c r="BA55" s="87"/>
      <c r="BB55" s="87"/>
      <c r="BC55" s="87"/>
      <c r="BD55" s="87"/>
      <c r="BE55" s="87"/>
      <c r="BF55" s="87"/>
      <c r="BG55" s="87" t="s">
        <v>695</v>
      </c>
      <c r="BH55" s="87">
        <v>458</v>
      </c>
      <c r="BI55" s="87">
        <v>285</v>
      </c>
      <c r="BJ55" s="87">
        <v>14228</v>
      </c>
      <c r="BK55" s="87">
        <v>12566</v>
      </c>
      <c r="BL55" s="87"/>
      <c r="BM55" s="87" t="s">
        <v>750</v>
      </c>
      <c r="BN55" s="87" t="s">
        <v>794</v>
      </c>
      <c r="BO55" s="87" t="s">
        <v>841</v>
      </c>
      <c r="BP55" s="87"/>
      <c r="BQ55" s="125">
        <v>43285.988229166665</v>
      </c>
      <c r="BR55" s="87" t="s">
        <v>891</v>
      </c>
      <c r="BS55" s="87" t="b">
        <v>0</v>
      </c>
      <c r="BT55" s="87" t="b">
        <v>0</v>
      </c>
      <c r="BU55" s="87" t="b">
        <v>0</v>
      </c>
      <c r="BV55" s="87"/>
      <c r="BW55" s="87">
        <v>3</v>
      </c>
      <c r="BX55" s="87" t="s">
        <v>903</v>
      </c>
      <c r="BY55" s="87" t="b">
        <v>0</v>
      </c>
      <c r="BZ55" s="87" t="s">
        <v>66</v>
      </c>
      <c r="CA55" s="87">
        <v>2</v>
      </c>
      <c r="CB55" s="87" t="s">
        <v>249</v>
      </c>
      <c r="CC55" s="87"/>
      <c r="CD55" s="87"/>
      <c r="CE55" s="87"/>
      <c r="CF55" s="87"/>
      <c r="CG55" s="87"/>
      <c r="CH55" s="87"/>
      <c r="CI55" s="87"/>
      <c r="CJ55" s="87"/>
      <c r="CK55" s="87"/>
      <c r="CL55" s="87" t="s">
        <v>664</v>
      </c>
      <c r="CM55" s="87">
        <v>3457</v>
      </c>
      <c r="CN55" s="87">
        <v>2928</v>
      </c>
      <c r="CO55" s="87">
        <v>3080</v>
      </c>
      <c r="CP55" s="87">
        <v>2553</v>
      </c>
      <c r="CQ55" s="87"/>
      <c r="CR55" s="87" t="s">
        <v>721</v>
      </c>
      <c r="CS55" s="87" t="s">
        <v>776</v>
      </c>
      <c r="CT55" s="87" t="s">
        <v>817</v>
      </c>
      <c r="CU55" s="87"/>
      <c r="CV55" s="125">
        <v>39212.66372685185</v>
      </c>
      <c r="CW55" s="87" t="s">
        <v>866</v>
      </c>
      <c r="CX55" s="87" t="b">
        <v>0</v>
      </c>
      <c r="CY55" s="87" t="b">
        <v>0</v>
      </c>
      <c r="CZ55" s="87" t="b">
        <v>1</v>
      </c>
      <c r="DA55" s="87"/>
      <c r="DB55" s="87">
        <v>104</v>
      </c>
      <c r="DC55" s="87" t="s">
        <v>902</v>
      </c>
      <c r="DD55" s="87" t="b">
        <v>0</v>
      </c>
      <c r="DE55" s="87" t="s">
        <v>65</v>
      </c>
      <c r="DF55" s="87">
        <v>3</v>
      </c>
      <c r="DG55" s="87">
        <v>13</v>
      </c>
      <c r="DH55" s="87">
        <v>13</v>
      </c>
      <c r="DI55" s="87">
        <v>5</v>
      </c>
      <c r="DJ55" s="87">
        <v>4</v>
      </c>
      <c r="DK55" s="87">
        <v>-8</v>
      </c>
      <c r="DL55" s="87">
        <v>-8</v>
      </c>
    </row>
    <row r="56" spans="1:116" ht="15">
      <c r="A56" s="87" t="s">
        <v>573</v>
      </c>
      <c r="B56" s="87" t="s">
        <v>570</v>
      </c>
      <c r="C56" s="87" t="s">
        <v>268</v>
      </c>
      <c r="D56" s="87" t="s">
        <v>263</v>
      </c>
      <c r="E56" s="87"/>
      <c r="F56" s="87" t="s">
        <v>293</v>
      </c>
      <c r="G56" s="125">
        <v>43704.74554398148</v>
      </c>
      <c r="H56" s="87" t="s">
        <v>295</v>
      </c>
      <c r="I56" s="87"/>
      <c r="J56" s="87"/>
      <c r="K56" s="87" t="s">
        <v>341</v>
      </c>
      <c r="L56" s="87"/>
      <c r="M56" s="87" t="s">
        <v>398</v>
      </c>
      <c r="N56" s="125">
        <v>43704.74554398148</v>
      </c>
      <c r="O56" s="125">
        <v>43704</v>
      </c>
      <c r="P56" s="126">
        <v>0.7455439814814815</v>
      </c>
      <c r="Q56" s="87" t="s">
        <v>508</v>
      </c>
      <c r="R56" s="87"/>
      <c r="S56" s="87"/>
      <c r="T56" s="87" t="s">
        <v>573</v>
      </c>
      <c r="U56" s="87"/>
      <c r="V56" s="87" t="b">
        <v>0</v>
      </c>
      <c r="W56" s="87">
        <v>0</v>
      </c>
      <c r="X56" s="87"/>
      <c r="Y56" s="87" t="b">
        <v>0</v>
      </c>
      <c r="Z56" s="87" t="s">
        <v>611</v>
      </c>
      <c r="AA56" s="87"/>
      <c r="AB56" s="87"/>
      <c r="AC56" s="87" t="b">
        <v>0</v>
      </c>
      <c r="AD56" s="87">
        <v>12</v>
      </c>
      <c r="AE56" s="87" t="s">
        <v>570</v>
      </c>
      <c r="AF56" s="87" t="s">
        <v>620</v>
      </c>
      <c r="AG56" s="87" t="b">
        <v>0</v>
      </c>
      <c r="AH56" s="87" t="s">
        <v>570</v>
      </c>
      <c r="AI56" s="87" t="s">
        <v>196</v>
      </c>
      <c r="AJ56" s="87">
        <v>0</v>
      </c>
      <c r="AK56" s="87">
        <v>0</v>
      </c>
      <c r="AL56" s="87"/>
      <c r="AM56" s="87"/>
      <c r="AN56" s="87"/>
      <c r="AO56" s="87"/>
      <c r="AP56" s="87"/>
      <c r="AQ56" s="87"/>
      <c r="AR56" s="87"/>
      <c r="AS56" s="87"/>
      <c r="AT56" s="87">
        <v>1</v>
      </c>
      <c r="AU56" s="87">
        <v>2</v>
      </c>
      <c r="AV56" s="87">
        <v>1</v>
      </c>
      <c r="AW56" s="87" t="s">
        <v>268</v>
      </c>
      <c r="AX56" s="87"/>
      <c r="AY56" s="87"/>
      <c r="AZ56" s="87"/>
      <c r="BA56" s="87"/>
      <c r="BB56" s="87"/>
      <c r="BC56" s="87"/>
      <c r="BD56" s="87"/>
      <c r="BE56" s="87"/>
      <c r="BF56" s="87"/>
      <c r="BG56" s="87" t="s">
        <v>695</v>
      </c>
      <c r="BH56" s="87">
        <v>458</v>
      </c>
      <c r="BI56" s="87">
        <v>285</v>
      </c>
      <c r="BJ56" s="87">
        <v>14228</v>
      </c>
      <c r="BK56" s="87">
        <v>12566</v>
      </c>
      <c r="BL56" s="87"/>
      <c r="BM56" s="87" t="s">
        <v>750</v>
      </c>
      <c r="BN56" s="87" t="s">
        <v>794</v>
      </c>
      <c r="BO56" s="87" t="s">
        <v>841</v>
      </c>
      <c r="BP56" s="87"/>
      <c r="BQ56" s="125">
        <v>43285.988229166665</v>
      </c>
      <c r="BR56" s="87" t="s">
        <v>891</v>
      </c>
      <c r="BS56" s="87" t="b">
        <v>0</v>
      </c>
      <c r="BT56" s="87" t="b">
        <v>0</v>
      </c>
      <c r="BU56" s="87" t="b">
        <v>0</v>
      </c>
      <c r="BV56" s="87"/>
      <c r="BW56" s="87">
        <v>3</v>
      </c>
      <c r="BX56" s="87" t="s">
        <v>903</v>
      </c>
      <c r="BY56" s="87" t="b">
        <v>0</v>
      </c>
      <c r="BZ56" s="87" t="s">
        <v>66</v>
      </c>
      <c r="CA56" s="87">
        <v>2</v>
      </c>
      <c r="CB56" s="87" t="s">
        <v>263</v>
      </c>
      <c r="CC56" s="87"/>
      <c r="CD56" s="87"/>
      <c r="CE56" s="87"/>
      <c r="CF56" s="87"/>
      <c r="CG56" s="87"/>
      <c r="CH56" s="87"/>
      <c r="CI56" s="87"/>
      <c r="CJ56" s="87"/>
      <c r="CK56" s="87"/>
      <c r="CL56" s="87" t="s">
        <v>654</v>
      </c>
      <c r="CM56" s="87">
        <v>874</v>
      </c>
      <c r="CN56" s="87">
        <v>1653</v>
      </c>
      <c r="CO56" s="87">
        <v>7873</v>
      </c>
      <c r="CP56" s="87">
        <v>15692</v>
      </c>
      <c r="CQ56" s="87"/>
      <c r="CR56" s="87" t="s">
        <v>711</v>
      </c>
      <c r="CS56" s="87" t="s">
        <v>766</v>
      </c>
      <c r="CT56" s="87" t="s">
        <v>807</v>
      </c>
      <c r="CU56" s="87"/>
      <c r="CV56" s="125">
        <v>39868.0934837963</v>
      </c>
      <c r="CW56" s="87" t="s">
        <v>857</v>
      </c>
      <c r="CX56" s="87" t="b">
        <v>0</v>
      </c>
      <c r="CY56" s="87" t="b">
        <v>0</v>
      </c>
      <c r="CZ56" s="87" t="b">
        <v>1</v>
      </c>
      <c r="DA56" s="87"/>
      <c r="DB56" s="87">
        <v>37</v>
      </c>
      <c r="DC56" s="87" t="s">
        <v>905</v>
      </c>
      <c r="DD56" s="87" t="b">
        <v>0</v>
      </c>
      <c r="DE56" s="87" t="s">
        <v>66</v>
      </c>
      <c r="DF56" s="87">
        <v>1</v>
      </c>
      <c r="DG56" s="87">
        <v>15</v>
      </c>
      <c r="DH56" s="87">
        <v>15</v>
      </c>
      <c r="DI56" s="87">
        <v>2</v>
      </c>
      <c r="DJ56" s="87">
        <v>1</v>
      </c>
      <c r="DK56" s="87">
        <v>-4</v>
      </c>
      <c r="DL56" s="87">
        <v>1</v>
      </c>
    </row>
    <row r="57" spans="1:116" ht="15">
      <c r="A57" s="87" t="s">
        <v>573</v>
      </c>
      <c r="B57" s="87" t="s">
        <v>570</v>
      </c>
      <c r="C57" s="87" t="s">
        <v>268</v>
      </c>
      <c r="D57" s="87" t="s">
        <v>266</v>
      </c>
      <c r="E57" s="87"/>
      <c r="F57" s="87" t="s">
        <v>293</v>
      </c>
      <c r="G57" s="125">
        <v>43704.74554398148</v>
      </c>
      <c r="H57" s="87" t="s">
        <v>295</v>
      </c>
      <c r="I57" s="87"/>
      <c r="J57" s="87"/>
      <c r="K57" s="87" t="s">
        <v>341</v>
      </c>
      <c r="L57" s="87"/>
      <c r="M57" s="87" t="s">
        <v>398</v>
      </c>
      <c r="N57" s="125">
        <v>43704.74554398148</v>
      </c>
      <c r="O57" s="125">
        <v>43704</v>
      </c>
      <c r="P57" s="126">
        <v>0.7455439814814815</v>
      </c>
      <c r="Q57" s="87" t="s">
        <v>508</v>
      </c>
      <c r="R57" s="87"/>
      <c r="S57" s="87"/>
      <c r="T57" s="87" t="s">
        <v>573</v>
      </c>
      <c r="U57" s="87"/>
      <c r="V57" s="87" t="b">
        <v>0</v>
      </c>
      <c r="W57" s="87">
        <v>0</v>
      </c>
      <c r="X57" s="87"/>
      <c r="Y57" s="87" t="b">
        <v>0</v>
      </c>
      <c r="Z57" s="87" t="s">
        <v>611</v>
      </c>
      <c r="AA57" s="87"/>
      <c r="AB57" s="87"/>
      <c r="AC57" s="87" t="b">
        <v>0</v>
      </c>
      <c r="AD57" s="87">
        <v>12</v>
      </c>
      <c r="AE57" s="87" t="s">
        <v>570</v>
      </c>
      <c r="AF57" s="87" t="s">
        <v>620</v>
      </c>
      <c r="AG57" s="87" t="b">
        <v>0</v>
      </c>
      <c r="AH57" s="87" t="s">
        <v>570</v>
      </c>
      <c r="AI57" s="87" t="s">
        <v>196</v>
      </c>
      <c r="AJ57" s="87">
        <v>0</v>
      </c>
      <c r="AK57" s="87">
        <v>0</v>
      </c>
      <c r="AL57" s="87"/>
      <c r="AM57" s="87"/>
      <c r="AN57" s="87"/>
      <c r="AO57" s="87"/>
      <c r="AP57" s="87"/>
      <c r="AQ57" s="87"/>
      <c r="AR57" s="87"/>
      <c r="AS57" s="87"/>
      <c r="AT57" s="87">
        <v>1</v>
      </c>
      <c r="AU57" s="87">
        <v>2</v>
      </c>
      <c r="AV57" s="87">
        <v>1</v>
      </c>
      <c r="AW57" s="87" t="s">
        <v>268</v>
      </c>
      <c r="AX57" s="87"/>
      <c r="AY57" s="87"/>
      <c r="AZ57" s="87"/>
      <c r="BA57" s="87"/>
      <c r="BB57" s="87"/>
      <c r="BC57" s="87"/>
      <c r="BD57" s="87"/>
      <c r="BE57" s="87"/>
      <c r="BF57" s="87"/>
      <c r="BG57" s="87" t="s">
        <v>695</v>
      </c>
      <c r="BH57" s="87">
        <v>458</v>
      </c>
      <c r="BI57" s="87">
        <v>285</v>
      </c>
      <c r="BJ57" s="87">
        <v>14228</v>
      </c>
      <c r="BK57" s="87">
        <v>12566</v>
      </c>
      <c r="BL57" s="87"/>
      <c r="BM57" s="87" t="s">
        <v>750</v>
      </c>
      <c r="BN57" s="87" t="s">
        <v>794</v>
      </c>
      <c r="BO57" s="87" t="s">
        <v>841</v>
      </c>
      <c r="BP57" s="87"/>
      <c r="BQ57" s="125">
        <v>43285.988229166665</v>
      </c>
      <c r="BR57" s="87" t="s">
        <v>891</v>
      </c>
      <c r="BS57" s="87" t="b">
        <v>0</v>
      </c>
      <c r="BT57" s="87" t="b">
        <v>0</v>
      </c>
      <c r="BU57" s="87" t="b">
        <v>0</v>
      </c>
      <c r="BV57" s="87"/>
      <c r="BW57" s="87">
        <v>3</v>
      </c>
      <c r="BX57" s="87" t="s">
        <v>903</v>
      </c>
      <c r="BY57" s="87" t="b">
        <v>0</v>
      </c>
      <c r="BZ57" s="87" t="s">
        <v>66</v>
      </c>
      <c r="CA57" s="87">
        <v>2</v>
      </c>
      <c r="CB57" s="87" t="s">
        <v>266</v>
      </c>
      <c r="CC57" s="87"/>
      <c r="CD57" s="87"/>
      <c r="CE57" s="87"/>
      <c r="CF57" s="87"/>
      <c r="CG57" s="87"/>
      <c r="CH57" s="87"/>
      <c r="CI57" s="87"/>
      <c r="CJ57" s="87"/>
      <c r="CK57" s="87"/>
      <c r="CL57" s="87" t="s">
        <v>653</v>
      </c>
      <c r="CM57" s="87">
        <v>2327</v>
      </c>
      <c r="CN57" s="87">
        <v>9642</v>
      </c>
      <c r="CO57" s="87">
        <v>13676</v>
      </c>
      <c r="CP57" s="87">
        <v>10358</v>
      </c>
      <c r="CQ57" s="87"/>
      <c r="CR57" s="87" t="s">
        <v>710</v>
      </c>
      <c r="CS57" s="87"/>
      <c r="CT57" s="87" t="s">
        <v>806</v>
      </c>
      <c r="CU57" s="87"/>
      <c r="CV57" s="125">
        <v>39935.63306712963</v>
      </c>
      <c r="CW57" s="87" t="s">
        <v>856</v>
      </c>
      <c r="CX57" s="87" t="b">
        <v>0</v>
      </c>
      <c r="CY57" s="87" t="b">
        <v>0</v>
      </c>
      <c r="CZ57" s="87" t="b">
        <v>1</v>
      </c>
      <c r="DA57" s="87"/>
      <c r="DB57" s="87">
        <v>435</v>
      </c>
      <c r="DC57" s="87" t="s">
        <v>904</v>
      </c>
      <c r="DD57" s="87" t="b">
        <v>1</v>
      </c>
      <c r="DE57" s="87" t="s">
        <v>66</v>
      </c>
      <c r="DF57" s="87">
        <v>1</v>
      </c>
      <c r="DG57" s="87">
        <v>15</v>
      </c>
      <c r="DH57" s="87">
        <v>15</v>
      </c>
      <c r="DI57" s="87">
        <v>2</v>
      </c>
      <c r="DJ57" s="87">
        <v>1</v>
      </c>
      <c r="DK57" s="87">
        <v>-4</v>
      </c>
      <c r="DL57" s="87">
        <v>1</v>
      </c>
    </row>
    <row r="58" spans="1:116" ht="15">
      <c r="A58" s="87" t="s">
        <v>573</v>
      </c>
      <c r="B58" s="87" t="s">
        <v>570</v>
      </c>
      <c r="C58" s="87" t="s">
        <v>268</v>
      </c>
      <c r="D58" s="87" t="s">
        <v>265</v>
      </c>
      <c r="E58" s="87"/>
      <c r="F58" s="87" t="s">
        <v>292</v>
      </c>
      <c r="G58" s="125">
        <v>43704.74554398148</v>
      </c>
      <c r="H58" s="87" t="s">
        <v>295</v>
      </c>
      <c r="I58" s="87"/>
      <c r="J58" s="87"/>
      <c r="K58" s="87" t="s">
        <v>341</v>
      </c>
      <c r="L58" s="87"/>
      <c r="M58" s="87" t="s">
        <v>398</v>
      </c>
      <c r="N58" s="125">
        <v>43704.74554398148</v>
      </c>
      <c r="O58" s="125">
        <v>43704</v>
      </c>
      <c r="P58" s="126">
        <v>0.7455439814814815</v>
      </c>
      <c r="Q58" s="87" t="s">
        <v>508</v>
      </c>
      <c r="R58" s="87"/>
      <c r="S58" s="87"/>
      <c r="T58" s="87" t="s">
        <v>573</v>
      </c>
      <c r="U58" s="87"/>
      <c r="V58" s="87" t="b">
        <v>0</v>
      </c>
      <c r="W58" s="87">
        <v>0</v>
      </c>
      <c r="X58" s="87"/>
      <c r="Y58" s="87" t="b">
        <v>0</v>
      </c>
      <c r="Z58" s="87" t="s">
        <v>611</v>
      </c>
      <c r="AA58" s="87"/>
      <c r="AB58" s="87"/>
      <c r="AC58" s="87" t="b">
        <v>0</v>
      </c>
      <c r="AD58" s="87">
        <v>12</v>
      </c>
      <c r="AE58" s="87" t="s">
        <v>570</v>
      </c>
      <c r="AF58" s="87" t="s">
        <v>620</v>
      </c>
      <c r="AG58" s="87" t="b">
        <v>0</v>
      </c>
      <c r="AH58" s="87" t="s">
        <v>570</v>
      </c>
      <c r="AI58" s="87" t="s">
        <v>196</v>
      </c>
      <c r="AJ58" s="87">
        <v>0</v>
      </c>
      <c r="AK58" s="87">
        <v>0</v>
      </c>
      <c r="AL58" s="87"/>
      <c r="AM58" s="87"/>
      <c r="AN58" s="87"/>
      <c r="AO58" s="87"/>
      <c r="AP58" s="87"/>
      <c r="AQ58" s="87"/>
      <c r="AR58" s="87"/>
      <c r="AS58" s="87"/>
      <c r="AT58" s="87">
        <v>1</v>
      </c>
      <c r="AU58" s="87">
        <v>2</v>
      </c>
      <c r="AV58" s="87">
        <v>1</v>
      </c>
      <c r="AW58" s="87" t="s">
        <v>268</v>
      </c>
      <c r="AX58" s="87"/>
      <c r="AY58" s="87"/>
      <c r="AZ58" s="87"/>
      <c r="BA58" s="87"/>
      <c r="BB58" s="87"/>
      <c r="BC58" s="87"/>
      <c r="BD58" s="87"/>
      <c r="BE58" s="87"/>
      <c r="BF58" s="87"/>
      <c r="BG58" s="87" t="s">
        <v>695</v>
      </c>
      <c r="BH58" s="87">
        <v>458</v>
      </c>
      <c r="BI58" s="87">
        <v>285</v>
      </c>
      <c r="BJ58" s="87">
        <v>14228</v>
      </c>
      <c r="BK58" s="87">
        <v>12566</v>
      </c>
      <c r="BL58" s="87"/>
      <c r="BM58" s="87" t="s">
        <v>750</v>
      </c>
      <c r="BN58" s="87" t="s">
        <v>794</v>
      </c>
      <c r="BO58" s="87" t="s">
        <v>841</v>
      </c>
      <c r="BP58" s="87"/>
      <c r="BQ58" s="125">
        <v>43285.988229166665</v>
      </c>
      <c r="BR58" s="87" t="s">
        <v>891</v>
      </c>
      <c r="BS58" s="87" t="b">
        <v>0</v>
      </c>
      <c r="BT58" s="87" t="b">
        <v>0</v>
      </c>
      <c r="BU58" s="87" t="b">
        <v>0</v>
      </c>
      <c r="BV58" s="87"/>
      <c r="BW58" s="87">
        <v>3</v>
      </c>
      <c r="BX58" s="87" t="s">
        <v>903</v>
      </c>
      <c r="BY58" s="87" t="b">
        <v>0</v>
      </c>
      <c r="BZ58" s="87" t="s">
        <v>66</v>
      </c>
      <c r="CA58" s="87">
        <v>2</v>
      </c>
      <c r="CB58" s="87" t="s">
        <v>265</v>
      </c>
      <c r="CC58" s="87"/>
      <c r="CD58" s="87"/>
      <c r="CE58" s="87"/>
      <c r="CF58" s="87"/>
      <c r="CG58" s="87"/>
      <c r="CH58" s="87"/>
      <c r="CI58" s="87"/>
      <c r="CJ58" s="87"/>
      <c r="CK58" s="87"/>
      <c r="CL58" s="87" t="s">
        <v>652</v>
      </c>
      <c r="CM58" s="87">
        <v>199</v>
      </c>
      <c r="CN58" s="87">
        <v>3222</v>
      </c>
      <c r="CO58" s="87">
        <v>7864</v>
      </c>
      <c r="CP58" s="87">
        <v>10506</v>
      </c>
      <c r="CQ58" s="87"/>
      <c r="CR58" s="87" t="s">
        <v>709</v>
      </c>
      <c r="CS58" s="87" t="s">
        <v>765</v>
      </c>
      <c r="CT58" s="87" t="s">
        <v>805</v>
      </c>
      <c r="CU58" s="87"/>
      <c r="CV58" s="125">
        <v>40029.42177083333</v>
      </c>
      <c r="CW58" s="87" t="s">
        <v>855</v>
      </c>
      <c r="CX58" s="87" t="b">
        <v>0</v>
      </c>
      <c r="CY58" s="87" t="b">
        <v>0</v>
      </c>
      <c r="CZ58" s="87" t="b">
        <v>1</v>
      </c>
      <c r="DA58" s="87"/>
      <c r="DB58" s="87">
        <v>143</v>
      </c>
      <c r="DC58" s="87" t="s">
        <v>903</v>
      </c>
      <c r="DD58" s="87" t="b">
        <v>0</v>
      </c>
      <c r="DE58" s="87" t="s">
        <v>66</v>
      </c>
      <c r="DF58" s="87">
        <v>1</v>
      </c>
      <c r="DG58" s="87">
        <v>15</v>
      </c>
      <c r="DH58" s="87">
        <v>15</v>
      </c>
      <c r="DI58" s="87">
        <v>2</v>
      </c>
      <c r="DJ58" s="87">
        <v>1</v>
      </c>
      <c r="DK58" s="87">
        <v>-4</v>
      </c>
      <c r="DL58" s="87">
        <v>1</v>
      </c>
    </row>
    <row r="59" spans="1:116" ht="15">
      <c r="A59" s="87" t="s">
        <v>572</v>
      </c>
      <c r="B59" s="87" t="s">
        <v>570</v>
      </c>
      <c r="C59" s="87" t="s">
        <v>267</v>
      </c>
      <c r="D59" s="87" t="s">
        <v>263</v>
      </c>
      <c r="E59" s="87"/>
      <c r="F59" s="87" t="s">
        <v>293</v>
      </c>
      <c r="G59" s="125">
        <v>43701.02662037037</v>
      </c>
      <c r="H59" s="87" t="s">
        <v>295</v>
      </c>
      <c r="I59" s="87"/>
      <c r="J59" s="87"/>
      <c r="K59" s="87" t="s">
        <v>341</v>
      </c>
      <c r="L59" s="87"/>
      <c r="M59" s="87" t="s">
        <v>397</v>
      </c>
      <c r="N59" s="125">
        <v>43701.02662037037</v>
      </c>
      <c r="O59" s="125">
        <v>43701</v>
      </c>
      <c r="P59" s="126">
        <v>0.026620370370370374</v>
      </c>
      <c r="Q59" s="87" t="s">
        <v>507</v>
      </c>
      <c r="R59" s="87"/>
      <c r="S59" s="87"/>
      <c r="T59" s="87" t="s">
        <v>572</v>
      </c>
      <c r="U59" s="87"/>
      <c r="V59" s="87" t="b">
        <v>0</v>
      </c>
      <c r="W59" s="87">
        <v>0</v>
      </c>
      <c r="X59" s="87"/>
      <c r="Y59" s="87" t="b">
        <v>0</v>
      </c>
      <c r="Z59" s="87" t="s">
        <v>611</v>
      </c>
      <c r="AA59" s="87"/>
      <c r="AB59" s="87"/>
      <c r="AC59" s="87" t="b">
        <v>0</v>
      </c>
      <c r="AD59" s="87">
        <v>12</v>
      </c>
      <c r="AE59" s="87" t="s">
        <v>570</v>
      </c>
      <c r="AF59" s="87" t="s">
        <v>617</v>
      </c>
      <c r="AG59" s="87" t="b">
        <v>0</v>
      </c>
      <c r="AH59" s="87" t="s">
        <v>570</v>
      </c>
      <c r="AI59" s="87" t="s">
        <v>196</v>
      </c>
      <c r="AJ59" s="87">
        <v>0</v>
      </c>
      <c r="AK59" s="87">
        <v>0</v>
      </c>
      <c r="AL59" s="87"/>
      <c r="AM59" s="87"/>
      <c r="AN59" s="87"/>
      <c r="AO59" s="87"/>
      <c r="AP59" s="87"/>
      <c r="AQ59" s="87"/>
      <c r="AR59" s="87"/>
      <c r="AS59" s="87"/>
      <c r="AT59" s="87">
        <v>1</v>
      </c>
      <c r="AU59" s="87">
        <v>2</v>
      </c>
      <c r="AV59" s="87">
        <v>1</v>
      </c>
      <c r="AW59" s="87" t="s">
        <v>267</v>
      </c>
      <c r="AX59" s="87"/>
      <c r="AY59" s="87"/>
      <c r="AZ59" s="87"/>
      <c r="BA59" s="87"/>
      <c r="BB59" s="87"/>
      <c r="BC59" s="87"/>
      <c r="BD59" s="87"/>
      <c r="BE59" s="87"/>
      <c r="BF59" s="87"/>
      <c r="BG59" s="87" t="s">
        <v>694</v>
      </c>
      <c r="BH59" s="87">
        <v>343</v>
      </c>
      <c r="BI59" s="87">
        <v>83</v>
      </c>
      <c r="BJ59" s="87">
        <v>99</v>
      </c>
      <c r="BK59" s="87">
        <v>263</v>
      </c>
      <c r="BL59" s="87"/>
      <c r="BM59" s="87" t="s">
        <v>749</v>
      </c>
      <c r="BN59" s="87" t="s">
        <v>793</v>
      </c>
      <c r="BO59" s="87" t="s">
        <v>840</v>
      </c>
      <c r="BP59" s="87"/>
      <c r="BQ59" s="125">
        <v>42916.5105787037</v>
      </c>
      <c r="BR59" s="87" t="s">
        <v>890</v>
      </c>
      <c r="BS59" s="87" t="b">
        <v>1</v>
      </c>
      <c r="BT59" s="87" t="b">
        <v>0</v>
      </c>
      <c r="BU59" s="87" t="b">
        <v>0</v>
      </c>
      <c r="BV59" s="87"/>
      <c r="BW59" s="87">
        <v>3</v>
      </c>
      <c r="BX59" s="87"/>
      <c r="BY59" s="87" t="b">
        <v>0</v>
      </c>
      <c r="BZ59" s="87" t="s">
        <v>66</v>
      </c>
      <c r="CA59" s="87">
        <v>2</v>
      </c>
      <c r="CB59" s="87" t="s">
        <v>263</v>
      </c>
      <c r="CC59" s="87"/>
      <c r="CD59" s="87"/>
      <c r="CE59" s="87"/>
      <c r="CF59" s="87"/>
      <c r="CG59" s="87"/>
      <c r="CH59" s="87"/>
      <c r="CI59" s="87"/>
      <c r="CJ59" s="87"/>
      <c r="CK59" s="87"/>
      <c r="CL59" s="87" t="s">
        <v>654</v>
      </c>
      <c r="CM59" s="87">
        <v>874</v>
      </c>
      <c r="CN59" s="87">
        <v>1653</v>
      </c>
      <c r="CO59" s="87">
        <v>7873</v>
      </c>
      <c r="CP59" s="87">
        <v>15692</v>
      </c>
      <c r="CQ59" s="87"/>
      <c r="CR59" s="87" t="s">
        <v>711</v>
      </c>
      <c r="CS59" s="87" t="s">
        <v>766</v>
      </c>
      <c r="CT59" s="87" t="s">
        <v>807</v>
      </c>
      <c r="CU59" s="87"/>
      <c r="CV59" s="125">
        <v>39868.0934837963</v>
      </c>
      <c r="CW59" s="87" t="s">
        <v>857</v>
      </c>
      <c r="CX59" s="87" t="b">
        <v>0</v>
      </c>
      <c r="CY59" s="87" t="b">
        <v>0</v>
      </c>
      <c r="CZ59" s="87" t="b">
        <v>1</v>
      </c>
      <c r="DA59" s="87"/>
      <c r="DB59" s="87">
        <v>37</v>
      </c>
      <c r="DC59" s="87" t="s">
        <v>905</v>
      </c>
      <c r="DD59" s="87" t="b">
        <v>0</v>
      </c>
      <c r="DE59" s="87" t="s">
        <v>66</v>
      </c>
      <c r="DF59" s="87">
        <v>1</v>
      </c>
      <c r="DG59" s="87">
        <v>15</v>
      </c>
      <c r="DH59" s="87">
        <v>15</v>
      </c>
      <c r="DI59" s="87">
        <v>2</v>
      </c>
      <c r="DJ59" s="87">
        <v>1</v>
      </c>
      <c r="DK59" s="87">
        <v>-3</v>
      </c>
      <c r="DL59" s="87">
        <v>1</v>
      </c>
    </row>
    <row r="60" spans="1:116" ht="15">
      <c r="A60" s="87" t="s">
        <v>572</v>
      </c>
      <c r="B60" s="87" t="s">
        <v>570</v>
      </c>
      <c r="C60" s="87" t="s">
        <v>267</v>
      </c>
      <c r="D60" s="87" t="s">
        <v>266</v>
      </c>
      <c r="E60" s="87"/>
      <c r="F60" s="87" t="s">
        <v>293</v>
      </c>
      <c r="G60" s="125">
        <v>43701.02662037037</v>
      </c>
      <c r="H60" s="87" t="s">
        <v>295</v>
      </c>
      <c r="I60" s="87"/>
      <c r="J60" s="87"/>
      <c r="K60" s="87" t="s">
        <v>341</v>
      </c>
      <c r="L60" s="87"/>
      <c r="M60" s="87" t="s">
        <v>397</v>
      </c>
      <c r="N60" s="125">
        <v>43701.02662037037</v>
      </c>
      <c r="O60" s="125">
        <v>43701</v>
      </c>
      <c r="P60" s="126">
        <v>0.026620370370370374</v>
      </c>
      <c r="Q60" s="87" t="s">
        <v>507</v>
      </c>
      <c r="R60" s="87"/>
      <c r="S60" s="87"/>
      <c r="T60" s="87" t="s">
        <v>572</v>
      </c>
      <c r="U60" s="87"/>
      <c r="V60" s="87" t="b">
        <v>0</v>
      </c>
      <c r="W60" s="87">
        <v>0</v>
      </c>
      <c r="X60" s="87"/>
      <c r="Y60" s="87" t="b">
        <v>0</v>
      </c>
      <c r="Z60" s="87" t="s">
        <v>611</v>
      </c>
      <c r="AA60" s="87"/>
      <c r="AB60" s="87"/>
      <c r="AC60" s="87" t="b">
        <v>0</v>
      </c>
      <c r="AD60" s="87">
        <v>12</v>
      </c>
      <c r="AE60" s="87" t="s">
        <v>570</v>
      </c>
      <c r="AF60" s="87" t="s">
        <v>617</v>
      </c>
      <c r="AG60" s="87" t="b">
        <v>0</v>
      </c>
      <c r="AH60" s="87" t="s">
        <v>570</v>
      </c>
      <c r="AI60" s="87" t="s">
        <v>196</v>
      </c>
      <c r="AJ60" s="87">
        <v>0</v>
      </c>
      <c r="AK60" s="87">
        <v>0</v>
      </c>
      <c r="AL60" s="87"/>
      <c r="AM60" s="87"/>
      <c r="AN60" s="87"/>
      <c r="AO60" s="87"/>
      <c r="AP60" s="87"/>
      <c r="AQ60" s="87"/>
      <c r="AR60" s="87"/>
      <c r="AS60" s="87"/>
      <c r="AT60" s="87">
        <v>1</v>
      </c>
      <c r="AU60" s="87">
        <v>2</v>
      </c>
      <c r="AV60" s="87">
        <v>1</v>
      </c>
      <c r="AW60" s="87" t="s">
        <v>267</v>
      </c>
      <c r="AX60" s="87"/>
      <c r="AY60" s="87"/>
      <c r="AZ60" s="87"/>
      <c r="BA60" s="87"/>
      <c r="BB60" s="87"/>
      <c r="BC60" s="87"/>
      <c r="BD60" s="87"/>
      <c r="BE60" s="87"/>
      <c r="BF60" s="87"/>
      <c r="BG60" s="87" t="s">
        <v>694</v>
      </c>
      <c r="BH60" s="87">
        <v>343</v>
      </c>
      <c r="BI60" s="87">
        <v>83</v>
      </c>
      <c r="BJ60" s="87">
        <v>99</v>
      </c>
      <c r="BK60" s="87">
        <v>263</v>
      </c>
      <c r="BL60" s="87"/>
      <c r="BM60" s="87" t="s">
        <v>749</v>
      </c>
      <c r="BN60" s="87" t="s">
        <v>793</v>
      </c>
      <c r="BO60" s="87" t="s">
        <v>840</v>
      </c>
      <c r="BP60" s="87"/>
      <c r="BQ60" s="125">
        <v>42916.5105787037</v>
      </c>
      <c r="BR60" s="87" t="s">
        <v>890</v>
      </c>
      <c r="BS60" s="87" t="b">
        <v>1</v>
      </c>
      <c r="BT60" s="87" t="b">
        <v>0</v>
      </c>
      <c r="BU60" s="87" t="b">
        <v>0</v>
      </c>
      <c r="BV60" s="87"/>
      <c r="BW60" s="87">
        <v>3</v>
      </c>
      <c r="BX60" s="87"/>
      <c r="BY60" s="87" t="b">
        <v>0</v>
      </c>
      <c r="BZ60" s="87" t="s">
        <v>66</v>
      </c>
      <c r="CA60" s="87">
        <v>2</v>
      </c>
      <c r="CB60" s="87" t="s">
        <v>266</v>
      </c>
      <c r="CC60" s="87"/>
      <c r="CD60" s="87"/>
      <c r="CE60" s="87"/>
      <c r="CF60" s="87"/>
      <c r="CG60" s="87"/>
      <c r="CH60" s="87"/>
      <c r="CI60" s="87"/>
      <c r="CJ60" s="87"/>
      <c r="CK60" s="87"/>
      <c r="CL60" s="87" t="s">
        <v>653</v>
      </c>
      <c r="CM60" s="87">
        <v>2327</v>
      </c>
      <c r="CN60" s="87">
        <v>9642</v>
      </c>
      <c r="CO60" s="87">
        <v>13676</v>
      </c>
      <c r="CP60" s="87">
        <v>10358</v>
      </c>
      <c r="CQ60" s="87"/>
      <c r="CR60" s="87" t="s">
        <v>710</v>
      </c>
      <c r="CS60" s="87"/>
      <c r="CT60" s="87" t="s">
        <v>806</v>
      </c>
      <c r="CU60" s="87"/>
      <c r="CV60" s="125">
        <v>39935.63306712963</v>
      </c>
      <c r="CW60" s="87" t="s">
        <v>856</v>
      </c>
      <c r="CX60" s="87" t="b">
        <v>0</v>
      </c>
      <c r="CY60" s="87" t="b">
        <v>0</v>
      </c>
      <c r="CZ60" s="87" t="b">
        <v>1</v>
      </c>
      <c r="DA60" s="87"/>
      <c r="DB60" s="87">
        <v>435</v>
      </c>
      <c r="DC60" s="87" t="s">
        <v>904</v>
      </c>
      <c r="DD60" s="87" t="b">
        <v>1</v>
      </c>
      <c r="DE60" s="87" t="s">
        <v>66</v>
      </c>
      <c r="DF60" s="87">
        <v>1</v>
      </c>
      <c r="DG60" s="87">
        <v>15</v>
      </c>
      <c r="DH60" s="87">
        <v>15</v>
      </c>
      <c r="DI60" s="87">
        <v>2</v>
      </c>
      <c r="DJ60" s="87">
        <v>1</v>
      </c>
      <c r="DK60" s="87">
        <v>-3</v>
      </c>
      <c r="DL60" s="87">
        <v>1</v>
      </c>
    </row>
    <row r="61" spans="1:116" ht="15">
      <c r="A61" s="87" t="s">
        <v>572</v>
      </c>
      <c r="B61" s="87" t="s">
        <v>570</v>
      </c>
      <c r="C61" s="87" t="s">
        <v>267</v>
      </c>
      <c r="D61" s="87" t="s">
        <v>265</v>
      </c>
      <c r="E61" s="87"/>
      <c r="F61" s="87" t="s">
        <v>292</v>
      </c>
      <c r="G61" s="125">
        <v>43701.02662037037</v>
      </c>
      <c r="H61" s="87" t="s">
        <v>295</v>
      </c>
      <c r="I61" s="87"/>
      <c r="J61" s="87"/>
      <c r="K61" s="87" t="s">
        <v>341</v>
      </c>
      <c r="L61" s="87"/>
      <c r="M61" s="87" t="s">
        <v>397</v>
      </c>
      <c r="N61" s="125">
        <v>43701.02662037037</v>
      </c>
      <c r="O61" s="125">
        <v>43701</v>
      </c>
      <c r="P61" s="126">
        <v>0.026620370370370374</v>
      </c>
      <c r="Q61" s="87" t="s">
        <v>507</v>
      </c>
      <c r="R61" s="87"/>
      <c r="S61" s="87"/>
      <c r="T61" s="87" t="s">
        <v>572</v>
      </c>
      <c r="U61" s="87"/>
      <c r="V61" s="87" t="b">
        <v>0</v>
      </c>
      <c r="W61" s="87">
        <v>0</v>
      </c>
      <c r="X61" s="87"/>
      <c r="Y61" s="87" t="b">
        <v>0</v>
      </c>
      <c r="Z61" s="87" t="s">
        <v>611</v>
      </c>
      <c r="AA61" s="87"/>
      <c r="AB61" s="87"/>
      <c r="AC61" s="87" t="b">
        <v>0</v>
      </c>
      <c r="AD61" s="87">
        <v>12</v>
      </c>
      <c r="AE61" s="87" t="s">
        <v>570</v>
      </c>
      <c r="AF61" s="87" t="s">
        <v>617</v>
      </c>
      <c r="AG61" s="87" t="b">
        <v>0</v>
      </c>
      <c r="AH61" s="87" t="s">
        <v>570</v>
      </c>
      <c r="AI61" s="87" t="s">
        <v>196</v>
      </c>
      <c r="AJ61" s="87">
        <v>0</v>
      </c>
      <c r="AK61" s="87">
        <v>0</v>
      </c>
      <c r="AL61" s="87"/>
      <c r="AM61" s="87"/>
      <c r="AN61" s="87"/>
      <c r="AO61" s="87"/>
      <c r="AP61" s="87"/>
      <c r="AQ61" s="87"/>
      <c r="AR61" s="87"/>
      <c r="AS61" s="87"/>
      <c r="AT61" s="87">
        <v>1</v>
      </c>
      <c r="AU61" s="87">
        <v>2</v>
      </c>
      <c r="AV61" s="87">
        <v>1</v>
      </c>
      <c r="AW61" s="87" t="s">
        <v>267</v>
      </c>
      <c r="AX61" s="87"/>
      <c r="AY61" s="87"/>
      <c r="AZ61" s="87"/>
      <c r="BA61" s="87"/>
      <c r="BB61" s="87"/>
      <c r="BC61" s="87"/>
      <c r="BD61" s="87"/>
      <c r="BE61" s="87"/>
      <c r="BF61" s="87"/>
      <c r="BG61" s="87" t="s">
        <v>694</v>
      </c>
      <c r="BH61" s="87">
        <v>343</v>
      </c>
      <c r="BI61" s="87">
        <v>83</v>
      </c>
      <c r="BJ61" s="87">
        <v>99</v>
      </c>
      <c r="BK61" s="87">
        <v>263</v>
      </c>
      <c r="BL61" s="87"/>
      <c r="BM61" s="87" t="s">
        <v>749</v>
      </c>
      <c r="BN61" s="87" t="s">
        <v>793</v>
      </c>
      <c r="BO61" s="87" t="s">
        <v>840</v>
      </c>
      <c r="BP61" s="87"/>
      <c r="BQ61" s="125">
        <v>42916.5105787037</v>
      </c>
      <c r="BR61" s="87" t="s">
        <v>890</v>
      </c>
      <c r="BS61" s="87" t="b">
        <v>1</v>
      </c>
      <c r="BT61" s="87" t="b">
        <v>0</v>
      </c>
      <c r="BU61" s="87" t="b">
        <v>0</v>
      </c>
      <c r="BV61" s="87"/>
      <c r="BW61" s="87">
        <v>3</v>
      </c>
      <c r="BX61" s="87"/>
      <c r="BY61" s="87" t="b">
        <v>0</v>
      </c>
      <c r="BZ61" s="87" t="s">
        <v>66</v>
      </c>
      <c r="CA61" s="87">
        <v>2</v>
      </c>
      <c r="CB61" s="87" t="s">
        <v>265</v>
      </c>
      <c r="CC61" s="87"/>
      <c r="CD61" s="87"/>
      <c r="CE61" s="87"/>
      <c r="CF61" s="87"/>
      <c r="CG61" s="87"/>
      <c r="CH61" s="87"/>
      <c r="CI61" s="87"/>
      <c r="CJ61" s="87"/>
      <c r="CK61" s="87"/>
      <c r="CL61" s="87" t="s">
        <v>652</v>
      </c>
      <c r="CM61" s="87">
        <v>199</v>
      </c>
      <c r="CN61" s="87">
        <v>3222</v>
      </c>
      <c r="CO61" s="87">
        <v>7864</v>
      </c>
      <c r="CP61" s="87">
        <v>10506</v>
      </c>
      <c r="CQ61" s="87"/>
      <c r="CR61" s="87" t="s">
        <v>709</v>
      </c>
      <c r="CS61" s="87" t="s">
        <v>765</v>
      </c>
      <c r="CT61" s="87" t="s">
        <v>805</v>
      </c>
      <c r="CU61" s="87"/>
      <c r="CV61" s="125">
        <v>40029.42177083333</v>
      </c>
      <c r="CW61" s="87" t="s">
        <v>855</v>
      </c>
      <c r="CX61" s="87" t="b">
        <v>0</v>
      </c>
      <c r="CY61" s="87" t="b">
        <v>0</v>
      </c>
      <c r="CZ61" s="87" t="b">
        <v>1</v>
      </c>
      <c r="DA61" s="87"/>
      <c r="DB61" s="87">
        <v>143</v>
      </c>
      <c r="DC61" s="87" t="s">
        <v>903</v>
      </c>
      <c r="DD61" s="87" t="b">
        <v>0</v>
      </c>
      <c r="DE61" s="87" t="s">
        <v>66</v>
      </c>
      <c r="DF61" s="87">
        <v>1</v>
      </c>
      <c r="DG61" s="87">
        <v>15</v>
      </c>
      <c r="DH61" s="87">
        <v>15</v>
      </c>
      <c r="DI61" s="87">
        <v>2</v>
      </c>
      <c r="DJ61" s="87">
        <v>1</v>
      </c>
      <c r="DK61" s="87">
        <v>-3</v>
      </c>
      <c r="DL61" s="87">
        <v>1</v>
      </c>
    </row>
    <row r="62" spans="1:116" ht="15">
      <c r="A62" s="87" t="s">
        <v>592</v>
      </c>
      <c r="B62" s="87" t="s">
        <v>588</v>
      </c>
      <c r="C62" s="87" t="s">
        <v>273</v>
      </c>
      <c r="D62" s="87" t="s">
        <v>264</v>
      </c>
      <c r="E62" s="87"/>
      <c r="F62" s="87" t="s">
        <v>292</v>
      </c>
      <c r="G62" s="125">
        <v>43705.664143518516</v>
      </c>
      <c r="H62" s="87" t="s">
        <v>313</v>
      </c>
      <c r="I62" s="87" t="s">
        <v>325</v>
      </c>
      <c r="J62" s="87" t="s">
        <v>337</v>
      </c>
      <c r="K62" s="87" t="s">
        <v>356</v>
      </c>
      <c r="L62" s="87"/>
      <c r="M62" s="87" t="s">
        <v>403</v>
      </c>
      <c r="N62" s="125">
        <v>43705.664143518516</v>
      </c>
      <c r="O62" s="125">
        <v>43705</v>
      </c>
      <c r="P62" s="126">
        <v>0.6641435185185185</v>
      </c>
      <c r="Q62" s="87" t="s">
        <v>526</v>
      </c>
      <c r="R62" s="87"/>
      <c r="S62" s="87"/>
      <c r="T62" s="87" t="s">
        <v>592</v>
      </c>
      <c r="U62" s="87"/>
      <c r="V62" s="87" t="b">
        <v>0</v>
      </c>
      <c r="W62" s="87">
        <v>0</v>
      </c>
      <c r="X62" s="87"/>
      <c r="Y62" s="87" t="b">
        <v>0</v>
      </c>
      <c r="Z62" s="87" t="s">
        <v>611</v>
      </c>
      <c r="AA62" s="87"/>
      <c r="AB62" s="87"/>
      <c r="AC62" s="87" t="b">
        <v>0</v>
      </c>
      <c r="AD62" s="87">
        <v>1</v>
      </c>
      <c r="AE62" s="87" t="s">
        <v>588</v>
      </c>
      <c r="AF62" s="87" t="s">
        <v>616</v>
      </c>
      <c r="AG62" s="87" t="b">
        <v>0</v>
      </c>
      <c r="AH62" s="87" t="s">
        <v>588</v>
      </c>
      <c r="AI62" s="87" t="s">
        <v>196</v>
      </c>
      <c r="AJ62" s="87">
        <v>0</v>
      </c>
      <c r="AK62" s="87">
        <v>0</v>
      </c>
      <c r="AL62" s="87"/>
      <c r="AM62" s="87"/>
      <c r="AN62" s="87"/>
      <c r="AO62" s="87"/>
      <c r="AP62" s="87"/>
      <c r="AQ62" s="87"/>
      <c r="AR62" s="87"/>
      <c r="AS62" s="87"/>
      <c r="AT62" s="87">
        <v>2</v>
      </c>
      <c r="AU62" s="87">
        <v>2</v>
      </c>
      <c r="AV62" s="87">
        <v>1</v>
      </c>
      <c r="AW62" s="87" t="s">
        <v>273</v>
      </c>
      <c r="AX62" s="87"/>
      <c r="AY62" s="87"/>
      <c r="AZ62" s="87"/>
      <c r="BA62" s="87"/>
      <c r="BB62" s="87"/>
      <c r="BC62" s="87"/>
      <c r="BD62" s="87"/>
      <c r="BE62" s="87"/>
      <c r="BF62" s="87"/>
      <c r="BG62" s="87" t="s">
        <v>680</v>
      </c>
      <c r="BH62" s="87">
        <v>1035</v>
      </c>
      <c r="BI62" s="87">
        <v>1484</v>
      </c>
      <c r="BJ62" s="87">
        <v>2844</v>
      </c>
      <c r="BK62" s="87">
        <v>1557</v>
      </c>
      <c r="BL62" s="87"/>
      <c r="BM62" s="87" t="s">
        <v>737</v>
      </c>
      <c r="BN62" s="87"/>
      <c r="BO62" s="87" t="s">
        <v>828</v>
      </c>
      <c r="BP62" s="87"/>
      <c r="BQ62" s="125">
        <v>43123.68715277778</v>
      </c>
      <c r="BR62" s="87" t="s">
        <v>879</v>
      </c>
      <c r="BS62" s="87" t="b">
        <v>0</v>
      </c>
      <c r="BT62" s="87" t="b">
        <v>0</v>
      </c>
      <c r="BU62" s="87" t="b">
        <v>1</v>
      </c>
      <c r="BV62" s="87"/>
      <c r="BW62" s="87">
        <v>27</v>
      </c>
      <c r="BX62" s="87" t="s">
        <v>903</v>
      </c>
      <c r="BY62" s="87" t="b">
        <v>0</v>
      </c>
      <c r="BZ62" s="87" t="s">
        <v>66</v>
      </c>
      <c r="CA62" s="87">
        <v>2</v>
      </c>
      <c r="CB62" s="87" t="s">
        <v>264</v>
      </c>
      <c r="CC62" s="87"/>
      <c r="CD62" s="87"/>
      <c r="CE62" s="87"/>
      <c r="CF62" s="87"/>
      <c r="CG62" s="87"/>
      <c r="CH62" s="87"/>
      <c r="CI62" s="87"/>
      <c r="CJ62" s="87"/>
      <c r="CK62" s="87"/>
      <c r="CL62" s="87" t="s">
        <v>693</v>
      </c>
      <c r="CM62" s="87">
        <v>475</v>
      </c>
      <c r="CN62" s="87">
        <v>709</v>
      </c>
      <c r="CO62" s="87">
        <v>1966</v>
      </c>
      <c r="CP62" s="87">
        <v>838</v>
      </c>
      <c r="CQ62" s="87"/>
      <c r="CR62" s="87" t="s">
        <v>748</v>
      </c>
      <c r="CS62" s="87" t="s">
        <v>792</v>
      </c>
      <c r="CT62" s="87" t="s">
        <v>839</v>
      </c>
      <c r="CU62" s="87"/>
      <c r="CV62" s="125">
        <v>40997.566469907404</v>
      </c>
      <c r="CW62" s="87" t="s">
        <v>889</v>
      </c>
      <c r="CX62" s="87" t="b">
        <v>1</v>
      </c>
      <c r="CY62" s="87" t="b">
        <v>0</v>
      </c>
      <c r="CZ62" s="87" t="b">
        <v>0</v>
      </c>
      <c r="DA62" s="87"/>
      <c r="DB62" s="87">
        <v>25</v>
      </c>
      <c r="DC62" s="87" t="s">
        <v>903</v>
      </c>
      <c r="DD62" s="87" t="b">
        <v>0</v>
      </c>
      <c r="DE62" s="87" t="s">
        <v>66</v>
      </c>
      <c r="DF62" s="87">
        <v>1</v>
      </c>
      <c r="DG62" s="87">
        <v>8</v>
      </c>
      <c r="DH62" s="87">
        <v>8</v>
      </c>
      <c r="DI62" s="87">
        <v>2</v>
      </c>
      <c r="DJ62" s="87">
        <v>1</v>
      </c>
      <c r="DK62" s="87">
        <v>-14</v>
      </c>
      <c r="DL62" s="87">
        <v>-14</v>
      </c>
    </row>
    <row r="63" spans="1:116" ht="15">
      <c r="A63" s="87" t="s">
        <v>591</v>
      </c>
      <c r="B63" s="87" t="s">
        <v>587</v>
      </c>
      <c r="C63" s="87" t="s">
        <v>273</v>
      </c>
      <c r="D63" s="87" t="s">
        <v>264</v>
      </c>
      <c r="E63" s="87"/>
      <c r="F63" s="87" t="s">
        <v>292</v>
      </c>
      <c r="G63" s="125">
        <v>43705.62704861111</v>
      </c>
      <c r="H63" s="87" t="s">
        <v>312</v>
      </c>
      <c r="I63" s="87"/>
      <c r="J63" s="87"/>
      <c r="K63" s="87" t="s">
        <v>355</v>
      </c>
      <c r="L63" s="87"/>
      <c r="M63" s="87" t="s">
        <v>403</v>
      </c>
      <c r="N63" s="125">
        <v>43705.62704861111</v>
      </c>
      <c r="O63" s="125">
        <v>43705</v>
      </c>
      <c r="P63" s="126">
        <v>0.6270486111111111</v>
      </c>
      <c r="Q63" s="87" t="s">
        <v>525</v>
      </c>
      <c r="R63" s="87"/>
      <c r="S63" s="87"/>
      <c r="T63" s="87" t="s">
        <v>591</v>
      </c>
      <c r="U63" s="87"/>
      <c r="V63" s="87" t="b">
        <v>0</v>
      </c>
      <c r="W63" s="87">
        <v>0</v>
      </c>
      <c r="X63" s="87"/>
      <c r="Y63" s="87" t="b">
        <v>0</v>
      </c>
      <c r="Z63" s="87" t="s">
        <v>611</v>
      </c>
      <c r="AA63" s="87"/>
      <c r="AB63" s="87"/>
      <c r="AC63" s="87" t="b">
        <v>0</v>
      </c>
      <c r="AD63" s="87">
        <v>1</v>
      </c>
      <c r="AE63" s="87" t="s">
        <v>587</v>
      </c>
      <c r="AF63" s="87" t="s">
        <v>616</v>
      </c>
      <c r="AG63" s="87" t="b">
        <v>0</v>
      </c>
      <c r="AH63" s="87" t="s">
        <v>587</v>
      </c>
      <c r="AI63" s="87" t="s">
        <v>196</v>
      </c>
      <c r="AJ63" s="87">
        <v>0</v>
      </c>
      <c r="AK63" s="87">
        <v>0</v>
      </c>
      <c r="AL63" s="87"/>
      <c r="AM63" s="87"/>
      <c r="AN63" s="87"/>
      <c r="AO63" s="87"/>
      <c r="AP63" s="87"/>
      <c r="AQ63" s="87"/>
      <c r="AR63" s="87"/>
      <c r="AS63" s="87"/>
      <c r="AT63" s="87">
        <v>2</v>
      </c>
      <c r="AU63" s="87">
        <v>2</v>
      </c>
      <c r="AV63" s="87">
        <v>1</v>
      </c>
      <c r="AW63" s="87" t="s">
        <v>273</v>
      </c>
      <c r="AX63" s="87"/>
      <c r="AY63" s="87"/>
      <c r="AZ63" s="87"/>
      <c r="BA63" s="87"/>
      <c r="BB63" s="87"/>
      <c r="BC63" s="87"/>
      <c r="BD63" s="87"/>
      <c r="BE63" s="87"/>
      <c r="BF63" s="87"/>
      <c r="BG63" s="87" t="s">
        <v>680</v>
      </c>
      <c r="BH63" s="87">
        <v>1035</v>
      </c>
      <c r="BI63" s="87">
        <v>1484</v>
      </c>
      <c r="BJ63" s="87">
        <v>2844</v>
      </c>
      <c r="BK63" s="87">
        <v>1557</v>
      </c>
      <c r="BL63" s="87"/>
      <c r="BM63" s="87" t="s">
        <v>737</v>
      </c>
      <c r="BN63" s="87"/>
      <c r="BO63" s="87" t="s">
        <v>828</v>
      </c>
      <c r="BP63" s="87"/>
      <c r="BQ63" s="125">
        <v>43123.68715277778</v>
      </c>
      <c r="BR63" s="87" t="s">
        <v>879</v>
      </c>
      <c r="BS63" s="87" t="b">
        <v>0</v>
      </c>
      <c r="BT63" s="87" t="b">
        <v>0</v>
      </c>
      <c r="BU63" s="87" t="b">
        <v>1</v>
      </c>
      <c r="BV63" s="87"/>
      <c r="BW63" s="87">
        <v>27</v>
      </c>
      <c r="BX63" s="87" t="s">
        <v>903</v>
      </c>
      <c r="BY63" s="87" t="b">
        <v>0</v>
      </c>
      <c r="BZ63" s="87" t="s">
        <v>66</v>
      </c>
      <c r="CA63" s="87">
        <v>2</v>
      </c>
      <c r="CB63" s="87" t="s">
        <v>264</v>
      </c>
      <c r="CC63" s="87"/>
      <c r="CD63" s="87"/>
      <c r="CE63" s="87"/>
      <c r="CF63" s="87"/>
      <c r="CG63" s="87"/>
      <c r="CH63" s="87"/>
      <c r="CI63" s="87"/>
      <c r="CJ63" s="87"/>
      <c r="CK63" s="87"/>
      <c r="CL63" s="87" t="s">
        <v>693</v>
      </c>
      <c r="CM63" s="87">
        <v>475</v>
      </c>
      <c r="CN63" s="87">
        <v>709</v>
      </c>
      <c r="CO63" s="87">
        <v>1966</v>
      </c>
      <c r="CP63" s="87">
        <v>838</v>
      </c>
      <c r="CQ63" s="87"/>
      <c r="CR63" s="87" t="s">
        <v>748</v>
      </c>
      <c r="CS63" s="87" t="s">
        <v>792</v>
      </c>
      <c r="CT63" s="87" t="s">
        <v>839</v>
      </c>
      <c r="CU63" s="87"/>
      <c r="CV63" s="125">
        <v>40997.566469907404</v>
      </c>
      <c r="CW63" s="87" t="s">
        <v>889</v>
      </c>
      <c r="CX63" s="87" t="b">
        <v>1</v>
      </c>
      <c r="CY63" s="87" t="b">
        <v>0</v>
      </c>
      <c r="CZ63" s="87" t="b">
        <v>0</v>
      </c>
      <c r="DA63" s="87"/>
      <c r="DB63" s="87">
        <v>25</v>
      </c>
      <c r="DC63" s="87" t="s">
        <v>903</v>
      </c>
      <c r="DD63" s="87" t="b">
        <v>0</v>
      </c>
      <c r="DE63" s="87" t="s">
        <v>66</v>
      </c>
      <c r="DF63" s="87">
        <v>1</v>
      </c>
      <c r="DG63" s="87">
        <v>16</v>
      </c>
      <c r="DH63" s="87">
        <v>16</v>
      </c>
      <c r="DI63" s="87">
        <v>2</v>
      </c>
      <c r="DJ63" s="87">
        <v>1</v>
      </c>
      <c r="DK63" s="87">
        <v>7</v>
      </c>
      <c r="DL63" s="87">
        <v>7</v>
      </c>
    </row>
    <row r="64" spans="1:116" ht="15">
      <c r="A64" s="87" t="s">
        <v>590</v>
      </c>
      <c r="B64" s="87" t="s">
        <v>595</v>
      </c>
      <c r="C64" s="87" t="s">
        <v>264</v>
      </c>
      <c r="D64" s="87" t="s">
        <v>273</v>
      </c>
      <c r="E64" s="87"/>
      <c r="F64" s="87" t="s">
        <v>292</v>
      </c>
      <c r="G64" s="125">
        <v>43705.70769675926</v>
      </c>
      <c r="H64" s="87" t="s">
        <v>301</v>
      </c>
      <c r="I64" s="87"/>
      <c r="J64" s="87"/>
      <c r="K64" s="87" t="s">
        <v>347</v>
      </c>
      <c r="L64" s="87"/>
      <c r="M64" s="87" t="s">
        <v>394</v>
      </c>
      <c r="N64" s="125">
        <v>43705.70769675926</v>
      </c>
      <c r="O64" s="125">
        <v>43705</v>
      </c>
      <c r="P64" s="126">
        <v>0.7076967592592592</v>
      </c>
      <c r="Q64" s="87" t="s">
        <v>524</v>
      </c>
      <c r="R64" s="87"/>
      <c r="S64" s="87"/>
      <c r="T64" s="87" t="s">
        <v>590</v>
      </c>
      <c r="U64" s="87"/>
      <c r="V64" s="87" t="b">
        <v>0</v>
      </c>
      <c r="W64" s="87">
        <v>0</v>
      </c>
      <c r="X64" s="87"/>
      <c r="Y64" s="87" t="b">
        <v>0</v>
      </c>
      <c r="Z64" s="87" t="s">
        <v>611</v>
      </c>
      <c r="AA64" s="87"/>
      <c r="AB64" s="87"/>
      <c r="AC64" s="87" t="b">
        <v>0</v>
      </c>
      <c r="AD64" s="87">
        <v>2</v>
      </c>
      <c r="AE64" s="87" t="s">
        <v>595</v>
      </c>
      <c r="AF64" s="87" t="s">
        <v>617</v>
      </c>
      <c r="AG64" s="87" t="b">
        <v>0</v>
      </c>
      <c r="AH64" s="87" t="s">
        <v>595</v>
      </c>
      <c r="AI64" s="87" t="s">
        <v>196</v>
      </c>
      <c r="AJ64" s="87">
        <v>0</v>
      </c>
      <c r="AK64" s="87">
        <v>0</v>
      </c>
      <c r="AL64" s="87"/>
      <c r="AM64" s="87"/>
      <c r="AN64" s="87"/>
      <c r="AO64" s="87"/>
      <c r="AP64" s="87"/>
      <c r="AQ64" s="87"/>
      <c r="AR64" s="87"/>
      <c r="AS64" s="87"/>
      <c r="AT64" s="87">
        <v>2</v>
      </c>
      <c r="AU64" s="87">
        <v>1</v>
      </c>
      <c r="AV64" s="87">
        <v>2</v>
      </c>
      <c r="AW64" s="87" t="s">
        <v>264</v>
      </c>
      <c r="AX64" s="87"/>
      <c r="AY64" s="87"/>
      <c r="AZ64" s="87"/>
      <c r="BA64" s="87"/>
      <c r="BB64" s="87"/>
      <c r="BC64" s="87"/>
      <c r="BD64" s="87"/>
      <c r="BE64" s="87"/>
      <c r="BF64" s="87"/>
      <c r="BG64" s="87" t="s">
        <v>693</v>
      </c>
      <c r="BH64" s="87">
        <v>475</v>
      </c>
      <c r="BI64" s="87">
        <v>709</v>
      </c>
      <c r="BJ64" s="87">
        <v>1966</v>
      </c>
      <c r="BK64" s="87">
        <v>838</v>
      </c>
      <c r="BL64" s="87"/>
      <c r="BM64" s="87" t="s">
        <v>748</v>
      </c>
      <c r="BN64" s="87" t="s">
        <v>792</v>
      </c>
      <c r="BO64" s="87" t="s">
        <v>839</v>
      </c>
      <c r="BP64" s="87"/>
      <c r="BQ64" s="125">
        <v>40997.566469907404</v>
      </c>
      <c r="BR64" s="87" t="s">
        <v>889</v>
      </c>
      <c r="BS64" s="87" t="b">
        <v>1</v>
      </c>
      <c r="BT64" s="87" t="b">
        <v>0</v>
      </c>
      <c r="BU64" s="87" t="b">
        <v>0</v>
      </c>
      <c r="BV64" s="87"/>
      <c r="BW64" s="87">
        <v>25</v>
      </c>
      <c r="BX64" s="87" t="s">
        <v>903</v>
      </c>
      <c r="BY64" s="87" t="b">
        <v>0</v>
      </c>
      <c r="BZ64" s="87" t="s">
        <v>66</v>
      </c>
      <c r="CA64" s="87">
        <v>1</v>
      </c>
      <c r="CB64" s="87" t="s">
        <v>273</v>
      </c>
      <c r="CC64" s="87"/>
      <c r="CD64" s="87"/>
      <c r="CE64" s="87"/>
      <c r="CF64" s="87"/>
      <c r="CG64" s="87"/>
      <c r="CH64" s="87"/>
      <c r="CI64" s="87"/>
      <c r="CJ64" s="87"/>
      <c r="CK64" s="87"/>
      <c r="CL64" s="87" t="s">
        <v>680</v>
      </c>
      <c r="CM64" s="87">
        <v>1035</v>
      </c>
      <c r="CN64" s="87">
        <v>1484</v>
      </c>
      <c r="CO64" s="87">
        <v>2844</v>
      </c>
      <c r="CP64" s="87">
        <v>1557</v>
      </c>
      <c r="CQ64" s="87"/>
      <c r="CR64" s="87" t="s">
        <v>737</v>
      </c>
      <c r="CS64" s="87"/>
      <c r="CT64" s="87" t="s">
        <v>828</v>
      </c>
      <c r="CU64" s="87"/>
      <c r="CV64" s="125">
        <v>43123.68715277778</v>
      </c>
      <c r="CW64" s="87" t="s">
        <v>879</v>
      </c>
      <c r="CX64" s="87" t="b">
        <v>0</v>
      </c>
      <c r="CY64" s="87" t="b">
        <v>0</v>
      </c>
      <c r="CZ64" s="87" t="b">
        <v>1</v>
      </c>
      <c r="DA64" s="87"/>
      <c r="DB64" s="87">
        <v>27</v>
      </c>
      <c r="DC64" s="87" t="s">
        <v>903</v>
      </c>
      <c r="DD64" s="87" t="b">
        <v>0</v>
      </c>
      <c r="DE64" s="87" t="s">
        <v>66</v>
      </c>
      <c r="DF64" s="87">
        <v>2</v>
      </c>
      <c r="DG64" s="87">
        <v>17</v>
      </c>
      <c r="DH64" s="87">
        <v>17</v>
      </c>
      <c r="DI64" s="87">
        <v>2</v>
      </c>
      <c r="DJ64" s="87">
        <v>1</v>
      </c>
      <c r="DK64" s="87">
        <v>8</v>
      </c>
      <c r="DL64" s="87">
        <v>8.5</v>
      </c>
    </row>
    <row r="65" spans="1:116" ht="15">
      <c r="A65" s="87" t="s">
        <v>589</v>
      </c>
      <c r="B65" s="87" t="s">
        <v>589</v>
      </c>
      <c r="C65" s="87" t="s">
        <v>264</v>
      </c>
      <c r="D65" s="87" t="s">
        <v>264</v>
      </c>
      <c r="E65" s="87"/>
      <c r="F65" s="87" t="s">
        <v>196</v>
      </c>
      <c r="G65" s="125">
        <v>43705.70365740741</v>
      </c>
      <c r="H65" s="87" t="s">
        <v>314</v>
      </c>
      <c r="I65" s="87" t="s">
        <v>326</v>
      </c>
      <c r="J65" s="87" t="s">
        <v>336</v>
      </c>
      <c r="K65" s="87" t="s">
        <v>346</v>
      </c>
      <c r="L65" s="87"/>
      <c r="M65" s="87" t="s">
        <v>394</v>
      </c>
      <c r="N65" s="125">
        <v>43705.70365740741</v>
      </c>
      <c r="O65" s="125">
        <v>43705</v>
      </c>
      <c r="P65" s="126">
        <v>0.7036574074074075</v>
      </c>
      <c r="Q65" s="87" t="s">
        <v>523</v>
      </c>
      <c r="R65" s="87"/>
      <c r="S65" s="87"/>
      <c r="T65" s="87" t="s">
        <v>589</v>
      </c>
      <c r="U65" s="87"/>
      <c r="V65" s="87" t="b">
        <v>0</v>
      </c>
      <c r="W65" s="87">
        <v>2</v>
      </c>
      <c r="X65" s="87"/>
      <c r="Y65" s="87" t="b">
        <v>1</v>
      </c>
      <c r="Z65" s="87" t="s">
        <v>611</v>
      </c>
      <c r="AA65" s="87"/>
      <c r="AB65" s="87" t="s">
        <v>612</v>
      </c>
      <c r="AC65" s="87" t="b">
        <v>0</v>
      </c>
      <c r="AD65" s="87">
        <v>0</v>
      </c>
      <c r="AE65" s="87"/>
      <c r="AF65" s="87" t="s">
        <v>617</v>
      </c>
      <c r="AG65" s="87" t="b">
        <v>0</v>
      </c>
      <c r="AH65" s="87" t="s">
        <v>589</v>
      </c>
      <c r="AI65" s="87" t="s">
        <v>196</v>
      </c>
      <c r="AJ65" s="87">
        <v>0</v>
      </c>
      <c r="AK65" s="87">
        <v>0</v>
      </c>
      <c r="AL65" s="87"/>
      <c r="AM65" s="87"/>
      <c r="AN65" s="87"/>
      <c r="AO65" s="87"/>
      <c r="AP65" s="87"/>
      <c r="AQ65" s="87"/>
      <c r="AR65" s="87"/>
      <c r="AS65" s="87"/>
      <c r="AT65" s="87">
        <v>1</v>
      </c>
      <c r="AU65" s="87">
        <v>1</v>
      </c>
      <c r="AV65" s="87">
        <v>1</v>
      </c>
      <c r="AW65" s="87" t="s">
        <v>264</v>
      </c>
      <c r="AX65" s="87"/>
      <c r="AY65" s="87"/>
      <c r="AZ65" s="87"/>
      <c r="BA65" s="87"/>
      <c r="BB65" s="87"/>
      <c r="BC65" s="87"/>
      <c r="BD65" s="87"/>
      <c r="BE65" s="87"/>
      <c r="BF65" s="87"/>
      <c r="BG65" s="87" t="s">
        <v>693</v>
      </c>
      <c r="BH65" s="87">
        <v>475</v>
      </c>
      <c r="BI65" s="87">
        <v>709</v>
      </c>
      <c r="BJ65" s="87">
        <v>1966</v>
      </c>
      <c r="BK65" s="87">
        <v>838</v>
      </c>
      <c r="BL65" s="87"/>
      <c r="BM65" s="87" t="s">
        <v>748</v>
      </c>
      <c r="BN65" s="87" t="s">
        <v>792</v>
      </c>
      <c r="BO65" s="87" t="s">
        <v>839</v>
      </c>
      <c r="BP65" s="87"/>
      <c r="BQ65" s="125">
        <v>40997.566469907404</v>
      </c>
      <c r="BR65" s="87" t="s">
        <v>889</v>
      </c>
      <c r="BS65" s="87" t="b">
        <v>1</v>
      </c>
      <c r="BT65" s="87" t="b">
        <v>0</v>
      </c>
      <c r="BU65" s="87" t="b">
        <v>0</v>
      </c>
      <c r="BV65" s="87"/>
      <c r="BW65" s="87">
        <v>25</v>
      </c>
      <c r="BX65" s="87" t="s">
        <v>903</v>
      </c>
      <c r="BY65" s="87" t="b">
        <v>0</v>
      </c>
      <c r="BZ65" s="87" t="s">
        <v>66</v>
      </c>
      <c r="CA65" s="87">
        <v>1</v>
      </c>
      <c r="CB65" s="87" t="s">
        <v>264</v>
      </c>
      <c r="CC65" s="87"/>
      <c r="CD65" s="87"/>
      <c r="CE65" s="87"/>
      <c r="CF65" s="87"/>
      <c r="CG65" s="87"/>
      <c r="CH65" s="87"/>
      <c r="CI65" s="87"/>
      <c r="CJ65" s="87"/>
      <c r="CK65" s="87"/>
      <c r="CL65" s="87" t="s">
        <v>693</v>
      </c>
      <c r="CM65" s="87">
        <v>475</v>
      </c>
      <c r="CN65" s="87">
        <v>709</v>
      </c>
      <c r="CO65" s="87">
        <v>1966</v>
      </c>
      <c r="CP65" s="87">
        <v>838</v>
      </c>
      <c r="CQ65" s="87"/>
      <c r="CR65" s="87" t="s">
        <v>748</v>
      </c>
      <c r="CS65" s="87" t="s">
        <v>792</v>
      </c>
      <c r="CT65" s="87" t="s">
        <v>839</v>
      </c>
      <c r="CU65" s="87"/>
      <c r="CV65" s="125">
        <v>40997.566469907404</v>
      </c>
      <c r="CW65" s="87" t="s">
        <v>889</v>
      </c>
      <c r="CX65" s="87" t="b">
        <v>1</v>
      </c>
      <c r="CY65" s="87" t="b">
        <v>0</v>
      </c>
      <c r="CZ65" s="87" t="b">
        <v>0</v>
      </c>
      <c r="DA65" s="87"/>
      <c r="DB65" s="87">
        <v>25</v>
      </c>
      <c r="DC65" s="87" t="s">
        <v>903</v>
      </c>
      <c r="DD65" s="87" t="b">
        <v>0</v>
      </c>
      <c r="DE65" s="87" t="s">
        <v>66</v>
      </c>
      <c r="DF65" s="87">
        <v>1</v>
      </c>
      <c r="DG65" s="87">
        <v>18</v>
      </c>
      <c r="DH65" s="87">
        <v>18</v>
      </c>
      <c r="DI65" s="87">
        <v>1</v>
      </c>
      <c r="DJ65" s="87">
        <v>1</v>
      </c>
      <c r="DK65" s="87">
        <v>9.5</v>
      </c>
      <c r="DL65" s="87">
        <v>9.5</v>
      </c>
    </row>
    <row r="66" spans="1:116" ht="15">
      <c r="A66" s="87" t="s">
        <v>588</v>
      </c>
      <c r="B66" s="87" t="s">
        <v>588</v>
      </c>
      <c r="C66" s="87" t="s">
        <v>264</v>
      </c>
      <c r="D66" s="87" t="s">
        <v>273</v>
      </c>
      <c r="E66" s="87"/>
      <c r="F66" s="87" t="s">
        <v>293</v>
      </c>
      <c r="G66" s="125">
        <v>43705.65121527778</v>
      </c>
      <c r="H66" s="87" t="s">
        <v>313</v>
      </c>
      <c r="I66" s="87" t="s">
        <v>325</v>
      </c>
      <c r="J66" s="87" t="s">
        <v>337</v>
      </c>
      <c r="K66" s="87" t="s">
        <v>354</v>
      </c>
      <c r="L66" s="87"/>
      <c r="M66" s="87" t="s">
        <v>394</v>
      </c>
      <c r="N66" s="125">
        <v>43705.65121527778</v>
      </c>
      <c r="O66" s="125">
        <v>43705</v>
      </c>
      <c r="P66" s="126">
        <v>0.6512152777777778</v>
      </c>
      <c r="Q66" s="87" t="s">
        <v>522</v>
      </c>
      <c r="R66" s="87"/>
      <c r="S66" s="87"/>
      <c r="T66" s="87" t="s">
        <v>588</v>
      </c>
      <c r="U66" s="87"/>
      <c r="V66" s="87" t="b">
        <v>0</v>
      </c>
      <c r="W66" s="87">
        <v>1</v>
      </c>
      <c r="X66" s="87"/>
      <c r="Y66" s="87" t="b">
        <v>0</v>
      </c>
      <c r="Z66" s="87" t="s">
        <v>611</v>
      </c>
      <c r="AA66" s="87"/>
      <c r="AB66" s="87"/>
      <c r="AC66" s="87" t="b">
        <v>0</v>
      </c>
      <c r="AD66" s="87">
        <v>1</v>
      </c>
      <c r="AE66" s="87"/>
      <c r="AF66" s="87" t="s">
        <v>614</v>
      </c>
      <c r="AG66" s="87" t="b">
        <v>0</v>
      </c>
      <c r="AH66" s="87" t="s">
        <v>588</v>
      </c>
      <c r="AI66" s="87" t="s">
        <v>196</v>
      </c>
      <c r="AJ66" s="87">
        <v>0</v>
      </c>
      <c r="AK66" s="87">
        <v>0</v>
      </c>
      <c r="AL66" s="87"/>
      <c r="AM66" s="87"/>
      <c r="AN66" s="87"/>
      <c r="AO66" s="87"/>
      <c r="AP66" s="87"/>
      <c r="AQ66" s="87"/>
      <c r="AR66" s="87"/>
      <c r="AS66" s="87"/>
      <c r="AT66" s="87">
        <v>2</v>
      </c>
      <c r="AU66" s="87">
        <v>1</v>
      </c>
      <c r="AV66" s="87">
        <v>2</v>
      </c>
      <c r="AW66" s="87" t="s">
        <v>264</v>
      </c>
      <c r="AX66" s="87"/>
      <c r="AY66" s="87"/>
      <c r="AZ66" s="87"/>
      <c r="BA66" s="87"/>
      <c r="BB66" s="87"/>
      <c r="BC66" s="87"/>
      <c r="BD66" s="87"/>
      <c r="BE66" s="87"/>
      <c r="BF66" s="87"/>
      <c r="BG66" s="87" t="s">
        <v>693</v>
      </c>
      <c r="BH66" s="87">
        <v>475</v>
      </c>
      <c r="BI66" s="87">
        <v>709</v>
      </c>
      <c r="BJ66" s="87">
        <v>1966</v>
      </c>
      <c r="BK66" s="87">
        <v>838</v>
      </c>
      <c r="BL66" s="87"/>
      <c r="BM66" s="87" t="s">
        <v>748</v>
      </c>
      <c r="BN66" s="87" t="s">
        <v>792</v>
      </c>
      <c r="BO66" s="87" t="s">
        <v>839</v>
      </c>
      <c r="BP66" s="87"/>
      <c r="BQ66" s="125">
        <v>40997.566469907404</v>
      </c>
      <c r="BR66" s="87" t="s">
        <v>889</v>
      </c>
      <c r="BS66" s="87" t="b">
        <v>1</v>
      </c>
      <c r="BT66" s="87" t="b">
        <v>0</v>
      </c>
      <c r="BU66" s="87" t="b">
        <v>0</v>
      </c>
      <c r="BV66" s="87"/>
      <c r="BW66" s="87">
        <v>25</v>
      </c>
      <c r="BX66" s="87" t="s">
        <v>903</v>
      </c>
      <c r="BY66" s="87" t="b">
        <v>0</v>
      </c>
      <c r="BZ66" s="87" t="s">
        <v>66</v>
      </c>
      <c r="CA66" s="87">
        <v>1</v>
      </c>
      <c r="CB66" s="87" t="s">
        <v>273</v>
      </c>
      <c r="CC66" s="87"/>
      <c r="CD66" s="87"/>
      <c r="CE66" s="87"/>
      <c r="CF66" s="87"/>
      <c r="CG66" s="87"/>
      <c r="CH66" s="87"/>
      <c r="CI66" s="87"/>
      <c r="CJ66" s="87"/>
      <c r="CK66" s="87"/>
      <c r="CL66" s="87" t="s">
        <v>680</v>
      </c>
      <c r="CM66" s="87">
        <v>1035</v>
      </c>
      <c r="CN66" s="87">
        <v>1484</v>
      </c>
      <c r="CO66" s="87">
        <v>2844</v>
      </c>
      <c r="CP66" s="87">
        <v>1557</v>
      </c>
      <c r="CQ66" s="87"/>
      <c r="CR66" s="87" t="s">
        <v>737</v>
      </c>
      <c r="CS66" s="87"/>
      <c r="CT66" s="87" t="s">
        <v>828</v>
      </c>
      <c r="CU66" s="87"/>
      <c r="CV66" s="125">
        <v>43123.68715277778</v>
      </c>
      <c r="CW66" s="87" t="s">
        <v>879</v>
      </c>
      <c r="CX66" s="87" t="b">
        <v>0</v>
      </c>
      <c r="CY66" s="87" t="b">
        <v>0</v>
      </c>
      <c r="CZ66" s="87" t="b">
        <v>1</v>
      </c>
      <c r="DA66" s="87"/>
      <c r="DB66" s="87">
        <v>27</v>
      </c>
      <c r="DC66" s="87" t="s">
        <v>903</v>
      </c>
      <c r="DD66" s="87" t="b">
        <v>0</v>
      </c>
      <c r="DE66" s="87" t="s">
        <v>66</v>
      </c>
      <c r="DF66" s="87">
        <v>2</v>
      </c>
      <c r="DG66" s="87">
        <v>8</v>
      </c>
      <c r="DH66" s="87">
        <v>8</v>
      </c>
      <c r="DI66" s="87">
        <v>1</v>
      </c>
      <c r="DJ66" s="87">
        <v>1</v>
      </c>
      <c r="DK66" s="87">
        <v>-14</v>
      </c>
      <c r="DL66" s="87">
        <v>-14</v>
      </c>
    </row>
    <row r="67" spans="1:116" ht="15">
      <c r="A67" s="87" t="s">
        <v>587</v>
      </c>
      <c r="B67" s="87" t="s">
        <v>587</v>
      </c>
      <c r="C67" s="87" t="s">
        <v>264</v>
      </c>
      <c r="D67" s="87" t="s">
        <v>273</v>
      </c>
      <c r="E67" s="87"/>
      <c r="F67" s="87" t="s">
        <v>293</v>
      </c>
      <c r="G67" s="125">
        <v>43705.61803240741</v>
      </c>
      <c r="H67" s="87" t="s">
        <v>312</v>
      </c>
      <c r="I67" s="87"/>
      <c r="J67" s="87"/>
      <c r="K67" s="87" t="s">
        <v>353</v>
      </c>
      <c r="L67" s="87"/>
      <c r="M67" s="87" t="s">
        <v>394</v>
      </c>
      <c r="N67" s="125">
        <v>43705.61803240741</v>
      </c>
      <c r="O67" s="125">
        <v>43705</v>
      </c>
      <c r="P67" s="126">
        <v>0.6180324074074074</v>
      </c>
      <c r="Q67" s="87" t="s">
        <v>521</v>
      </c>
      <c r="R67" s="87"/>
      <c r="S67" s="87"/>
      <c r="T67" s="87" t="s">
        <v>587</v>
      </c>
      <c r="U67" s="87"/>
      <c r="V67" s="87" t="b">
        <v>0</v>
      </c>
      <c r="W67" s="87">
        <v>4</v>
      </c>
      <c r="X67" s="87"/>
      <c r="Y67" s="87" t="b">
        <v>0</v>
      </c>
      <c r="Z67" s="87" t="s">
        <v>611</v>
      </c>
      <c r="AA67" s="87"/>
      <c r="AB67" s="87"/>
      <c r="AC67" s="87" t="b">
        <v>0</v>
      </c>
      <c r="AD67" s="87">
        <v>1</v>
      </c>
      <c r="AE67" s="87"/>
      <c r="AF67" s="87" t="s">
        <v>617</v>
      </c>
      <c r="AG67" s="87" t="b">
        <v>0</v>
      </c>
      <c r="AH67" s="87" t="s">
        <v>587</v>
      </c>
      <c r="AI67" s="87" t="s">
        <v>196</v>
      </c>
      <c r="AJ67" s="87">
        <v>0</v>
      </c>
      <c r="AK67" s="87">
        <v>0</v>
      </c>
      <c r="AL67" s="87"/>
      <c r="AM67" s="87"/>
      <c r="AN67" s="87"/>
      <c r="AO67" s="87"/>
      <c r="AP67" s="87"/>
      <c r="AQ67" s="87"/>
      <c r="AR67" s="87"/>
      <c r="AS67" s="87"/>
      <c r="AT67" s="87">
        <v>2</v>
      </c>
      <c r="AU67" s="87">
        <v>1</v>
      </c>
      <c r="AV67" s="87">
        <v>2</v>
      </c>
      <c r="AW67" s="87" t="s">
        <v>264</v>
      </c>
      <c r="AX67" s="87"/>
      <c r="AY67" s="87"/>
      <c r="AZ67" s="87"/>
      <c r="BA67" s="87"/>
      <c r="BB67" s="87"/>
      <c r="BC67" s="87"/>
      <c r="BD67" s="87"/>
      <c r="BE67" s="87"/>
      <c r="BF67" s="87"/>
      <c r="BG67" s="87" t="s">
        <v>693</v>
      </c>
      <c r="BH67" s="87">
        <v>475</v>
      </c>
      <c r="BI67" s="87">
        <v>709</v>
      </c>
      <c r="BJ67" s="87">
        <v>1966</v>
      </c>
      <c r="BK67" s="87">
        <v>838</v>
      </c>
      <c r="BL67" s="87"/>
      <c r="BM67" s="87" t="s">
        <v>748</v>
      </c>
      <c r="BN67" s="87" t="s">
        <v>792</v>
      </c>
      <c r="BO67" s="87" t="s">
        <v>839</v>
      </c>
      <c r="BP67" s="87"/>
      <c r="BQ67" s="125">
        <v>40997.566469907404</v>
      </c>
      <c r="BR67" s="87" t="s">
        <v>889</v>
      </c>
      <c r="BS67" s="87" t="b">
        <v>1</v>
      </c>
      <c r="BT67" s="87" t="b">
        <v>0</v>
      </c>
      <c r="BU67" s="87" t="b">
        <v>0</v>
      </c>
      <c r="BV67" s="87"/>
      <c r="BW67" s="87">
        <v>25</v>
      </c>
      <c r="BX67" s="87" t="s">
        <v>903</v>
      </c>
      <c r="BY67" s="87" t="b">
        <v>0</v>
      </c>
      <c r="BZ67" s="87" t="s">
        <v>66</v>
      </c>
      <c r="CA67" s="87">
        <v>1</v>
      </c>
      <c r="CB67" s="87" t="s">
        <v>273</v>
      </c>
      <c r="CC67" s="87"/>
      <c r="CD67" s="87"/>
      <c r="CE67" s="87"/>
      <c r="CF67" s="87"/>
      <c r="CG67" s="87"/>
      <c r="CH67" s="87"/>
      <c r="CI67" s="87"/>
      <c r="CJ67" s="87"/>
      <c r="CK67" s="87"/>
      <c r="CL67" s="87" t="s">
        <v>680</v>
      </c>
      <c r="CM67" s="87">
        <v>1035</v>
      </c>
      <c r="CN67" s="87">
        <v>1484</v>
      </c>
      <c r="CO67" s="87">
        <v>2844</v>
      </c>
      <c r="CP67" s="87">
        <v>1557</v>
      </c>
      <c r="CQ67" s="87"/>
      <c r="CR67" s="87" t="s">
        <v>737</v>
      </c>
      <c r="CS67" s="87"/>
      <c r="CT67" s="87" t="s">
        <v>828</v>
      </c>
      <c r="CU67" s="87"/>
      <c r="CV67" s="125">
        <v>43123.68715277778</v>
      </c>
      <c r="CW67" s="87" t="s">
        <v>879</v>
      </c>
      <c r="CX67" s="87" t="b">
        <v>0</v>
      </c>
      <c r="CY67" s="87" t="b">
        <v>0</v>
      </c>
      <c r="CZ67" s="87" t="b">
        <v>1</v>
      </c>
      <c r="DA67" s="87"/>
      <c r="DB67" s="87">
        <v>27</v>
      </c>
      <c r="DC67" s="87" t="s">
        <v>903</v>
      </c>
      <c r="DD67" s="87" t="b">
        <v>0</v>
      </c>
      <c r="DE67" s="87" t="s">
        <v>66</v>
      </c>
      <c r="DF67" s="87">
        <v>2</v>
      </c>
      <c r="DG67" s="87">
        <v>16</v>
      </c>
      <c r="DH67" s="87">
        <v>16</v>
      </c>
      <c r="DI67" s="87">
        <v>1</v>
      </c>
      <c r="DJ67" s="87">
        <v>1</v>
      </c>
      <c r="DK67" s="87">
        <v>7</v>
      </c>
      <c r="DL67" s="87">
        <v>7</v>
      </c>
    </row>
    <row r="68" spans="1:116" ht="15">
      <c r="A68" s="87" t="s">
        <v>586</v>
      </c>
      <c r="B68" s="87" t="s">
        <v>594</v>
      </c>
      <c r="C68" s="87" t="s">
        <v>264</v>
      </c>
      <c r="D68" s="87" t="s">
        <v>273</v>
      </c>
      <c r="E68" s="87"/>
      <c r="F68" s="87" t="s">
        <v>292</v>
      </c>
      <c r="G68" s="125">
        <v>43705.61585648148</v>
      </c>
      <c r="H68" s="87" t="s">
        <v>299</v>
      </c>
      <c r="I68" s="87"/>
      <c r="J68" s="87"/>
      <c r="K68" s="87" t="s">
        <v>345</v>
      </c>
      <c r="L68" s="87"/>
      <c r="M68" s="87" t="s">
        <v>394</v>
      </c>
      <c r="N68" s="125">
        <v>43705.61585648148</v>
      </c>
      <c r="O68" s="125">
        <v>43705</v>
      </c>
      <c r="P68" s="126">
        <v>0.6158564814814814</v>
      </c>
      <c r="Q68" s="87" t="s">
        <v>520</v>
      </c>
      <c r="R68" s="87"/>
      <c r="S68" s="87"/>
      <c r="T68" s="87" t="s">
        <v>586</v>
      </c>
      <c r="U68" s="87"/>
      <c r="V68" s="87" t="b">
        <v>0</v>
      </c>
      <c r="W68" s="87">
        <v>0</v>
      </c>
      <c r="X68" s="87"/>
      <c r="Y68" s="87" t="b">
        <v>0</v>
      </c>
      <c r="Z68" s="87" t="s">
        <v>611</v>
      </c>
      <c r="AA68" s="87"/>
      <c r="AB68" s="87"/>
      <c r="AC68" s="87" t="b">
        <v>0</v>
      </c>
      <c r="AD68" s="87">
        <v>3</v>
      </c>
      <c r="AE68" s="87" t="s">
        <v>594</v>
      </c>
      <c r="AF68" s="87" t="s">
        <v>617</v>
      </c>
      <c r="AG68" s="87" t="b">
        <v>0</v>
      </c>
      <c r="AH68" s="87" t="s">
        <v>594</v>
      </c>
      <c r="AI68" s="87" t="s">
        <v>196</v>
      </c>
      <c r="AJ68" s="87">
        <v>0</v>
      </c>
      <c r="AK68" s="87">
        <v>0</v>
      </c>
      <c r="AL68" s="87"/>
      <c r="AM68" s="87"/>
      <c r="AN68" s="87"/>
      <c r="AO68" s="87"/>
      <c r="AP68" s="87"/>
      <c r="AQ68" s="87"/>
      <c r="AR68" s="87"/>
      <c r="AS68" s="87"/>
      <c r="AT68" s="87">
        <v>2</v>
      </c>
      <c r="AU68" s="87">
        <v>1</v>
      </c>
      <c r="AV68" s="87">
        <v>2</v>
      </c>
      <c r="AW68" s="87" t="s">
        <v>264</v>
      </c>
      <c r="AX68" s="87"/>
      <c r="AY68" s="87"/>
      <c r="AZ68" s="87"/>
      <c r="BA68" s="87"/>
      <c r="BB68" s="87"/>
      <c r="BC68" s="87"/>
      <c r="BD68" s="87"/>
      <c r="BE68" s="87"/>
      <c r="BF68" s="87"/>
      <c r="BG68" s="87" t="s">
        <v>693</v>
      </c>
      <c r="BH68" s="87">
        <v>475</v>
      </c>
      <c r="BI68" s="87">
        <v>709</v>
      </c>
      <c r="BJ68" s="87">
        <v>1966</v>
      </c>
      <c r="BK68" s="87">
        <v>838</v>
      </c>
      <c r="BL68" s="87"/>
      <c r="BM68" s="87" t="s">
        <v>748</v>
      </c>
      <c r="BN68" s="87" t="s">
        <v>792</v>
      </c>
      <c r="BO68" s="87" t="s">
        <v>839</v>
      </c>
      <c r="BP68" s="87"/>
      <c r="BQ68" s="125">
        <v>40997.566469907404</v>
      </c>
      <c r="BR68" s="87" t="s">
        <v>889</v>
      </c>
      <c r="BS68" s="87" t="b">
        <v>1</v>
      </c>
      <c r="BT68" s="87" t="b">
        <v>0</v>
      </c>
      <c r="BU68" s="87" t="b">
        <v>0</v>
      </c>
      <c r="BV68" s="87"/>
      <c r="BW68" s="87">
        <v>25</v>
      </c>
      <c r="BX68" s="87" t="s">
        <v>903</v>
      </c>
      <c r="BY68" s="87" t="b">
        <v>0</v>
      </c>
      <c r="BZ68" s="87" t="s">
        <v>66</v>
      </c>
      <c r="CA68" s="87">
        <v>1</v>
      </c>
      <c r="CB68" s="87" t="s">
        <v>273</v>
      </c>
      <c r="CC68" s="87"/>
      <c r="CD68" s="87"/>
      <c r="CE68" s="87"/>
      <c r="CF68" s="87"/>
      <c r="CG68" s="87"/>
      <c r="CH68" s="87"/>
      <c r="CI68" s="87"/>
      <c r="CJ68" s="87"/>
      <c r="CK68" s="87"/>
      <c r="CL68" s="87" t="s">
        <v>680</v>
      </c>
      <c r="CM68" s="87">
        <v>1035</v>
      </c>
      <c r="CN68" s="87">
        <v>1484</v>
      </c>
      <c r="CO68" s="87">
        <v>2844</v>
      </c>
      <c r="CP68" s="87">
        <v>1557</v>
      </c>
      <c r="CQ68" s="87"/>
      <c r="CR68" s="87" t="s">
        <v>737</v>
      </c>
      <c r="CS68" s="87"/>
      <c r="CT68" s="87" t="s">
        <v>828</v>
      </c>
      <c r="CU68" s="87"/>
      <c r="CV68" s="125">
        <v>43123.68715277778</v>
      </c>
      <c r="CW68" s="87" t="s">
        <v>879</v>
      </c>
      <c r="CX68" s="87" t="b">
        <v>0</v>
      </c>
      <c r="CY68" s="87" t="b">
        <v>0</v>
      </c>
      <c r="CZ68" s="87" t="b">
        <v>1</v>
      </c>
      <c r="DA68" s="87"/>
      <c r="DB68" s="87">
        <v>27</v>
      </c>
      <c r="DC68" s="87" t="s">
        <v>903</v>
      </c>
      <c r="DD68" s="87" t="b">
        <v>0</v>
      </c>
      <c r="DE68" s="87" t="s">
        <v>66</v>
      </c>
      <c r="DF68" s="87">
        <v>2</v>
      </c>
      <c r="DG68" s="87">
        <v>14</v>
      </c>
      <c r="DH68" s="87">
        <v>14</v>
      </c>
      <c r="DI68" s="87">
        <v>2</v>
      </c>
      <c r="DJ68" s="87">
        <v>1</v>
      </c>
      <c r="DK68" s="87">
        <v>-6</v>
      </c>
      <c r="DL68" s="87">
        <v>-6</v>
      </c>
    </row>
    <row r="69" spans="1:116" ht="15">
      <c r="A69" s="87" t="s">
        <v>569</v>
      </c>
      <c r="B69" s="87" t="s">
        <v>568</v>
      </c>
      <c r="C69" s="87" t="s">
        <v>264</v>
      </c>
      <c r="D69" s="87" t="s">
        <v>283</v>
      </c>
      <c r="E69" s="87"/>
      <c r="F69" s="87" t="s">
        <v>293</v>
      </c>
      <c r="G69" s="125">
        <v>43706.83561342592</v>
      </c>
      <c r="H69" s="87" t="s">
        <v>305</v>
      </c>
      <c r="I69" s="87"/>
      <c r="J69" s="87"/>
      <c r="K69" s="87" t="s">
        <v>346</v>
      </c>
      <c r="L69" s="87"/>
      <c r="M69" s="87" t="s">
        <v>394</v>
      </c>
      <c r="N69" s="125">
        <v>43706.83561342592</v>
      </c>
      <c r="O69" s="125">
        <v>43706</v>
      </c>
      <c r="P69" s="126">
        <v>0.8356134259259259</v>
      </c>
      <c r="Q69" s="87" t="s">
        <v>504</v>
      </c>
      <c r="R69" s="87"/>
      <c r="S69" s="87"/>
      <c r="T69" s="87" t="s">
        <v>569</v>
      </c>
      <c r="U69" s="87"/>
      <c r="V69" s="87" t="b">
        <v>0</v>
      </c>
      <c r="W69" s="87">
        <v>0</v>
      </c>
      <c r="X69" s="87"/>
      <c r="Y69" s="87" t="b">
        <v>0</v>
      </c>
      <c r="Z69" s="87" t="s">
        <v>611</v>
      </c>
      <c r="AA69" s="87"/>
      <c r="AB69" s="87"/>
      <c r="AC69" s="87" t="b">
        <v>0</v>
      </c>
      <c r="AD69" s="87">
        <v>2</v>
      </c>
      <c r="AE69" s="87" t="s">
        <v>568</v>
      </c>
      <c r="AF69" s="87" t="s">
        <v>617</v>
      </c>
      <c r="AG69" s="87" t="b">
        <v>0</v>
      </c>
      <c r="AH69" s="87" t="s">
        <v>568</v>
      </c>
      <c r="AI69" s="87" t="s">
        <v>196</v>
      </c>
      <c r="AJ69" s="87">
        <v>0</v>
      </c>
      <c r="AK69" s="87">
        <v>0</v>
      </c>
      <c r="AL69" s="87"/>
      <c r="AM69" s="87"/>
      <c r="AN69" s="87"/>
      <c r="AO69" s="87"/>
      <c r="AP69" s="87"/>
      <c r="AQ69" s="87"/>
      <c r="AR69" s="87"/>
      <c r="AS69" s="87"/>
      <c r="AT69" s="87">
        <v>1</v>
      </c>
      <c r="AU69" s="87">
        <v>1</v>
      </c>
      <c r="AV69" s="87">
        <v>1</v>
      </c>
      <c r="AW69" s="87" t="s">
        <v>264</v>
      </c>
      <c r="AX69" s="87"/>
      <c r="AY69" s="87"/>
      <c r="AZ69" s="87"/>
      <c r="BA69" s="87"/>
      <c r="BB69" s="87"/>
      <c r="BC69" s="87"/>
      <c r="BD69" s="87"/>
      <c r="BE69" s="87"/>
      <c r="BF69" s="87"/>
      <c r="BG69" s="87" t="s">
        <v>693</v>
      </c>
      <c r="BH69" s="87">
        <v>475</v>
      </c>
      <c r="BI69" s="87">
        <v>709</v>
      </c>
      <c r="BJ69" s="87">
        <v>1966</v>
      </c>
      <c r="BK69" s="87">
        <v>838</v>
      </c>
      <c r="BL69" s="87"/>
      <c r="BM69" s="87" t="s">
        <v>748</v>
      </c>
      <c r="BN69" s="87" t="s">
        <v>792</v>
      </c>
      <c r="BO69" s="87" t="s">
        <v>839</v>
      </c>
      <c r="BP69" s="87"/>
      <c r="BQ69" s="125">
        <v>40997.566469907404</v>
      </c>
      <c r="BR69" s="87" t="s">
        <v>889</v>
      </c>
      <c r="BS69" s="87" t="b">
        <v>1</v>
      </c>
      <c r="BT69" s="87" t="b">
        <v>0</v>
      </c>
      <c r="BU69" s="87" t="b">
        <v>0</v>
      </c>
      <c r="BV69" s="87"/>
      <c r="BW69" s="87">
        <v>25</v>
      </c>
      <c r="BX69" s="87" t="s">
        <v>903</v>
      </c>
      <c r="BY69" s="87" t="b">
        <v>0</v>
      </c>
      <c r="BZ69" s="87" t="s">
        <v>66</v>
      </c>
      <c r="CA69" s="87">
        <v>1</v>
      </c>
      <c r="CB69" s="87" t="s">
        <v>283</v>
      </c>
      <c r="CC69" s="87"/>
      <c r="CD69" s="87"/>
      <c r="CE69" s="87"/>
      <c r="CF69" s="87"/>
      <c r="CG69" s="87"/>
      <c r="CH69" s="87"/>
      <c r="CI69" s="87"/>
      <c r="CJ69" s="87"/>
      <c r="CK69" s="87"/>
      <c r="CL69" s="87" t="s">
        <v>690</v>
      </c>
      <c r="CM69" s="87">
        <v>262</v>
      </c>
      <c r="CN69" s="87">
        <v>251</v>
      </c>
      <c r="CO69" s="87">
        <v>66</v>
      </c>
      <c r="CP69" s="87">
        <v>255</v>
      </c>
      <c r="CQ69" s="87"/>
      <c r="CR69" s="87" t="s">
        <v>745</v>
      </c>
      <c r="CS69" s="87"/>
      <c r="CT69" s="87" t="s">
        <v>837</v>
      </c>
      <c r="CU69" s="87"/>
      <c r="CV69" s="125">
        <v>39935.213125</v>
      </c>
      <c r="CW69" s="87"/>
      <c r="CX69" s="87" t="b">
        <v>0</v>
      </c>
      <c r="CY69" s="87" t="b">
        <v>0</v>
      </c>
      <c r="CZ69" s="87" t="b">
        <v>0</v>
      </c>
      <c r="DA69" s="87"/>
      <c r="DB69" s="87">
        <v>6</v>
      </c>
      <c r="DC69" s="87" t="s">
        <v>909</v>
      </c>
      <c r="DD69" s="87" t="b">
        <v>0</v>
      </c>
      <c r="DE69" s="87" t="s">
        <v>65</v>
      </c>
      <c r="DF69" s="87">
        <v>1</v>
      </c>
      <c r="DG69" s="87">
        <v>19</v>
      </c>
      <c r="DH69" s="87">
        <v>19</v>
      </c>
      <c r="DI69" s="87">
        <v>2</v>
      </c>
      <c r="DJ69" s="87">
        <v>1</v>
      </c>
      <c r="DK69" s="87">
        <v>10</v>
      </c>
      <c r="DL69" s="87">
        <v>10.5</v>
      </c>
    </row>
    <row r="70" spans="1:116" ht="15">
      <c r="A70" s="87" t="s">
        <v>569</v>
      </c>
      <c r="B70" s="87" t="s">
        <v>568</v>
      </c>
      <c r="C70" s="87" t="s">
        <v>264</v>
      </c>
      <c r="D70" s="87" t="s">
        <v>263</v>
      </c>
      <c r="E70" s="87"/>
      <c r="F70" s="87" t="s">
        <v>292</v>
      </c>
      <c r="G70" s="125">
        <v>43706.83561342592</v>
      </c>
      <c r="H70" s="87" t="s">
        <v>305</v>
      </c>
      <c r="I70" s="87"/>
      <c r="J70" s="87"/>
      <c r="K70" s="87" t="s">
        <v>346</v>
      </c>
      <c r="L70" s="87"/>
      <c r="M70" s="87" t="s">
        <v>394</v>
      </c>
      <c r="N70" s="125">
        <v>43706.83561342592</v>
      </c>
      <c r="O70" s="125">
        <v>43706</v>
      </c>
      <c r="P70" s="126">
        <v>0.8356134259259259</v>
      </c>
      <c r="Q70" s="87" t="s">
        <v>504</v>
      </c>
      <c r="R70" s="87"/>
      <c r="S70" s="87"/>
      <c r="T70" s="87" t="s">
        <v>569</v>
      </c>
      <c r="U70" s="87"/>
      <c r="V70" s="87" t="b">
        <v>0</v>
      </c>
      <c r="W70" s="87">
        <v>0</v>
      </c>
      <c r="X70" s="87"/>
      <c r="Y70" s="87" t="b">
        <v>0</v>
      </c>
      <c r="Z70" s="87" t="s">
        <v>611</v>
      </c>
      <c r="AA70" s="87"/>
      <c r="AB70" s="87"/>
      <c r="AC70" s="87" t="b">
        <v>0</v>
      </c>
      <c r="AD70" s="87">
        <v>2</v>
      </c>
      <c r="AE70" s="87" t="s">
        <v>568</v>
      </c>
      <c r="AF70" s="87" t="s">
        <v>617</v>
      </c>
      <c r="AG70" s="87" t="b">
        <v>0</v>
      </c>
      <c r="AH70" s="87" t="s">
        <v>568</v>
      </c>
      <c r="AI70" s="87" t="s">
        <v>196</v>
      </c>
      <c r="AJ70" s="87">
        <v>0</v>
      </c>
      <c r="AK70" s="87">
        <v>0</v>
      </c>
      <c r="AL70" s="87"/>
      <c r="AM70" s="87"/>
      <c r="AN70" s="87"/>
      <c r="AO70" s="87"/>
      <c r="AP70" s="87"/>
      <c r="AQ70" s="87"/>
      <c r="AR70" s="87"/>
      <c r="AS70" s="87"/>
      <c r="AT70" s="87">
        <v>1</v>
      </c>
      <c r="AU70" s="87">
        <v>1</v>
      </c>
      <c r="AV70" s="87">
        <v>1</v>
      </c>
      <c r="AW70" s="87" t="s">
        <v>264</v>
      </c>
      <c r="AX70" s="87"/>
      <c r="AY70" s="87"/>
      <c r="AZ70" s="87"/>
      <c r="BA70" s="87"/>
      <c r="BB70" s="87"/>
      <c r="BC70" s="87"/>
      <c r="BD70" s="87"/>
      <c r="BE70" s="87"/>
      <c r="BF70" s="87"/>
      <c r="BG70" s="87" t="s">
        <v>693</v>
      </c>
      <c r="BH70" s="87">
        <v>475</v>
      </c>
      <c r="BI70" s="87">
        <v>709</v>
      </c>
      <c r="BJ70" s="87">
        <v>1966</v>
      </c>
      <c r="BK70" s="87">
        <v>838</v>
      </c>
      <c r="BL70" s="87"/>
      <c r="BM70" s="87" t="s">
        <v>748</v>
      </c>
      <c r="BN70" s="87" t="s">
        <v>792</v>
      </c>
      <c r="BO70" s="87" t="s">
        <v>839</v>
      </c>
      <c r="BP70" s="87"/>
      <c r="BQ70" s="125">
        <v>40997.566469907404</v>
      </c>
      <c r="BR70" s="87" t="s">
        <v>889</v>
      </c>
      <c r="BS70" s="87" t="b">
        <v>1</v>
      </c>
      <c r="BT70" s="87" t="b">
        <v>0</v>
      </c>
      <c r="BU70" s="87" t="b">
        <v>0</v>
      </c>
      <c r="BV70" s="87"/>
      <c r="BW70" s="87">
        <v>25</v>
      </c>
      <c r="BX70" s="87" t="s">
        <v>903</v>
      </c>
      <c r="BY70" s="87" t="b">
        <v>0</v>
      </c>
      <c r="BZ70" s="87" t="s">
        <v>66</v>
      </c>
      <c r="CA70" s="87">
        <v>1</v>
      </c>
      <c r="CB70" s="87" t="s">
        <v>263</v>
      </c>
      <c r="CC70" s="87"/>
      <c r="CD70" s="87"/>
      <c r="CE70" s="87"/>
      <c r="CF70" s="87"/>
      <c r="CG70" s="87"/>
      <c r="CH70" s="87"/>
      <c r="CI70" s="87"/>
      <c r="CJ70" s="87"/>
      <c r="CK70" s="87"/>
      <c r="CL70" s="87" t="s">
        <v>654</v>
      </c>
      <c r="CM70" s="87">
        <v>874</v>
      </c>
      <c r="CN70" s="87">
        <v>1653</v>
      </c>
      <c r="CO70" s="87">
        <v>7873</v>
      </c>
      <c r="CP70" s="87">
        <v>15692</v>
      </c>
      <c r="CQ70" s="87"/>
      <c r="CR70" s="87" t="s">
        <v>711</v>
      </c>
      <c r="CS70" s="87" t="s">
        <v>766</v>
      </c>
      <c r="CT70" s="87" t="s">
        <v>807</v>
      </c>
      <c r="CU70" s="87"/>
      <c r="CV70" s="125">
        <v>39868.0934837963</v>
      </c>
      <c r="CW70" s="87" t="s">
        <v>857</v>
      </c>
      <c r="CX70" s="87" t="b">
        <v>0</v>
      </c>
      <c r="CY70" s="87" t="b">
        <v>0</v>
      </c>
      <c r="CZ70" s="87" t="b">
        <v>1</v>
      </c>
      <c r="DA70" s="87"/>
      <c r="DB70" s="87">
        <v>37</v>
      </c>
      <c r="DC70" s="87" t="s">
        <v>905</v>
      </c>
      <c r="DD70" s="87" t="b">
        <v>0</v>
      </c>
      <c r="DE70" s="87" t="s">
        <v>66</v>
      </c>
      <c r="DF70" s="87">
        <v>1</v>
      </c>
      <c r="DG70" s="87">
        <v>19</v>
      </c>
      <c r="DH70" s="87">
        <v>19</v>
      </c>
      <c r="DI70" s="87">
        <v>2</v>
      </c>
      <c r="DJ70" s="87">
        <v>1</v>
      </c>
      <c r="DK70" s="87">
        <v>10</v>
      </c>
      <c r="DL70" s="87">
        <v>10.5</v>
      </c>
    </row>
    <row r="71" spans="1:116" ht="15">
      <c r="A71" s="87" t="s">
        <v>569</v>
      </c>
      <c r="B71" s="87" t="s">
        <v>568</v>
      </c>
      <c r="C71" s="87" t="s">
        <v>264</v>
      </c>
      <c r="D71" s="87" t="s">
        <v>266</v>
      </c>
      <c r="E71" s="87"/>
      <c r="F71" s="87" t="s">
        <v>293</v>
      </c>
      <c r="G71" s="125">
        <v>43706.83561342592</v>
      </c>
      <c r="H71" s="87" t="s">
        <v>305</v>
      </c>
      <c r="I71" s="87"/>
      <c r="J71" s="87"/>
      <c r="K71" s="87" t="s">
        <v>346</v>
      </c>
      <c r="L71" s="87"/>
      <c r="M71" s="87" t="s">
        <v>394</v>
      </c>
      <c r="N71" s="125">
        <v>43706.83561342592</v>
      </c>
      <c r="O71" s="125">
        <v>43706</v>
      </c>
      <c r="P71" s="126">
        <v>0.8356134259259259</v>
      </c>
      <c r="Q71" s="87" t="s">
        <v>504</v>
      </c>
      <c r="R71" s="87"/>
      <c r="S71" s="87"/>
      <c r="T71" s="87" t="s">
        <v>569</v>
      </c>
      <c r="U71" s="87"/>
      <c r="V71" s="87" t="b">
        <v>0</v>
      </c>
      <c r="W71" s="87">
        <v>0</v>
      </c>
      <c r="X71" s="87"/>
      <c r="Y71" s="87" t="b">
        <v>0</v>
      </c>
      <c r="Z71" s="87" t="s">
        <v>611</v>
      </c>
      <c r="AA71" s="87"/>
      <c r="AB71" s="87"/>
      <c r="AC71" s="87" t="b">
        <v>0</v>
      </c>
      <c r="AD71" s="87">
        <v>2</v>
      </c>
      <c r="AE71" s="87" t="s">
        <v>568</v>
      </c>
      <c r="AF71" s="87" t="s">
        <v>617</v>
      </c>
      <c r="AG71" s="87" t="b">
        <v>0</v>
      </c>
      <c r="AH71" s="87" t="s">
        <v>568</v>
      </c>
      <c r="AI71" s="87" t="s">
        <v>196</v>
      </c>
      <c r="AJ71" s="87">
        <v>0</v>
      </c>
      <c r="AK71" s="87">
        <v>0</v>
      </c>
      <c r="AL71" s="87"/>
      <c r="AM71" s="87"/>
      <c r="AN71" s="87"/>
      <c r="AO71" s="87"/>
      <c r="AP71" s="87"/>
      <c r="AQ71" s="87"/>
      <c r="AR71" s="87"/>
      <c r="AS71" s="87"/>
      <c r="AT71" s="87">
        <v>1</v>
      </c>
      <c r="AU71" s="87">
        <v>1</v>
      </c>
      <c r="AV71" s="87">
        <v>1</v>
      </c>
      <c r="AW71" s="87" t="s">
        <v>264</v>
      </c>
      <c r="AX71" s="87"/>
      <c r="AY71" s="87"/>
      <c r="AZ71" s="87"/>
      <c r="BA71" s="87"/>
      <c r="BB71" s="87"/>
      <c r="BC71" s="87"/>
      <c r="BD71" s="87"/>
      <c r="BE71" s="87"/>
      <c r="BF71" s="87"/>
      <c r="BG71" s="87" t="s">
        <v>693</v>
      </c>
      <c r="BH71" s="87">
        <v>475</v>
      </c>
      <c r="BI71" s="87">
        <v>709</v>
      </c>
      <c r="BJ71" s="87">
        <v>1966</v>
      </c>
      <c r="BK71" s="87">
        <v>838</v>
      </c>
      <c r="BL71" s="87"/>
      <c r="BM71" s="87" t="s">
        <v>748</v>
      </c>
      <c r="BN71" s="87" t="s">
        <v>792</v>
      </c>
      <c r="BO71" s="87" t="s">
        <v>839</v>
      </c>
      <c r="BP71" s="87"/>
      <c r="BQ71" s="125">
        <v>40997.566469907404</v>
      </c>
      <c r="BR71" s="87" t="s">
        <v>889</v>
      </c>
      <c r="BS71" s="87" t="b">
        <v>1</v>
      </c>
      <c r="BT71" s="87" t="b">
        <v>0</v>
      </c>
      <c r="BU71" s="87" t="b">
        <v>0</v>
      </c>
      <c r="BV71" s="87"/>
      <c r="BW71" s="87">
        <v>25</v>
      </c>
      <c r="BX71" s="87" t="s">
        <v>903</v>
      </c>
      <c r="BY71" s="87" t="b">
        <v>0</v>
      </c>
      <c r="BZ71" s="87" t="s">
        <v>66</v>
      </c>
      <c r="CA71" s="87">
        <v>1</v>
      </c>
      <c r="CB71" s="87" t="s">
        <v>266</v>
      </c>
      <c r="CC71" s="87"/>
      <c r="CD71" s="87"/>
      <c r="CE71" s="87"/>
      <c r="CF71" s="87"/>
      <c r="CG71" s="87"/>
      <c r="CH71" s="87"/>
      <c r="CI71" s="87"/>
      <c r="CJ71" s="87"/>
      <c r="CK71" s="87"/>
      <c r="CL71" s="87" t="s">
        <v>653</v>
      </c>
      <c r="CM71" s="87">
        <v>2327</v>
      </c>
      <c r="CN71" s="87">
        <v>9642</v>
      </c>
      <c r="CO71" s="87">
        <v>13676</v>
      </c>
      <c r="CP71" s="87">
        <v>10358</v>
      </c>
      <c r="CQ71" s="87"/>
      <c r="CR71" s="87" t="s">
        <v>710</v>
      </c>
      <c r="CS71" s="87"/>
      <c r="CT71" s="87" t="s">
        <v>806</v>
      </c>
      <c r="CU71" s="87"/>
      <c r="CV71" s="125">
        <v>39935.63306712963</v>
      </c>
      <c r="CW71" s="87" t="s">
        <v>856</v>
      </c>
      <c r="CX71" s="87" t="b">
        <v>0</v>
      </c>
      <c r="CY71" s="87" t="b">
        <v>0</v>
      </c>
      <c r="CZ71" s="87" t="b">
        <v>1</v>
      </c>
      <c r="DA71" s="87"/>
      <c r="DB71" s="87">
        <v>435</v>
      </c>
      <c r="DC71" s="87" t="s">
        <v>904</v>
      </c>
      <c r="DD71" s="87" t="b">
        <v>1</v>
      </c>
      <c r="DE71" s="87" t="s">
        <v>66</v>
      </c>
      <c r="DF71" s="87">
        <v>1</v>
      </c>
      <c r="DG71" s="87">
        <v>19</v>
      </c>
      <c r="DH71" s="87">
        <v>19</v>
      </c>
      <c r="DI71" s="87">
        <v>2</v>
      </c>
      <c r="DJ71" s="87">
        <v>1</v>
      </c>
      <c r="DK71" s="87">
        <v>10</v>
      </c>
      <c r="DL71" s="87">
        <v>10.5</v>
      </c>
    </row>
    <row r="72" spans="1:116" ht="15">
      <c r="A72" s="87" t="s">
        <v>569</v>
      </c>
      <c r="B72" s="87" t="s">
        <v>568</v>
      </c>
      <c r="C72" s="87" t="s">
        <v>264</v>
      </c>
      <c r="D72" s="87" t="s">
        <v>285</v>
      </c>
      <c r="E72" s="87"/>
      <c r="F72" s="87" t="s">
        <v>293</v>
      </c>
      <c r="G72" s="125">
        <v>43706.83561342592</v>
      </c>
      <c r="H72" s="87" t="s">
        <v>305</v>
      </c>
      <c r="I72" s="87"/>
      <c r="J72" s="87"/>
      <c r="K72" s="87" t="s">
        <v>346</v>
      </c>
      <c r="L72" s="87"/>
      <c r="M72" s="87" t="s">
        <v>394</v>
      </c>
      <c r="N72" s="125">
        <v>43706.83561342592</v>
      </c>
      <c r="O72" s="125">
        <v>43706</v>
      </c>
      <c r="P72" s="126">
        <v>0.8356134259259259</v>
      </c>
      <c r="Q72" s="87" t="s">
        <v>504</v>
      </c>
      <c r="R72" s="87"/>
      <c r="S72" s="87"/>
      <c r="T72" s="87" t="s">
        <v>569</v>
      </c>
      <c r="U72" s="87"/>
      <c r="V72" s="87" t="b">
        <v>0</v>
      </c>
      <c r="W72" s="87">
        <v>0</v>
      </c>
      <c r="X72" s="87"/>
      <c r="Y72" s="87" t="b">
        <v>0</v>
      </c>
      <c r="Z72" s="87" t="s">
        <v>611</v>
      </c>
      <c r="AA72" s="87"/>
      <c r="AB72" s="87"/>
      <c r="AC72" s="87" t="b">
        <v>0</v>
      </c>
      <c r="AD72" s="87">
        <v>2</v>
      </c>
      <c r="AE72" s="87" t="s">
        <v>568</v>
      </c>
      <c r="AF72" s="87" t="s">
        <v>617</v>
      </c>
      <c r="AG72" s="87" t="b">
        <v>0</v>
      </c>
      <c r="AH72" s="87" t="s">
        <v>568</v>
      </c>
      <c r="AI72" s="87" t="s">
        <v>196</v>
      </c>
      <c r="AJ72" s="87">
        <v>0</v>
      </c>
      <c r="AK72" s="87">
        <v>0</v>
      </c>
      <c r="AL72" s="87"/>
      <c r="AM72" s="87"/>
      <c r="AN72" s="87"/>
      <c r="AO72" s="87"/>
      <c r="AP72" s="87"/>
      <c r="AQ72" s="87"/>
      <c r="AR72" s="87"/>
      <c r="AS72" s="87"/>
      <c r="AT72" s="87">
        <v>1</v>
      </c>
      <c r="AU72" s="87">
        <v>1</v>
      </c>
      <c r="AV72" s="87">
        <v>1</v>
      </c>
      <c r="AW72" s="87" t="s">
        <v>264</v>
      </c>
      <c r="AX72" s="87"/>
      <c r="AY72" s="87"/>
      <c r="AZ72" s="87"/>
      <c r="BA72" s="87"/>
      <c r="BB72" s="87"/>
      <c r="BC72" s="87"/>
      <c r="BD72" s="87"/>
      <c r="BE72" s="87"/>
      <c r="BF72" s="87"/>
      <c r="BG72" s="87" t="s">
        <v>693</v>
      </c>
      <c r="BH72" s="87">
        <v>475</v>
      </c>
      <c r="BI72" s="87">
        <v>709</v>
      </c>
      <c r="BJ72" s="87">
        <v>1966</v>
      </c>
      <c r="BK72" s="87">
        <v>838</v>
      </c>
      <c r="BL72" s="87"/>
      <c r="BM72" s="87" t="s">
        <v>748</v>
      </c>
      <c r="BN72" s="87" t="s">
        <v>792</v>
      </c>
      <c r="BO72" s="87" t="s">
        <v>839</v>
      </c>
      <c r="BP72" s="87"/>
      <c r="BQ72" s="125">
        <v>40997.566469907404</v>
      </c>
      <c r="BR72" s="87" t="s">
        <v>889</v>
      </c>
      <c r="BS72" s="87" t="b">
        <v>1</v>
      </c>
      <c r="BT72" s="87" t="b">
        <v>0</v>
      </c>
      <c r="BU72" s="87" t="b">
        <v>0</v>
      </c>
      <c r="BV72" s="87"/>
      <c r="BW72" s="87">
        <v>25</v>
      </c>
      <c r="BX72" s="87" t="s">
        <v>903</v>
      </c>
      <c r="BY72" s="87" t="b">
        <v>0</v>
      </c>
      <c r="BZ72" s="87" t="s">
        <v>66</v>
      </c>
      <c r="CA72" s="87">
        <v>1</v>
      </c>
      <c r="CB72" s="87" t="s">
        <v>285</v>
      </c>
      <c r="CC72" s="87"/>
      <c r="CD72" s="87"/>
      <c r="CE72" s="87"/>
      <c r="CF72" s="87"/>
      <c r="CG72" s="87"/>
      <c r="CH72" s="87"/>
      <c r="CI72" s="87"/>
      <c r="CJ72" s="87"/>
      <c r="CK72" s="87"/>
      <c r="CL72" s="87" t="s">
        <v>692</v>
      </c>
      <c r="CM72" s="87">
        <v>300</v>
      </c>
      <c r="CN72" s="87">
        <v>2044</v>
      </c>
      <c r="CO72" s="87">
        <v>880</v>
      </c>
      <c r="CP72" s="87">
        <v>1124</v>
      </c>
      <c r="CQ72" s="87"/>
      <c r="CR72" s="87" t="s">
        <v>747</v>
      </c>
      <c r="CS72" s="87" t="s">
        <v>791</v>
      </c>
      <c r="CT72" s="87"/>
      <c r="CU72" s="87"/>
      <c r="CV72" s="125">
        <v>39708.64976851852</v>
      </c>
      <c r="CW72" s="87" t="s">
        <v>888</v>
      </c>
      <c r="CX72" s="87" t="b">
        <v>0</v>
      </c>
      <c r="CY72" s="87" t="b">
        <v>0</v>
      </c>
      <c r="CZ72" s="87" t="b">
        <v>1</v>
      </c>
      <c r="DA72" s="87"/>
      <c r="DB72" s="87">
        <v>69</v>
      </c>
      <c r="DC72" s="87" t="s">
        <v>911</v>
      </c>
      <c r="DD72" s="87" t="b">
        <v>0</v>
      </c>
      <c r="DE72" s="87" t="s">
        <v>65</v>
      </c>
      <c r="DF72" s="87">
        <v>1</v>
      </c>
      <c r="DG72" s="87">
        <v>19</v>
      </c>
      <c r="DH72" s="87">
        <v>19</v>
      </c>
      <c r="DI72" s="87">
        <v>2</v>
      </c>
      <c r="DJ72" s="87">
        <v>1</v>
      </c>
      <c r="DK72" s="87">
        <v>10</v>
      </c>
      <c r="DL72" s="87">
        <v>10.5</v>
      </c>
    </row>
    <row r="73" spans="1:116" ht="15">
      <c r="A73" s="87" t="s">
        <v>569</v>
      </c>
      <c r="B73" s="87" t="s">
        <v>568</v>
      </c>
      <c r="C73" s="87" t="s">
        <v>264</v>
      </c>
      <c r="D73" s="87" t="s">
        <v>284</v>
      </c>
      <c r="E73" s="87"/>
      <c r="F73" s="87" t="s">
        <v>293</v>
      </c>
      <c r="G73" s="125">
        <v>43706.83561342592</v>
      </c>
      <c r="H73" s="87" t="s">
        <v>305</v>
      </c>
      <c r="I73" s="87"/>
      <c r="J73" s="87"/>
      <c r="K73" s="87" t="s">
        <v>346</v>
      </c>
      <c r="L73" s="87"/>
      <c r="M73" s="87" t="s">
        <v>394</v>
      </c>
      <c r="N73" s="125">
        <v>43706.83561342592</v>
      </c>
      <c r="O73" s="125">
        <v>43706</v>
      </c>
      <c r="P73" s="126">
        <v>0.8356134259259259</v>
      </c>
      <c r="Q73" s="87" t="s">
        <v>504</v>
      </c>
      <c r="R73" s="87"/>
      <c r="S73" s="87"/>
      <c r="T73" s="87" t="s">
        <v>569</v>
      </c>
      <c r="U73" s="87"/>
      <c r="V73" s="87" t="b">
        <v>0</v>
      </c>
      <c r="W73" s="87">
        <v>0</v>
      </c>
      <c r="X73" s="87"/>
      <c r="Y73" s="87" t="b">
        <v>0</v>
      </c>
      <c r="Z73" s="87" t="s">
        <v>611</v>
      </c>
      <c r="AA73" s="87"/>
      <c r="AB73" s="87"/>
      <c r="AC73" s="87" t="b">
        <v>0</v>
      </c>
      <c r="AD73" s="87">
        <v>2</v>
      </c>
      <c r="AE73" s="87" t="s">
        <v>568</v>
      </c>
      <c r="AF73" s="87" t="s">
        <v>617</v>
      </c>
      <c r="AG73" s="87" t="b">
        <v>0</v>
      </c>
      <c r="AH73" s="87" t="s">
        <v>568</v>
      </c>
      <c r="AI73" s="87" t="s">
        <v>196</v>
      </c>
      <c r="AJ73" s="87">
        <v>0</v>
      </c>
      <c r="AK73" s="87">
        <v>0</v>
      </c>
      <c r="AL73" s="87"/>
      <c r="AM73" s="87"/>
      <c r="AN73" s="87"/>
      <c r="AO73" s="87"/>
      <c r="AP73" s="87"/>
      <c r="AQ73" s="87"/>
      <c r="AR73" s="87"/>
      <c r="AS73" s="87"/>
      <c r="AT73" s="87">
        <v>1</v>
      </c>
      <c r="AU73" s="87">
        <v>1</v>
      </c>
      <c r="AV73" s="87">
        <v>1</v>
      </c>
      <c r="AW73" s="87" t="s">
        <v>264</v>
      </c>
      <c r="AX73" s="87"/>
      <c r="AY73" s="87"/>
      <c r="AZ73" s="87"/>
      <c r="BA73" s="87"/>
      <c r="BB73" s="87"/>
      <c r="BC73" s="87"/>
      <c r="BD73" s="87"/>
      <c r="BE73" s="87"/>
      <c r="BF73" s="87"/>
      <c r="BG73" s="87" t="s">
        <v>693</v>
      </c>
      <c r="BH73" s="87">
        <v>475</v>
      </c>
      <c r="BI73" s="87">
        <v>709</v>
      </c>
      <c r="BJ73" s="87">
        <v>1966</v>
      </c>
      <c r="BK73" s="87">
        <v>838</v>
      </c>
      <c r="BL73" s="87"/>
      <c r="BM73" s="87" t="s">
        <v>748</v>
      </c>
      <c r="BN73" s="87" t="s">
        <v>792</v>
      </c>
      <c r="BO73" s="87" t="s">
        <v>839</v>
      </c>
      <c r="BP73" s="87"/>
      <c r="BQ73" s="125">
        <v>40997.566469907404</v>
      </c>
      <c r="BR73" s="87" t="s">
        <v>889</v>
      </c>
      <c r="BS73" s="87" t="b">
        <v>1</v>
      </c>
      <c r="BT73" s="87" t="b">
        <v>0</v>
      </c>
      <c r="BU73" s="87" t="b">
        <v>0</v>
      </c>
      <c r="BV73" s="87"/>
      <c r="BW73" s="87">
        <v>25</v>
      </c>
      <c r="BX73" s="87" t="s">
        <v>903</v>
      </c>
      <c r="BY73" s="87" t="b">
        <v>0</v>
      </c>
      <c r="BZ73" s="87" t="s">
        <v>66</v>
      </c>
      <c r="CA73" s="87">
        <v>1</v>
      </c>
      <c r="CB73" s="87" t="s">
        <v>284</v>
      </c>
      <c r="CC73" s="87"/>
      <c r="CD73" s="87"/>
      <c r="CE73" s="87"/>
      <c r="CF73" s="87"/>
      <c r="CG73" s="87"/>
      <c r="CH73" s="87"/>
      <c r="CI73" s="87"/>
      <c r="CJ73" s="87"/>
      <c r="CK73" s="87"/>
      <c r="CL73" s="87" t="s">
        <v>691</v>
      </c>
      <c r="CM73" s="87">
        <v>605</v>
      </c>
      <c r="CN73" s="87">
        <v>429</v>
      </c>
      <c r="CO73" s="87">
        <v>5851</v>
      </c>
      <c r="CP73" s="87">
        <v>2962</v>
      </c>
      <c r="CQ73" s="87"/>
      <c r="CR73" s="87" t="s">
        <v>746</v>
      </c>
      <c r="CS73" s="87"/>
      <c r="CT73" s="87" t="s">
        <v>838</v>
      </c>
      <c r="CU73" s="87"/>
      <c r="CV73" s="125">
        <v>40973.925462962965</v>
      </c>
      <c r="CW73" s="87" t="s">
        <v>887</v>
      </c>
      <c r="CX73" s="87" t="b">
        <v>0</v>
      </c>
      <c r="CY73" s="87" t="b">
        <v>0</v>
      </c>
      <c r="CZ73" s="87" t="b">
        <v>0</v>
      </c>
      <c r="DA73" s="87"/>
      <c r="DB73" s="87">
        <v>64</v>
      </c>
      <c r="DC73" s="87" t="s">
        <v>903</v>
      </c>
      <c r="DD73" s="87" t="b">
        <v>0</v>
      </c>
      <c r="DE73" s="87" t="s">
        <v>65</v>
      </c>
      <c r="DF73" s="87">
        <v>1</v>
      </c>
      <c r="DG73" s="87">
        <v>19</v>
      </c>
      <c r="DH73" s="87">
        <v>19</v>
      </c>
      <c r="DI73" s="87">
        <v>2</v>
      </c>
      <c r="DJ73" s="87">
        <v>1</v>
      </c>
      <c r="DK73" s="87">
        <v>10</v>
      </c>
      <c r="DL73" s="87">
        <v>10.5</v>
      </c>
    </row>
    <row r="74" spans="1:116" ht="15">
      <c r="A74" s="87" t="s">
        <v>569</v>
      </c>
      <c r="B74" s="87" t="s">
        <v>568</v>
      </c>
      <c r="C74" s="87" t="s">
        <v>264</v>
      </c>
      <c r="D74" s="87" t="s">
        <v>282</v>
      </c>
      <c r="E74" s="87"/>
      <c r="F74" s="87" t="s">
        <v>293</v>
      </c>
      <c r="G74" s="125">
        <v>43706.83561342592</v>
      </c>
      <c r="H74" s="87" t="s">
        <v>305</v>
      </c>
      <c r="I74" s="87"/>
      <c r="J74" s="87"/>
      <c r="K74" s="87" t="s">
        <v>346</v>
      </c>
      <c r="L74" s="87"/>
      <c r="M74" s="87" t="s">
        <v>394</v>
      </c>
      <c r="N74" s="125">
        <v>43706.83561342592</v>
      </c>
      <c r="O74" s="125">
        <v>43706</v>
      </c>
      <c r="P74" s="126">
        <v>0.8356134259259259</v>
      </c>
      <c r="Q74" s="87" t="s">
        <v>504</v>
      </c>
      <c r="R74" s="87"/>
      <c r="S74" s="87"/>
      <c r="T74" s="87" t="s">
        <v>569</v>
      </c>
      <c r="U74" s="87"/>
      <c r="V74" s="87" t="b">
        <v>0</v>
      </c>
      <c r="W74" s="87">
        <v>0</v>
      </c>
      <c r="X74" s="87"/>
      <c r="Y74" s="87" t="b">
        <v>0</v>
      </c>
      <c r="Z74" s="87" t="s">
        <v>611</v>
      </c>
      <c r="AA74" s="87"/>
      <c r="AB74" s="87"/>
      <c r="AC74" s="87" t="b">
        <v>0</v>
      </c>
      <c r="AD74" s="87">
        <v>2</v>
      </c>
      <c r="AE74" s="87" t="s">
        <v>568</v>
      </c>
      <c r="AF74" s="87" t="s">
        <v>617</v>
      </c>
      <c r="AG74" s="87" t="b">
        <v>0</v>
      </c>
      <c r="AH74" s="87" t="s">
        <v>568</v>
      </c>
      <c r="AI74" s="87" t="s">
        <v>196</v>
      </c>
      <c r="AJ74" s="87">
        <v>0</v>
      </c>
      <c r="AK74" s="87">
        <v>0</v>
      </c>
      <c r="AL74" s="87"/>
      <c r="AM74" s="87"/>
      <c r="AN74" s="87"/>
      <c r="AO74" s="87"/>
      <c r="AP74" s="87"/>
      <c r="AQ74" s="87"/>
      <c r="AR74" s="87"/>
      <c r="AS74" s="87"/>
      <c r="AT74" s="87">
        <v>1</v>
      </c>
      <c r="AU74" s="87">
        <v>1</v>
      </c>
      <c r="AV74" s="87">
        <v>1</v>
      </c>
      <c r="AW74" s="87" t="s">
        <v>264</v>
      </c>
      <c r="AX74" s="87"/>
      <c r="AY74" s="87"/>
      <c r="AZ74" s="87"/>
      <c r="BA74" s="87"/>
      <c r="BB74" s="87"/>
      <c r="BC74" s="87"/>
      <c r="BD74" s="87"/>
      <c r="BE74" s="87"/>
      <c r="BF74" s="87"/>
      <c r="BG74" s="87" t="s">
        <v>693</v>
      </c>
      <c r="BH74" s="87">
        <v>475</v>
      </c>
      <c r="BI74" s="87">
        <v>709</v>
      </c>
      <c r="BJ74" s="87">
        <v>1966</v>
      </c>
      <c r="BK74" s="87">
        <v>838</v>
      </c>
      <c r="BL74" s="87"/>
      <c r="BM74" s="87" t="s">
        <v>748</v>
      </c>
      <c r="BN74" s="87" t="s">
        <v>792</v>
      </c>
      <c r="BO74" s="87" t="s">
        <v>839</v>
      </c>
      <c r="BP74" s="87"/>
      <c r="BQ74" s="125">
        <v>40997.566469907404</v>
      </c>
      <c r="BR74" s="87" t="s">
        <v>889</v>
      </c>
      <c r="BS74" s="87" t="b">
        <v>1</v>
      </c>
      <c r="BT74" s="87" t="b">
        <v>0</v>
      </c>
      <c r="BU74" s="87" t="b">
        <v>0</v>
      </c>
      <c r="BV74" s="87"/>
      <c r="BW74" s="87">
        <v>25</v>
      </c>
      <c r="BX74" s="87" t="s">
        <v>903</v>
      </c>
      <c r="BY74" s="87" t="b">
        <v>0</v>
      </c>
      <c r="BZ74" s="87" t="s">
        <v>66</v>
      </c>
      <c r="CA74" s="87">
        <v>1</v>
      </c>
      <c r="CB74" s="87" t="s">
        <v>282</v>
      </c>
      <c r="CC74" s="87"/>
      <c r="CD74" s="87"/>
      <c r="CE74" s="87"/>
      <c r="CF74" s="87"/>
      <c r="CG74" s="87"/>
      <c r="CH74" s="87"/>
      <c r="CI74" s="87"/>
      <c r="CJ74" s="87"/>
      <c r="CK74" s="87"/>
      <c r="CL74" s="87" t="s">
        <v>689</v>
      </c>
      <c r="CM74" s="87">
        <v>149</v>
      </c>
      <c r="CN74" s="87">
        <v>321</v>
      </c>
      <c r="CO74" s="87">
        <v>19</v>
      </c>
      <c r="CP74" s="87">
        <v>1363</v>
      </c>
      <c r="CQ74" s="87"/>
      <c r="CR74" s="87"/>
      <c r="CS74" s="87" t="s">
        <v>790</v>
      </c>
      <c r="CT74" s="87" t="s">
        <v>836</v>
      </c>
      <c r="CU74" s="87"/>
      <c r="CV74" s="125">
        <v>40721.77337962963</v>
      </c>
      <c r="CW74" s="87" t="s">
        <v>886</v>
      </c>
      <c r="CX74" s="87" t="b">
        <v>1</v>
      </c>
      <c r="CY74" s="87" t="b">
        <v>0</v>
      </c>
      <c r="CZ74" s="87" t="b">
        <v>0</v>
      </c>
      <c r="DA74" s="87"/>
      <c r="DB74" s="87">
        <v>2</v>
      </c>
      <c r="DC74" s="87" t="s">
        <v>903</v>
      </c>
      <c r="DD74" s="87" t="b">
        <v>0</v>
      </c>
      <c r="DE74" s="87" t="s">
        <v>65</v>
      </c>
      <c r="DF74" s="87">
        <v>1</v>
      </c>
      <c r="DG74" s="87">
        <v>19</v>
      </c>
      <c r="DH74" s="87">
        <v>19</v>
      </c>
      <c r="DI74" s="87">
        <v>2</v>
      </c>
      <c r="DJ74" s="87">
        <v>1</v>
      </c>
      <c r="DK74" s="87">
        <v>10</v>
      </c>
      <c r="DL74" s="87">
        <v>10.5</v>
      </c>
    </row>
    <row r="75" spans="1:116" ht="15">
      <c r="A75" s="87" t="s">
        <v>568</v>
      </c>
      <c r="B75" s="87" t="s">
        <v>568</v>
      </c>
      <c r="C75" s="87" t="s">
        <v>263</v>
      </c>
      <c r="D75" s="87" t="s">
        <v>285</v>
      </c>
      <c r="E75" s="87"/>
      <c r="F75" s="87" t="s">
        <v>293</v>
      </c>
      <c r="G75" s="125">
        <v>43706.4844212963</v>
      </c>
      <c r="H75" s="87" t="s">
        <v>305</v>
      </c>
      <c r="I75" s="87"/>
      <c r="J75" s="87"/>
      <c r="K75" s="87" t="s">
        <v>346</v>
      </c>
      <c r="L75" s="87" t="s">
        <v>362</v>
      </c>
      <c r="M75" s="87" t="s">
        <v>362</v>
      </c>
      <c r="N75" s="125">
        <v>43706.4844212963</v>
      </c>
      <c r="O75" s="125">
        <v>43706</v>
      </c>
      <c r="P75" s="126">
        <v>0.4844212962962963</v>
      </c>
      <c r="Q75" s="87" t="s">
        <v>503</v>
      </c>
      <c r="R75" s="87"/>
      <c r="S75" s="87"/>
      <c r="T75" s="87" t="s">
        <v>568</v>
      </c>
      <c r="U75" s="87"/>
      <c r="V75" s="87" t="b">
        <v>0</v>
      </c>
      <c r="W75" s="87">
        <v>29</v>
      </c>
      <c r="X75" s="87"/>
      <c r="Y75" s="87" t="b">
        <v>0</v>
      </c>
      <c r="Z75" s="87" t="s">
        <v>611</v>
      </c>
      <c r="AA75" s="87"/>
      <c r="AB75" s="87"/>
      <c r="AC75" s="87" t="b">
        <v>0</v>
      </c>
      <c r="AD75" s="87">
        <v>2</v>
      </c>
      <c r="AE75" s="87"/>
      <c r="AF75" s="87" t="s">
        <v>613</v>
      </c>
      <c r="AG75" s="87" t="b">
        <v>0</v>
      </c>
      <c r="AH75" s="87" t="s">
        <v>568</v>
      </c>
      <c r="AI75" s="87" t="s">
        <v>196</v>
      </c>
      <c r="AJ75" s="87">
        <v>0</v>
      </c>
      <c r="AK75" s="87">
        <v>0</v>
      </c>
      <c r="AL75" s="87"/>
      <c r="AM75" s="87"/>
      <c r="AN75" s="87"/>
      <c r="AO75" s="87"/>
      <c r="AP75" s="87"/>
      <c r="AQ75" s="87"/>
      <c r="AR75" s="87"/>
      <c r="AS75" s="87"/>
      <c r="AT75" s="87">
        <v>1</v>
      </c>
      <c r="AU75" s="87">
        <v>1</v>
      </c>
      <c r="AV75" s="87">
        <v>1</v>
      </c>
      <c r="AW75" s="87" t="s">
        <v>263</v>
      </c>
      <c r="AX75" s="87"/>
      <c r="AY75" s="87"/>
      <c r="AZ75" s="87"/>
      <c r="BA75" s="87"/>
      <c r="BB75" s="87"/>
      <c r="BC75" s="87"/>
      <c r="BD75" s="87"/>
      <c r="BE75" s="87"/>
      <c r="BF75" s="87"/>
      <c r="BG75" s="87" t="s">
        <v>654</v>
      </c>
      <c r="BH75" s="87">
        <v>874</v>
      </c>
      <c r="BI75" s="87">
        <v>1653</v>
      </c>
      <c r="BJ75" s="87">
        <v>7873</v>
      </c>
      <c r="BK75" s="87">
        <v>15692</v>
      </c>
      <c r="BL75" s="87"/>
      <c r="BM75" s="87" t="s">
        <v>711</v>
      </c>
      <c r="BN75" s="87" t="s">
        <v>766</v>
      </c>
      <c r="BO75" s="87" t="s">
        <v>807</v>
      </c>
      <c r="BP75" s="87"/>
      <c r="BQ75" s="125">
        <v>39868.0934837963</v>
      </c>
      <c r="BR75" s="87" t="s">
        <v>857</v>
      </c>
      <c r="BS75" s="87" t="b">
        <v>0</v>
      </c>
      <c r="BT75" s="87" t="b">
        <v>0</v>
      </c>
      <c r="BU75" s="87" t="b">
        <v>1</v>
      </c>
      <c r="BV75" s="87"/>
      <c r="BW75" s="87">
        <v>37</v>
      </c>
      <c r="BX75" s="87" t="s">
        <v>905</v>
      </c>
      <c r="BY75" s="87" t="b">
        <v>0</v>
      </c>
      <c r="BZ75" s="87" t="s">
        <v>66</v>
      </c>
      <c r="CA75" s="87">
        <v>1</v>
      </c>
      <c r="CB75" s="87" t="s">
        <v>285</v>
      </c>
      <c r="CC75" s="87"/>
      <c r="CD75" s="87"/>
      <c r="CE75" s="87"/>
      <c r="CF75" s="87"/>
      <c r="CG75" s="87"/>
      <c r="CH75" s="87"/>
      <c r="CI75" s="87"/>
      <c r="CJ75" s="87"/>
      <c r="CK75" s="87"/>
      <c r="CL75" s="87" t="s">
        <v>692</v>
      </c>
      <c r="CM75" s="87">
        <v>300</v>
      </c>
      <c r="CN75" s="87">
        <v>2044</v>
      </c>
      <c r="CO75" s="87">
        <v>880</v>
      </c>
      <c r="CP75" s="87">
        <v>1124</v>
      </c>
      <c r="CQ75" s="87"/>
      <c r="CR75" s="87" t="s">
        <v>747</v>
      </c>
      <c r="CS75" s="87" t="s">
        <v>791</v>
      </c>
      <c r="CT75" s="87"/>
      <c r="CU75" s="87"/>
      <c r="CV75" s="125">
        <v>39708.64976851852</v>
      </c>
      <c r="CW75" s="87" t="s">
        <v>888</v>
      </c>
      <c r="CX75" s="87" t="b">
        <v>0</v>
      </c>
      <c r="CY75" s="87" t="b">
        <v>0</v>
      </c>
      <c r="CZ75" s="87" t="b">
        <v>1</v>
      </c>
      <c r="DA75" s="87"/>
      <c r="DB75" s="87">
        <v>69</v>
      </c>
      <c r="DC75" s="87" t="s">
        <v>911</v>
      </c>
      <c r="DD75" s="87" t="b">
        <v>0</v>
      </c>
      <c r="DE75" s="87" t="s">
        <v>65</v>
      </c>
      <c r="DF75" s="87">
        <v>1</v>
      </c>
      <c r="DG75" s="87">
        <v>19</v>
      </c>
      <c r="DH75" s="87">
        <v>19</v>
      </c>
      <c r="DI75" s="87">
        <v>1</v>
      </c>
      <c r="DJ75" s="87">
        <v>1</v>
      </c>
      <c r="DK75" s="87">
        <v>10.5</v>
      </c>
      <c r="DL75" s="87">
        <v>10.5</v>
      </c>
    </row>
    <row r="76" spans="1:116" ht="15">
      <c r="A76" s="87" t="s">
        <v>567</v>
      </c>
      <c r="B76" s="87" t="s">
        <v>568</v>
      </c>
      <c r="C76" s="87" t="s">
        <v>262</v>
      </c>
      <c r="D76" s="87" t="s">
        <v>285</v>
      </c>
      <c r="E76" s="87"/>
      <c r="F76" s="87" t="s">
        <v>293</v>
      </c>
      <c r="G76" s="125">
        <v>43706.506527777776</v>
      </c>
      <c r="H76" s="87" t="s">
        <v>305</v>
      </c>
      <c r="I76" s="87"/>
      <c r="J76" s="87"/>
      <c r="K76" s="87" t="s">
        <v>346</v>
      </c>
      <c r="L76" s="87"/>
      <c r="M76" s="87" t="s">
        <v>393</v>
      </c>
      <c r="N76" s="125">
        <v>43706.506527777776</v>
      </c>
      <c r="O76" s="125">
        <v>43706</v>
      </c>
      <c r="P76" s="126">
        <v>0.5065277777777778</v>
      </c>
      <c r="Q76" s="87" t="s">
        <v>502</v>
      </c>
      <c r="R76" s="87"/>
      <c r="S76" s="87"/>
      <c r="T76" s="87" t="s">
        <v>567</v>
      </c>
      <c r="U76" s="87"/>
      <c r="V76" s="87" t="b">
        <v>0</v>
      </c>
      <c r="W76" s="87">
        <v>0</v>
      </c>
      <c r="X76" s="87"/>
      <c r="Y76" s="87" t="b">
        <v>0</v>
      </c>
      <c r="Z76" s="87" t="s">
        <v>611</v>
      </c>
      <c r="AA76" s="87"/>
      <c r="AB76" s="87"/>
      <c r="AC76" s="87" t="b">
        <v>0</v>
      </c>
      <c r="AD76" s="87">
        <v>2</v>
      </c>
      <c r="AE76" s="87" t="s">
        <v>568</v>
      </c>
      <c r="AF76" s="87" t="s">
        <v>617</v>
      </c>
      <c r="AG76" s="87" t="b">
        <v>0</v>
      </c>
      <c r="AH76" s="87" t="s">
        <v>568</v>
      </c>
      <c r="AI76" s="87" t="s">
        <v>196</v>
      </c>
      <c r="AJ76" s="87">
        <v>0</v>
      </c>
      <c r="AK76" s="87">
        <v>0</v>
      </c>
      <c r="AL76" s="87"/>
      <c r="AM76" s="87"/>
      <c r="AN76" s="87"/>
      <c r="AO76" s="87"/>
      <c r="AP76" s="87"/>
      <c r="AQ76" s="87"/>
      <c r="AR76" s="87"/>
      <c r="AS76" s="87"/>
      <c r="AT76" s="87">
        <v>1</v>
      </c>
      <c r="AU76" s="87">
        <v>1</v>
      </c>
      <c r="AV76" s="87">
        <v>1</v>
      </c>
      <c r="AW76" s="87" t="s">
        <v>262</v>
      </c>
      <c r="AX76" s="87"/>
      <c r="AY76" s="87"/>
      <c r="AZ76" s="87"/>
      <c r="BA76" s="87"/>
      <c r="BB76" s="87"/>
      <c r="BC76" s="87"/>
      <c r="BD76" s="87"/>
      <c r="BE76" s="87"/>
      <c r="BF76" s="87"/>
      <c r="BG76" s="87" t="s">
        <v>688</v>
      </c>
      <c r="BH76" s="87">
        <v>919</v>
      </c>
      <c r="BI76" s="87">
        <v>1825</v>
      </c>
      <c r="BJ76" s="87">
        <v>11456</v>
      </c>
      <c r="BK76" s="87">
        <v>27423</v>
      </c>
      <c r="BL76" s="87"/>
      <c r="BM76" s="87" t="s">
        <v>744</v>
      </c>
      <c r="BN76" s="87" t="s">
        <v>789</v>
      </c>
      <c r="BO76" s="87" t="s">
        <v>835</v>
      </c>
      <c r="BP76" s="87"/>
      <c r="BQ76" s="125">
        <v>41813.99377314815</v>
      </c>
      <c r="BR76" s="87" t="s">
        <v>885</v>
      </c>
      <c r="BS76" s="87" t="b">
        <v>0</v>
      </c>
      <c r="BT76" s="87" t="b">
        <v>0</v>
      </c>
      <c r="BU76" s="87" t="b">
        <v>0</v>
      </c>
      <c r="BV76" s="87"/>
      <c r="BW76" s="87">
        <v>91</v>
      </c>
      <c r="BX76" s="87" t="s">
        <v>907</v>
      </c>
      <c r="BY76" s="87" t="b">
        <v>0</v>
      </c>
      <c r="BZ76" s="87" t="s">
        <v>66</v>
      </c>
      <c r="CA76" s="87">
        <v>1</v>
      </c>
      <c r="CB76" s="87" t="s">
        <v>285</v>
      </c>
      <c r="CC76" s="87"/>
      <c r="CD76" s="87"/>
      <c r="CE76" s="87"/>
      <c r="CF76" s="87"/>
      <c r="CG76" s="87"/>
      <c r="CH76" s="87"/>
      <c r="CI76" s="87"/>
      <c r="CJ76" s="87"/>
      <c r="CK76" s="87"/>
      <c r="CL76" s="87" t="s">
        <v>692</v>
      </c>
      <c r="CM76" s="87">
        <v>300</v>
      </c>
      <c r="CN76" s="87">
        <v>2044</v>
      </c>
      <c r="CO76" s="87">
        <v>880</v>
      </c>
      <c r="CP76" s="87">
        <v>1124</v>
      </c>
      <c r="CQ76" s="87"/>
      <c r="CR76" s="87" t="s">
        <v>747</v>
      </c>
      <c r="CS76" s="87" t="s">
        <v>791</v>
      </c>
      <c r="CT76" s="87"/>
      <c r="CU76" s="87"/>
      <c r="CV76" s="125">
        <v>39708.64976851852</v>
      </c>
      <c r="CW76" s="87" t="s">
        <v>888</v>
      </c>
      <c r="CX76" s="87" t="b">
        <v>0</v>
      </c>
      <c r="CY76" s="87" t="b">
        <v>0</v>
      </c>
      <c r="CZ76" s="87" t="b">
        <v>1</v>
      </c>
      <c r="DA76" s="87"/>
      <c r="DB76" s="87">
        <v>69</v>
      </c>
      <c r="DC76" s="87" t="s">
        <v>911</v>
      </c>
      <c r="DD76" s="87" t="b">
        <v>0</v>
      </c>
      <c r="DE76" s="87" t="s">
        <v>65</v>
      </c>
      <c r="DF76" s="87">
        <v>1</v>
      </c>
      <c r="DG76" s="87">
        <v>19</v>
      </c>
      <c r="DH76" s="87">
        <v>19</v>
      </c>
      <c r="DI76" s="87">
        <v>2</v>
      </c>
      <c r="DJ76" s="87">
        <v>1</v>
      </c>
      <c r="DK76" s="87">
        <v>11</v>
      </c>
      <c r="DL76" s="87">
        <v>10.5</v>
      </c>
    </row>
    <row r="77" spans="1:116" ht="15">
      <c r="A77" s="87" t="s">
        <v>568</v>
      </c>
      <c r="B77" s="87" t="s">
        <v>568</v>
      </c>
      <c r="C77" s="87" t="s">
        <v>263</v>
      </c>
      <c r="D77" s="87" t="s">
        <v>284</v>
      </c>
      <c r="E77" s="87"/>
      <c r="F77" s="87" t="s">
        <v>293</v>
      </c>
      <c r="G77" s="125">
        <v>43706.4844212963</v>
      </c>
      <c r="H77" s="87" t="s">
        <v>305</v>
      </c>
      <c r="I77" s="87"/>
      <c r="J77" s="87"/>
      <c r="K77" s="87" t="s">
        <v>346</v>
      </c>
      <c r="L77" s="87" t="s">
        <v>362</v>
      </c>
      <c r="M77" s="87" t="s">
        <v>362</v>
      </c>
      <c r="N77" s="125">
        <v>43706.4844212963</v>
      </c>
      <c r="O77" s="125">
        <v>43706</v>
      </c>
      <c r="P77" s="126">
        <v>0.4844212962962963</v>
      </c>
      <c r="Q77" s="87" t="s">
        <v>503</v>
      </c>
      <c r="R77" s="87"/>
      <c r="S77" s="87"/>
      <c r="T77" s="87" t="s">
        <v>568</v>
      </c>
      <c r="U77" s="87"/>
      <c r="V77" s="87" t="b">
        <v>0</v>
      </c>
      <c r="W77" s="87">
        <v>29</v>
      </c>
      <c r="X77" s="87"/>
      <c r="Y77" s="87" t="b">
        <v>0</v>
      </c>
      <c r="Z77" s="87" t="s">
        <v>611</v>
      </c>
      <c r="AA77" s="87"/>
      <c r="AB77" s="87"/>
      <c r="AC77" s="87" t="b">
        <v>0</v>
      </c>
      <c r="AD77" s="87">
        <v>2</v>
      </c>
      <c r="AE77" s="87"/>
      <c r="AF77" s="87" t="s">
        <v>613</v>
      </c>
      <c r="AG77" s="87" t="b">
        <v>0</v>
      </c>
      <c r="AH77" s="87" t="s">
        <v>568</v>
      </c>
      <c r="AI77" s="87" t="s">
        <v>196</v>
      </c>
      <c r="AJ77" s="87">
        <v>0</v>
      </c>
      <c r="AK77" s="87">
        <v>0</v>
      </c>
      <c r="AL77" s="87"/>
      <c r="AM77" s="87"/>
      <c r="AN77" s="87"/>
      <c r="AO77" s="87"/>
      <c r="AP77" s="87"/>
      <c r="AQ77" s="87"/>
      <c r="AR77" s="87"/>
      <c r="AS77" s="87"/>
      <c r="AT77" s="87">
        <v>1</v>
      </c>
      <c r="AU77" s="87">
        <v>1</v>
      </c>
      <c r="AV77" s="87">
        <v>1</v>
      </c>
      <c r="AW77" s="87" t="s">
        <v>263</v>
      </c>
      <c r="AX77" s="87"/>
      <c r="AY77" s="87"/>
      <c r="AZ77" s="87"/>
      <c r="BA77" s="87"/>
      <c r="BB77" s="87"/>
      <c r="BC77" s="87"/>
      <c r="BD77" s="87"/>
      <c r="BE77" s="87"/>
      <c r="BF77" s="87"/>
      <c r="BG77" s="87" t="s">
        <v>654</v>
      </c>
      <c r="BH77" s="87">
        <v>874</v>
      </c>
      <c r="BI77" s="87">
        <v>1653</v>
      </c>
      <c r="BJ77" s="87">
        <v>7873</v>
      </c>
      <c r="BK77" s="87">
        <v>15692</v>
      </c>
      <c r="BL77" s="87"/>
      <c r="BM77" s="87" t="s">
        <v>711</v>
      </c>
      <c r="BN77" s="87" t="s">
        <v>766</v>
      </c>
      <c r="BO77" s="87" t="s">
        <v>807</v>
      </c>
      <c r="BP77" s="87"/>
      <c r="BQ77" s="125">
        <v>39868.0934837963</v>
      </c>
      <c r="BR77" s="87" t="s">
        <v>857</v>
      </c>
      <c r="BS77" s="87" t="b">
        <v>0</v>
      </c>
      <c r="BT77" s="87" t="b">
        <v>0</v>
      </c>
      <c r="BU77" s="87" t="b">
        <v>1</v>
      </c>
      <c r="BV77" s="87"/>
      <c r="BW77" s="87">
        <v>37</v>
      </c>
      <c r="BX77" s="87" t="s">
        <v>905</v>
      </c>
      <c r="BY77" s="87" t="b">
        <v>0</v>
      </c>
      <c r="BZ77" s="87" t="s">
        <v>66</v>
      </c>
      <c r="CA77" s="87">
        <v>1</v>
      </c>
      <c r="CB77" s="87" t="s">
        <v>284</v>
      </c>
      <c r="CC77" s="87"/>
      <c r="CD77" s="87"/>
      <c r="CE77" s="87"/>
      <c r="CF77" s="87"/>
      <c r="CG77" s="87"/>
      <c r="CH77" s="87"/>
      <c r="CI77" s="87"/>
      <c r="CJ77" s="87"/>
      <c r="CK77" s="87"/>
      <c r="CL77" s="87" t="s">
        <v>691</v>
      </c>
      <c r="CM77" s="87">
        <v>605</v>
      </c>
      <c r="CN77" s="87">
        <v>429</v>
      </c>
      <c r="CO77" s="87">
        <v>5851</v>
      </c>
      <c r="CP77" s="87">
        <v>2962</v>
      </c>
      <c r="CQ77" s="87"/>
      <c r="CR77" s="87" t="s">
        <v>746</v>
      </c>
      <c r="CS77" s="87"/>
      <c r="CT77" s="87" t="s">
        <v>838</v>
      </c>
      <c r="CU77" s="87"/>
      <c r="CV77" s="125">
        <v>40973.925462962965</v>
      </c>
      <c r="CW77" s="87" t="s">
        <v>887</v>
      </c>
      <c r="CX77" s="87" t="b">
        <v>0</v>
      </c>
      <c r="CY77" s="87" t="b">
        <v>0</v>
      </c>
      <c r="CZ77" s="87" t="b">
        <v>0</v>
      </c>
      <c r="DA77" s="87"/>
      <c r="DB77" s="87">
        <v>64</v>
      </c>
      <c r="DC77" s="87" t="s">
        <v>903</v>
      </c>
      <c r="DD77" s="87" t="b">
        <v>0</v>
      </c>
      <c r="DE77" s="87" t="s">
        <v>65</v>
      </c>
      <c r="DF77" s="87">
        <v>1</v>
      </c>
      <c r="DG77" s="87">
        <v>19</v>
      </c>
      <c r="DH77" s="87">
        <v>19</v>
      </c>
      <c r="DI77" s="87">
        <v>1</v>
      </c>
      <c r="DJ77" s="87">
        <v>1</v>
      </c>
      <c r="DK77" s="87">
        <v>10.5</v>
      </c>
      <c r="DL77" s="87">
        <v>10.5</v>
      </c>
    </row>
    <row r="78" spans="1:116" ht="15">
      <c r="A78" s="87" t="s">
        <v>567</v>
      </c>
      <c r="B78" s="87" t="s">
        <v>568</v>
      </c>
      <c r="C78" s="87" t="s">
        <v>262</v>
      </c>
      <c r="D78" s="87" t="s">
        <v>284</v>
      </c>
      <c r="E78" s="87"/>
      <c r="F78" s="87" t="s">
        <v>293</v>
      </c>
      <c r="G78" s="125">
        <v>43706.506527777776</v>
      </c>
      <c r="H78" s="87" t="s">
        <v>305</v>
      </c>
      <c r="I78" s="87"/>
      <c r="J78" s="87"/>
      <c r="K78" s="87" t="s">
        <v>346</v>
      </c>
      <c r="L78" s="87"/>
      <c r="M78" s="87" t="s">
        <v>393</v>
      </c>
      <c r="N78" s="125">
        <v>43706.506527777776</v>
      </c>
      <c r="O78" s="125">
        <v>43706</v>
      </c>
      <c r="P78" s="126">
        <v>0.5065277777777778</v>
      </c>
      <c r="Q78" s="87" t="s">
        <v>502</v>
      </c>
      <c r="R78" s="87"/>
      <c r="S78" s="87"/>
      <c r="T78" s="87" t="s">
        <v>567</v>
      </c>
      <c r="U78" s="87"/>
      <c r="V78" s="87" t="b">
        <v>0</v>
      </c>
      <c r="W78" s="87">
        <v>0</v>
      </c>
      <c r="X78" s="87"/>
      <c r="Y78" s="87" t="b">
        <v>0</v>
      </c>
      <c r="Z78" s="87" t="s">
        <v>611</v>
      </c>
      <c r="AA78" s="87"/>
      <c r="AB78" s="87"/>
      <c r="AC78" s="87" t="b">
        <v>0</v>
      </c>
      <c r="AD78" s="87">
        <v>2</v>
      </c>
      <c r="AE78" s="87" t="s">
        <v>568</v>
      </c>
      <c r="AF78" s="87" t="s">
        <v>617</v>
      </c>
      <c r="AG78" s="87" t="b">
        <v>0</v>
      </c>
      <c r="AH78" s="87" t="s">
        <v>568</v>
      </c>
      <c r="AI78" s="87" t="s">
        <v>196</v>
      </c>
      <c r="AJ78" s="87">
        <v>0</v>
      </c>
      <c r="AK78" s="87">
        <v>0</v>
      </c>
      <c r="AL78" s="87"/>
      <c r="AM78" s="87"/>
      <c r="AN78" s="87"/>
      <c r="AO78" s="87"/>
      <c r="AP78" s="87"/>
      <c r="AQ78" s="87"/>
      <c r="AR78" s="87"/>
      <c r="AS78" s="87"/>
      <c r="AT78" s="87">
        <v>1</v>
      </c>
      <c r="AU78" s="87">
        <v>1</v>
      </c>
      <c r="AV78" s="87">
        <v>1</v>
      </c>
      <c r="AW78" s="87" t="s">
        <v>262</v>
      </c>
      <c r="AX78" s="87"/>
      <c r="AY78" s="87"/>
      <c r="AZ78" s="87"/>
      <c r="BA78" s="87"/>
      <c r="BB78" s="87"/>
      <c r="BC78" s="87"/>
      <c r="BD78" s="87"/>
      <c r="BE78" s="87"/>
      <c r="BF78" s="87"/>
      <c r="BG78" s="87" t="s">
        <v>688</v>
      </c>
      <c r="BH78" s="87">
        <v>919</v>
      </c>
      <c r="BI78" s="87">
        <v>1825</v>
      </c>
      <c r="BJ78" s="87">
        <v>11456</v>
      </c>
      <c r="BK78" s="87">
        <v>27423</v>
      </c>
      <c r="BL78" s="87"/>
      <c r="BM78" s="87" t="s">
        <v>744</v>
      </c>
      <c r="BN78" s="87" t="s">
        <v>789</v>
      </c>
      <c r="BO78" s="87" t="s">
        <v>835</v>
      </c>
      <c r="BP78" s="87"/>
      <c r="BQ78" s="125">
        <v>41813.99377314815</v>
      </c>
      <c r="BR78" s="87" t="s">
        <v>885</v>
      </c>
      <c r="BS78" s="87" t="b">
        <v>0</v>
      </c>
      <c r="BT78" s="87" t="b">
        <v>0</v>
      </c>
      <c r="BU78" s="87" t="b">
        <v>0</v>
      </c>
      <c r="BV78" s="87"/>
      <c r="BW78" s="87">
        <v>91</v>
      </c>
      <c r="BX78" s="87" t="s">
        <v>907</v>
      </c>
      <c r="BY78" s="87" t="b">
        <v>0</v>
      </c>
      <c r="BZ78" s="87" t="s">
        <v>66</v>
      </c>
      <c r="CA78" s="87">
        <v>1</v>
      </c>
      <c r="CB78" s="87" t="s">
        <v>284</v>
      </c>
      <c r="CC78" s="87"/>
      <c r="CD78" s="87"/>
      <c r="CE78" s="87"/>
      <c r="CF78" s="87"/>
      <c r="CG78" s="87"/>
      <c r="CH78" s="87"/>
      <c r="CI78" s="87"/>
      <c r="CJ78" s="87"/>
      <c r="CK78" s="87"/>
      <c r="CL78" s="87" t="s">
        <v>691</v>
      </c>
      <c r="CM78" s="87">
        <v>605</v>
      </c>
      <c r="CN78" s="87">
        <v>429</v>
      </c>
      <c r="CO78" s="87">
        <v>5851</v>
      </c>
      <c r="CP78" s="87">
        <v>2962</v>
      </c>
      <c r="CQ78" s="87"/>
      <c r="CR78" s="87" t="s">
        <v>746</v>
      </c>
      <c r="CS78" s="87"/>
      <c r="CT78" s="87" t="s">
        <v>838</v>
      </c>
      <c r="CU78" s="87"/>
      <c r="CV78" s="125">
        <v>40973.925462962965</v>
      </c>
      <c r="CW78" s="87" t="s">
        <v>887</v>
      </c>
      <c r="CX78" s="87" t="b">
        <v>0</v>
      </c>
      <c r="CY78" s="87" t="b">
        <v>0</v>
      </c>
      <c r="CZ78" s="87" t="b">
        <v>0</v>
      </c>
      <c r="DA78" s="87"/>
      <c r="DB78" s="87">
        <v>64</v>
      </c>
      <c r="DC78" s="87" t="s">
        <v>903</v>
      </c>
      <c r="DD78" s="87" t="b">
        <v>0</v>
      </c>
      <c r="DE78" s="87" t="s">
        <v>65</v>
      </c>
      <c r="DF78" s="87">
        <v>1</v>
      </c>
      <c r="DG78" s="87">
        <v>19</v>
      </c>
      <c r="DH78" s="87">
        <v>19</v>
      </c>
      <c r="DI78" s="87">
        <v>2</v>
      </c>
      <c r="DJ78" s="87">
        <v>1</v>
      </c>
      <c r="DK78" s="87">
        <v>11</v>
      </c>
      <c r="DL78" s="87">
        <v>10.5</v>
      </c>
    </row>
    <row r="79" spans="1:116" ht="15">
      <c r="A79" s="87" t="s">
        <v>568</v>
      </c>
      <c r="B79" s="87" t="s">
        <v>568</v>
      </c>
      <c r="C79" s="87" t="s">
        <v>263</v>
      </c>
      <c r="D79" s="87" t="s">
        <v>283</v>
      </c>
      <c r="E79" s="87"/>
      <c r="F79" s="87" t="s">
        <v>293</v>
      </c>
      <c r="G79" s="125">
        <v>43706.4844212963</v>
      </c>
      <c r="H79" s="87" t="s">
        <v>305</v>
      </c>
      <c r="I79" s="87"/>
      <c r="J79" s="87"/>
      <c r="K79" s="87" t="s">
        <v>346</v>
      </c>
      <c r="L79" s="87" t="s">
        <v>362</v>
      </c>
      <c r="M79" s="87" t="s">
        <v>362</v>
      </c>
      <c r="N79" s="125">
        <v>43706.4844212963</v>
      </c>
      <c r="O79" s="125">
        <v>43706</v>
      </c>
      <c r="P79" s="126">
        <v>0.4844212962962963</v>
      </c>
      <c r="Q79" s="87" t="s">
        <v>503</v>
      </c>
      <c r="R79" s="87"/>
      <c r="S79" s="87"/>
      <c r="T79" s="87" t="s">
        <v>568</v>
      </c>
      <c r="U79" s="87"/>
      <c r="V79" s="87" t="b">
        <v>0</v>
      </c>
      <c r="W79" s="87">
        <v>29</v>
      </c>
      <c r="X79" s="87"/>
      <c r="Y79" s="87" t="b">
        <v>0</v>
      </c>
      <c r="Z79" s="87" t="s">
        <v>611</v>
      </c>
      <c r="AA79" s="87"/>
      <c r="AB79" s="87"/>
      <c r="AC79" s="87" t="b">
        <v>0</v>
      </c>
      <c r="AD79" s="87">
        <v>2</v>
      </c>
      <c r="AE79" s="87"/>
      <c r="AF79" s="87" t="s">
        <v>613</v>
      </c>
      <c r="AG79" s="87" t="b">
        <v>0</v>
      </c>
      <c r="AH79" s="87" t="s">
        <v>568</v>
      </c>
      <c r="AI79" s="87" t="s">
        <v>196</v>
      </c>
      <c r="AJ79" s="87">
        <v>0</v>
      </c>
      <c r="AK79" s="87">
        <v>0</v>
      </c>
      <c r="AL79" s="87"/>
      <c r="AM79" s="87"/>
      <c r="AN79" s="87"/>
      <c r="AO79" s="87"/>
      <c r="AP79" s="87"/>
      <c r="AQ79" s="87"/>
      <c r="AR79" s="87"/>
      <c r="AS79" s="87"/>
      <c r="AT79" s="87">
        <v>1</v>
      </c>
      <c r="AU79" s="87">
        <v>1</v>
      </c>
      <c r="AV79" s="87">
        <v>1</v>
      </c>
      <c r="AW79" s="87" t="s">
        <v>263</v>
      </c>
      <c r="AX79" s="87"/>
      <c r="AY79" s="87"/>
      <c r="AZ79" s="87"/>
      <c r="BA79" s="87"/>
      <c r="BB79" s="87"/>
      <c r="BC79" s="87"/>
      <c r="BD79" s="87"/>
      <c r="BE79" s="87"/>
      <c r="BF79" s="87"/>
      <c r="BG79" s="87" t="s">
        <v>654</v>
      </c>
      <c r="BH79" s="87">
        <v>874</v>
      </c>
      <c r="BI79" s="87">
        <v>1653</v>
      </c>
      <c r="BJ79" s="87">
        <v>7873</v>
      </c>
      <c r="BK79" s="87">
        <v>15692</v>
      </c>
      <c r="BL79" s="87"/>
      <c r="BM79" s="87" t="s">
        <v>711</v>
      </c>
      <c r="BN79" s="87" t="s">
        <v>766</v>
      </c>
      <c r="BO79" s="87" t="s">
        <v>807</v>
      </c>
      <c r="BP79" s="87"/>
      <c r="BQ79" s="125">
        <v>39868.0934837963</v>
      </c>
      <c r="BR79" s="87" t="s">
        <v>857</v>
      </c>
      <c r="BS79" s="87" t="b">
        <v>0</v>
      </c>
      <c r="BT79" s="87" t="b">
        <v>0</v>
      </c>
      <c r="BU79" s="87" t="b">
        <v>1</v>
      </c>
      <c r="BV79" s="87"/>
      <c r="BW79" s="87">
        <v>37</v>
      </c>
      <c r="BX79" s="87" t="s">
        <v>905</v>
      </c>
      <c r="BY79" s="87" t="b">
        <v>0</v>
      </c>
      <c r="BZ79" s="87" t="s">
        <v>66</v>
      </c>
      <c r="CA79" s="87">
        <v>1</v>
      </c>
      <c r="CB79" s="87" t="s">
        <v>283</v>
      </c>
      <c r="CC79" s="87"/>
      <c r="CD79" s="87"/>
      <c r="CE79" s="87"/>
      <c r="CF79" s="87"/>
      <c r="CG79" s="87"/>
      <c r="CH79" s="87"/>
      <c r="CI79" s="87"/>
      <c r="CJ79" s="87"/>
      <c r="CK79" s="87"/>
      <c r="CL79" s="87" t="s">
        <v>690</v>
      </c>
      <c r="CM79" s="87">
        <v>262</v>
      </c>
      <c r="CN79" s="87">
        <v>251</v>
      </c>
      <c r="CO79" s="87">
        <v>66</v>
      </c>
      <c r="CP79" s="87">
        <v>255</v>
      </c>
      <c r="CQ79" s="87"/>
      <c r="CR79" s="87" t="s">
        <v>745</v>
      </c>
      <c r="CS79" s="87"/>
      <c r="CT79" s="87" t="s">
        <v>837</v>
      </c>
      <c r="CU79" s="87"/>
      <c r="CV79" s="125">
        <v>39935.213125</v>
      </c>
      <c r="CW79" s="87"/>
      <c r="CX79" s="87" t="b">
        <v>0</v>
      </c>
      <c r="CY79" s="87" t="b">
        <v>0</v>
      </c>
      <c r="CZ79" s="87" t="b">
        <v>0</v>
      </c>
      <c r="DA79" s="87"/>
      <c r="DB79" s="87">
        <v>6</v>
      </c>
      <c r="DC79" s="87" t="s">
        <v>909</v>
      </c>
      <c r="DD79" s="87" t="b">
        <v>0</v>
      </c>
      <c r="DE79" s="87" t="s">
        <v>65</v>
      </c>
      <c r="DF79" s="87">
        <v>1</v>
      </c>
      <c r="DG79" s="87">
        <v>19</v>
      </c>
      <c r="DH79" s="87">
        <v>19</v>
      </c>
      <c r="DI79" s="87">
        <v>1</v>
      </c>
      <c r="DJ79" s="87">
        <v>1</v>
      </c>
      <c r="DK79" s="87">
        <v>10.5</v>
      </c>
      <c r="DL79" s="87">
        <v>10.5</v>
      </c>
    </row>
    <row r="80" spans="1:116" ht="15">
      <c r="A80" s="87" t="s">
        <v>567</v>
      </c>
      <c r="B80" s="87" t="s">
        <v>568</v>
      </c>
      <c r="C80" s="87" t="s">
        <v>262</v>
      </c>
      <c r="D80" s="87" t="s">
        <v>283</v>
      </c>
      <c r="E80" s="87"/>
      <c r="F80" s="87" t="s">
        <v>293</v>
      </c>
      <c r="G80" s="125">
        <v>43706.506527777776</v>
      </c>
      <c r="H80" s="87" t="s">
        <v>305</v>
      </c>
      <c r="I80" s="87"/>
      <c r="J80" s="87"/>
      <c r="K80" s="87" t="s">
        <v>346</v>
      </c>
      <c r="L80" s="87"/>
      <c r="M80" s="87" t="s">
        <v>393</v>
      </c>
      <c r="N80" s="125">
        <v>43706.506527777776</v>
      </c>
      <c r="O80" s="125">
        <v>43706</v>
      </c>
      <c r="P80" s="126">
        <v>0.5065277777777778</v>
      </c>
      <c r="Q80" s="87" t="s">
        <v>502</v>
      </c>
      <c r="R80" s="87"/>
      <c r="S80" s="87"/>
      <c r="T80" s="87" t="s">
        <v>567</v>
      </c>
      <c r="U80" s="87"/>
      <c r="V80" s="87" t="b">
        <v>0</v>
      </c>
      <c r="W80" s="87">
        <v>0</v>
      </c>
      <c r="X80" s="87"/>
      <c r="Y80" s="87" t="b">
        <v>0</v>
      </c>
      <c r="Z80" s="87" t="s">
        <v>611</v>
      </c>
      <c r="AA80" s="87"/>
      <c r="AB80" s="87"/>
      <c r="AC80" s="87" t="b">
        <v>0</v>
      </c>
      <c r="AD80" s="87">
        <v>2</v>
      </c>
      <c r="AE80" s="87" t="s">
        <v>568</v>
      </c>
      <c r="AF80" s="87" t="s">
        <v>617</v>
      </c>
      <c r="AG80" s="87" t="b">
        <v>0</v>
      </c>
      <c r="AH80" s="87" t="s">
        <v>568</v>
      </c>
      <c r="AI80" s="87" t="s">
        <v>196</v>
      </c>
      <c r="AJ80" s="87">
        <v>0</v>
      </c>
      <c r="AK80" s="87">
        <v>0</v>
      </c>
      <c r="AL80" s="87"/>
      <c r="AM80" s="87"/>
      <c r="AN80" s="87"/>
      <c r="AO80" s="87"/>
      <c r="AP80" s="87"/>
      <c r="AQ80" s="87"/>
      <c r="AR80" s="87"/>
      <c r="AS80" s="87"/>
      <c r="AT80" s="87">
        <v>1</v>
      </c>
      <c r="AU80" s="87">
        <v>1</v>
      </c>
      <c r="AV80" s="87">
        <v>1</v>
      </c>
      <c r="AW80" s="87" t="s">
        <v>262</v>
      </c>
      <c r="AX80" s="87"/>
      <c r="AY80" s="87"/>
      <c r="AZ80" s="87"/>
      <c r="BA80" s="87"/>
      <c r="BB80" s="87"/>
      <c r="BC80" s="87"/>
      <c r="BD80" s="87"/>
      <c r="BE80" s="87"/>
      <c r="BF80" s="87"/>
      <c r="BG80" s="87" t="s">
        <v>688</v>
      </c>
      <c r="BH80" s="87">
        <v>919</v>
      </c>
      <c r="BI80" s="87">
        <v>1825</v>
      </c>
      <c r="BJ80" s="87">
        <v>11456</v>
      </c>
      <c r="BK80" s="87">
        <v>27423</v>
      </c>
      <c r="BL80" s="87"/>
      <c r="BM80" s="87" t="s">
        <v>744</v>
      </c>
      <c r="BN80" s="87" t="s">
        <v>789</v>
      </c>
      <c r="BO80" s="87" t="s">
        <v>835</v>
      </c>
      <c r="BP80" s="87"/>
      <c r="BQ80" s="125">
        <v>41813.99377314815</v>
      </c>
      <c r="BR80" s="87" t="s">
        <v>885</v>
      </c>
      <c r="BS80" s="87" t="b">
        <v>0</v>
      </c>
      <c r="BT80" s="87" t="b">
        <v>0</v>
      </c>
      <c r="BU80" s="87" t="b">
        <v>0</v>
      </c>
      <c r="BV80" s="87"/>
      <c r="BW80" s="87">
        <v>91</v>
      </c>
      <c r="BX80" s="87" t="s">
        <v>907</v>
      </c>
      <c r="BY80" s="87" t="b">
        <v>0</v>
      </c>
      <c r="BZ80" s="87" t="s">
        <v>66</v>
      </c>
      <c r="CA80" s="87">
        <v>1</v>
      </c>
      <c r="CB80" s="87" t="s">
        <v>283</v>
      </c>
      <c r="CC80" s="87"/>
      <c r="CD80" s="87"/>
      <c r="CE80" s="87"/>
      <c r="CF80" s="87"/>
      <c r="CG80" s="87"/>
      <c r="CH80" s="87"/>
      <c r="CI80" s="87"/>
      <c r="CJ80" s="87"/>
      <c r="CK80" s="87"/>
      <c r="CL80" s="87" t="s">
        <v>690</v>
      </c>
      <c r="CM80" s="87">
        <v>262</v>
      </c>
      <c r="CN80" s="87">
        <v>251</v>
      </c>
      <c r="CO80" s="87">
        <v>66</v>
      </c>
      <c r="CP80" s="87">
        <v>255</v>
      </c>
      <c r="CQ80" s="87"/>
      <c r="CR80" s="87" t="s">
        <v>745</v>
      </c>
      <c r="CS80" s="87"/>
      <c r="CT80" s="87" t="s">
        <v>837</v>
      </c>
      <c r="CU80" s="87"/>
      <c r="CV80" s="125">
        <v>39935.213125</v>
      </c>
      <c r="CW80" s="87"/>
      <c r="CX80" s="87" t="b">
        <v>0</v>
      </c>
      <c r="CY80" s="87" t="b">
        <v>0</v>
      </c>
      <c r="CZ80" s="87" t="b">
        <v>0</v>
      </c>
      <c r="DA80" s="87"/>
      <c r="DB80" s="87">
        <v>6</v>
      </c>
      <c r="DC80" s="87" t="s">
        <v>909</v>
      </c>
      <c r="DD80" s="87" t="b">
        <v>0</v>
      </c>
      <c r="DE80" s="87" t="s">
        <v>65</v>
      </c>
      <c r="DF80" s="87">
        <v>1</v>
      </c>
      <c r="DG80" s="87">
        <v>19</v>
      </c>
      <c r="DH80" s="87">
        <v>19</v>
      </c>
      <c r="DI80" s="87">
        <v>2</v>
      </c>
      <c r="DJ80" s="87">
        <v>1</v>
      </c>
      <c r="DK80" s="87">
        <v>11</v>
      </c>
      <c r="DL80" s="87">
        <v>10.5</v>
      </c>
    </row>
    <row r="81" spans="1:116" ht="15">
      <c r="A81" s="87" t="s">
        <v>568</v>
      </c>
      <c r="B81" s="87" t="s">
        <v>568</v>
      </c>
      <c r="C81" s="87" t="s">
        <v>263</v>
      </c>
      <c r="D81" s="87" t="s">
        <v>282</v>
      </c>
      <c r="E81" s="87"/>
      <c r="F81" s="87" t="s">
        <v>293</v>
      </c>
      <c r="G81" s="125">
        <v>43706.4844212963</v>
      </c>
      <c r="H81" s="87" t="s">
        <v>305</v>
      </c>
      <c r="I81" s="87"/>
      <c r="J81" s="87"/>
      <c r="K81" s="87" t="s">
        <v>346</v>
      </c>
      <c r="L81" s="87" t="s">
        <v>362</v>
      </c>
      <c r="M81" s="87" t="s">
        <v>362</v>
      </c>
      <c r="N81" s="125">
        <v>43706.4844212963</v>
      </c>
      <c r="O81" s="125">
        <v>43706</v>
      </c>
      <c r="P81" s="126">
        <v>0.4844212962962963</v>
      </c>
      <c r="Q81" s="87" t="s">
        <v>503</v>
      </c>
      <c r="R81" s="87"/>
      <c r="S81" s="87"/>
      <c r="T81" s="87" t="s">
        <v>568</v>
      </c>
      <c r="U81" s="87"/>
      <c r="V81" s="87" t="b">
        <v>0</v>
      </c>
      <c r="W81" s="87">
        <v>29</v>
      </c>
      <c r="X81" s="87"/>
      <c r="Y81" s="87" t="b">
        <v>0</v>
      </c>
      <c r="Z81" s="87" t="s">
        <v>611</v>
      </c>
      <c r="AA81" s="87"/>
      <c r="AB81" s="87"/>
      <c r="AC81" s="87" t="b">
        <v>0</v>
      </c>
      <c r="AD81" s="87">
        <v>2</v>
      </c>
      <c r="AE81" s="87"/>
      <c r="AF81" s="87" t="s">
        <v>613</v>
      </c>
      <c r="AG81" s="87" t="b">
        <v>0</v>
      </c>
      <c r="AH81" s="87" t="s">
        <v>568</v>
      </c>
      <c r="AI81" s="87" t="s">
        <v>196</v>
      </c>
      <c r="AJ81" s="87">
        <v>0</v>
      </c>
      <c r="AK81" s="87">
        <v>0</v>
      </c>
      <c r="AL81" s="87"/>
      <c r="AM81" s="87"/>
      <c r="AN81" s="87"/>
      <c r="AO81" s="87"/>
      <c r="AP81" s="87"/>
      <c r="AQ81" s="87"/>
      <c r="AR81" s="87"/>
      <c r="AS81" s="87"/>
      <c r="AT81" s="87">
        <v>1</v>
      </c>
      <c r="AU81" s="87">
        <v>1</v>
      </c>
      <c r="AV81" s="87">
        <v>1</v>
      </c>
      <c r="AW81" s="87" t="s">
        <v>263</v>
      </c>
      <c r="AX81" s="87"/>
      <c r="AY81" s="87"/>
      <c r="AZ81" s="87"/>
      <c r="BA81" s="87"/>
      <c r="BB81" s="87"/>
      <c r="BC81" s="87"/>
      <c r="BD81" s="87"/>
      <c r="BE81" s="87"/>
      <c r="BF81" s="87"/>
      <c r="BG81" s="87" t="s">
        <v>654</v>
      </c>
      <c r="BH81" s="87">
        <v>874</v>
      </c>
      <c r="BI81" s="87">
        <v>1653</v>
      </c>
      <c r="BJ81" s="87">
        <v>7873</v>
      </c>
      <c r="BK81" s="87">
        <v>15692</v>
      </c>
      <c r="BL81" s="87"/>
      <c r="BM81" s="87" t="s">
        <v>711</v>
      </c>
      <c r="BN81" s="87" t="s">
        <v>766</v>
      </c>
      <c r="BO81" s="87" t="s">
        <v>807</v>
      </c>
      <c r="BP81" s="87"/>
      <c r="BQ81" s="125">
        <v>39868.0934837963</v>
      </c>
      <c r="BR81" s="87" t="s">
        <v>857</v>
      </c>
      <c r="BS81" s="87" t="b">
        <v>0</v>
      </c>
      <c r="BT81" s="87" t="b">
        <v>0</v>
      </c>
      <c r="BU81" s="87" t="b">
        <v>1</v>
      </c>
      <c r="BV81" s="87"/>
      <c r="BW81" s="87">
        <v>37</v>
      </c>
      <c r="BX81" s="87" t="s">
        <v>905</v>
      </c>
      <c r="BY81" s="87" t="b">
        <v>0</v>
      </c>
      <c r="BZ81" s="87" t="s">
        <v>66</v>
      </c>
      <c r="CA81" s="87">
        <v>1</v>
      </c>
      <c r="CB81" s="87" t="s">
        <v>282</v>
      </c>
      <c r="CC81" s="87"/>
      <c r="CD81" s="87"/>
      <c r="CE81" s="87"/>
      <c r="CF81" s="87"/>
      <c r="CG81" s="87"/>
      <c r="CH81" s="87"/>
      <c r="CI81" s="87"/>
      <c r="CJ81" s="87"/>
      <c r="CK81" s="87"/>
      <c r="CL81" s="87" t="s">
        <v>689</v>
      </c>
      <c r="CM81" s="87">
        <v>149</v>
      </c>
      <c r="CN81" s="87">
        <v>321</v>
      </c>
      <c r="CO81" s="87">
        <v>19</v>
      </c>
      <c r="CP81" s="87">
        <v>1363</v>
      </c>
      <c r="CQ81" s="87"/>
      <c r="CR81" s="87"/>
      <c r="CS81" s="87" t="s">
        <v>790</v>
      </c>
      <c r="CT81" s="87" t="s">
        <v>836</v>
      </c>
      <c r="CU81" s="87"/>
      <c r="CV81" s="125">
        <v>40721.77337962963</v>
      </c>
      <c r="CW81" s="87" t="s">
        <v>886</v>
      </c>
      <c r="CX81" s="87" t="b">
        <v>1</v>
      </c>
      <c r="CY81" s="87" t="b">
        <v>0</v>
      </c>
      <c r="CZ81" s="87" t="b">
        <v>0</v>
      </c>
      <c r="DA81" s="87"/>
      <c r="DB81" s="87">
        <v>2</v>
      </c>
      <c r="DC81" s="87" t="s">
        <v>903</v>
      </c>
      <c r="DD81" s="87" t="b">
        <v>0</v>
      </c>
      <c r="DE81" s="87" t="s">
        <v>65</v>
      </c>
      <c r="DF81" s="87">
        <v>1</v>
      </c>
      <c r="DG81" s="87">
        <v>19</v>
      </c>
      <c r="DH81" s="87">
        <v>19</v>
      </c>
      <c r="DI81" s="87">
        <v>1</v>
      </c>
      <c r="DJ81" s="87">
        <v>1</v>
      </c>
      <c r="DK81" s="87">
        <v>10.5</v>
      </c>
      <c r="DL81" s="87">
        <v>10.5</v>
      </c>
    </row>
    <row r="82" spans="1:116" ht="15">
      <c r="A82" s="87" t="s">
        <v>567</v>
      </c>
      <c r="B82" s="87" t="s">
        <v>568</v>
      </c>
      <c r="C82" s="87" t="s">
        <v>262</v>
      </c>
      <c r="D82" s="87" t="s">
        <v>282</v>
      </c>
      <c r="E82" s="87"/>
      <c r="F82" s="87" t="s">
        <v>293</v>
      </c>
      <c r="G82" s="125">
        <v>43706.506527777776</v>
      </c>
      <c r="H82" s="87" t="s">
        <v>305</v>
      </c>
      <c r="I82" s="87"/>
      <c r="J82" s="87"/>
      <c r="K82" s="87" t="s">
        <v>346</v>
      </c>
      <c r="L82" s="87"/>
      <c r="M82" s="87" t="s">
        <v>393</v>
      </c>
      <c r="N82" s="125">
        <v>43706.506527777776</v>
      </c>
      <c r="O82" s="125">
        <v>43706</v>
      </c>
      <c r="P82" s="126">
        <v>0.5065277777777778</v>
      </c>
      <c r="Q82" s="87" t="s">
        <v>502</v>
      </c>
      <c r="R82" s="87"/>
      <c r="S82" s="87"/>
      <c r="T82" s="87" t="s">
        <v>567</v>
      </c>
      <c r="U82" s="87"/>
      <c r="V82" s="87" t="b">
        <v>0</v>
      </c>
      <c r="W82" s="87">
        <v>0</v>
      </c>
      <c r="X82" s="87"/>
      <c r="Y82" s="87" t="b">
        <v>0</v>
      </c>
      <c r="Z82" s="87" t="s">
        <v>611</v>
      </c>
      <c r="AA82" s="87"/>
      <c r="AB82" s="87"/>
      <c r="AC82" s="87" t="b">
        <v>0</v>
      </c>
      <c r="AD82" s="87">
        <v>2</v>
      </c>
      <c r="AE82" s="87" t="s">
        <v>568</v>
      </c>
      <c r="AF82" s="87" t="s">
        <v>617</v>
      </c>
      <c r="AG82" s="87" t="b">
        <v>0</v>
      </c>
      <c r="AH82" s="87" t="s">
        <v>568</v>
      </c>
      <c r="AI82" s="87" t="s">
        <v>196</v>
      </c>
      <c r="AJ82" s="87">
        <v>0</v>
      </c>
      <c r="AK82" s="87">
        <v>0</v>
      </c>
      <c r="AL82" s="87"/>
      <c r="AM82" s="87"/>
      <c r="AN82" s="87"/>
      <c r="AO82" s="87"/>
      <c r="AP82" s="87"/>
      <c r="AQ82" s="87"/>
      <c r="AR82" s="87"/>
      <c r="AS82" s="87"/>
      <c r="AT82" s="87">
        <v>1</v>
      </c>
      <c r="AU82" s="87">
        <v>1</v>
      </c>
      <c r="AV82" s="87">
        <v>1</v>
      </c>
      <c r="AW82" s="87" t="s">
        <v>262</v>
      </c>
      <c r="AX82" s="87"/>
      <c r="AY82" s="87"/>
      <c r="AZ82" s="87"/>
      <c r="BA82" s="87"/>
      <c r="BB82" s="87"/>
      <c r="BC82" s="87"/>
      <c r="BD82" s="87"/>
      <c r="BE82" s="87"/>
      <c r="BF82" s="87"/>
      <c r="BG82" s="87" t="s">
        <v>688</v>
      </c>
      <c r="BH82" s="87">
        <v>919</v>
      </c>
      <c r="BI82" s="87">
        <v>1825</v>
      </c>
      <c r="BJ82" s="87">
        <v>11456</v>
      </c>
      <c r="BK82" s="87">
        <v>27423</v>
      </c>
      <c r="BL82" s="87"/>
      <c r="BM82" s="87" t="s">
        <v>744</v>
      </c>
      <c r="BN82" s="87" t="s">
        <v>789</v>
      </c>
      <c r="BO82" s="87" t="s">
        <v>835</v>
      </c>
      <c r="BP82" s="87"/>
      <c r="BQ82" s="125">
        <v>41813.99377314815</v>
      </c>
      <c r="BR82" s="87" t="s">
        <v>885</v>
      </c>
      <c r="BS82" s="87" t="b">
        <v>0</v>
      </c>
      <c r="BT82" s="87" t="b">
        <v>0</v>
      </c>
      <c r="BU82" s="87" t="b">
        <v>0</v>
      </c>
      <c r="BV82" s="87"/>
      <c r="BW82" s="87">
        <v>91</v>
      </c>
      <c r="BX82" s="87" t="s">
        <v>907</v>
      </c>
      <c r="BY82" s="87" t="b">
        <v>0</v>
      </c>
      <c r="BZ82" s="87" t="s">
        <v>66</v>
      </c>
      <c r="CA82" s="87">
        <v>1</v>
      </c>
      <c r="CB82" s="87" t="s">
        <v>282</v>
      </c>
      <c r="CC82" s="87"/>
      <c r="CD82" s="87"/>
      <c r="CE82" s="87"/>
      <c r="CF82" s="87"/>
      <c r="CG82" s="87"/>
      <c r="CH82" s="87"/>
      <c r="CI82" s="87"/>
      <c r="CJ82" s="87"/>
      <c r="CK82" s="87"/>
      <c r="CL82" s="87" t="s">
        <v>689</v>
      </c>
      <c r="CM82" s="87">
        <v>149</v>
      </c>
      <c r="CN82" s="87">
        <v>321</v>
      </c>
      <c r="CO82" s="87">
        <v>19</v>
      </c>
      <c r="CP82" s="87">
        <v>1363</v>
      </c>
      <c r="CQ82" s="87"/>
      <c r="CR82" s="87"/>
      <c r="CS82" s="87" t="s">
        <v>790</v>
      </c>
      <c r="CT82" s="87" t="s">
        <v>836</v>
      </c>
      <c r="CU82" s="87"/>
      <c r="CV82" s="125">
        <v>40721.77337962963</v>
      </c>
      <c r="CW82" s="87" t="s">
        <v>886</v>
      </c>
      <c r="CX82" s="87" t="b">
        <v>1</v>
      </c>
      <c r="CY82" s="87" t="b">
        <v>0</v>
      </c>
      <c r="CZ82" s="87" t="b">
        <v>0</v>
      </c>
      <c r="DA82" s="87"/>
      <c r="DB82" s="87">
        <v>2</v>
      </c>
      <c r="DC82" s="87" t="s">
        <v>903</v>
      </c>
      <c r="DD82" s="87" t="b">
        <v>0</v>
      </c>
      <c r="DE82" s="87" t="s">
        <v>65</v>
      </c>
      <c r="DF82" s="87">
        <v>1</v>
      </c>
      <c r="DG82" s="87">
        <v>19</v>
      </c>
      <c r="DH82" s="87">
        <v>19</v>
      </c>
      <c r="DI82" s="87">
        <v>2</v>
      </c>
      <c r="DJ82" s="87">
        <v>1</v>
      </c>
      <c r="DK82" s="87">
        <v>11</v>
      </c>
      <c r="DL82" s="87">
        <v>10.5</v>
      </c>
    </row>
    <row r="83" spans="1:116" ht="15">
      <c r="A83" s="87" t="s">
        <v>567</v>
      </c>
      <c r="B83" s="87" t="s">
        <v>568</v>
      </c>
      <c r="C83" s="87" t="s">
        <v>262</v>
      </c>
      <c r="D83" s="87" t="s">
        <v>266</v>
      </c>
      <c r="E83" s="87"/>
      <c r="F83" s="87" t="s">
        <v>293</v>
      </c>
      <c r="G83" s="125">
        <v>43706.506527777776</v>
      </c>
      <c r="H83" s="87" t="s">
        <v>305</v>
      </c>
      <c r="I83" s="87"/>
      <c r="J83" s="87"/>
      <c r="K83" s="87" t="s">
        <v>346</v>
      </c>
      <c r="L83" s="87"/>
      <c r="M83" s="87" t="s">
        <v>393</v>
      </c>
      <c r="N83" s="125">
        <v>43706.506527777776</v>
      </c>
      <c r="O83" s="125">
        <v>43706</v>
      </c>
      <c r="P83" s="126">
        <v>0.5065277777777778</v>
      </c>
      <c r="Q83" s="87" t="s">
        <v>502</v>
      </c>
      <c r="R83" s="87"/>
      <c r="S83" s="87"/>
      <c r="T83" s="87" t="s">
        <v>567</v>
      </c>
      <c r="U83" s="87"/>
      <c r="V83" s="87" t="b">
        <v>0</v>
      </c>
      <c r="W83" s="87">
        <v>0</v>
      </c>
      <c r="X83" s="87"/>
      <c r="Y83" s="87" t="b">
        <v>0</v>
      </c>
      <c r="Z83" s="87" t="s">
        <v>611</v>
      </c>
      <c r="AA83" s="87"/>
      <c r="AB83" s="87"/>
      <c r="AC83" s="87" t="b">
        <v>0</v>
      </c>
      <c r="AD83" s="87">
        <v>2</v>
      </c>
      <c r="AE83" s="87" t="s">
        <v>568</v>
      </c>
      <c r="AF83" s="87" t="s">
        <v>617</v>
      </c>
      <c r="AG83" s="87" t="b">
        <v>0</v>
      </c>
      <c r="AH83" s="87" t="s">
        <v>568</v>
      </c>
      <c r="AI83" s="87" t="s">
        <v>196</v>
      </c>
      <c r="AJ83" s="87">
        <v>0</v>
      </c>
      <c r="AK83" s="87">
        <v>0</v>
      </c>
      <c r="AL83" s="87"/>
      <c r="AM83" s="87"/>
      <c r="AN83" s="87"/>
      <c r="AO83" s="87"/>
      <c r="AP83" s="87"/>
      <c r="AQ83" s="87"/>
      <c r="AR83" s="87"/>
      <c r="AS83" s="87"/>
      <c r="AT83" s="87">
        <v>1</v>
      </c>
      <c r="AU83" s="87">
        <v>1</v>
      </c>
      <c r="AV83" s="87">
        <v>1</v>
      </c>
      <c r="AW83" s="87" t="s">
        <v>262</v>
      </c>
      <c r="AX83" s="87"/>
      <c r="AY83" s="87"/>
      <c r="AZ83" s="87"/>
      <c r="BA83" s="87"/>
      <c r="BB83" s="87"/>
      <c r="BC83" s="87"/>
      <c r="BD83" s="87"/>
      <c r="BE83" s="87"/>
      <c r="BF83" s="87"/>
      <c r="BG83" s="87" t="s">
        <v>688</v>
      </c>
      <c r="BH83" s="87">
        <v>919</v>
      </c>
      <c r="BI83" s="87">
        <v>1825</v>
      </c>
      <c r="BJ83" s="87">
        <v>11456</v>
      </c>
      <c r="BK83" s="87">
        <v>27423</v>
      </c>
      <c r="BL83" s="87"/>
      <c r="BM83" s="87" t="s">
        <v>744</v>
      </c>
      <c r="BN83" s="87" t="s">
        <v>789</v>
      </c>
      <c r="BO83" s="87" t="s">
        <v>835</v>
      </c>
      <c r="BP83" s="87"/>
      <c r="BQ83" s="125">
        <v>41813.99377314815</v>
      </c>
      <c r="BR83" s="87" t="s">
        <v>885</v>
      </c>
      <c r="BS83" s="87" t="b">
        <v>0</v>
      </c>
      <c r="BT83" s="87" t="b">
        <v>0</v>
      </c>
      <c r="BU83" s="87" t="b">
        <v>0</v>
      </c>
      <c r="BV83" s="87"/>
      <c r="BW83" s="87">
        <v>91</v>
      </c>
      <c r="BX83" s="87" t="s">
        <v>907</v>
      </c>
      <c r="BY83" s="87" t="b">
        <v>0</v>
      </c>
      <c r="BZ83" s="87" t="s">
        <v>66</v>
      </c>
      <c r="CA83" s="87">
        <v>1</v>
      </c>
      <c r="CB83" s="87" t="s">
        <v>266</v>
      </c>
      <c r="CC83" s="87"/>
      <c r="CD83" s="87"/>
      <c r="CE83" s="87"/>
      <c r="CF83" s="87"/>
      <c r="CG83" s="87"/>
      <c r="CH83" s="87"/>
      <c r="CI83" s="87"/>
      <c r="CJ83" s="87"/>
      <c r="CK83" s="87"/>
      <c r="CL83" s="87" t="s">
        <v>653</v>
      </c>
      <c r="CM83" s="87">
        <v>2327</v>
      </c>
      <c r="CN83" s="87">
        <v>9642</v>
      </c>
      <c r="CO83" s="87">
        <v>13676</v>
      </c>
      <c r="CP83" s="87">
        <v>10358</v>
      </c>
      <c r="CQ83" s="87"/>
      <c r="CR83" s="87" t="s">
        <v>710</v>
      </c>
      <c r="CS83" s="87"/>
      <c r="CT83" s="87" t="s">
        <v>806</v>
      </c>
      <c r="CU83" s="87"/>
      <c r="CV83" s="125">
        <v>39935.63306712963</v>
      </c>
      <c r="CW83" s="87" t="s">
        <v>856</v>
      </c>
      <c r="CX83" s="87" t="b">
        <v>0</v>
      </c>
      <c r="CY83" s="87" t="b">
        <v>0</v>
      </c>
      <c r="CZ83" s="87" t="b">
        <v>1</v>
      </c>
      <c r="DA83" s="87"/>
      <c r="DB83" s="87">
        <v>435</v>
      </c>
      <c r="DC83" s="87" t="s">
        <v>904</v>
      </c>
      <c r="DD83" s="87" t="b">
        <v>1</v>
      </c>
      <c r="DE83" s="87" t="s">
        <v>66</v>
      </c>
      <c r="DF83" s="87">
        <v>1</v>
      </c>
      <c r="DG83" s="87">
        <v>19</v>
      </c>
      <c r="DH83" s="87">
        <v>19</v>
      </c>
      <c r="DI83" s="87">
        <v>2</v>
      </c>
      <c r="DJ83" s="87">
        <v>1</v>
      </c>
      <c r="DK83" s="87">
        <v>11</v>
      </c>
      <c r="DL83" s="87">
        <v>10.5</v>
      </c>
    </row>
    <row r="84" spans="1:116" ht="15">
      <c r="A84" s="87" t="s">
        <v>567</v>
      </c>
      <c r="B84" s="87" t="s">
        <v>568</v>
      </c>
      <c r="C84" s="87" t="s">
        <v>262</v>
      </c>
      <c r="D84" s="87" t="s">
        <v>263</v>
      </c>
      <c r="E84" s="87"/>
      <c r="F84" s="87" t="s">
        <v>292</v>
      </c>
      <c r="G84" s="125">
        <v>43706.506527777776</v>
      </c>
      <c r="H84" s="87" t="s">
        <v>305</v>
      </c>
      <c r="I84" s="87"/>
      <c r="J84" s="87"/>
      <c r="K84" s="87" t="s">
        <v>346</v>
      </c>
      <c r="L84" s="87"/>
      <c r="M84" s="87" t="s">
        <v>393</v>
      </c>
      <c r="N84" s="125">
        <v>43706.506527777776</v>
      </c>
      <c r="O84" s="125">
        <v>43706</v>
      </c>
      <c r="P84" s="126">
        <v>0.5065277777777778</v>
      </c>
      <c r="Q84" s="87" t="s">
        <v>502</v>
      </c>
      <c r="R84" s="87"/>
      <c r="S84" s="87"/>
      <c r="T84" s="87" t="s">
        <v>567</v>
      </c>
      <c r="U84" s="87"/>
      <c r="V84" s="87" t="b">
        <v>0</v>
      </c>
      <c r="W84" s="87">
        <v>0</v>
      </c>
      <c r="X84" s="87"/>
      <c r="Y84" s="87" t="b">
        <v>0</v>
      </c>
      <c r="Z84" s="87" t="s">
        <v>611</v>
      </c>
      <c r="AA84" s="87"/>
      <c r="AB84" s="87"/>
      <c r="AC84" s="87" t="b">
        <v>0</v>
      </c>
      <c r="AD84" s="87">
        <v>2</v>
      </c>
      <c r="AE84" s="87" t="s">
        <v>568</v>
      </c>
      <c r="AF84" s="87" t="s">
        <v>617</v>
      </c>
      <c r="AG84" s="87" t="b">
        <v>0</v>
      </c>
      <c r="AH84" s="87" t="s">
        <v>568</v>
      </c>
      <c r="AI84" s="87" t="s">
        <v>196</v>
      </c>
      <c r="AJ84" s="87">
        <v>0</v>
      </c>
      <c r="AK84" s="87">
        <v>0</v>
      </c>
      <c r="AL84" s="87"/>
      <c r="AM84" s="87"/>
      <c r="AN84" s="87"/>
      <c r="AO84" s="87"/>
      <c r="AP84" s="87"/>
      <c r="AQ84" s="87"/>
      <c r="AR84" s="87"/>
      <c r="AS84" s="87"/>
      <c r="AT84" s="87">
        <v>1</v>
      </c>
      <c r="AU84" s="87">
        <v>1</v>
      </c>
      <c r="AV84" s="87">
        <v>1</v>
      </c>
      <c r="AW84" s="87" t="s">
        <v>262</v>
      </c>
      <c r="AX84" s="87"/>
      <c r="AY84" s="87"/>
      <c r="AZ84" s="87"/>
      <c r="BA84" s="87"/>
      <c r="BB84" s="87"/>
      <c r="BC84" s="87"/>
      <c r="BD84" s="87"/>
      <c r="BE84" s="87"/>
      <c r="BF84" s="87"/>
      <c r="BG84" s="87" t="s">
        <v>688</v>
      </c>
      <c r="BH84" s="87">
        <v>919</v>
      </c>
      <c r="BI84" s="87">
        <v>1825</v>
      </c>
      <c r="BJ84" s="87">
        <v>11456</v>
      </c>
      <c r="BK84" s="87">
        <v>27423</v>
      </c>
      <c r="BL84" s="87"/>
      <c r="BM84" s="87" t="s">
        <v>744</v>
      </c>
      <c r="BN84" s="87" t="s">
        <v>789</v>
      </c>
      <c r="BO84" s="87" t="s">
        <v>835</v>
      </c>
      <c r="BP84" s="87"/>
      <c r="BQ84" s="125">
        <v>41813.99377314815</v>
      </c>
      <c r="BR84" s="87" t="s">
        <v>885</v>
      </c>
      <c r="BS84" s="87" t="b">
        <v>0</v>
      </c>
      <c r="BT84" s="87" t="b">
        <v>0</v>
      </c>
      <c r="BU84" s="87" t="b">
        <v>0</v>
      </c>
      <c r="BV84" s="87"/>
      <c r="BW84" s="87">
        <v>91</v>
      </c>
      <c r="BX84" s="87" t="s">
        <v>907</v>
      </c>
      <c r="BY84" s="87" t="b">
        <v>0</v>
      </c>
      <c r="BZ84" s="87" t="s">
        <v>66</v>
      </c>
      <c r="CA84" s="87">
        <v>1</v>
      </c>
      <c r="CB84" s="87" t="s">
        <v>263</v>
      </c>
      <c r="CC84" s="87"/>
      <c r="CD84" s="87"/>
      <c r="CE84" s="87"/>
      <c r="CF84" s="87"/>
      <c r="CG84" s="87"/>
      <c r="CH84" s="87"/>
      <c r="CI84" s="87"/>
      <c r="CJ84" s="87"/>
      <c r="CK84" s="87"/>
      <c r="CL84" s="87" t="s">
        <v>654</v>
      </c>
      <c r="CM84" s="87">
        <v>874</v>
      </c>
      <c r="CN84" s="87">
        <v>1653</v>
      </c>
      <c r="CO84" s="87">
        <v>7873</v>
      </c>
      <c r="CP84" s="87">
        <v>15692</v>
      </c>
      <c r="CQ84" s="87"/>
      <c r="CR84" s="87" t="s">
        <v>711</v>
      </c>
      <c r="CS84" s="87" t="s">
        <v>766</v>
      </c>
      <c r="CT84" s="87" t="s">
        <v>807</v>
      </c>
      <c r="CU84" s="87"/>
      <c r="CV84" s="125">
        <v>39868.0934837963</v>
      </c>
      <c r="CW84" s="87" t="s">
        <v>857</v>
      </c>
      <c r="CX84" s="87" t="b">
        <v>0</v>
      </c>
      <c r="CY84" s="87" t="b">
        <v>0</v>
      </c>
      <c r="CZ84" s="87" t="b">
        <v>1</v>
      </c>
      <c r="DA84" s="87"/>
      <c r="DB84" s="87">
        <v>37</v>
      </c>
      <c r="DC84" s="87" t="s">
        <v>905</v>
      </c>
      <c r="DD84" s="87" t="b">
        <v>0</v>
      </c>
      <c r="DE84" s="87" t="s">
        <v>66</v>
      </c>
      <c r="DF84" s="87">
        <v>1</v>
      </c>
      <c r="DG84" s="87">
        <v>19</v>
      </c>
      <c r="DH84" s="87">
        <v>19</v>
      </c>
      <c r="DI84" s="87">
        <v>2</v>
      </c>
      <c r="DJ84" s="87">
        <v>1</v>
      </c>
      <c r="DK84" s="87">
        <v>11</v>
      </c>
      <c r="DL84" s="87">
        <v>10.5</v>
      </c>
    </row>
    <row r="85" spans="1:116" ht="15">
      <c r="A85" s="87" t="s">
        <v>566</v>
      </c>
      <c r="B85" s="87" t="s">
        <v>566</v>
      </c>
      <c r="C85" s="87" t="s">
        <v>261</v>
      </c>
      <c r="D85" s="87" t="s">
        <v>281</v>
      </c>
      <c r="E85" s="87"/>
      <c r="F85" s="87" t="s">
        <v>294</v>
      </c>
      <c r="G85" s="125">
        <v>43706.41133101852</v>
      </c>
      <c r="H85" s="87" t="s">
        <v>304</v>
      </c>
      <c r="I85" s="87"/>
      <c r="J85" s="87"/>
      <c r="K85" s="87"/>
      <c r="L85" s="87" t="s">
        <v>361</v>
      </c>
      <c r="M85" s="87" t="s">
        <v>361</v>
      </c>
      <c r="N85" s="125">
        <v>43706.41133101852</v>
      </c>
      <c r="O85" s="125">
        <v>43706</v>
      </c>
      <c r="P85" s="126">
        <v>0.41133101851851855</v>
      </c>
      <c r="Q85" s="87" t="s">
        <v>501</v>
      </c>
      <c r="R85" s="87"/>
      <c r="S85" s="87"/>
      <c r="T85" s="87" t="s">
        <v>566</v>
      </c>
      <c r="U85" s="87"/>
      <c r="V85" s="87" t="b">
        <v>0</v>
      </c>
      <c r="W85" s="87">
        <v>0</v>
      </c>
      <c r="X85" s="87" t="s">
        <v>609</v>
      </c>
      <c r="Y85" s="87" t="b">
        <v>0</v>
      </c>
      <c r="Z85" s="87" t="s">
        <v>611</v>
      </c>
      <c r="AA85" s="87"/>
      <c r="AB85" s="87"/>
      <c r="AC85" s="87" t="b">
        <v>0</v>
      </c>
      <c r="AD85" s="87">
        <v>0</v>
      </c>
      <c r="AE85" s="87"/>
      <c r="AF85" s="87" t="s">
        <v>617</v>
      </c>
      <c r="AG85" s="87" t="b">
        <v>0</v>
      </c>
      <c r="AH85" s="87" t="s">
        <v>566</v>
      </c>
      <c r="AI85" s="87" t="s">
        <v>196</v>
      </c>
      <c r="AJ85" s="87">
        <v>0</v>
      </c>
      <c r="AK85" s="87">
        <v>0</v>
      </c>
      <c r="AL85" s="87"/>
      <c r="AM85" s="87"/>
      <c r="AN85" s="87"/>
      <c r="AO85" s="87"/>
      <c r="AP85" s="87"/>
      <c r="AQ85" s="87"/>
      <c r="AR85" s="87"/>
      <c r="AS85" s="87"/>
      <c r="AT85" s="87">
        <v>1</v>
      </c>
      <c r="AU85" s="87">
        <v>6</v>
      </c>
      <c r="AV85" s="87">
        <v>6</v>
      </c>
      <c r="AW85" s="87" t="s">
        <v>261</v>
      </c>
      <c r="AX85" s="87"/>
      <c r="AY85" s="87"/>
      <c r="AZ85" s="87"/>
      <c r="BA85" s="87"/>
      <c r="BB85" s="87"/>
      <c r="BC85" s="87"/>
      <c r="BD85" s="87"/>
      <c r="BE85" s="87"/>
      <c r="BF85" s="87"/>
      <c r="BG85" s="87" t="s">
        <v>686</v>
      </c>
      <c r="BH85" s="87">
        <v>134</v>
      </c>
      <c r="BI85" s="87">
        <v>38</v>
      </c>
      <c r="BJ85" s="87">
        <v>152</v>
      </c>
      <c r="BK85" s="87">
        <v>12</v>
      </c>
      <c r="BL85" s="87"/>
      <c r="BM85" s="87"/>
      <c r="BN85" s="87"/>
      <c r="BO85" s="87"/>
      <c r="BP85" s="87"/>
      <c r="BQ85" s="125">
        <v>43118.18744212963</v>
      </c>
      <c r="BR85" s="87"/>
      <c r="BS85" s="87" t="b">
        <v>1</v>
      </c>
      <c r="BT85" s="87" t="b">
        <v>0</v>
      </c>
      <c r="BU85" s="87" t="b">
        <v>0</v>
      </c>
      <c r="BV85" s="87"/>
      <c r="BW85" s="87">
        <v>0</v>
      </c>
      <c r="BX85" s="87"/>
      <c r="BY85" s="87" t="b">
        <v>0</v>
      </c>
      <c r="BZ85" s="87" t="s">
        <v>66</v>
      </c>
      <c r="CA85" s="87">
        <v>6</v>
      </c>
      <c r="CB85" s="87" t="s">
        <v>281</v>
      </c>
      <c r="CC85" s="87"/>
      <c r="CD85" s="87"/>
      <c r="CE85" s="87"/>
      <c r="CF85" s="87"/>
      <c r="CG85" s="87"/>
      <c r="CH85" s="87"/>
      <c r="CI85" s="87"/>
      <c r="CJ85" s="87"/>
      <c r="CK85" s="87"/>
      <c r="CL85" s="87" t="s">
        <v>687</v>
      </c>
      <c r="CM85" s="87">
        <v>94</v>
      </c>
      <c r="CN85" s="87">
        <v>9915</v>
      </c>
      <c r="CO85" s="87">
        <v>1018</v>
      </c>
      <c r="CP85" s="87">
        <v>878</v>
      </c>
      <c r="CQ85" s="87"/>
      <c r="CR85" s="87" t="s">
        <v>743</v>
      </c>
      <c r="CS85" s="87" t="s">
        <v>788</v>
      </c>
      <c r="CT85" s="87" t="s">
        <v>834</v>
      </c>
      <c r="CU85" s="87"/>
      <c r="CV85" s="125">
        <v>42530.36195601852</v>
      </c>
      <c r="CW85" s="87" t="s">
        <v>884</v>
      </c>
      <c r="CX85" s="87" t="b">
        <v>1</v>
      </c>
      <c r="CY85" s="87" t="b">
        <v>0</v>
      </c>
      <c r="CZ85" s="87" t="b">
        <v>0</v>
      </c>
      <c r="DA85" s="87"/>
      <c r="DB85" s="87">
        <v>6</v>
      </c>
      <c r="DC85" s="87"/>
      <c r="DD85" s="87" t="b">
        <v>0</v>
      </c>
      <c r="DE85" s="87" t="s">
        <v>65</v>
      </c>
      <c r="DF85" s="87">
        <v>6</v>
      </c>
      <c r="DG85" s="87">
        <v>20</v>
      </c>
      <c r="DH85" s="87">
        <v>20</v>
      </c>
      <c r="DI85" s="87">
        <v>1</v>
      </c>
      <c r="DJ85" s="87">
        <v>1</v>
      </c>
      <c r="DK85" s="87">
        <v>11.5</v>
      </c>
      <c r="DL85" s="87">
        <v>11.5</v>
      </c>
    </row>
    <row r="86" spans="1:116" ht="15">
      <c r="A86" s="87" t="s">
        <v>604</v>
      </c>
      <c r="B86" s="87" t="s">
        <v>1090</v>
      </c>
      <c r="C86" s="87" t="s">
        <v>260</v>
      </c>
      <c r="D86" s="87" t="s">
        <v>260</v>
      </c>
      <c r="E86" s="87"/>
      <c r="F86" s="87" t="s">
        <v>196</v>
      </c>
      <c r="G86" s="125">
        <v>43706.07729166667</v>
      </c>
      <c r="H86" s="87" t="s">
        <v>1067</v>
      </c>
      <c r="I86" s="87" t="s">
        <v>1070</v>
      </c>
      <c r="J86" s="87" t="s">
        <v>336</v>
      </c>
      <c r="K86" s="87" t="s">
        <v>344</v>
      </c>
      <c r="L86" s="87"/>
      <c r="M86" s="87" t="s">
        <v>392</v>
      </c>
      <c r="N86" s="125">
        <v>43706.07729166667</v>
      </c>
      <c r="O86" s="125">
        <v>43706</v>
      </c>
      <c r="P86" s="126">
        <v>0.07729166666666666</v>
      </c>
      <c r="Q86" s="87" t="s">
        <v>1086</v>
      </c>
      <c r="R86" s="87"/>
      <c r="S86" s="87"/>
      <c r="T86" s="87" t="s">
        <v>604</v>
      </c>
      <c r="U86" s="87" t="s">
        <v>1090</v>
      </c>
      <c r="V86" s="87" t="b">
        <v>0</v>
      </c>
      <c r="W86" s="87">
        <v>3</v>
      </c>
      <c r="X86" s="87" t="s">
        <v>608</v>
      </c>
      <c r="Y86" s="87" t="b">
        <v>1</v>
      </c>
      <c r="Z86" s="87" t="s">
        <v>611</v>
      </c>
      <c r="AA86" s="87"/>
      <c r="AB86" s="87" t="s">
        <v>1092</v>
      </c>
      <c r="AC86" s="87" t="b">
        <v>0</v>
      </c>
      <c r="AD86" s="87">
        <v>0</v>
      </c>
      <c r="AE86" s="87"/>
      <c r="AF86" s="87" t="s">
        <v>613</v>
      </c>
      <c r="AG86" s="87" t="b">
        <v>0</v>
      </c>
      <c r="AH86" s="87" t="s">
        <v>1090</v>
      </c>
      <c r="AI86" s="87" t="s">
        <v>1093</v>
      </c>
      <c r="AJ86" s="87">
        <v>0</v>
      </c>
      <c r="AK86" s="87">
        <v>0</v>
      </c>
      <c r="AL86" s="87"/>
      <c r="AM86" s="87"/>
      <c r="AN86" s="87"/>
      <c r="AO86" s="87"/>
      <c r="AP86" s="87"/>
      <c r="AQ86" s="87"/>
      <c r="AR86" s="87"/>
      <c r="AS86" s="87"/>
      <c r="AT86" s="87">
        <v>4</v>
      </c>
      <c r="AU86" s="87">
        <v>4</v>
      </c>
      <c r="AV86" s="87">
        <v>4</v>
      </c>
      <c r="AW86" s="87" t="s">
        <v>260</v>
      </c>
      <c r="AX86" s="87"/>
      <c r="AY86" s="87"/>
      <c r="AZ86" s="87"/>
      <c r="BA86" s="87"/>
      <c r="BB86" s="87"/>
      <c r="BC86" s="87"/>
      <c r="BD86" s="87"/>
      <c r="BE86" s="87"/>
      <c r="BF86" s="87"/>
      <c r="BG86" s="87" t="s">
        <v>685</v>
      </c>
      <c r="BH86" s="87">
        <v>2391</v>
      </c>
      <c r="BI86" s="87">
        <v>17563</v>
      </c>
      <c r="BJ86" s="87">
        <v>15209</v>
      </c>
      <c r="BK86" s="87">
        <v>5908</v>
      </c>
      <c r="BL86" s="87"/>
      <c r="BM86" s="87" t="s">
        <v>742</v>
      </c>
      <c r="BN86" s="87" t="s">
        <v>787</v>
      </c>
      <c r="BO86" s="87" t="s">
        <v>833</v>
      </c>
      <c r="BP86" s="87"/>
      <c r="BQ86" s="125">
        <v>41698.889444444445</v>
      </c>
      <c r="BR86" s="87" t="s">
        <v>883</v>
      </c>
      <c r="BS86" s="87" t="b">
        <v>1</v>
      </c>
      <c r="BT86" s="87" t="b">
        <v>0</v>
      </c>
      <c r="BU86" s="87" t="b">
        <v>0</v>
      </c>
      <c r="BV86" s="87"/>
      <c r="BW86" s="87">
        <v>465</v>
      </c>
      <c r="BX86" s="87" t="s">
        <v>903</v>
      </c>
      <c r="BY86" s="87" t="b">
        <v>1</v>
      </c>
      <c r="BZ86" s="87" t="s">
        <v>66</v>
      </c>
      <c r="CA86" s="87">
        <v>4</v>
      </c>
      <c r="CB86" s="87" t="s">
        <v>260</v>
      </c>
      <c r="CC86" s="87"/>
      <c r="CD86" s="87"/>
      <c r="CE86" s="87"/>
      <c r="CF86" s="87"/>
      <c r="CG86" s="87"/>
      <c r="CH86" s="87"/>
      <c r="CI86" s="87"/>
      <c r="CJ86" s="87"/>
      <c r="CK86" s="87"/>
      <c r="CL86" s="87" t="s">
        <v>685</v>
      </c>
      <c r="CM86" s="87">
        <v>2391</v>
      </c>
      <c r="CN86" s="87">
        <v>17563</v>
      </c>
      <c r="CO86" s="87">
        <v>15209</v>
      </c>
      <c r="CP86" s="87">
        <v>5908</v>
      </c>
      <c r="CQ86" s="87"/>
      <c r="CR86" s="87" t="s">
        <v>742</v>
      </c>
      <c r="CS86" s="87" t="s">
        <v>787</v>
      </c>
      <c r="CT86" s="87" t="s">
        <v>833</v>
      </c>
      <c r="CU86" s="87"/>
      <c r="CV86" s="125">
        <v>41698.889444444445</v>
      </c>
      <c r="CW86" s="87" t="s">
        <v>883</v>
      </c>
      <c r="CX86" s="87" t="b">
        <v>1</v>
      </c>
      <c r="CY86" s="87" t="b">
        <v>0</v>
      </c>
      <c r="CZ86" s="87" t="b">
        <v>0</v>
      </c>
      <c r="DA86" s="87"/>
      <c r="DB86" s="87">
        <v>465</v>
      </c>
      <c r="DC86" s="87" t="s">
        <v>903</v>
      </c>
      <c r="DD86" s="87" t="b">
        <v>1</v>
      </c>
      <c r="DE86" s="87" t="s">
        <v>66</v>
      </c>
      <c r="DF86" s="87">
        <v>4</v>
      </c>
      <c r="DG86" s="87">
        <v>1</v>
      </c>
      <c r="DH86" s="87">
        <v>1</v>
      </c>
      <c r="DI86" s="87">
        <v>2</v>
      </c>
      <c r="DJ86" s="87">
        <v>1</v>
      </c>
      <c r="DK86" s="87">
        <v>-21</v>
      </c>
      <c r="DL86" s="87">
        <v>-21</v>
      </c>
    </row>
    <row r="87" spans="1:116" ht="15">
      <c r="A87" s="87" t="s">
        <v>605</v>
      </c>
      <c r="B87" s="87" t="s">
        <v>604</v>
      </c>
      <c r="C87" s="87" t="s">
        <v>260</v>
      </c>
      <c r="D87" s="87" t="s">
        <v>260</v>
      </c>
      <c r="E87" s="87"/>
      <c r="F87" s="87" t="s">
        <v>196</v>
      </c>
      <c r="G87" s="125">
        <v>43706.08137731482</v>
      </c>
      <c r="H87" s="87" t="s">
        <v>1068</v>
      </c>
      <c r="I87" s="87" t="s">
        <v>1071</v>
      </c>
      <c r="J87" s="87" t="s">
        <v>1073</v>
      </c>
      <c r="K87" s="87"/>
      <c r="L87" s="87" t="s">
        <v>1075</v>
      </c>
      <c r="M87" s="87" t="s">
        <v>1075</v>
      </c>
      <c r="N87" s="125">
        <v>43706.08137731482</v>
      </c>
      <c r="O87" s="125">
        <v>43706</v>
      </c>
      <c r="P87" s="126">
        <v>0.08137731481481482</v>
      </c>
      <c r="Q87" s="87" t="s">
        <v>1087</v>
      </c>
      <c r="R87" s="87"/>
      <c r="S87" s="87"/>
      <c r="T87" s="87" t="s">
        <v>605</v>
      </c>
      <c r="U87" s="87" t="s">
        <v>604</v>
      </c>
      <c r="V87" s="87" t="b">
        <v>0</v>
      </c>
      <c r="W87" s="87">
        <v>4</v>
      </c>
      <c r="X87" s="87" t="s">
        <v>608</v>
      </c>
      <c r="Y87" s="87" t="b">
        <v>0</v>
      </c>
      <c r="Z87" s="87" t="s">
        <v>611</v>
      </c>
      <c r="AA87" s="87"/>
      <c r="AB87" s="87"/>
      <c r="AC87" s="87" t="b">
        <v>0</v>
      </c>
      <c r="AD87" s="87">
        <v>2</v>
      </c>
      <c r="AE87" s="87"/>
      <c r="AF87" s="87" t="s">
        <v>613</v>
      </c>
      <c r="AG87" s="87" t="b">
        <v>0</v>
      </c>
      <c r="AH87" s="87" t="s">
        <v>604</v>
      </c>
      <c r="AI87" s="87" t="s">
        <v>1093</v>
      </c>
      <c r="AJ87" s="87">
        <v>0</v>
      </c>
      <c r="AK87" s="87">
        <v>0</v>
      </c>
      <c r="AL87" s="87"/>
      <c r="AM87" s="87"/>
      <c r="AN87" s="87"/>
      <c r="AO87" s="87"/>
      <c r="AP87" s="87"/>
      <c r="AQ87" s="87"/>
      <c r="AR87" s="87"/>
      <c r="AS87" s="87"/>
      <c r="AT87" s="87">
        <v>4</v>
      </c>
      <c r="AU87" s="87">
        <v>4</v>
      </c>
      <c r="AV87" s="87">
        <v>4</v>
      </c>
      <c r="AW87" s="87" t="s">
        <v>260</v>
      </c>
      <c r="AX87" s="87"/>
      <c r="AY87" s="87"/>
      <c r="AZ87" s="87"/>
      <c r="BA87" s="87"/>
      <c r="BB87" s="87"/>
      <c r="BC87" s="87"/>
      <c r="BD87" s="87"/>
      <c r="BE87" s="87"/>
      <c r="BF87" s="87"/>
      <c r="BG87" s="87" t="s">
        <v>685</v>
      </c>
      <c r="BH87" s="87">
        <v>2391</v>
      </c>
      <c r="BI87" s="87">
        <v>17563</v>
      </c>
      <c r="BJ87" s="87">
        <v>15209</v>
      </c>
      <c r="BK87" s="87">
        <v>5908</v>
      </c>
      <c r="BL87" s="87"/>
      <c r="BM87" s="87" t="s">
        <v>742</v>
      </c>
      <c r="BN87" s="87" t="s">
        <v>787</v>
      </c>
      <c r="BO87" s="87" t="s">
        <v>833</v>
      </c>
      <c r="BP87" s="87"/>
      <c r="BQ87" s="125">
        <v>41698.889444444445</v>
      </c>
      <c r="BR87" s="87" t="s">
        <v>883</v>
      </c>
      <c r="BS87" s="87" t="b">
        <v>1</v>
      </c>
      <c r="BT87" s="87" t="b">
        <v>0</v>
      </c>
      <c r="BU87" s="87" t="b">
        <v>0</v>
      </c>
      <c r="BV87" s="87"/>
      <c r="BW87" s="87">
        <v>465</v>
      </c>
      <c r="BX87" s="87" t="s">
        <v>903</v>
      </c>
      <c r="BY87" s="87" t="b">
        <v>1</v>
      </c>
      <c r="BZ87" s="87" t="s">
        <v>66</v>
      </c>
      <c r="CA87" s="87">
        <v>4</v>
      </c>
      <c r="CB87" s="87" t="s">
        <v>260</v>
      </c>
      <c r="CC87" s="87"/>
      <c r="CD87" s="87"/>
      <c r="CE87" s="87"/>
      <c r="CF87" s="87"/>
      <c r="CG87" s="87"/>
      <c r="CH87" s="87"/>
      <c r="CI87" s="87"/>
      <c r="CJ87" s="87"/>
      <c r="CK87" s="87"/>
      <c r="CL87" s="87" t="s">
        <v>685</v>
      </c>
      <c r="CM87" s="87">
        <v>2391</v>
      </c>
      <c r="CN87" s="87">
        <v>17563</v>
      </c>
      <c r="CO87" s="87">
        <v>15209</v>
      </c>
      <c r="CP87" s="87">
        <v>5908</v>
      </c>
      <c r="CQ87" s="87"/>
      <c r="CR87" s="87" t="s">
        <v>742</v>
      </c>
      <c r="CS87" s="87" t="s">
        <v>787</v>
      </c>
      <c r="CT87" s="87" t="s">
        <v>833</v>
      </c>
      <c r="CU87" s="87"/>
      <c r="CV87" s="125">
        <v>41698.889444444445</v>
      </c>
      <c r="CW87" s="87" t="s">
        <v>883</v>
      </c>
      <c r="CX87" s="87" t="b">
        <v>1</v>
      </c>
      <c r="CY87" s="87" t="b">
        <v>0</v>
      </c>
      <c r="CZ87" s="87" t="b">
        <v>0</v>
      </c>
      <c r="DA87" s="87"/>
      <c r="DB87" s="87">
        <v>465</v>
      </c>
      <c r="DC87" s="87" t="s">
        <v>903</v>
      </c>
      <c r="DD87" s="87" t="b">
        <v>1</v>
      </c>
      <c r="DE87" s="87" t="s">
        <v>66</v>
      </c>
      <c r="DF87" s="87">
        <v>4</v>
      </c>
      <c r="DG87" s="87">
        <v>1</v>
      </c>
      <c r="DH87" s="87">
        <v>1</v>
      </c>
      <c r="DI87" s="87">
        <v>3</v>
      </c>
      <c r="DJ87" s="87">
        <v>2</v>
      </c>
      <c r="DK87" s="87">
        <v>-21.5</v>
      </c>
      <c r="DL87" s="87">
        <v>-21</v>
      </c>
    </row>
    <row r="88" spans="1:116" ht="15">
      <c r="A88" s="87" t="s">
        <v>604</v>
      </c>
      <c r="B88" s="87" t="s">
        <v>1090</v>
      </c>
      <c r="C88" s="87" t="s">
        <v>260</v>
      </c>
      <c r="D88" s="87" t="s">
        <v>260</v>
      </c>
      <c r="E88" s="87"/>
      <c r="F88" s="87" t="s">
        <v>196</v>
      </c>
      <c r="G88" s="125">
        <v>43706.07729166667</v>
      </c>
      <c r="H88" s="87" t="s">
        <v>1067</v>
      </c>
      <c r="I88" s="87" t="s">
        <v>1070</v>
      </c>
      <c r="J88" s="87" t="s">
        <v>336</v>
      </c>
      <c r="K88" s="87" t="s">
        <v>344</v>
      </c>
      <c r="L88" s="87"/>
      <c r="M88" s="87" t="s">
        <v>392</v>
      </c>
      <c r="N88" s="125">
        <v>43706.07729166667</v>
      </c>
      <c r="O88" s="125">
        <v>43706</v>
      </c>
      <c r="P88" s="126">
        <v>0.07729166666666666</v>
      </c>
      <c r="Q88" s="87" t="s">
        <v>1086</v>
      </c>
      <c r="R88" s="87"/>
      <c r="S88" s="87"/>
      <c r="T88" s="87" t="s">
        <v>604</v>
      </c>
      <c r="U88" s="87" t="s">
        <v>1090</v>
      </c>
      <c r="V88" s="87" t="b">
        <v>0</v>
      </c>
      <c r="W88" s="87">
        <v>3</v>
      </c>
      <c r="X88" s="87" t="s">
        <v>608</v>
      </c>
      <c r="Y88" s="87" t="b">
        <v>1</v>
      </c>
      <c r="Z88" s="87" t="s">
        <v>611</v>
      </c>
      <c r="AA88" s="87"/>
      <c r="AB88" s="87" t="s">
        <v>1092</v>
      </c>
      <c r="AC88" s="87" t="b">
        <v>0</v>
      </c>
      <c r="AD88" s="87">
        <v>0</v>
      </c>
      <c r="AE88" s="87"/>
      <c r="AF88" s="87" t="s">
        <v>613</v>
      </c>
      <c r="AG88" s="87" t="b">
        <v>0</v>
      </c>
      <c r="AH88" s="87" t="s">
        <v>1090</v>
      </c>
      <c r="AI88" s="87" t="s">
        <v>1093</v>
      </c>
      <c r="AJ88" s="87">
        <v>0</v>
      </c>
      <c r="AK88" s="87">
        <v>0</v>
      </c>
      <c r="AL88" s="87"/>
      <c r="AM88" s="87"/>
      <c r="AN88" s="87"/>
      <c r="AO88" s="87"/>
      <c r="AP88" s="87"/>
      <c r="AQ88" s="87"/>
      <c r="AR88" s="87"/>
      <c r="AS88" s="87"/>
      <c r="AT88" s="87">
        <v>4</v>
      </c>
      <c r="AU88" s="87">
        <v>4</v>
      </c>
      <c r="AV88" s="87">
        <v>4</v>
      </c>
      <c r="AW88" s="87" t="s">
        <v>260</v>
      </c>
      <c r="AX88" s="87"/>
      <c r="AY88" s="87"/>
      <c r="AZ88" s="87"/>
      <c r="BA88" s="87"/>
      <c r="BB88" s="87"/>
      <c r="BC88" s="87"/>
      <c r="BD88" s="87"/>
      <c r="BE88" s="87"/>
      <c r="BF88" s="87"/>
      <c r="BG88" s="87" t="s">
        <v>685</v>
      </c>
      <c r="BH88" s="87">
        <v>2391</v>
      </c>
      <c r="BI88" s="87">
        <v>17563</v>
      </c>
      <c r="BJ88" s="87">
        <v>15209</v>
      </c>
      <c r="BK88" s="87">
        <v>5908</v>
      </c>
      <c r="BL88" s="87"/>
      <c r="BM88" s="87" t="s">
        <v>742</v>
      </c>
      <c r="BN88" s="87" t="s">
        <v>787</v>
      </c>
      <c r="BO88" s="87" t="s">
        <v>833</v>
      </c>
      <c r="BP88" s="87"/>
      <c r="BQ88" s="125">
        <v>41698.889444444445</v>
      </c>
      <c r="BR88" s="87" t="s">
        <v>883</v>
      </c>
      <c r="BS88" s="87" t="b">
        <v>1</v>
      </c>
      <c r="BT88" s="87" t="b">
        <v>0</v>
      </c>
      <c r="BU88" s="87" t="b">
        <v>0</v>
      </c>
      <c r="BV88" s="87"/>
      <c r="BW88" s="87">
        <v>465</v>
      </c>
      <c r="BX88" s="87" t="s">
        <v>903</v>
      </c>
      <c r="BY88" s="87" t="b">
        <v>1</v>
      </c>
      <c r="BZ88" s="87" t="s">
        <v>66</v>
      </c>
      <c r="CA88" s="87">
        <v>4</v>
      </c>
      <c r="CB88" s="87" t="s">
        <v>260</v>
      </c>
      <c r="CC88" s="87"/>
      <c r="CD88" s="87"/>
      <c r="CE88" s="87"/>
      <c r="CF88" s="87"/>
      <c r="CG88" s="87"/>
      <c r="CH88" s="87"/>
      <c r="CI88" s="87"/>
      <c r="CJ88" s="87"/>
      <c r="CK88" s="87"/>
      <c r="CL88" s="87" t="s">
        <v>685</v>
      </c>
      <c r="CM88" s="87">
        <v>2391</v>
      </c>
      <c r="CN88" s="87">
        <v>17563</v>
      </c>
      <c r="CO88" s="87">
        <v>15209</v>
      </c>
      <c r="CP88" s="87">
        <v>5908</v>
      </c>
      <c r="CQ88" s="87"/>
      <c r="CR88" s="87" t="s">
        <v>742</v>
      </c>
      <c r="CS88" s="87" t="s">
        <v>787</v>
      </c>
      <c r="CT88" s="87" t="s">
        <v>833</v>
      </c>
      <c r="CU88" s="87"/>
      <c r="CV88" s="125">
        <v>41698.889444444445</v>
      </c>
      <c r="CW88" s="87" t="s">
        <v>883</v>
      </c>
      <c r="CX88" s="87" t="b">
        <v>1</v>
      </c>
      <c r="CY88" s="87" t="b">
        <v>0</v>
      </c>
      <c r="CZ88" s="87" t="b">
        <v>0</v>
      </c>
      <c r="DA88" s="87"/>
      <c r="DB88" s="87">
        <v>465</v>
      </c>
      <c r="DC88" s="87" t="s">
        <v>903</v>
      </c>
      <c r="DD88" s="87" t="b">
        <v>1</v>
      </c>
      <c r="DE88" s="87" t="s">
        <v>66</v>
      </c>
      <c r="DF88" s="87">
        <v>4</v>
      </c>
      <c r="DG88" s="87">
        <v>1</v>
      </c>
      <c r="DH88" s="87">
        <v>1</v>
      </c>
      <c r="DI88" s="87">
        <v>2</v>
      </c>
      <c r="DJ88" s="87">
        <v>1</v>
      </c>
      <c r="DK88" s="87">
        <v>-21</v>
      </c>
      <c r="DL88" s="87">
        <v>-21</v>
      </c>
    </row>
    <row r="89" spans="1:116" ht="15">
      <c r="A89" s="87" t="s">
        <v>565</v>
      </c>
      <c r="B89" s="87" t="s">
        <v>605</v>
      </c>
      <c r="C89" s="87" t="s">
        <v>260</v>
      </c>
      <c r="D89" s="87" t="s">
        <v>260</v>
      </c>
      <c r="E89" s="87"/>
      <c r="F89" s="87" t="s">
        <v>196</v>
      </c>
      <c r="G89" s="125">
        <v>43706.08553240741</v>
      </c>
      <c r="H89" s="87" t="s">
        <v>303</v>
      </c>
      <c r="I89" s="87" t="s">
        <v>323</v>
      </c>
      <c r="J89" s="87" t="s">
        <v>335</v>
      </c>
      <c r="K89" s="87" t="s">
        <v>348</v>
      </c>
      <c r="L89" s="87"/>
      <c r="M89" s="87" t="s">
        <v>392</v>
      </c>
      <c r="N89" s="125">
        <v>43706.08553240741</v>
      </c>
      <c r="O89" s="125">
        <v>43706</v>
      </c>
      <c r="P89" s="126">
        <v>0.0855324074074074</v>
      </c>
      <c r="Q89" s="87" t="s">
        <v>500</v>
      </c>
      <c r="R89" s="87"/>
      <c r="S89" s="87"/>
      <c r="T89" s="87" t="s">
        <v>565</v>
      </c>
      <c r="U89" s="87" t="s">
        <v>605</v>
      </c>
      <c r="V89" s="87" t="b">
        <v>0</v>
      </c>
      <c r="W89" s="87">
        <v>2</v>
      </c>
      <c r="X89" s="87" t="s">
        <v>608</v>
      </c>
      <c r="Y89" s="87" t="b">
        <v>0</v>
      </c>
      <c r="Z89" s="87" t="s">
        <v>611</v>
      </c>
      <c r="AA89" s="87"/>
      <c r="AB89" s="87"/>
      <c r="AC89" s="87" t="b">
        <v>0</v>
      </c>
      <c r="AD89" s="87">
        <v>0</v>
      </c>
      <c r="AE89" s="87"/>
      <c r="AF89" s="87" t="s">
        <v>616</v>
      </c>
      <c r="AG89" s="87" t="b">
        <v>0</v>
      </c>
      <c r="AH89" s="87" t="s">
        <v>605</v>
      </c>
      <c r="AI89" s="87" t="s">
        <v>196</v>
      </c>
      <c r="AJ89" s="87">
        <v>0</v>
      </c>
      <c r="AK89" s="87">
        <v>0</v>
      </c>
      <c r="AL89" s="87"/>
      <c r="AM89" s="87"/>
      <c r="AN89" s="87"/>
      <c r="AO89" s="87"/>
      <c r="AP89" s="87"/>
      <c r="AQ89" s="87"/>
      <c r="AR89" s="87"/>
      <c r="AS89" s="87"/>
      <c r="AT89" s="87">
        <v>4</v>
      </c>
      <c r="AU89" s="87">
        <v>4</v>
      </c>
      <c r="AV89" s="87">
        <v>4</v>
      </c>
      <c r="AW89" s="87" t="s">
        <v>260</v>
      </c>
      <c r="AX89" s="87"/>
      <c r="AY89" s="87"/>
      <c r="AZ89" s="87"/>
      <c r="BA89" s="87"/>
      <c r="BB89" s="87"/>
      <c r="BC89" s="87"/>
      <c r="BD89" s="87"/>
      <c r="BE89" s="87"/>
      <c r="BF89" s="87"/>
      <c r="BG89" s="87" t="s">
        <v>685</v>
      </c>
      <c r="BH89" s="87">
        <v>2391</v>
      </c>
      <c r="BI89" s="87">
        <v>17563</v>
      </c>
      <c r="BJ89" s="87">
        <v>15209</v>
      </c>
      <c r="BK89" s="87">
        <v>5908</v>
      </c>
      <c r="BL89" s="87"/>
      <c r="BM89" s="87" t="s">
        <v>742</v>
      </c>
      <c r="BN89" s="87" t="s">
        <v>787</v>
      </c>
      <c r="BO89" s="87" t="s">
        <v>833</v>
      </c>
      <c r="BP89" s="87"/>
      <c r="BQ89" s="125">
        <v>41698.889444444445</v>
      </c>
      <c r="BR89" s="87" t="s">
        <v>883</v>
      </c>
      <c r="BS89" s="87" t="b">
        <v>1</v>
      </c>
      <c r="BT89" s="87" t="b">
        <v>0</v>
      </c>
      <c r="BU89" s="87" t="b">
        <v>0</v>
      </c>
      <c r="BV89" s="87"/>
      <c r="BW89" s="87">
        <v>465</v>
      </c>
      <c r="BX89" s="87" t="s">
        <v>903</v>
      </c>
      <c r="BY89" s="87" t="b">
        <v>1</v>
      </c>
      <c r="BZ89" s="87" t="s">
        <v>66</v>
      </c>
      <c r="CA89" s="87">
        <v>4</v>
      </c>
      <c r="CB89" s="87" t="s">
        <v>260</v>
      </c>
      <c r="CC89" s="87"/>
      <c r="CD89" s="87"/>
      <c r="CE89" s="87"/>
      <c r="CF89" s="87"/>
      <c r="CG89" s="87"/>
      <c r="CH89" s="87"/>
      <c r="CI89" s="87"/>
      <c r="CJ89" s="87"/>
      <c r="CK89" s="87"/>
      <c r="CL89" s="87" t="s">
        <v>685</v>
      </c>
      <c r="CM89" s="87">
        <v>2391</v>
      </c>
      <c r="CN89" s="87">
        <v>17563</v>
      </c>
      <c r="CO89" s="87">
        <v>15209</v>
      </c>
      <c r="CP89" s="87">
        <v>5908</v>
      </c>
      <c r="CQ89" s="87"/>
      <c r="CR89" s="87" t="s">
        <v>742</v>
      </c>
      <c r="CS89" s="87" t="s">
        <v>787</v>
      </c>
      <c r="CT89" s="87" t="s">
        <v>833</v>
      </c>
      <c r="CU89" s="87"/>
      <c r="CV89" s="125">
        <v>41698.889444444445</v>
      </c>
      <c r="CW89" s="87" t="s">
        <v>883</v>
      </c>
      <c r="CX89" s="87" t="b">
        <v>1</v>
      </c>
      <c r="CY89" s="87" t="b">
        <v>0</v>
      </c>
      <c r="CZ89" s="87" t="b">
        <v>0</v>
      </c>
      <c r="DA89" s="87"/>
      <c r="DB89" s="87">
        <v>465</v>
      </c>
      <c r="DC89" s="87" t="s">
        <v>903</v>
      </c>
      <c r="DD89" s="87" t="b">
        <v>1</v>
      </c>
      <c r="DE89" s="87" t="s">
        <v>66</v>
      </c>
      <c r="DF89" s="87">
        <v>4</v>
      </c>
      <c r="DG89" s="87">
        <v>1</v>
      </c>
      <c r="DH89" s="87">
        <v>1</v>
      </c>
      <c r="DI89" s="87">
        <v>4</v>
      </c>
      <c r="DJ89" s="87">
        <v>3</v>
      </c>
      <c r="DK89" s="87">
        <v>-21.5</v>
      </c>
      <c r="DL89" s="87">
        <v>-21.5</v>
      </c>
    </row>
    <row r="90" spans="1:116" ht="15">
      <c r="A90" s="87" t="s">
        <v>564</v>
      </c>
      <c r="B90" s="87" t="s">
        <v>604</v>
      </c>
      <c r="C90" s="87" t="s">
        <v>259</v>
      </c>
      <c r="D90" s="87" t="s">
        <v>260</v>
      </c>
      <c r="E90" s="87"/>
      <c r="F90" s="87" t="s">
        <v>294</v>
      </c>
      <c r="G90" s="125">
        <v>43706.08052083333</v>
      </c>
      <c r="H90" s="87" t="s">
        <v>302</v>
      </c>
      <c r="I90" s="87" t="s">
        <v>321</v>
      </c>
      <c r="J90" s="87" t="s">
        <v>334</v>
      </c>
      <c r="K90" s="87"/>
      <c r="L90" s="87"/>
      <c r="M90" s="87" t="s">
        <v>391</v>
      </c>
      <c r="N90" s="125">
        <v>43706.08052083333</v>
      </c>
      <c r="O90" s="125">
        <v>43706</v>
      </c>
      <c r="P90" s="126">
        <v>0.08052083333333333</v>
      </c>
      <c r="Q90" s="87" t="s">
        <v>499</v>
      </c>
      <c r="R90" s="87"/>
      <c r="S90" s="87"/>
      <c r="T90" s="87" t="s">
        <v>564</v>
      </c>
      <c r="U90" s="87" t="s">
        <v>604</v>
      </c>
      <c r="V90" s="87" t="b">
        <v>0</v>
      </c>
      <c r="W90" s="87">
        <v>3</v>
      </c>
      <c r="X90" s="87" t="s">
        <v>608</v>
      </c>
      <c r="Y90" s="87" t="b">
        <v>0</v>
      </c>
      <c r="Z90" s="87" t="s">
        <v>611</v>
      </c>
      <c r="AA90" s="87"/>
      <c r="AB90" s="87"/>
      <c r="AC90" s="87" t="b">
        <v>0</v>
      </c>
      <c r="AD90" s="87">
        <v>0</v>
      </c>
      <c r="AE90" s="87"/>
      <c r="AF90" s="87" t="s">
        <v>616</v>
      </c>
      <c r="AG90" s="87" t="b">
        <v>0</v>
      </c>
      <c r="AH90" s="87" t="s">
        <v>604</v>
      </c>
      <c r="AI90" s="87" t="s">
        <v>196</v>
      </c>
      <c r="AJ90" s="87">
        <v>0</v>
      </c>
      <c r="AK90" s="87">
        <v>0</v>
      </c>
      <c r="AL90" s="87"/>
      <c r="AM90" s="87"/>
      <c r="AN90" s="87"/>
      <c r="AO90" s="87"/>
      <c r="AP90" s="87"/>
      <c r="AQ90" s="87"/>
      <c r="AR90" s="87"/>
      <c r="AS90" s="87"/>
      <c r="AT90" s="87">
        <v>1</v>
      </c>
      <c r="AU90" s="87">
        <v>4</v>
      </c>
      <c r="AV90" s="87">
        <v>4</v>
      </c>
      <c r="AW90" s="87" t="s">
        <v>259</v>
      </c>
      <c r="AX90" s="87"/>
      <c r="AY90" s="87"/>
      <c r="AZ90" s="87"/>
      <c r="BA90" s="87"/>
      <c r="BB90" s="87"/>
      <c r="BC90" s="87"/>
      <c r="BD90" s="87"/>
      <c r="BE90" s="87"/>
      <c r="BF90" s="87"/>
      <c r="BG90" s="87" t="s">
        <v>684</v>
      </c>
      <c r="BH90" s="87">
        <v>873</v>
      </c>
      <c r="BI90" s="87">
        <v>6963</v>
      </c>
      <c r="BJ90" s="87">
        <v>22175</v>
      </c>
      <c r="BK90" s="87">
        <v>6254</v>
      </c>
      <c r="BL90" s="87"/>
      <c r="BM90" s="87" t="s">
        <v>741</v>
      </c>
      <c r="BN90" s="87" t="s">
        <v>625</v>
      </c>
      <c r="BO90" s="87" t="s">
        <v>832</v>
      </c>
      <c r="BP90" s="87"/>
      <c r="BQ90" s="125">
        <v>40002.0591087963</v>
      </c>
      <c r="BR90" s="87" t="s">
        <v>882</v>
      </c>
      <c r="BS90" s="87" t="b">
        <v>0</v>
      </c>
      <c r="BT90" s="87" t="b">
        <v>0</v>
      </c>
      <c r="BU90" s="87" t="b">
        <v>0</v>
      </c>
      <c r="BV90" s="87"/>
      <c r="BW90" s="87">
        <v>218</v>
      </c>
      <c r="BX90" s="87" t="s">
        <v>908</v>
      </c>
      <c r="BY90" s="87" t="b">
        <v>0</v>
      </c>
      <c r="BZ90" s="87" t="s">
        <v>66</v>
      </c>
      <c r="CA90" s="87">
        <v>4</v>
      </c>
      <c r="CB90" s="87" t="s">
        <v>260</v>
      </c>
      <c r="CC90" s="87"/>
      <c r="CD90" s="87"/>
      <c r="CE90" s="87"/>
      <c r="CF90" s="87"/>
      <c r="CG90" s="87"/>
      <c r="CH90" s="87"/>
      <c r="CI90" s="87"/>
      <c r="CJ90" s="87"/>
      <c r="CK90" s="87"/>
      <c r="CL90" s="87" t="s">
        <v>685</v>
      </c>
      <c r="CM90" s="87">
        <v>2391</v>
      </c>
      <c r="CN90" s="87">
        <v>17563</v>
      </c>
      <c r="CO90" s="87">
        <v>15209</v>
      </c>
      <c r="CP90" s="87">
        <v>5908</v>
      </c>
      <c r="CQ90" s="87"/>
      <c r="CR90" s="87" t="s">
        <v>742</v>
      </c>
      <c r="CS90" s="87" t="s">
        <v>787</v>
      </c>
      <c r="CT90" s="87" t="s">
        <v>833</v>
      </c>
      <c r="CU90" s="87"/>
      <c r="CV90" s="125">
        <v>41698.889444444445</v>
      </c>
      <c r="CW90" s="87" t="s">
        <v>883</v>
      </c>
      <c r="CX90" s="87" t="b">
        <v>1</v>
      </c>
      <c r="CY90" s="87" t="b">
        <v>0</v>
      </c>
      <c r="CZ90" s="87" t="b">
        <v>0</v>
      </c>
      <c r="DA90" s="87"/>
      <c r="DB90" s="87">
        <v>465</v>
      </c>
      <c r="DC90" s="87" t="s">
        <v>903</v>
      </c>
      <c r="DD90" s="87" t="b">
        <v>1</v>
      </c>
      <c r="DE90" s="87" t="s">
        <v>66</v>
      </c>
      <c r="DF90" s="87">
        <v>4</v>
      </c>
      <c r="DG90" s="87">
        <v>1</v>
      </c>
      <c r="DH90" s="87">
        <v>1</v>
      </c>
      <c r="DI90" s="87">
        <v>3</v>
      </c>
      <c r="DJ90" s="87">
        <v>2</v>
      </c>
      <c r="DK90" s="87">
        <v>-20.5</v>
      </c>
      <c r="DL90" s="87">
        <v>-21</v>
      </c>
    </row>
    <row r="91" spans="1:116" ht="15">
      <c r="A91" s="87" t="s">
        <v>563</v>
      </c>
      <c r="B91" s="87" t="s">
        <v>595</v>
      </c>
      <c r="C91" s="87" t="s">
        <v>258</v>
      </c>
      <c r="D91" s="87" t="s">
        <v>273</v>
      </c>
      <c r="E91" s="87"/>
      <c r="F91" s="87" t="s">
        <v>292</v>
      </c>
      <c r="G91" s="125">
        <v>43706.01428240741</v>
      </c>
      <c r="H91" s="87" t="s">
        <v>301</v>
      </c>
      <c r="I91" s="87"/>
      <c r="J91" s="87"/>
      <c r="K91" s="87" t="s">
        <v>347</v>
      </c>
      <c r="L91" s="87"/>
      <c r="M91" s="87" t="s">
        <v>390</v>
      </c>
      <c r="N91" s="125">
        <v>43706.01428240741</v>
      </c>
      <c r="O91" s="125">
        <v>43706</v>
      </c>
      <c r="P91" s="126">
        <v>0.014282407407407409</v>
      </c>
      <c r="Q91" s="87" t="s">
        <v>498</v>
      </c>
      <c r="R91" s="87"/>
      <c r="S91" s="87"/>
      <c r="T91" s="87" t="s">
        <v>563</v>
      </c>
      <c r="U91" s="87"/>
      <c r="V91" s="87" t="b">
        <v>0</v>
      </c>
      <c r="W91" s="87">
        <v>0</v>
      </c>
      <c r="X91" s="87"/>
      <c r="Y91" s="87" t="b">
        <v>0</v>
      </c>
      <c r="Z91" s="87" t="s">
        <v>611</v>
      </c>
      <c r="AA91" s="87"/>
      <c r="AB91" s="87"/>
      <c r="AC91" s="87" t="b">
        <v>0</v>
      </c>
      <c r="AD91" s="87">
        <v>2</v>
      </c>
      <c r="AE91" s="87" t="s">
        <v>595</v>
      </c>
      <c r="AF91" s="87" t="s">
        <v>616</v>
      </c>
      <c r="AG91" s="87" t="b">
        <v>0</v>
      </c>
      <c r="AH91" s="87" t="s">
        <v>595</v>
      </c>
      <c r="AI91" s="87" t="s">
        <v>196</v>
      </c>
      <c r="AJ91" s="87">
        <v>0</v>
      </c>
      <c r="AK91" s="87">
        <v>0</v>
      </c>
      <c r="AL91" s="87"/>
      <c r="AM91" s="87"/>
      <c r="AN91" s="87"/>
      <c r="AO91" s="87"/>
      <c r="AP91" s="87"/>
      <c r="AQ91" s="87"/>
      <c r="AR91" s="87"/>
      <c r="AS91" s="87"/>
      <c r="AT91" s="87">
        <v>1</v>
      </c>
      <c r="AU91" s="87">
        <v>2</v>
      </c>
      <c r="AV91" s="87">
        <v>2</v>
      </c>
      <c r="AW91" s="87" t="s">
        <v>258</v>
      </c>
      <c r="AX91" s="87"/>
      <c r="AY91" s="87"/>
      <c r="AZ91" s="87"/>
      <c r="BA91" s="87"/>
      <c r="BB91" s="87"/>
      <c r="BC91" s="87"/>
      <c r="BD91" s="87"/>
      <c r="BE91" s="87"/>
      <c r="BF91" s="87"/>
      <c r="BG91" s="87" t="s">
        <v>683</v>
      </c>
      <c r="BH91" s="87">
        <v>637</v>
      </c>
      <c r="BI91" s="87">
        <v>299</v>
      </c>
      <c r="BJ91" s="87">
        <v>137</v>
      </c>
      <c r="BK91" s="87">
        <v>285</v>
      </c>
      <c r="BL91" s="87"/>
      <c r="BM91" s="87" t="s">
        <v>740</v>
      </c>
      <c r="BN91" s="87" t="s">
        <v>786</v>
      </c>
      <c r="BO91" s="87" t="s">
        <v>831</v>
      </c>
      <c r="BP91" s="87"/>
      <c r="BQ91" s="125">
        <v>41542.72450231481</v>
      </c>
      <c r="BR91" s="87"/>
      <c r="BS91" s="87" t="b">
        <v>0</v>
      </c>
      <c r="BT91" s="87" t="b">
        <v>0</v>
      </c>
      <c r="BU91" s="87" t="b">
        <v>1</v>
      </c>
      <c r="BV91" s="87"/>
      <c r="BW91" s="87">
        <v>2</v>
      </c>
      <c r="BX91" s="87" t="s">
        <v>910</v>
      </c>
      <c r="BY91" s="87" t="b">
        <v>0</v>
      </c>
      <c r="BZ91" s="87" t="s">
        <v>66</v>
      </c>
      <c r="CA91" s="87">
        <v>2</v>
      </c>
      <c r="CB91" s="87" t="s">
        <v>273</v>
      </c>
      <c r="CC91" s="87"/>
      <c r="CD91" s="87"/>
      <c r="CE91" s="87"/>
      <c r="CF91" s="87"/>
      <c r="CG91" s="87"/>
      <c r="CH91" s="87"/>
      <c r="CI91" s="87"/>
      <c r="CJ91" s="87"/>
      <c r="CK91" s="87"/>
      <c r="CL91" s="87" t="s">
        <v>680</v>
      </c>
      <c r="CM91" s="87">
        <v>1035</v>
      </c>
      <c r="CN91" s="87">
        <v>1484</v>
      </c>
      <c r="CO91" s="87">
        <v>2844</v>
      </c>
      <c r="CP91" s="87">
        <v>1557</v>
      </c>
      <c r="CQ91" s="87"/>
      <c r="CR91" s="87" t="s">
        <v>737</v>
      </c>
      <c r="CS91" s="87"/>
      <c r="CT91" s="87" t="s">
        <v>828</v>
      </c>
      <c r="CU91" s="87"/>
      <c r="CV91" s="125">
        <v>43123.68715277778</v>
      </c>
      <c r="CW91" s="87" t="s">
        <v>879</v>
      </c>
      <c r="CX91" s="87" t="b">
        <v>0</v>
      </c>
      <c r="CY91" s="87" t="b">
        <v>0</v>
      </c>
      <c r="CZ91" s="87" t="b">
        <v>1</v>
      </c>
      <c r="DA91" s="87"/>
      <c r="DB91" s="87">
        <v>27</v>
      </c>
      <c r="DC91" s="87" t="s">
        <v>903</v>
      </c>
      <c r="DD91" s="87" t="b">
        <v>0</v>
      </c>
      <c r="DE91" s="87" t="s">
        <v>66</v>
      </c>
      <c r="DF91" s="87">
        <v>2</v>
      </c>
      <c r="DG91" s="87">
        <v>17</v>
      </c>
      <c r="DH91" s="87">
        <v>17</v>
      </c>
      <c r="DI91" s="87">
        <v>2</v>
      </c>
      <c r="DJ91" s="87">
        <v>1</v>
      </c>
      <c r="DK91" s="87">
        <v>9</v>
      </c>
      <c r="DL91" s="87">
        <v>8.5</v>
      </c>
    </row>
    <row r="92" spans="1:116" ht="15">
      <c r="A92" s="87" t="s">
        <v>562</v>
      </c>
      <c r="B92" s="87" t="s">
        <v>562</v>
      </c>
      <c r="C92" s="87" t="s">
        <v>257</v>
      </c>
      <c r="D92" s="87" t="s">
        <v>280</v>
      </c>
      <c r="E92" s="87"/>
      <c r="F92" s="87" t="s">
        <v>293</v>
      </c>
      <c r="G92" s="125">
        <v>43705.73311342593</v>
      </c>
      <c r="H92" s="87" t="s">
        <v>300</v>
      </c>
      <c r="I92" s="87"/>
      <c r="J92" s="87"/>
      <c r="K92" s="87" t="s">
        <v>346</v>
      </c>
      <c r="L92" s="87" t="s">
        <v>360</v>
      </c>
      <c r="M92" s="87" t="s">
        <v>360</v>
      </c>
      <c r="N92" s="125">
        <v>43705.73311342593</v>
      </c>
      <c r="O92" s="125">
        <v>43705</v>
      </c>
      <c r="P92" s="126">
        <v>0.733113425925926</v>
      </c>
      <c r="Q92" s="87" t="s">
        <v>497</v>
      </c>
      <c r="R92" s="87"/>
      <c r="S92" s="87"/>
      <c r="T92" s="87" t="s">
        <v>562</v>
      </c>
      <c r="U92" s="87"/>
      <c r="V92" s="87" t="b">
        <v>0</v>
      </c>
      <c r="W92" s="87">
        <v>7</v>
      </c>
      <c r="X92" s="87"/>
      <c r="Y92" s="87" t="b">
        <v>0</v>
      </c>
      <c r="Z92" s="87" t="s">
        <v>611</v>
      </c>
      <c r="AA92" s="87"/>
      <c r="AB92" s="87"/>
      <c r="AC92" s="87" t="b">
        <v>0</v>
      </c>
      <c r="AD92" s="87">
        <v>0</v>
      </c>
      <c r="AE92" s="87"/>
      <c r="AF92" s="87" t="s">
        <v>613</v>
      </c>
      <c r="AG92" s="87" t="b">
        <v>0</v>
      </c>
      <c r="AH92" s="87" t="s">
        <v>562</v>
      </c>
      <c r="AI92" s="87" t="s">
        <v>196</v>
      </c>
      <c r="AJ92" s="87">
        <v>0</v>
      </c>
      <c r="AK92" s="87">
        <v>0</v>
      </c>
      <c r="AL92" s="87" t="s">
        <v>622</v>
      </c>
      <c r="AM92" s="87" t="s">
        <v>623</v>
      </c>
      <c r="AN92" s="87" t="s">
        <v>624</v>
      </c>
      <c r="AO92" s="87" t="s">
        <v>625</v>
      </c>
      <c r="AP92" s="87" t="s">
        <v>626</v>
      </c>
      <c r="AQ92" s="87" t="s">
        <v>627</v>
      </c>
      <c r="AR92" s="87" t="s">
        <v>628</v>
      </c>
      <c r="AS92" s="87" t="s">
        <v>629</v>
      </c>
      <c r="AT92" s="87">
        <v>1</v>
      </c>
      <c r="AU92" s="87">
        <v>7</v>
      </c>
      <c r="AV92" s="87">
        <v>7</v>
      </c>
      <c r="AW92" s="87" t="s">
        <v>257</v>
      </c>
      <c r="AX92" s="87"/>
      <c r="AY92" s="87"/>
      <c r="AZ92" s="87"/>
      <c r="BA92" s="87"/>
      <c r="BB92" s="87"/>
      <c r="BC92" s="87"/>
      <c r="BD92" s="87"/>
      <c r="BE92" s="87"/>
      <c r="BF92" s="87"/>
      <c r="BG92" s="87" t="s">
        <v>681</v>
      </c>
      <c r="BH92" s="87">
        <v>347</v>
      </c>
      <c r="BI92" s="87">
        <v>146</v>
      </c>
      <c r="BJ92" s="87">
        <v>208</v>
      </c>
      <c r="BK92" s="87">
        <v>548</v>
      </c>
      <c r="BL92" s="87"/>
      <c r="BM92" s="87" t="s">
        <v>738</v>
      </c>
      <c r="BN92" s="87" t="s">
        <v>779</v>
      </c>
      <c r="BO92" s="87" t="s">
        <v>829</v>
      </c>
      <c r="BP92" s="87"/>
      <c r="BQ92" s="125">
        <v>40659.66920138889</v>
      </c>
      <c r="BR92" s="87" t="s">
        <v>880</v>
      </c>
      <c r="BS92" s="87" t="b">
        <v>0</v>
      </c>
      <c r="BT92" s="87" t="b">
        <v>0</v>
      </c>
      <c r="BU92" s="87" t="b">
        <v>1</v>
      </c>
      <c r="BV92" s="87"/>
      <c r="BW92" s="87">
        <v>1</v>
      </c>
      <c r="BX92" s="87" t="s">
        <v>907</v>
      </c>
      <c r="BY92" s="87" t="b">
        <v>0</v>
      </c>
      <c r="BZ92" s="87" t="s">
        <v>66</v>
      </c>
      <c r="CA92" s="87">
        <v>7</v>
      </c>
      <c r="CB92" s="87" t="s">
        <v>280</v>
      </c>
      <c r="CC92" s="87"/>
      <c r="CD92" s="87"/>
      <c r="CE92" s="87"/>
      <c r="CF92" s="87"/>
      <c r="CG92" s="87"/>
      <c r="CH92" s="87"/>
      <c r="CI92" s="87"/>
      <c r="CJ92" s="87"/>
      <c r="CK92" s="87"/>
      <c r="CL92" s="87" t="s">
        <v>682</v>
      </c>
      <c r="CM92" s="87">
        <v>2435</v>
      </c>
      <c r="CN92" s="87">
        <v>64475</v>
      </c>
      <c r="CO92" s="87">
        <v>8576</v>
      </c>
      <c r="CP92" s="87">
        <v>3381</v>
      </c>
      <c r="CQ92" s="87"/>
      <c r="CR92" s="87" t="s">
        <v>739</v>
      </c>
      <c r="CS92" s="87" t="s">
        <v>784</v>
      </c>
      <c r="CT92" s="87" t="s">
        <v>830</v>
      </c>
      <c r="CU92" s="87"/>
      <c r="CV92" s="125">
        <v>39294.800844907404</v>
      </c>
      <c r="CW92" s="87" t="s">
        <v>881</v>
      </c>
      <c r="CX92" s="87" t="b">
        <v>0</v>
      </c>
      <c r="CY92" s="87" t="b">
        <v>0</v>
      </c>
      <c r="CZ92" s="87" t="b">
        <v>1</v>
      </c>
      <c r="DA92" s="87"/>
      <c r="DB92" s="87">
        <v>1160</v>
      </c>
      <c r="DC92" s="87" t="s">
        <v>903</v>
      </c>
      <c r="DD92" s="87" t="b">
        <v>1</v>
      </c>
      <c r="DE92" s="87" t="s">
        <v>65</v>
      </c>
      <c r="DF92" s="87">
        <v>7</v>
      </c>
      <c r="DG92" s="87">
        <v>21</v>
      </c>
      <c r="DH92" s="87">
        <v>21</v>
      </c>
      <c r="DI92" s="87">
        <v>1</v>
      </c>
      <c r="DJ92" s="87">
        <v>1</v>
      </c>
      <c r="DK92" s="87">
        <v>12.5</v>
      </c>
      <c r="DL92" s="87">
        <v>12.5</v>
      </c>
    </row>
    <row r="93" spans="1:116" ht="15">
      <c r="A93" s="87" t="s">
        <v>595</v>
      </c>
      <c r="B93" s="87" t="s">
        <v>595</v>
      </c>
      <c r="C93" s="87" t="s">
        <v>273</v>
      </c>
      <c r="D93" s="87" t="s">
        <v>273</v>
      </c>
      <c r="E93" s="87"/>
      <c r="F93" s="87" t="s">
        <v>196</v>
      </c>
      <c r="G93" s="125">
        <v>43705.625439814816</v>
      </c>
      <c r="H93" s="87" t="s">
        <v>301</v>
      </c>
      <c r="I93" s="87" t="s">
        <v>329</v>
      </c>
      <c r="J93" s="87" t="s">
        <v>338</v>
      </c>
      <c r="K93" s="87" t="s">
        <v>347</v>
      </c>
      <c r="L93" s="87"/>
      <c r="M93" s="87" t="s">
        <v>403</v>
      </c>
      <c r="N93" s="125">
        <v>43705.625439814816</v>
      </c>
      <c r="O93" s="125">
        <v>43705</v>
      </c>
      <c r="P93" s="126">
        <v>0.6254398148148148</v>
      </c>
      <c r="Q93" s="87" t="s">
        <v>529</v>
      </c>
      <c r="R93" s="87"/>
      <c r="S93" s="87"/>
      <c r="T93" s="87" t="s">
        <v>595</v>
      </c>
      <c r="U93" s="87"/>
      <c r="V93" s="87" t="b">
        <v>0</v>
      </c>
      <c r="W93" s="87">
        <v>6</v>
      </c>
      <c r="X93" s="87"/>
      <c r="Y93" s="87" t="b">
        <v>0</v>
      </c>
      <c r="Z93" s="87" t="s">
        <v>611</v>
      </c>
      <c r="AA93" s="87"/>
      <c r="AB93" s="87"/>
      <c r="AC93" s="87" t="b">
        <v>0</v>
      </c>
      <c r="AD93" s="87">
        <v>2</v>
      </c>
      <c r="AE93" s="87"/>
      <c r="AF93" s="87" t="s">
        <v>621</v>
      </c>
      <c r="AG93" s="87" t="b">
        <v>0</v>
      </c>
      <c r="AH93" s="87" t="s">
        <v>595</v>
      </c>
      <c r="AI93" s="87" t="s">
        <v>196</v>
      </c>
      <c r="AJ93" s="87">
        <v>0</v>
      </c>
      <c r="AK93" s="87">
        <v>0</v>
      </c>
      <c r="AL93" s="87"/>
      <c r="AM93" s="87"/>
      <c r="AN93" s="87"/>
      <c r="AO93" s="87"/>
      <c r="AP93" s="87"/>
      <c r="AQ93" s="87"/>
      <c r="AR93" s="87"/>
      <c r="AS93" s="87"/>
      <c r="AT93" s="87">
        <v>2</v>
      </c>
      <c r="AU93" s="87">
        <v>2</v>
      </c>
      <c r="AV93" s="87">
        <v>2</v>
      </c>
      <c r="AW93" s="87" t="s">
        <v>273</v>
      </c>
      <c r="AX93" s="87"/>
      <c r="AY93" s="87"/>
      <c r="AZ93" s="87"/>
      <c r="BA93" s="87"/>
      <c r="BB93" s="87"/>
      <c r="BC93" s="87"/>
      <c r="BD93" s="87"/>
      <c r="BE93" s="87"/>
      <c r="BF93" s="87"/>
      <c r="BG93" s="87" t="s">
        <v>680</v>
      </c>
      <c r="BH93" s="87">
        <v>1035</v>
      </c>
      <c r="BI93" s="87">
        <v>1484</v>
      </c>
      <c r="BJ93" s="87">
        <v>2844</v>
      </c>
      <c r="BK93" s="87">
        <v>1557</v>
      </c>
      <c r="BL93" s="87"/>
      <c r="BM93" s="87" t="s">
        <v>737</v>
      </c>
      <c r="BN93" s="87"/>
      <c r="BO93" s="87" t="s">
        <v>828</v>
      </c>
      <c r="BP93" s="87"/>
      <c r="BQ93" s="125">
        <v>43123.68715277778</v>
      </c>
      <c r="BR93" s="87" t="s">
        <v>879</v>
      </c>
      <c r="BS93" s="87" t="b">
        <v>0</v>
      </c>
      <c r="BT93" s="87" t="b">
        <v>0</v>
      </c>
      <c r="BU93" s="87" t="b">
        <v>1</v>
      </c>
      <c r="BV93" s="87"/>
      <c r="BW93" s="87">
        <v>27</v>
      </c>
      <c r="BX93" s="87" t="s">
        <v>903</v>
      </c>
      <c r="BY93" s="87" t="b">
        <v>0</v>
      </c>
      <c r="BZ93" s="87" t="s">
        <v>66</v>
      </c>
      <c r="CA93" s="87">
        <v>2</v>
      </c>
      <c r="CB93" s="87" t="s">
        <v>273</v>
      </c>
      <c r="CC93" s="87"/>
      <c r="CD93" s="87"/>
      <c r="CE93" s="87"/>
      <c r="CF93" s="87"/>
      <c r="CG93" s="87"/>
      <c r="CH93" s="87"/>
      <c r="CI93" s="87"/>
      <c r="CJ93" s="87"/>
      <c r="CK93" s="87"/>
      <c r="CL93" s="87" t="s">
        <v>680</v>
      </c>
      <c r="CM93" s="87">
        <v>1035</v>
      </c>
      <c r="CN93" s="87">
        <v>1484</v>
      </c>
      <c r="CO93" s="87">
        <v>2844</v>
      </c>
      <c r="CP93" s="87">
        <v>1557</v>
      </c>
      <c r="CQ93" s="87"/>
      <c r="CR93" s="87" t="s">
        <v>737</v>
      </c>
      <c r="CS93" s="87"/>
      <c r="CT93" s="87" t="s">
        <v>828</v>
      </c>
      <c r="CU93" s="87"/>
      <c r="CV93" s="125">
        <v>43123.68715277778</v>
      </c>
      <c r="CW93" s="87" t="s">
        <v>879</v>
      </c>
      <c r="CX93" s="87" t="b">
        <v>0</v>
      </c>
      <c r="CY93" s="87" t="b">
        <v>0</v>
      </c>
      <c r="CZ93" s="87" t="b">
        <v>1</v>
      </c>
      <c r="DA93" s="87"/>
      <c r="DB93" s="87">
        <v>27</v>
      </c>
      <c r="DC93" s="87" t="s">
        <v>903</v>
      </c>
      <c r="DD93" s="87" t="b">
        <v>0</v>
      </c>
      <c r="DE93" s="87" t="s">
        <v>66</v>
      </c>
      <c r="DF93" s="87">
        <v>2</v>
      </c>
      <c r="DG93" s="87">
        <v>17</v>
      </c>
      <c r="DH93" s="87">
        <v>17</v>
      </c>
      <c r="DI93" s="87">
        <v>1</v>
      </c>
      <c r="DJ93" s="87">
        <v>1</v>
      </c>
      <c r="DK93" s="87">
        <v>8.5</v>
      </c>
      <c r="DL93" s="87">
        <v>8.5</v>
      </c>
    </row>
    <row r="94" spans="1:116" ht="15">
      <c r="A94" s="87" t="s">
        <v>594</v>
      </c>
      <c r="B94" s="87" t="s">
        <v>594</v>
      </c>
      <c r="C94" s="87" t="s">
        <v>273</v>
      </c>
      <c r="D94" s="87" t="s">
        <v>273</v>
      </c>
      <c r="E94" s="87"/>
      <c r="F94" s="87" t="s">
        <v>196</v>
      </c>
      <c r="G94" s="125">
        <v>43705.45849537037</v>
      </c>
      <c r="H94" s="87" t="s">
        <v>299</v>
      </c>
      <c r="I94" s="87" t="s">
        <v>328</v>
      </c>
      <c r="J94" s="87" t="s">
        <v>334</v>
      </c>
      <c r="K94" s="87" t="s">
        <v>358</v>
      </c>
      <c r="L94" s="87"/>
      <c r="M94" s="87" t="s">
        <v>403</v>
      </c>
      <c r="N94" s="125">
        <v>43705.45849537037</v>
      </c>
      <c r="O94" s="125">
        <v>43705</v>
      </c>
      <c r="P94" s="126">
        <v>0.4584953703703704</v>
      </c>
      <c r="Q94" s="87" t="s">
        <v>528</v>
      </c>
      <c r="R94" s="87"/>
      <c r="S94" s="87"/>
      <c r="T94" s="87" t="s">
        <v>594</v>
      </c>
      <c r="U94" s="87"/>
      <c r="V94" s="87" t="b">
        <v>0</v>
      </c>
      <c r="W94" s="87">
        <v>6</v>
      </c>
      <c r="X94" s="87"/>
      <c r="Y94" s="87" t="b">
        <v>0</v>
      </c>
      <c r="Z94" s="87" t="s">
        <v>611</v>
      </c>
      <c r="AA94" s="87"/>
      <c r="AB94" s="87"/>
      <c r="AC94" s="87" t="b">
        <v>0</v>
      </c>
      <c r="AD94" s="87">
        <v>3</v>
      </c>
      <c r="AE94" s="87"/>
      <c r="AF94" s="87" t="s">
        <v>621</v>
      </c>
      <c r="AG94" s="87" t="b">
        <v>0</v>
      </c>
      <c r="AH94" s="87" t="s">
        <v>594</v>
      </c>
      <c r="AI94" s="87" t="s">
        <v>196</v>
      </c>
      <c r="AJ94" s="87">
        <v>0</v>
      </c>
      <c r="AK94" s="87">
        <v>0</v>
      </c>
      <c r="AL94" s="87"/>
      <c r="AM94" s="87"/>
      <c r="AN94" s="87"/>
      <c r="AO94" s="87"/>
      <c r="AP94" s="87"/>
      <c r="AQ94" s="87"/>
      <c r="AR94" s="87"/>
      <c r="AS94" s="87"/>
      <c r="AT94" s="87">
        <v>2</v>
      </c>
      <c r="AU94" s="87">
        <v>2</v>
      </c>
      <c r="AV94" s="87">
        <v>2</v>
      </c>
      <c r="AW94" s="87" t="s">
        <v>273</v>
      </c>
      <c r="AX94" s="87"/>
      <c r="AY94" s="87"/>
      <c r="AZ94" s="87"/>
      <c r="BA94" s="87"/>
      <c r="BB94" s="87"/>
      <c r="BC94" s="87"/>
      <c r="BD94" s="87"/>
      <c r="BE94" s="87"/>
      <c r="BF94" s="87"/>
      <c r="BG94" s="87" t="s">
        <v>680</v>
      </c>
      <c r="BH94" s="87">
        <v>1035</v>
      </c>
      <c r="BI94" s="87">
        <v>1484</v>
      </c>
      <c r="BJ94" s="87">
        <v>2844</v>
      </c>
      <c r="BK94" s="87">
        <v>1557</v>
      </c>
      <c r="BL94" s="87"/>
      <c r="BM94" s="87" t="s">
        <v>737</v>
      </c>
      <c r="BN94" s="87"/>
      <c r="BO94" s="87" t="s">
        <v>828</v>
      </c>
      <c r="BP94" s="87"/>
      <c r="BQ94" s="125">
        <v>43123.68715277778</v>
      </c>
      <c r="BR94" s="87" t="s">
        <v>879</v>
      </c>
      <c r="BS94" s="87" t="b">
        <v>0</v>
      </c>
      <c r="BT94" s="87" t="b">
        <v>0</v>
      </c>
      <c r="BU94" s="87" t="b">
        <v>1</v>
      </c>
      <c r="BV94" s="87"/>
      <c r="BW94" s="87">
        <v>27</v>
      </c>
      <c r="BX94" s="87" t="s">
        <v>903</v>
      </c>
      <c r="BY94" s="87" t="b">
        <v>0</v>
      </c>
      <c r="BZ94" s="87" t="s">
        <v>66</v>
      </c>
      <c r="CA94" s="87">
        <v>2</v>
      </c>
      <c r="CB94" s="87" t="s">
        <v>273</v>
      </c>
      <c r="CC94" s="87"/>
      <c r="CD94" s="87"/>
      <c r="CE94" s="87"/>
      <c r="CF94" s="87"/>
      <c r="CG94" s="87"/>
      <c r="CH94" s="87"/>
      <c r="CI94" s="87"/>
      <c r="CJ94" s="87"/>
      <c r="CK94" s="87"/>
      <c r="CL94" s="87" t="s">
        <v>680</v>
      </c>
      <c r="CM94" s="87">
        <v>1035</v>
      </c>
      <c r="CN94" s="87">
        <v>1484</v>
      </c>
      <c r="CO94" s="87">
        <v>2844</v>
      </c>
      <c r="CP94" s="87">
        <v>1557</v>
      </c>
      <c r="CQ94" s="87"/>
      <c r="CR94" s="87" t="s">
        <v>737</v>
      </c>
      <c r="CS94" s="87"/>
      <c r="CT94" s="87" t="s">
        <v>828</v>
      </c>
      <c r="CU94" s="87"/>
      <c r="CV94" s="125">
        <v>43123.68715277778</v>
      </c>
      <c r="CW94" s="87" t="s">
        <v>879</v>
      </c>
      <c r="CX94" s="87" t="b">
        <v>0</v>
      </c>
      <c r="CY94" s="87" t="b">
        <v>0</v>
      </c>
      <c r="CZ94" s="87" t="b">
        <v>1</v>
      </c>
      <c r="DA94" s="87"/>
      <c r="DB94" s="87">
        <v>27</v>
      </c>
      <c r="DC94" s="87" t="s">
        <v>903</v>
      </c>
      <c r="DD94" s="87" t="b">
        <v>0</v>
      </c>
      <c r="DE94" s="87" t="s">
        <v>66</v>
      </c>
      <c r="DF94" s="87">
        <v>2</v>
      </c>
      <c r="DG94" s="87">
        <v>14</v>
      </c>
      <c r="DH94" s="87">
        <v>14</v>
      </c>
      <c r="DI94" s="87">
        <v>1</v>
      </c>
      <c r="DJ94" s="87">
        <v>1</v>
      </c>
      <c r="DK94" s="87">
        <v>-6</v>
      </c>
      <c r="DL94" s="87">
        <v>-6</v>
      </c>
    </row>
    <row r="95" spans="1:116" ht="15">
      <c r="A95" s="87" t="s">
        <v>561</v>
      </c>
      <c r="B95" s="87" t="s">
        <v>594</v>
      </c>
      <c r="C95" s="87" t="s">
        <v>256</v>
      </c>
      <c r="D95" s="87" t="s">
        <v>273</v>
      </c>
      <c r="E95" s="87"/>
      <c r="F95" s="87" t="s">
        <v>292</v>
      </c>
      <c r="G95" s="125">
        <v>43705.71648148148</v>
      </c>
      <c r="H95" s="87" t="s">
        <v>299</v>
      </c>
      <c r="I95" s="87"/>
      <c r="J95" s="87"/>
      <c r="K95" s="87" t="s">
        <v>345</v>
      </c>
      <c r="L95" s="87"/>
      <c r="M95" s="87" t="s">
        <v>389</v>
      </c>
      <c r="N95" s="125">
        <v>43705.71648148148</v>
      </c>
      <c r="O95" s="125">
        <v>43705</v>
      </c>
      <c r="P95" s="126">
        <v>0.7164814814814814</v>
      </c>
      <c r="Q95" s="87" t="s">
        <v>496</v>
      </c>
      <c r="R95" s="87"/>
      <c r="S95" s="87"/>
      <c r="T95" s="87" t="s">
        <v>561</v>
      </c>
      <c r="U95" s="87"/>
      <c r="V95" s="87" t="b">
        <v>0</v>
      </c>
      <c r="W95" s="87">
        <v>0</v>
      </c>
      <c r="X95" s="87"/>
      <c r="Y95" s="87" t="b">
        <v>0</v>
      </c>
      <c r="Z95" s="87" t="s">
        <v>611</v>
      </c>
      <c r="AA95" s="87"/>
      <c r="AB95" s="87"/>
      <c r="AC95" s="87" t="b">
        <v>0</v>
      </c>
      <c r="AD95" s="87">
        <v>3</v>
      </c>
      <c r="AE95" s="87" t="s">
        <v>594</v>
      </c>
      <c r="AF95" s="87" t="s">
        <v>617</v>
      </c>
      <c r="AG95" s="87" t="b">
        <v>0</v>
      </c>
      <c r="AH95" s="87" t="s">
        <v>594</v>
      </c>
      <c r="AI95" s="87" t="s">
        <v>196</v>
      </c>
      <c r="AJ95" s="87">
        <v>0</v>
      </c>
      <c r="AK95" s="87">
        <v>0</v>
      </c>
      <c r="AL95" s="87"/>
      <c r="AM95" s="87"/>
      <c r="AN95" s="87"/>
      <c r="AO95" s="87"/>
      <c r="AP95" s="87"/>
      <c r="AQ95" s="87"/>
      <c r="AR95" s="87"/>
      <c r="AS95" s="87"/>
      <c r="AT95" s="87">
        <v>1</v>
      </c>
      <c r="AU95" s="87">
        <v>2</v>
      </c>
      <c r="AV95" s="87">
        <v>2</v>
      </c>
      <c r="AW95" s="87" t="s">
        <v>256</v>
      </c>
      <c r="AX95" s="87"/>
      <c r="AY95" s="87"/>
      <c r="AZ95" s="87"/>
      <c r="BA95" s="87"/>
      <c r="BB95" s="87"/>
      <c r="BC95" s="87"/>
      <c r="BD95" s="87"/>
      <c r="BE95" s="87"/>
      <c r="BF95" s="87"/>
      <c r="BG95" s="87" t="s">
        <v>679</v>
      </c>
      <c r="BH95" s="87">
        <v>1418</v>
      </c>
      <c r="BI95" s="87">
        <v>1100</v>
      </c>
      <c r="BJ95" s="87">
        <v>5023</v>
      </c>
      <c r="BK95" s="87">
        <v>3229</v>
      </c>
      <c r="BL95" s="87"/>
      <c r="BM95" s="87" t="s">
        <v>736</v>
      </c>
      <c r="BN95" s="87"/>
      <c r="BO95" s="87" t="s">
        <v>827</v>
      </c>
      <c r="BP95" s="87"/>
      <c r="BQ95" s="125">
        <v>39552.37677083333</v>
      </c>
      <c r="BR95" s="87" t="s">
        <v>878</v>
      </c>
      <c r="BS95" s="87" t="b">
        <v>0</v>
      </c>
      <c r="BT95" s="87" t="b">
        <v>0</v>
      </c>
      <c r="BU95" s="87" t="b">
        <v>1</v>
      </c>
      <c r="BV95" s="87"/>
      <c r="BW95" s="87">
        <v>65</v>
      </c>
      <c r="BX95" s="87" t="s">
        <v>909</v>
      </c>
      <c r="BY95" s="87" t="b">
        <v>0</v>
      </c>
      <c r="BZ95" s="87" t="s">
        <v>66</v>
      </c>
      <c r="CA95" s="87">
        <v>2</v>
      </c>
      <c r="CB95" s="87" t="s">
        <v>273</v>
      </c>
      <c r="CC95" s="87"/>
      <c r="CD95" s="87"/>
      <c r="CE95" s="87"/>
      <c r="CF95" s="87"/>
      <c r="CG95" s="87"/>
      <c r="CH95" s="87"/>
      <c r="CI95" s="87"/>
      <c r="CJ95" s="87"/>
      <c r="CK95" s="87"/>
      <c r="CL95" s="87" t="s">
        <v>680</v>
      </c>
      <c r="CM95" s="87">
        <v>1035</v>
      </c>
      <c r="CN95" s="87">
        <v>1484</v>
      </c>
      <c r="CO95" s="87">
        <v>2844</v>
      </c>
      <c r="CP95" s="87">
        <v>1557</v>
      </c>
      <c r="CQ95" s="87"/>
      <c r="CR95" s="87" t="s">
        <v>737</v>
      </c>
      <c r="CS95" s="87"/>
      <c r="CT95" s="87" t="s">
        <v>828</v>
      </c>
      <c r="CU95" s="87"/>
      <c r="CV95" s="125">
        <v>43123.68715277778</v>
      </c>
      <c r="CW95" s="87" t="s">
        <v>879</v>
      </c>
      <c r="CX95" s="87" t="b">
        <v>0</v>
      </c>
      <c r="CY95" s="87" t="b">
        <v>0</v>
      </c>
      <c r="CZ95" s="87" t="b">
        <v>1</v>
      </c>
      <c r="DA95" s="87"/>
      <c r="DB95" s="87">
        <v>27</v>
      </c>
      <c r="DC95" s="87" t="s">
        <v>903</v>
      </c>
      <c r="DD95" s="87" t="b">
        <v>0</v>
      </c>
      <c r="DE95" s="87" t="s">
        <v>66</v>
      </c>
      <c r="DF95" s="87">
        <v>2</v>
      </c>
      <c r="DG95" s="87">
        <v>14</v>
      </c>
      <c r="DH95" s="87">
        <v>14</v>
      </c>
      <c r="DI95" s="87">
        <v>2</v>
      </c>
      <c r="DJ95" s="87">
        <v>1</v>
      </c>
      <c r="DK95" s="87">
        <v>-5</v>
      </c>
      <c r="DL95" s="87">
        <v>-6</v>
      </c>
    </row>
    <row r="96" spans="1:116" ht="15">
      <c r="A96" s="87" t="s">
        <v>560</v>
      </c>
      <c r="B96" s="87" t="s">
        <v>559</v>
      </c>
      <c r="C96" s="87" t="s">
        <v>255</v>
      </c>
      <c r="D96" s="87" t="s">
        <v>279</v>
      </c>
      <c r="E96" s="87"/>
      <c r="F96" s="87" t="s">
        <v>293</v>
      </c>
      <c r="G96" s="125">
        <v>43705.510659722226</v>
      </c>
      <c r="H96" s="87" t="s">
        <v>298</v>
      </c>
      <c r="I96" s="87"/>
      <c r="J96" s="87"/>
      <c r="K96" s="87" t="s">
        <v>344</v>
      </c>
      <c r="L96" s="87"/>
      <c r="M96" s="87" t="s">
        <v>388</v>
      </c>
      <c r="N96" s="125">
        <v>43705.510659722226</v>
      </c>
      <c r="O96" s="125">
        <v>43705</v>
      </c>
      <c r="P96" s="126">
        <v>0.5106597222222222</v>
      </c>
      <c r="Q96" s="87" t="s">
        <v>495</v>
      </c>
      <c r="R96" s="87"/>
      <c r="S96" s="87"/>
      <c r="T96" s="87" t="s">
        <v>560</v>
      </c>
      <c r="U96" s="87"/>
      <c r="V96" s="87" t="b">
        <v>0</v>
      </c>
      <c r="W96" s="87">
        <v>0</v>
      </c>
      <c r="X96" s="87"/>
      <c r="Y96" s="87" t="b">
        <v>0</v>
      </c>
      <c r="Z96" s="87" t="s">
        <v>611</v>
      </c>
      <c r="AA96" s="87"/>
      <c r="AB96" s="87"/>
      <c r="AC96" s="87" t="b">
        <v>0</v>
      </c>
      <c r="AD96" s="87">
        <v>1</v>
      </c>
      <c r="AE96" s="87" t="s">
        <v>559</v>
      </c>
      <c r="AF96" s="87" t="s">
        <v>613</v>
      </c>
      <c r="AG96" s="87" t="b">
        <v>0</v>
      </c>
      <c r="AH96" s="87" t="s">
        <v>559</v>
      </c>
      <c r="AI96" s="87" t="s">
        <v>196</v>
      </c>
      <c r="AJ96" s="87">
        <v>0</v>
      </c>
      <c r="AK96" s="87">
        <v>0</v>
      </c>
      <c r="AL96" s="87"/>
      <c r="AM96" s="87"/>
      <c r="AN96" s="87"/>
      <c r="AO96" s="87"/>
      <c r="AP96" s="87"/>
      <c r="AQ96" s="87"/>
      <c r="AR96" s="87"/>
      <c r="AS96" s="87"/>
      <c r="AT96" s="87">
        <v>1</v>
      </c>
      <c r="AU96" s="87">
        <v>3</v>
      </c>
      <c r="AV96" s="87">
        <v>3</v>
      </c>
      <c r="AW96" s="87" t="s">
        <v>255</v>
      </c>
      <c r="AX96" s="87"/>
      <c r="AY96" s="87"/>
      <c r="AZ96" s="87"/>
      <c r="BA96" s="87"/>
      <c r="BB96" s="87"/>
      <c r="BC96" s="87"/>
      <c r="BD96" s="87"/>
      <c r="BE96" s="87"/>
      <c r="BF96" s="87"/>
      <c r="BG96" s="87" t="s">
        <v>678</v>
      </c>
      <c r="BH96" s="87">
        <v>1952</v>
      </c>
      <c r="BI96" s="87">
        <v>3087</v>
      </c>
      <c r="BJ96" s="87">
        <v>3427</v>
      </c>
      <c r="BK96" s="87">
        <v>4044</v>
      </c>
      <c r="BL96" s="87"/>
      <c r="BM96" s="87" t="s">
        <v>735</v>
      </c>
      <c r="BN96" s="87" t="s">
        <v>785</v>
      </c>
      <c r="BO96" s="87"/>
      <c r="BP96" s="87"/>
      <c r="BQ96" s="125">
        <v>41017.670011574075</v>
      </c>
      <c r="BR96" s="87" t="s">
        <v>877</v>
      </c>
      <c r="BS96" s="87" t="b">
        <v>0</v>
      </c>
      <c r="BT96" s="87" t="b">
        <v>0</v>
      </c>
      <c r="BU96" s="87" t="b">
        <v>1</v>
      </c>
      <c r="BV96" s="87"/>
      <c r="BW96" s="87">
        <v>84</v>
      </c>
      <c r="BX96" s="87" t="s">
        <v>903</v>
      </c>
      <c r="BY96" s="87" t="b">
        <v>0</v>
      </c>
      <c r="BZ96" s="87" t="s">
        <v>66</v>
      </c>
      <c r="CA96" s="87">
        <v>3</v>
      </c>
      <c r="CB96" s="87" t="s">
        <v>279</v>
      </c>
      <c r="CC96" s="87"/>
      <c r="CD96" s="87"/>
      <c r="CE96" s="87"/>
      <c r="CF96" s="87"/>
      <c r="CG96" s="87"/>
      <c r="CH96" s="87"/>
      <c r="CI96" s="87"/>
      <c r="CJ96" s="87"/>
      <c r="CK96" s="87"/>
      <c r="CL96" s="87" t="s">
        <v>677</v>
      </c>
      <c r="CM96" s="87">
        <v>514</v>
      </c>
      <c r="CN96" s="87">
        <v>27487</v>
      </c>
      <c r="CO96" s="87">
        <v>6363</v>
      </c>
      <c r="CP96" s="87">
        <v>373</v>
      </c>
      <c r="CQ96" s="87"/>
      <c r="CR96" s="87" t="s">
        <v>734</v>
      </c>
      <c r="CS96" s="87" t="s">
        <v>784</v>
      </c>
      <c r="CT96" s="87" t="s">
        <v>826</v>
      </c>
      <c r="CU96" s="87"/>
      <c r="CV96" s="125">
        <v>39941.594247685185</v>
      </c>
      <c r="CW96" s="87" t="s">
        <v>876</v>
      </c>
      <c r="CX96" s="87" t="b">
        <v>0</v>
      </c>
      <c r="CY96" s="87" t="b">
        <v>0</v>
      </c>
      <c r="CZ96" s="87" t="b">
        <v>1</v>
      </c>
      <c r="DA96" s="87"/>
      <c r="DB96" s="87">
        <v>623</v>
      </c>
      <c r="DC96" s="87" t="s">
        <v>908</v>
      </c>
      <c r="DD96" s="87" t="b">
        <v>0</v>
      </c>
      <c r="DE96" s="87" t="s">
        <v>65</v>
      </c>
      <c r="DF96" s="87">
        <v>3</v>
      </c>
      <c r="DG96" s="87">
        <v>22</v>
      </c>
      <c r="DH96" s="87">
        <v>22</v>
      </c>
      <c r="DI96" s="87">
        <v>2</v>
      </c>
      <c r="DJ96" s="87">
        <v>1</v>
      </c>
      <c r="DK96" s="87">
        <v>13.5</v>
      </c>
      <c r="DL96" s="87">
        <v>13.5</v>
      </c>
    </row>
    <row r="97" spans="1:116" ht="15">
      <c r="A97" s="87" t="s">
        <v>560</v>
      </c>
      <c r="B97" s="87" t="s">
        <v>559</v>
      </c>
      <c r="C97" s="87" t="s">
        <v>255</v>
      </c>
      <c r="D97" s="87" t="s">
        <v>254</v>
      </c>
      <c r="E97" s="87"/>
      <c r="F97" s="87" t="s">
        <v>292</v>
      </c>
      <c r="G97" s="125">
        <v>43705.510659722226</v>
      </c>
      <c r="H97" s="87" t="s">
        <v>298</v>
      </c>
      <c r="I97" s="87"/>
      <c r="J97" s="87"/>
      <c r="K97" s="87" t="s">
        <v>344</v>
      </c>
      <c r="L97" s="87"/>
      <c r="M97" s="87" t="s">
        <v>388</v>
      </c>
      <c r="N97" s="125">
        <v>43705.510659722226</v>
      </c>
      <c r="O97" s="125">
        <v>43705</v>
      </c>
      <c r="P97" s="126">
        <v>0.5106597222222222</v>
      </c>
      <c r="Q97" s="87" t="s">
        <v>495</v>
      </c>
      <c r="R97" s="87"/>
      <c r="S97" s="87"/>
      <c r="T97" s="87" t="s">
        <v>560</v>
      </c>
      <c r="U97" s="87"/>
      <c r="V97" s="87" t="b">
        <v>0</v>
      </c>
      <c r="W97" s="87">
        <v>0</v>
      </c>
      <c r="X97" s="87"/>
      <c r="Y97" s="87" t="b">
        <v>0</v>
      </c>
      <c r="Z97" s="87" t="s">
        <v>611</v>
      </c>
      <c r="AA97" s="87"/>
      <c r="AB97" s="87"/>
      <c r="AC97" s="87" t="b">
        <v>0</v>
      </c>
      <c r="AD97" s="87">
        <v>1</v>
      </c>
      <c r="AE97" s="87" t="s">
        <v>559</v>
      </c>
      <c r="AF97" s="87" t="s">
        <v>613</v>
      </c>
      <c r="AG97" s="87" t="b">
        <v>0</v>
      </c>
      <c r="AH97" s="87" t="s">
        <v>559</v>
      </c>
      <c r="AI97" s="87" t="s">
        <v>196</v>
      </c>
      <c r="AJ97" s="87">
        <v>0</v>
      </c>
      <c r="AK97" s="87">
        <v>0</v>
      </c>
      <c r="AL97" s="87"/>
      <c r="AM97" s="87"/>
      <c r="AN97" s="87"/>
      <c r="AO97" s="87"/>
      <c r="AP97" s="87"/>
      <c r="AQ97" s="87"/>
      <c r="AR97" s="87"/>
      <c r="AS97" s="87"/>
      <c r="AT97" s="87">
        <v>1</v>
      </c>
      <c r="AU97" s="87">
        <v>3</v>
      </c>
      <c r="AV97" s="87">
        <v>3</v>
      </c>
      <c r="AW97" s="87" t="s">
        <v>255</v>
      </c>
      <c r="AX97" s="87"/>
      <c r="AY97" s="87"/>
      <c r="AZ97" s="87"/>
      <c r="BA97" s="87"/>
      <c r="BB97" s="87"/>
      <c r="BC97" s="87"/>
      <c r="BD97" s="87"/>
      <c r="BE97" s="87"/>
      <c r="BF97" s="87"/>
      <c r="BG97" s="87" t="s">
        <v>678</v>
      </c>
      <c r="BH97" s="87">
        <v>1952</v>
      </c>
      <c r="BI97" s="87">
        <v>3087</v>
      </c>
      <c r="BJ97" s="87">
        <v>3427</v>
      </c>
      <c r="BK97" s="87">
        <v>4044</v>
      </c>
      <c r="BL97" s="87"/>
      <c r="BM97" s="87" t="s">
        <v>735</v>
      </c>
      <c r="BN97" s="87" t="s">
        <v>785</v>
      </c>
      <c r="BO97" s="87"/>
      <c r="BP97" s="87"/>
      <c r="BQ97" s="125">
        <v>41017.670011574075</v>
      </c>
      <c r="BR97" s="87" t="s">
        <v>877</v>
      </c>
      <c r="BS97" s="87" t="b">
        <v>0</v>
      </c>
      <c r="BT97" s="87" t="b">
        <v>0</v>
      </c>
      <c r="BU97" s="87" t="b">
        <v>1</v>
      </c>
      <c r="BV97" s="87"/>
      <c r="BW97" s="87">
        <v>84</v>
      </c>
      <c r="BX97" s="87" t="s">
        <v>903</v>
      </c>
      <c r="BY97" s="87" t="b">
        <v>0</v>
      </c>
      <c r="BZ97" s="87" t="s">
        <v>66</v>
      </c>
      <c r="CA97" s="87">
        <v>3</v>
      </c>
      <c r="CB97" s="87" t="s">
        <v>254</v>
      </c>
      <c r="CC97" s="87"/>
      <c r="CD97" s="87"/>
      <c r="CE97" s="87"/>
      <c r="CF97" s="87"/>
      <c r="CG97" s="87"/>
      <c r="CH97" s="87"/>
      <c r="CI97" s="87"/>
      <c r="CJ97" s="87"/>
      <c r="CK97" s="87"/>
      <c r="CL97" s="87" t="s">
        <v>663</v>
      </c>
      <c r="CM97" s="87">
        <v>1854</v>
      </c>
      <c r="CN97" s="87">
        <v>5166</v>
      </c>
      <c r="CO97" s="87">
        <v>7667</v>
      </c>
      <c r="CP97" s="87">
        <v>2257</v>
      </c>
      <c r="CQ97" s="87"/>
      <c r="CR97" s="87" t="s">
        <v>720</v>
      </c>
      <c r="CS97" s="87" t="s">
        <v>775</v>
      </c>
      <c r="CT97" s="87" t="s">
        <v>816</v>
      </c>
      <c r="CU97" s="87"/>
      <c r="CV97" s="125">
        <v>39911.69835648148</v>
      </c>
      <c r="CW97" s="87" t="s">
        <v>865</v>
      </c>
      <c r="CX97" s="87" t="b">
        <v>0</v>
      </c>
      <c r="CY97" s="87" t="b">
        <v>0</v>
      </c>
      <c r="CZ97" s="87" t="b">
        <v>0</v>
      </c>
      <c r="DA97" s="87"/>
      <c r="DB97" s="87">
        <v>243</v>
      </c>
      <c r="DC97" s="87" t="s">
        <v>908</v>
      </c>
      <c r="DD97" s="87" t="b">
        <v>0</v>
      </c>
      <c r="DE97" s="87" t="s">
        <v>66</v>
      </c>
      <c r="DF97" s="87">
        <v>3</v>
      </c>
      <c r="DG97" s="87">
        <v>22</v>
      </c>
      <c r="DH97" s="87">
        <v>22</v>
      </c>
      <c r="DI97" s="87">
        <v>2</v>
      </c>
      <c r="DJ97" s="87">
        <v>1</v>
      </c>
      <c r="DK97" s="87">
        <v>13.5</v>
      </c>
      <c r="DL97" s="87">
        <v>13.5</v>
      </c>
    </row>
    <row r="98" spans="1:116" ht="15">
      <c r="A98" s="87" t="s">
        <v>559</v>
      </c>
      <c r="B98" s="87" t="s">
        <v>559</v>
      </c>
      <c r="C98" s="87" t="s">
        <v>254</v>
      </c>
      <c r="D98" s="87" t="s">
        <v>279</v>
      </c>
      <c r="E98" s="87"/>
      <c r="F98" s="87" t="s">
        <v>293</v>
      </c>
      <c r="G98" s="125">
        <v>43705.45605324074</v>
      </c>
      <c r="H98" s="87" t="s">
        <v>298</v>
      </c>
      <c r="I98" s="87"/>
      <c r="J98" s="87"/>
      <c r="K98" s="87" t="s">
        <v>344</v>
      </c>
      <c r="L98" s="87" t="s">
        <v>359</v>
      </c>
      <c r="M98" s="87" t="s">
        <v>359</v>
      </c>
      <c r="N98" s="125">
        <v>43705.45605324074</v>
      </c>
      <c r="O98" s="125">
        <v>43705</v>
      </c>
      <c r="P98" s="126">
        <v>0.4560532407407407</v>
      </c>
      <c r="Q98" s="87" t="s">
        <v>494</v>
      </c>
      <c r="R98" s="87"/>
      <c r="S98" s="87"/>
      <c r="T98" s="87" t="s">
        <v>559</v>
      </c>
      <c r="U98" s="87"/>
      <c r="V98" s="87" t="b">
        <v>0</v>
      </c>
      <c r="W98" s="87">
        <v>11</v>
      </c>
      <c r="X98" s="87"/>
      <c r="Y98" s="87" t="b">
        <v>0</v>
      </c>
      <c r="Z98" s="87" t="s">
        <v>611</v>
      </c>
      <c r="AA98" s="87"/>
      <c r="AB98" s="87"/>
      <c r="AC98" s="87" t="b">
        <v>0</v>
      </c>
      <c r="AD98" s="87">
        <v>1</v>
      </c>
      <c r="AE98" s="87"/>
      <c r="AF98" s="87" t="s">
        <v>613</v>
      </c>
      <c r="AG98" s="87" t="b">
        <v>0</v>
      </c>
      <c r="AH98" s="87" t="s">
        <v>559</v>
      </c>
      <c r="AI98" s="87" t="s">
        <v>196</v>
      </c>
      <c r="AJ98" s="87">
        <v>0</v>
      </c>
      <c r="AK98" s="87">
        <v>0</v>
      </c>
      <c r="AL98" s="87"/>
      <c r="AM98" s="87"/>
      <c r="AN98" s="87"/>
      <c r="AO98" s="87"/>
      <c r="AP98" s="87"/>
      <c r="AQ98" s="87"/>
      <c r="AR98" s="87"/>
      <c r="AS98" s="87"/>
      <c r="AT98" s="87">
        <v>1</v>
      </c>
      <c r="AU98" s="87">
        <v>3</v>
      </c>
      <c r="AV98" s="87">
        <v>3</v>
      </c>
      <c r="AW98" s="87" t="s">
        <v>254</v>
      </c>
      <c r="AX98" s="87"/>
      <c r="AY98" s="87"/>
      <c r="AZ98" s="87"/>
      <c r="BA98" s="87"/>
      <c r="BB98" s="87"/>
      <c r="BC98" s="87"/>
      <c r="BD98" s="87"/>
      <c r="BE98" s="87"/>
      <c r="BF98" s="87"/>
      <c r="BG98" s="87" t="s">
        <v>663</v>
      </c>
      <c r="BH98" s="87">
        <v>1854</v>
      </c>
      <c r="BI98" s="87">
        <v>5166</v>
      </c>
      <c r="BJ98" s="87">
        <v>7667</v>
      </c>
      <c r="BK98" s="87">
        <v>2257</v>
      </c>
      <c r="BL98" s="87"/>
      <c r="BM98" s="87" t="s">
        <v>720</v>
      </c>
      <c r="BN98" s="87" t="s">
        <v>775</v>
      </c>
      <c r="BO98" s="87" t="s">
        <v>816</v>
      </c>
      <c r="BP98" s="87"/>
      <c r="BQ98" s="125">
        <v>39911.69835648148</v>
      </c>
      <c r="BR98" s="87" t="s">
        <v>865</v>
      </c>
      <c r="BS98" s="87" t="b">
        <v>0</v>
      </c>
      <c r="BT98" s="87" t="b">
        <v>0</v>
      </c>
      <c r="BU98" s="87" t="b">
        <v>0</v>
      </c>
      <c r="BV98" s="87"/>
      <c r="BW98" s="87">
        <v>243</v>
      </c>
      <c r="BX98" s="87" t="s">
        <v>908</v>
      </c>
      <c r="BY98" s="87" t="b">
        <v>0</v>
      </c>
      <c r="BZ98" s="87" t="s">
        <v>66</v>
      </c>
      <c r="CA98" s="87">
        <v>3</v>
      </c>
      <c r="CB98" s="87" t="s">
        <v>279</v>
      </c>
      <c r="CC98" s="87"/>
      <c r="CD98" s="87"/>
      <c r="CE98" s="87"/>
      <c r="CF98" s="87"/>
      <c r="CG98" s="87"/>
      <c r="CH98" s="87"/>
      <c r="CI98" s="87"/>
      <c r="CJ98" s="87"/>
      <c r="CK98" s="87"/>
      <c r="CL98" s="87" t="s">
        <v>677</v>
      </c>
      <c r="CM98" s="87">
        <v>514</v>
      </c>
      <c r="CN98" s="87">
        <v>27487</v>
      </c>
      <c r="CO98" s="87">
        <v>6363</v>
      </c>
      <c r="CP98" s="87">
        <v>373</v>
      </c>
      <c r="CQ98" s="87"/>
      <c r="CR98" s="87" t="s">
        <v>734</v>
      </c>
      <c r="CS98" s="87" t="s">
        <v>784</v>
      </c>
      <c r="CT98" s="87" t="s">
        <v>826</v>
      </c>
      <c r="CU98" s="87"/>
      <c r="CV98" s="125">
        <v>39941.594247685185</v>
      </c>
      <c r="CW98" s="87" t="s">
        <v>876</v>
      </c>
      <c r="CX98" s="87" t="b">
        <v>0</v>
      </c>
      <c r="CY98" s="87" t="b">
        <v>0</v>
      </c>
      <c r="CZ98" s="87" t="b">
        <v>1</v>
      </c>
      <c r="DA98" s="87"/>
      <c r="DB98" s="87">
        <v>623</v>
      </c>
      <c r="DC98" s="87" t="s">
        <v>908</v>
      </c>
      <c r="DD98" s="87" t="b">
        <v>0</v>
      </c>
      <c r="DE98" s="87" t="s">
        <v>65</v>
      </c>
      <c r="DF98" s="87">
        <v>3</v>
      </c>
      <c r="DG98" s="87">
        <v>22</v>
      </c>
      <c r="DH98" s="87">
        <v>22</v>
      </c>
      <c r="DI98" s="87">
        <v>1</v>
      </c>
      <c r="DJ98" s="87">
        <v>1</v>
      </c>
      <c r="DK98" s="87">
        <v>13.5</v>
      </c>
      <c r="DL98" s="87">
        <v>13.5</v>
      </c>
    </row>
    <row r="99" spans="1:116" ht="15">
      <c r="A99" s="87" t="s">
        <v>552</v>
      </c>
      <c r="B99" s="87" t="s">
        <v>551</v>
      </c>
      <c r="C99" s="87" t="s">
        <v>248</v>
      </c>
      <c r="D99" s="87" t="s">
        <v>278</v>
      </c>
      <c r="E99" s="87"/>
      <c r="F99" s="87" t="s">
        <v>293</v>
      </c>
      <c r="G99" s="125">
        <v>43705.15375</v>
      </c>
      <c r="H99" s="87" t="s">
        <v>297</v>
      </c>
      <c r="I99" s="87" t="s">
        <v>321</v>
      </c>
      <c r="J99" s="87" t="s">
        <v>334</v>
      </c>
      <c r="K99" s="87" t="s">
        <v>343</v>
      </c>
      <c r="L99" s="87"/>
      <c r="M99" s="87" t="s">
        <v>381</v>
      </c>
      <c r="N99" s="125">
        <v>43705.15375</v>
      </c>
      <c r="O99" s="125">
        <v>43705</v>
      </c>
      <c r="P99" s="126">
        <v>0.15375</v>
      </c>
      <c r="Q99" s="87" t="s">
        <v>487</v>
      </c>
      <c r="R99" s="87"/>
      <c r="S99" s="87"/>
      <c r="T99" s="87" t="s">
        <v>552</v>
      </c>
      <c r="U99" s="87"/>
      <c r="V99" s="87" t="b">
        <v>0</v>
      </c>
      <c r="W99" s="87">
        <v>0</v>
      </c>
      <c r="X99" s="87"/>
      <c r="Y99" s="87" t="b">
        <v>0</v>
      </c>
      <c r="Z99" s="87" t="s">
        <v>611</v>
      </c>
      <c r="AA99" s="87"/>
      <c r="AB99" s="87"/>
      <c r="AC99" s="87" t="b">
        <v>0</v>
      </c>
      <c r="AD99" s="87">
        <v>1</v>
      </c>
      <c r="AE99" s="87" t="s">
        <v>551</v>
      </c>
      <c r="AF99" s="87" t="s">
        <v>613</v>
      </c>
      <c r="AG99" s="87" t="b">
        <v>0</v>
      </c>
      <c r="AH99" s="87" t="s">
        <v>551</v>
      </c>
      <c r="AI99" s="87" t="s">
        <v>196</v>
      </c>
      <c r="AJ99" s="87">
        <v>0</v>
      </c>
      <c r="AK99" s="87">
        <v>0</v>
      </c>
      <c r="AL99" s="87"/>
      <c r="AM99" s="87"/>
      <c r="AN99" s="87"/>
      <c r="AO99" s="87"/>
      <c r="AP99" s="87"/>
      <c r="AQ99" s="87"/>
      <c r="AR99" s="87"/>
      <c r="AS99" s="87"/>
      <c r="AT99" s="87">
        <v>1</v>
      </c>
      <c r="AU99" s="87">
        <v>5</v>
      </c>
      <c r="AV99" s="87">
        <v>5</v>
      </c>
      <c r="AW99" s="87" t="s">
        <v>248</v>
      </c>
      <c r="AX99" s="87"/>
      <c r="AY99" s="87"/>
      <c r="AZ99" s="87"/>
      <c r="BA99" s="87"/>
      <c r="BB99" s="87"/>
      <c r="BC99" s="87"/>
      <c r="BD99" s="87"/>
      <c r="BE99" s="87"/>
      <c r="BF99" s="87"/>
      <c r="BG99" s="87" t="s">
        <v>676</v>
      </c>
      <c r="BH99" s="87">
        <v>1369</v>
      </c>
      <c r="BI99" s="87">
        <v>307</v>
      </c>
      <c r="BJ99" s="87">
        <v>11355</v>
      </c>
      <c r="BK99" s="87">
        <v>42290</v>
      </c>
      <c r="BL99" s="87"/>
      <c r="BM99" s="87" t="s">
        <v>733</v>
      </c>
      <c r="BN99" s="87" t="s">
        <v>783</v>
      </c>
      <c r="BO99" s="87" t="s">
        <v>825</v>
      </c>
      <c r="BP99" s="87"/>
      <c r="BQ99" s="125">
        <v>42975.598645833335</v>
      </c>
      <c r="BR99" s="87" t="s">
        <v>875</v>
      </c>
      <c r="BS99" s="87" t="b">
        <v>1</v>
      </c>
      <c r="BT99" s="87" t="b">
        <v>0</v>
      </c>
      <c r="BU99" s="87" t="b">
        <v>1</v>
      </c>
      <c r="BV99" s="87"/>
      <c r="BW99" s="87">
        <v>1</v>
      </c>
      <c r="BX99" s="87"/>
      <c r="BY99" s="87" t="b">
        <v>0</v>
      </c>
      <c r="BZ99" s="87" t="s">
        <v>66</v>
      </c>
      <c r="CA99" s="87">
        <v>5</v>
      </c>
      <c r="CB99" s="87" t="s">
        <v>278</v>
      </c>
      <c r="CC99" s="87"/>
      <c r="CD99" s="87"/>
      <c r="CE99" s="87"/>
      <c r="CF99" s="87"/>
      <c r="CG99" s="87"/>
      <c r="CH99" s="87"/>
      <c r="CI99" s="87"/>
      <c r="CJ99" s="87"/>
      <c r="CK99" s="87"/>
      <c r="CL99" s="87" t="s">
        <v>675</v>
      </c>
      <c r="CM99" s="87">
        <v>92</v>
      </c>
      <c r="CN99" s="87">
        <v>401183</v>
      </c>
      <c r="CO99" s="87">
        <v>75493</v>
      </c>
      <c r="CP99" s="87">
        <v>522</v>
      </c>
      <c r="CQ99" s="87"/>
      <c r="CR99" s="87" t="s">
        <v>732</v>
      </c>
      <c r="CS99" s="87" t="s">
        <v>625</v>
      </c>
      <c r="CT99" s="87" t="s">
        <v>824</v>
      </c>
      <c r="CU99" s="87"/>
      <c r="CV99" s="125">
        <v>39875.69420138889</v>
      </c>
      <c r="CW99" s="87" t="s">
        <v>874</v>
      </c>
      <c r="CX99" s="87" t="b">
        <v>0</v>
      </c>
      <c r="CY99" s="87" t="b">
        <v>0</v>
      </c>
      <c r="CZ99" s="87" t="b">
        <v>1</v>
      </c>
      <c r="DA99" s="87"/>
      <c r="DB99" s="87">
        <v>13526</v>
      </c>
      <c r="DC99" s="87" t="s">
        <v>903</v>
      </c>
      <c r="DD99" s="87" t="b">
        <v>1</v>
      </c>
      <c r="DE99" s="87" t="s">
        <v>65</v>
      </c>
      <c r="DF99" s="87">
        <v>5</v>
      </c>
      <c r="DG99" s="87">
        <v>23</v>
      </c>
      <c r="DH99" s="87">
        <v>23</v>
      </c>
      <c r="DI99" s="87">
        <v>2</v>
      </c>
      <c r="DJ99" s="87">
        <v>1</v>
      </c>
      <c r="DK99" s="87">
        <v>14.5</v>
      </c>
      <c r="DL99" s="87">
        <v>14.5</v>
      </c>
    </row>
    <row r="100" spans="1:116" ht="15">
      <c r="A100" s="87" t="s">
        <v>552</v>
      </c>
      <c r="B100" s="87" t="s">
        <v>551</v>
      </c>
      <c r="C100" s="87" t="s">
        <v>248</v>
      </c>
      <c r="D100" s="87" t="s">
        <v>247</v>
      </c>
      <c r="E100" s="87"/>
      <c r="F100" s="87" t="s">
        <v>292</v>
      </c>
      <c r="G100" s="125">
        <v>43705.15375</v>
      </c>
      <c r="H100" s="87" t="s">
        <v>297</v>
      </c>
      <c r="I100" s="87" t="s">
        <v>321</v>
      </c>
      <c r="J100" s="87" t="s">
        <v>334</v>
      </c>
      <c r="K100" s="87" t="s">
        <v>343</v>
      </c>
      <c r="L100" s="87"/>
      <c r="M100" s="87" t="s">
        <v>381</v>
      </c>
      <c r="N100" s="125">
        <v>43705.15375</v>
      </c>
      <c r="O100" s="125">
        <v>43705</v>
      </c>
      <c r="P100" s="126">
        <v>0.15375</v>
      </c>
      <c r="Q100" s="87" t="s">
        <v>487</v>
      </c>
      <c r="R100" s="87"/>
      <c r="S100" s="87"/>
      <c r="T100" s="87" t="s">
        <v>552</v>
      </c>
      <c r="U100" s="87"/>
      <c r="V100" s="87" t="b">
        <v>0</v>
      </c>
      <c r="W100" s="87">
        <v>0</v>
      </c>
      <c r="X100" s="87"/>
      <c r="Y100" s="87" t="b">
        <v>0</v>
      </c>
      <c r="Z100" s="87" t="s">
        <v>611</v>
      </c>
      <c r="AA100" s="87"/>
      <c r="AB100" s="87"/>
      <c r="AC100" s="87" t="b">
        <v>0</v>
      </c>
      <c r="AD100" s="87">
        <v>1</v>
      </c>
      <c r="AE100" s="87" t="s">
        <v>551</v>
      </c>
      <c r="AF100" s="87" t="s">
        <v>613</v>
      </c>
      <c r="AG100" s="87" t="b">
        <v>0</v>
      </c>
      <c r="AH100" s="87" t="s">
        <v>551</v>
      </c>
      <c r="AI100" s="87" t="s">
        <v>196</v>
      </c>
      <c r="AJ100" s="87">
        <v>0</v>
      </c>
      <c r="AK100" s="87">
        <v>0</v>
      </c>
      <c r="AL100" s="87"/>
      <c r="AM100" s="87"/>
      <c r="AN100" s="87"/>
      <c r="AO100" s="87"/>
      <c r="AP100" s="87"/>
      <c r="AQ100" s="87"/>
      <c r="AR100" s="87"/>
      <c r="AS100" s="87"/>
      <c r="AT100" s="87">
        <v>1</v>
      </c>
      <c r="AU100" s="87">
        <v>5</v>
      </c>
      <c r="AV100" s="87">
        <v>5</v>
      </c>
      <c r="AW100" s="87" t="s">
        <v>248</v>
      </c>
      <c r="AX100" s="87"/>
      <c r="AY100" s="87"/>
      <c r="AZ100" s="87"/>
      <c r="BA100" s="87"/>
      <c r="BB100" s="87"/>
      <c r="BC100" s="87"/>
      <c r="BD100" s="87"/>
      <c r="BE100" s="87"/>
      <c r="BF100" s="87"/>
      <c r="BG100" s="87" t="s">
        <v>676</v>
      </c>
      <c r="BH100" s="87">
        <v>1369</v>
      </c>
      <c r="BI100" s="87">
        <v>307</v>
      </c>
      <c r="BJ100" s="87">
        <v>11355</v>
      </c>
      <c r="BK100" s="87">
        <v>42290</v>
      </c>
      <c r="BL100" s="87"/>
      <c r="BM100" s="87" t="s">
        <v>733</v>
      </c>
      <c r="BN100" s="87" t="s">
        <v>783</v>
      </c>
      <c r="BO100" s="87" t="s">
        <v>825</v>
      </c>
      <c r="BP100" s="87"/>
      <c r="BQ100" s="125">
        <v>42975.598645833335</v>
      </c>
      <c r="BR100" s="87" t="s">
        <v>875</v>
      </c>
      <c r="BS100" s="87" t="b">
        <v>1</v>
      </c>
      <c r="BT100" s="87" t="b">
        <v>0</v>
      </c>
      <c r="BU100" s="87" t="b">
        <v>1</v>
      </c>
      <c r="BV100" s="87"/>
      <c r="BW100" s="87">
        <v>1</v>
      </c>
      <c r="BX100" s="87"/>
      <c r="BY100" s="87" t="b">
        <v>0</v>
      </c>
      <c r="BZ100" s="87" t="s">
        <v>66</v>
      </c>
      <c r="CA100" s="87">
        <v>5</v>
      </c>
      <c r="CB100" s="87" t="s">
        <v>247</v>
      </c>
      <c r="CC100" s="87"/>
      <c r="CD100" s="87"/>
      <c r="CE100" s="87"/>
      <c r="CF100" s="87"/>
      <c r="CG100" s="87"/>
      <c r="CH100" s="87"/>
      <c r="CI100" s="87"/>
      <c r="CJ100" s="87"/>
      <c r="CK100" s="87"/>
      <c r="CL100" s="87" t="s">
        <v>674</v>
      </c>
      <c r="CM100" s="87">
        <v>150</v>
      </c>
      <c r="CN100" s="87">
        <v>82</v>
      </c>
      <c r="CO100" s="87">
        <v>320</v>
      </c>
      <c r="CP100" s="87">
        <v>614</v>
      </c>
      <c r="CQ100" s="87"/>
      <c r="CR100" s="87" t="s">
        <v>731</v>
      </c>
      <c r="CS100" s="87" t="s">
        <v>625</v>
      </c>
      <c r="CT100" s="87"/>
      <c r="CU100" s="87"/>
      <c r="CV100" s="125">
        <v>43030.80658564815</v>
      </c>
      <c r="CW100" s="87" t="s">
        <v>873</v>
      </c>
      <c r="CX100" s="87" t="b">
        <v>1</v>
      </c>
      <c r="CY100" s="87" t="b">
        <v>0</v>
      </c>
      <c r="CZ100" s="87" t="b">
        <v>0</v>
      </c>
      <c r="DA100" s="87"/>
      <c r="DB100" s="87">
        <v>0</v>
      </c>
      <c r="DC100" s="87"/>
      <c r="DD100" s="87" t="b">
        <v>0</v>
      </c>
      <c r="DE100" s="87" t="s">
        <v>66</v>
      </c>
      <c r="DF100" s="87">
        <v>5</v>
      </c>
      <c r="DG100" s="87">
        <v>23</v>
      </c>
      <c r="DH100" s="87">
        <v>23</v>
      </c>
      <c r="DI100" s="87">
        <v>2</v>
      </c>
      <c r="DJ100" s="87">
        <v>1</v>
      </c>
      <c r="DK100" s="87">
        <v>14.5</v>
      </c>
      <c r="DL100" s="87">
        <v>14.5</v>
      </c>
    </row>
    <row r="101" spans="1:116" ht="15">
      <c r="A101" s="87" t="s">
        <v>551</v>
      </c>
      <c r="B101" s="87" t="s">
        <v>551</v>
      </c>
      <c r="C101" s="87" t="s">
        <v>247</v>
      </c>
      <c r="D101" s="87" t="s">
        <v>278</v>
      </c>
      <c r="E101" s="87"/>
      <c r="F101" s="87" t="s">
        <v>293</v>
      </c>
      <c r="G101" s="125">
        <v>43704.66751157407</v>
      </c>
      <c r="H101" s="87" t="s">
        <v>297</v>
      </c>
      <c r="I101" s="87" t="s">
        <v>321</v>
      </c>
      <c r="J101" s="87" t="s">
        <v>334</v>
      </c>
      <c r="K101" s="87" t="s">
        <v>343</v>
      </c>
      <c r="L101" s="87"/>
      <c r="M101" s="87" t="s">
        <v>380</v>
      </c>
      <c r="N101" s="125">
        <v>43704.66751157407</v>
      </c>
      <c r="O101" s="125">
        <v>43704</v>
      </c>
      <c r="P101" s="126">
        <v>0.6675115740740741</v>
      </c>
      <c r="Q101" s="87" t="s">
        <v>486</v>
      </c>
      <c r="R101" s="87"/>
      <c r="S101" s="87"/>
      <c r="T101" s="87" t="s">
        <v>551</v>
      </c>
      <c r="U101" s="87"/>
      <c r="V101" s="87" t="b">
        <v>0</v>
      </c>
      <c r="W101" s="87">
        <v>3</v>
      </c>
      <c r="X101" s="87"/>
      <c r="Y101" s="87" t="b">
        <v>0</v>
      </c>
      <c r="Z101" s="87" t="s">
        <v>611</v>
      </c>
      <c r="AA101" s="87"/>
      <c r="AB101" s="87"/>
      <c r="AC101" s="87" t="b">
        <v>0</v>
      </c>
      <c r="AD101" s="87">
        <v>1</v>
      </c>
      <c r="AE101" s="87"/>
      <c r="AF101" s="87" t="s">
        <v>617</v>
      </c>
      <c r="AG101" s="87" t="b">
        <v>0</v>
      </c>
      <c r="AH101" s="87" t="s">
        <v>551</v>
      </c>
      <c r="AI101" s="87" t="s">
        <v>196</v>
      </c>
      <c r="AJ101" s="87">
        <v>0</v>
      </c>
      <c r="AK101" s="87">
        <v>0</v>
      </c>
      <c r="AL101" s="87"/>
      <c r="AM101" s="87"/>
      <c r="AN101" s="87"/>
      <c r="AO101" s="87"/>
      <c r="AP101" s="87"/>
      <c r="AQ101" s="87"/>
      <c r="AR101" s="87"/>
      <c r="AS101" s="87"/>
      <c r="AT101" s="87">
        <v>1</v>
      </c>
      <c r="AU101" s="87">
        <v>5</v>
      </c>
      <c r="AV101" s="87">
        <v>5</v>
      </c>
      <c r="AW101" s="87" t="s">
        <v>247</v>
      </c>
      <c r="AX101" s="87"/>
      <c r="AY101" s="87"/>
      <c r="AZ101" s="87"/>
      <c r="BA101" s="87"/>
      <c r="BB101" s="87"/>
      <c r="BC101" s="87"/>
      <c r="BD101" s="87"/>
      <c r="BE101" s="87"/>
      <c r="BF101" s="87"/>
      <c r="BG101" s="87" t="s">
        <v>674</v>
      </c>
      <c r="BH101" s="87">
        <v>150</v>
      </c>
      <c r="BI101" s="87">
        <v>82</v>
      </c>
      <c r="BJ101" s="87">
        <v>320</v>
      </c>
      <c r="BK101" s="87">
        <v>614</v>
      </c>
      <c r="BL101" s="87"/>
      <c r="BM101" s="87" t="s">
        <v>731</v>
      </c>
      <c r="BN101" s="87" t="s">
        <v>625</v>
      </c>
      <c r="BO101" s="87"/>
      <c r="BP101" s="87"/>
      <c r="BQ101" s="125">
        <v>43030.80658564815</v>
      </c>
      <c r="BR101" s="87" t="s">
        <v>873</v>
      </c>
      <c r="BS101" s="87" t="b">
        <v>1</v>
      </c>
      <c r="BT101" s="87" t="b">
        <v>0</v>
      </c>
      <c r="BU101" s="87" t="b">
        <v>0</v>
      </c>
      <c r="BV101" s="87"/>
      <c r="BW101" s="87">
        <v>0</v>
      </c>
      <c r="BX101" s="87"/>
      <c r="BY101" s="87" t="b">
        <v>0</v>
      </c>
      <c r="BZ101" s="87" t="s">
        <v>66</v>
      </c>
      <c r="CA101" s="87">
        <v>5</v>
      </c>
      <c r="CB101" s="87" t="s">
        <v>278</v>
      </c>
      <c r="CC101" s="87"/>
      <c r="CD101" s="87"/>
      <c r="CE101" s="87"/>
      <c r="CF101" s="87"/>
      <c r="CG101" s="87"/>
      <c r="CH101" s="87"/>
      <c r="CI101" s="87"/>
      <c r="CJ101" s="87"/>
      <c r="CK101" s="87"/>
      <c r="CL101" s="87" t="s">
        <v>675</v>
      </c>
      <c r="CM101" s="87">
        <v>92</v>
      </c>
      <c r="CN101" s="87">
        <v>401183</v>
      </c>
      <c r="CO101" s="87">
        <v>75493</v>
      </c>
      <c r="CP101" s="87">
        <v>522</v>
      </c>
      <c r="CQ101" s="87"/>
      <c r="CR101" s="87" t="s">
        <v>732</v>
      </c>
      <c r="CS101" s="87" t="s">
        <v>625</v>
      </c>
      <c r="CT101" s="87" t="s">
        <v>824</v>
      </c>
      <c r="CU101" s="87"/>
      <c r="CV101" s="125">
        <v>39875.69420138889</v>
      </c>
      <c r="CW101" s="87" t="s">
        <v>874</v>
      </c>
      <c r="CX101" s="87" t="b">
        <v>0</v>
      </c>
      <c r="CY101" s="87" t="b">
        <v>0</v>
      </c>
      <c r="CZ101" s="87" t="b">
        <v>1</v>
      </c>
      <c r="DA101" s="87"/>
      <c r="DB101" s="87">
        <v>13526</v>
      </c>
      <c r="DC101" s="87" t="s">
        <v>903</v>
      </c>
      <c r="DD101" s="87" t="b">
        <v>1</v>
      </c>
      <c r="DE101" s="87" t="s">
        <v>65</v>
      </c>
      <c r="DF101" s="87">
        <v>5</v>
      </c>
      <c r="DG101" s="87">
        <v>23</v>
      </c>
      <c r="DH101" s="87">
        <v>23</v>
      </c>
      <c r="DI101" s="87">
        <v>1</v>
      </c>
      <c r="DJ101" s="87">
        <v>1</v>
      </c>
      <c r="DK101" s="87">
        <v>14.5</v>
      </c>
      <c r="DL101" s="87">
        <v>14.5</v>
      </c>
    </row>
    <row r="102" spans="1:116" ht="15">
      <c r="A102" s="87" t="s">
        <v>550</v>
      </c>
      <c r="B102" s="87" t="s">
        <v>558</v>
      </c>
      <c r="C102" s="87" t="s">
        <v>246</v>
      </c>
      <c r="D102" s="87" t="s">
        <v>250</v>
      </c>
      <c r="E102" s="87"/>
      <c r="F102" s="87" t="s">
        <v>293</v>
      </c>
      <c r="G102" s="125">
        <v>43704.99146990741</v>
      </c>
      <c r="H102" s="87" t="s">
        <v>296</v>
      </c>
      <c r="I102" s="87"/>
      <c r="J102" s="87"/>
      <c r="K102" s="87" t="s">
        <v>342</v>
      </c>
      <c r="L102" s="87"/>
      <c r="M102" s="87" t="s">
        <v>379</v>
      </c>
      <c r="N102" s="125">
        <v>43704.99146990741</v>
      </c>
      <c r="O102" s="125">
        <v>43704</v>
      </c>
      <c r="P102" s="126">
        <v>0.9914699074074074</v>
      </c>
      <c r="Q102" s="87" t="s">
        <v>485</v>
      </c>
      <c r="R102" s="87"/>
      <c r="S102" s="87"/>
      <c r="T102" s="87" t="s">
        <v>550</v>
      </c>
      <c r="U102" s="87"/>
      <c r="V102" s="87" t="b">
        <v>0</v>
      </c>
      <c r="W102" s="87">
        <v>0</v>
      </c>
      <c r="X102" s="87"/>
      <c r="Y102" s="87" t="b">
        <v>0</v>
      </c>
      <c r="Z102" s="87" t="s">
        <v>611</v>
      </c>
      <c r="AA102" s="87"/>
      <c r="AB102" s="87"/>
      <c r="AC102" s="87" t="b">
        <v>0</v>
      </c>
      <c r="AD102" s="87">
        <v>11</v>
      </c>
      <c r="AE102" s="87" t="s">
        <v>558</v>
      </c>
      <c r="AF102" s="87" t="s">
        <v>613</v>
      </c>
      <c r="AG102" s="87" t="b">
        <v>0</v>
      </c>
      <c r="AH102" s="87" t="s">
        <v>558</v>
      </c>
      <c r="AI102" s="87" t="s">
        <v>196</v>
      </c>
      <c r="AJ102" s="87">
        <v>0</v>
      </c>
      <c r="AK102" s="87">
        <v>0</v>
      </c>
      <c r="AL102" s="87"/>
      <c r="AM102" s="87"/>
      <c r="AN102" s="87"/>
      <c r="AO102" s="87"/>
      <c r="AP102" s="87"/>
      <c r="AQ102" s="87"/>
      <c r="AR102" s="87"/>
      <c r="AS102" s="87"/>
      <c r="AT102" s="87">
        <v>1</v>
      </c>
      <c r="AU102" s="87">
        <v>3</v>
      </c>
      <c r="AV102" s="87">
        <v>3</v>
      </c>
      <c r="AW102" s="87" t="s">
        <v>246</v>
      </c>
      <c r="AX102" s="87"/>
      <c r="AY102" s="87"/>
      <c r="AZ102" s="87"/>
      <c r="BA102" s="87"/>
      <c r="BB102" s="87"/>
      <c r="BC102" s="87"/>
      <c r="BD102" s="87"/>
      <c r="BE102" s="87"/>
      <c r="BF102" s="87"/>
      <c r="BG102" s="87" t="s">
        <v>673</v>
      </c>
      <c r="BH102" s="87">
        <v>558</v>
      </c>
      <c r="BI102" s="87">
        <v>758</v>
      </c>
      <c r="BJ102" s="87">
        <v>4724</v>
      </c>
      <c r="BK102" s="87">
        <v>7636</v>
      </c>
      <c r="BL102" s="87"/>
      <c r="BM102" s="87" t="s">
        <v>730</v>
      </c>
      <c r="BN102" s="87" t="s">
        <v>782</v>
      </c>
      <c r="BO102" s="87"/>
      <c r="BP102" s="87"/>
      <c r="BQ102" s="125">
        <v>41660.86708333333</v>
      </c>
      <c r="BR102" s="87" t="s">
        <v>872</v>
      </c>
      <c r="BS102" s="87" t="b">
        <v>0</v>
      </c>
      <c r="BT102" s="87" t="b">
        <v>0</v>
      </c>
      <c r="BU102" s="87" t="b">
        <v>1</v>
      </c>
      <c r="BV102" s="87"/>
      <c r="BW102" s="87">
        <v>36</v>
      </c>
      <c r="BX102" s="87" t="s">
        <v>903</v>
      </c>
      <c r="BY102" s="87" t="b">
        <v>0</v>
      </c>
      <c r="BZ102" s="87" t="s">
        <v>66</v>
      </c>
      <c r="CA102" s="87">
        <v>3</v>
      </c>
      <c r="CB102" s="87" t="s">
        <v>250</v>
      </c>
      <c r="CC102" s="87"/>
      <c r="CD102" s="87"/>
      <c r="CE102" s="87"/>
      <c r="CF102" s="87"/>
      <c r="CG102" s="87"/>
      <c r="CH102" s="87"/>
      <c r="CI102" s="87"/>
      <c r="CJ102" s="87"/>
      <c r="CK102" s="87"/>
      <c r="CL102" s="87" t="s">
        <v>669</v>
      </c>
      <c r="CM102" s="87">
        <v>210</v>
      </c>
      <c r="CN102" s="87">
        <v>1302</v>
      </c>
      <c r="CO102" s="87">
        <v>468</v>
      </c>
      <c r="CP102" s="87">
        <v>87</v>
      </c>
      <c r="CQ102" s="87"/>
      <c r="CR102" s="87" t="s">
        <v>726</v>
      </c>
      <c r="CS102" s="87" t="s">
        <v>780</v>
      </c>
      <c r="CT102" s="87" t="s">
        <v>821</v>
      </c>
      <c r="CU102" s="87"/>
      <c r="CV102" s="125">
        <v>41289.019583333335</v>
      </c>
      <c r="CW102" s="87" t="s">
        <v>869</v>
      </c>
      <c r="CX102" s="87" t="b">
        <v>1</v>
      </c>
      <c r="CY102" s="87" t="b">
        <v>0</v>
      </c>
      <c r="CZ102" s="87" t="b">
        <v>1</v>
      </c>
      <c r="DA102" s="87"/>
      <c r="DB102" s="87">
        <v>63</v>
      </c>
      <c r="DC102" s="87" t="s">
        <v>903</v>
      </c>
      <c r="DD102" s="87" t="b">
        <v>0</v>
      </c>
      <c r="DE102" s="87" t="s">
        <v>66</v>
      </c>
      <c r="DF102" s="87">
        <v>3</v>
      </c>
      <c r="DG102" s="87">
        <v>24</v>
      </c>
      <c r="DH102" s="87">
        <v>24</v>
      </c>
      <c r="DI102" s="87">
        <v>2</v>
      </c>
      <c r="DJ102" s="87">
        <v>1</v>
      </c>
      <c r="DK102" s="87">
        <v>15.5</v>
      </c>
      <c r="DL102" s="87">
        <v>20</v>
      </c>
    </row>
    <row r="103" spans="1:116" ht="15">
      <c r="A103" s="87" t="s">
        <v>550</v>
      </c>
      <c r="B103" s="87" t="s">
        <v>558</v>
      </c>
      <c r="C103" s="87" t="s">
        <v>246</v>
      </c>
      <c r="D103" s="87" t="s">
        <v>251</v>
      </c>
      <c r="E103" s="87"/>
      <c r="F103" s="87" t="s">
        <v>293</v>
      </c>
      <c r="G103" s="125">
        <v>43704.99146990741</v>
      </c>
      <c r="H103" s="87" t="s">
        <v>296</v>
      </c>
      <c r="I103" s="87"/>
      <c r="J103" s="87"/>
      <c r="K103" s="87" t="s">
        <v>342</v>
      </c>
      <c r="L103" s="87"/>
      <c r="M103" s="87" t="s">
        <v>379</v>
      </c>
      <c r="N103" s="125">
        <v>43704.99146990741</v>
      </c>
      <c r="O103" s="125">
        <v>43704</v>
      </c>
      <c r="P103" s="126">
        <v>0.9914699074074074</v>
      </c>
      <c r="Q103" s="87" t="s">
        <v>485</v>
      </c>
      <c r="R103" s="87"/>
      <c r="S103" s="87"/>
      <c r="T103" s="87" t="s">
        <v>550</v>
      </c>
      <c r="U103" s="87"/>
      <c r="V103" s="87" t="b">
        <v>0</v>
      </c>
      <c r="W103" s="87">
        <v>0</v>
      </c>
      <c r="X103" s="87"/>
      <c r="Y103" s="87" t="b">
        <v>0</v>
      </c>
      <c r="Z103" s="87" t="s">
        <v>611</v>
      </c>
      <c r="AA103" s="87"/>
      <c r="AB103" s="87"/>
      <c r="AC103" s="87" t="b">
        <v>0</v>
      </c>
      <c r="AD103" s="87">
        <v>11</v>
      </c>
      <c r="AE103" s="87" t="s">
        <v>558</v>
      </c>
      <c r="AF103" s="87" t="s">
        <v>613</v>
      </c>
      <c r="AG103" s="87" t="b">
        <v>0</v>
      </c>
      <c r="AH103" s="87" t="s">
        <v>558</v>
      </c>
      <c r="AI103" s="87" t="s">
        <v>196</v>
      </c>
      <c r="AJ103" s="87">
        <v>0</v>
      </c>
      <c r="AK103" s="87">
        <v>0</v>
      </c>
      <c r="AL103" s="87"/>
      <c r="AM103" s="87"/>
      <c r="AN103" s="87"/>
      <c r="AO103" s="87"/>
      <c r="AP103" s="87"/>
      <c r="AQ103" s="87"/>
      <c r="AR103" s="87"/>
      <c r="AS103" s="87"/>
      <c r="AT103" s="87">
        <v>1</v>
      </c>
      <c r="AU103" s="87">
        <v>3</v>
      </c>
      <c r="AV103" s="87">
        <v>3</v>
      </c>
      <c r="AW103" s="87" t="s">
        <v>246</v>
      </c>
      <c r="AX103" s="87"/>
      <c r="AY103" s="87"/>
      <c r="AZ103" s="87"/>
      <c r="BA103" s="87"/>
      <c r="BB103" s="87"/>
      <c r="BC103" s="87"/>
      <c r="BD103" s="87"/>
      <c r="BE103" s="87"/>
      <c r="BF103" s="87"/>
      <c r="BG103" s="87" t="s">
        <v>673</v>
      </c>
      <c r="BH103" s="87">
        <v>558</v>
      </c>
      <c r="BI103" s="87">
        <v>758</v>
      </c>
      <c r="BJ103" s="87">
        <v>4724</v>
      </c>
      <c r="BK103" s="87">
        <v>7636</v>
      </c>
      <c r="BL103" s="87"/>
      <c r="BM103" s="87" t="s">
        <v>730</v>
      </c>
      <c r="BN103" s="87" t="s">
        <v>782</v>
      </c>
      <c r="BO103" s="87"/>
      <c r="BP103" s="87"/>
      <c r="BQ103" s="125">
        <v>41660.86708333333</v>
      </c>
      <c r="BR103" s="87" t="s">
        <v>872</v>
      </c>
      <c r="BS103" s="87" t="b">
        <v>0</v>
      </c>
      <c r="BT103" s="87" t="b">
        <v>0</v>
      </c>
      <c r="BU103" s="87" t="b">
        <v>1</v>
      </c>
      <c r="BV103" s="87"/>
      <c r="BW103" s="87">
        <v>36</v>
      </c>
      <c r="BX103" s="87" t="s">
        <v>903</v>
      </c>
      <c r="BY103" s="87" t="b">
        <v>0</v>
      </c>
      <c r="BZ103" s="87" t="s">
        <v>66</v>
      </c>
      <c r="CA103" s="87">
        <v>3</v>
      </c>
      <c r="CB103" s="87" t="s">
        <v>251</v>
      </c>
      <c r="CC103" s="87"/>
      <c r="CD103" s="87"/>
      <c r="CE103" s="87"/>
      <c r="CF103" s="87"/>
      <c r="CG103" s="87"/>
      <c r="CH103" s="87"/>
      <c r="CI103" s="87"/>
      <c r="CJ103" s="87"/>
      <c r="CK103" s="87"/>
      <c r="CL103" s="87" t="s">
        <v>668</v>
      </c>
      <c r="CM103" s="87">
        <v>1240</v>
      </c>
      <c r="CN103" s="87">
        <v>887</v>
      </c>
      <c r="CO103" s="87">
        <v>481</v>
      </c>
      <c r="CP103" s="87">
        <v>970</v>
      </c>
      <c r="CQ103" s="87"/>
      <c r="CR103" s="87" t="s">
        <v>725</v>
      </c>
      <c r="CS103" s="87" t="s">
        <v>779</v>
      </c>
      <c r="CT103" s="87" t="s">
        <v>820</v>
      </c>
      <c r="CU103" s="87"/>
      <c r="CV103" s="125">
        <v>39932.89575231481</v>
      </c>
      <c r="CW103" s="87"/>
      <c r="CX103" s="87" t="b">
        <v>1</v>
      </c>
      <c r="CY103" s="87" t="b">
        <v>0</v>
      </c>
      <c r="CZ103" s="87" t="b">
        <v>0</v>
      </c>
      <c r="DA103" s="87"/>
      <c r="DB103" s="87">
        <v>21</v>
      </c>
      <c r="DC103" s="87" t="s">
        <v>903</v>
      </c>
      <c r="DD103" s="87" t="b">
        <v>0</v>
      </c>
      <c r="DE103" s="87" t="s">
        <v>66</v>
      </c>
      <c r="DF103" s="87">
        <v>3</v>
      </c>
      <c r="DG103" s="87">
        <v>24</v>
      </c>
      <c r="DH103" s="87">
        <v>24</v>
      </c>
      <c r="DI103" s="87">
        <v>2</v>
      </c>
      <c r="DJ103" s="87">
        <v>1</v>
      </c>
      <c r="DK103" s="87">
        <v>15.5</v>
      </c>
      <c r="DL103" s="87">
        <v>20</v>
      </c>
    </row>
    <row r="104" spans="1:116" ht="15">
      <c r="A104" s="87" t="s">
        <v>550</v>
      </c>
      <c r="B104" s="87" t="s">
        <v>558</v>
      </c>
      <c r="C104" s="87" t="s">
        <v>246</v>
      </c>
      <c r="D104" s="87" t="s">
        <v>253</v>
      </c>
      <c r="E104" s="87"/>
      <c r="F104" s="87" t="s">
        <v>293</v>
      </c>
      <c r="G104" s="125">
        <v>43704.99146990741</v>
      </c>
      <c r="H104" s="87" t="s">
        <v>296</v>
      </c>
      <c r="I104" s="87"/>
      <c r="J104" s="87"/>
      <c r="K104" s="87" t="s">
        <v>342</v>
      </c>
      <c r="L104" s="87"/>
      <c r="M104" s="87" t="s">
        <v>379</v>
      </c>
      <c r="N104" s="125">
        <v>43704.99146990741</v>
      </c>
      <c r="O104" s="125">
        <v>43704</v>
      </c>
      <c r="P104" s="126">
        <v>0.9914699074074074</v>
      </c>
      <c r="Q104" s="87" t="s">
        <v>485</v>
      </c>
      <c r="R104" s="87"/>
      <c r="S104" s="87"/>
      <c r="T104" s="87" t="s">
        <v>550</v>
      </c>
      <c r="U104" s="87"/>
      <c r="V104" s="87" t="b">
        <v>0</v>
      </c>
      <c r="W104" s="87">
        <v>0</v>
      </c>
      <c r="X104" s="87"/>
      <c r="Y104" s="87" t="b">
        <v>0</v>
      </c>
      <c r="Z104" s="87" t="s">
        <v>611</v>
      </c>
      <c r="AA104" s="87"/>
      <c r="AB104" s="87"/>
      <c r="AC104" s="87" t="b">
        <v>0</v>
      </c>
      <c r="AD104" s="87">
        <v>11</v>
      </c>
      <c r="AE104" s="87" t="s">
        <v>558</v>
      </c>
      <c r="AF104" s="87" t="s">
        <v>613</v>
      </c>
      <c r="AG104" s="87" t="b">
        <v>0</v>
      </c>
      <c r="AH104" s="87" t="s">
        <v>558</v>
      </c>
      <c r="AI104" s="87" t="s">
        <v>196</v>
      </c>
      <c r="AJ104" s="87">
        <v>0</v>
      </c>
      <c r="AK104" s="87">
        <v>0</v>
      </c>
      <c r="AL104" s="87"/>
      <c r="AM104" s="87"/>
      <c r="AN104" s="87"/>
      <c r="AO104" s="87"/>
      <c r="AP104" s="87"/>
      <c r="AQ104" s="87"/>
      <c r="AR104" s="87"/>
      <c r="AS104" s="87"/>
      <c r="AT104" s="87">
        <v>1</v>
      </c>
      <c r="AU104" s="87">
        <v>3</v>
      </c>
      <c r="AV104" s="87">
        <v>3</v>
      </c>
      <c r="AW104" s="87" t="s">
        <v>246</v>
      </c>
      <c r="AX104" s="87"/>
      <c r="AY104" s="87"/>
      <c r="AZ104" s="87"/>
      <c r="BA104" s="87"/>
      <c r="BB104" s="87"/>
      <c r="BC104" s="87"/>
      <c r="BD104" s="87"/>
      <c r="BE104" s="87"/>
      <c r="BF104" s="87"/>
      <c r="BG104" s="87" t="s">
        <v>673</v>
      </c>
      <c r="BH104" s="87">
        <v>558</v>
      </c>
      <c r="BI104" s="87">
        <v>758</v>
      </c>
      <c r="BJ104" s="87">
        <v>4724</v>
      </c>
      <c r="BK104" s="87">
        <v>7636</v>
      </c>
      <c r="BL104" s="87"/>
      <c r="BM104" s="87" t="s">
        <v>730</v>
      </c>
      <c r="BN104" s="87" t="s">
        <v>782</v>
      </c>
      <c r="BO104" s="87"/>
      <c r="BP104" s="87"/>
      <c r="BQ104" s="125">
        <v>41660.86708333333</v>
      </c>
      <c r="BR104" s="87" t="s">
        <v>872</v>
      </c>
      <c r="BS104" s="87" t="b">
        <v>0</v>
      </c>
      <c r="BT104" s="87" t="b">
        <v>0</v>
      </c>
      <c r="BU104" s="87" t="b">
        <v>1</v>
      </c>
      <c r="BV104" s="87"/>
      <c r="BW104" s="87">
        <v>36</v>
      </c>
      <c r="BX104" s="87" t="s">
        <v>903</v>
      </c>
      <c r="BY104" s="87" t="b">
        <v>0</v>
      </c>
      <c r="BZ104" s="87" t="s">
        <v>66</v>
      </c>
      <c r="CA104" s="87">
        <v>3</v>
      </c>
      <c r="CB104" s="87" t="s">
        <v>253</v>
      </c>
      <c r="CC104" s="87"/>
      <c r="CD104" s="87"/>
      <c r="CE104" s="87"/>
      <c r="CF104" s="87"/>
      <c r="CG104" s="87"/>
      <c r="CH104" s="87"/>
      <c r="CI104" s="87"/>
      <c r="CJ104" s="87"/>
      <c r="CK104" s="87"/>
      <c r="CL104" s="87" t="s">
        <v>667</v>
      </c>
      <c r="CM104" s="87">
        <v>376</v>
      </c>
      <c r="CN104" s="87">
        <v>1615</v>
      </c>
      <c r="CO104" s="87">
        <v>356</v>
      </c>
      <c r="CP104" s="87">
        <v>5869</v>
      </c>
      <c r="CQ104" s="87"/>
      <c r="CR104" s="87" t="s">
        <v>724</v>
      </c>
      <c r="CS104" s="87"/>
      <c r="CT104" s="87" t="s">
        <v>819</v>
      </c>
      <c r="CU104" s="87"/>
      <c r="CV104" s="125">
        <v>40128.15126157407</v>
      </c>
      <c r="CW104" s="87" t="s">
        <v>868</v>
      </c>
      <c r="CX104" s="87" t="b">
        <v>0</v>
      </c>
      <c r="CY104" s="87" t="b">
        <v>0</v>
      </c>
      <c r="CZ104" s="87" t="b">
        <v>1</v>
      </c>
      <c r="DA104" s="87"/>
      <c r="DB104" s="87">
        <v>46</v>
      </c>
      <c r="DC104" s="87" t="s">
        <v>903</v>
      </c>
      <c r="DD104" s="87" t="b">
        <v>1</v>
      </c>
      <c r="DE104" s="87" t="s">
        <v>66</v>
      </c>
      <c r="DF104" s="87">
        <v>3</v>
      </c>
      <c r="DG104" s="87">
        <v>24</v>
      </c>
      <c r="DH104" s="87">
        <v>24</v>
      </c>
      <c r="DI104" s="87">
        <v>2</v>
      </c>
      <c r="DJ104" s="87">
        <v>1</v>
      </c>
      <c r="DK104" s="87">
        <v>15.5</v>
      </c>
      <c r="DL104" s="87">
        <v>20</v>
      </c>
    </row>
    <row r="105" spans="1:116" ht="15">
      <c r="A105" s="87" t="s">
        <v>550</v>
      </c>
      <c r="B105" s="87" t="s">
        <v>558</v>
      </c>
      <c r="C105" s="87" t="s">
        <v>246</v>
      </c>
      <c r="D105" s="87" t="s">
        <v>252</v>
      </c>
      <c r="E105" s="87"/>
      <c r="F105" s="87" t="s">
        <v>293</v>
      </c>
      <c r="G105" s="125">
        <v>43704.99146990741</v>
      </c>
      <c r="H105" s="87" t="s">
        <v>296</v>
      </c>
      <c r="I105" s="87"/>
      <c r="J105" s="87"/>
      <c r="K105" s="87" t="s">
        <v>342</v>
      </c>
      <c r="L105" s="87"/>
      <c r="M105" s="87" t="s">
        <v>379</v>
      </c>
      <c r="N105" s="125">
        <v>43704.99146990741</v>
      </c>
      <c r="O105" s="125">
        <v>43704</v>
      </c>
      <c r="P105" s="126">
        <v>0.9914699074074074</v>
      </c>
      <c r="Q105" s="87" t="s">
        <v>485</v>
      </c>
      <c r="R105" s="87"/>
      <c r="S105" s="87"/>
      <c r="T105" s="87" t="s">
        <v>550</v>
      </c>
      <c r="U105" s="87"/>
      <c r="V105" s="87" t="b">
        <v>0</v>
      </c>
      <c r="W105" s="87">
        <v>0</v>
      </c>
      <c r="X105" s="87"/>
      <c r="Y105" s="87" t="b">
        <v>0</v>
      </c>
      <c r="Z105" s="87" t="s">
        <v>611</v>
      </c>
      <c r="AA105" s="87"/>
      <c r="AB105" s="87"/>
      <c r="AC105" s="87" t="b">
        <v>0</v>
      </c>
      <c r="AD105" s="87">
        <v>11</v>
      </c>
      <c r="AE105" s="87" t="s">
        <v>558</v>
      </c>
      <c r="AF105" s="87" t="s">
        <v>613</v>
      </c>
      <c r="AG105" s="87" t="b">
        <v>0</v>
      </c>
      <c r="AH105" s="87" t="s">
        <v>558</v>
      </c>
      <c r="AI105" s="87" t="s">
        <v>196</v>
      </c>
      <c r="AJ105" s="87">
        <v>0</v>
      </c>
      <c r="AK105" s="87">
        <v>0</v>
      </c>
      <c r="AL105" s="87"/>
      <c r="AM105" s="87"/>
      <c r="AN105" s="87"/>
      <c r="AO105" s="87"/>
      <c r="AP105" s="87"/>
      <c r="AQ105" s="87"/>
      <c r="AR105" s="87"/>
      <c r="AS105" s="87"/>
      <c r="AT105" s="87">
        <v>1</v>
      </c>
      <c r="AU105" s="87">
        <v>3</v>
      </c>
      <c r="AV105" s="87">
        <v>3</v>
      </c>
      <c r="AW105" s="87" t="s">
        <v>246</v>
      </c>
      <c r="AX105" s="87"/>
      <c r="AY105" s="87"/>
      <c r="AZ105" s="87"/>
      <c r="BA105" s="87"/>
      <c r="BB105" s="87"/>
      <c r="BC105" s="87"/>
      <c r="BD105" s="87"/>
      <c r="BE105" s="87"/>
      <c r="BF105" s="87"/>
      <c r="BG105" s="87" t="s">
        <v>673</v>
      </c>
      <c r="BH105" s="87">
        <v>558</v>
      </c>
      <c r="BI105" s="87">
        <v>758</v>
      </c>
      <c r="BJ105" s="87">
        <v>4724</v>
      </c>
      <c r="BK105" s="87">
        <v>7636</v>
      </c>
      <c r="BL105" s="87"/>
      <c r="BM105" s="87" t="s">
        <v>730</v>
      </c>
      <c r="BN105" s="87" t="s">
        <v>782</v>
      </c>
      <c r="BO105" s="87"/>
      <c r="BP105" s="87"/>
      <c r="BQ105" s="125">
        <v>41660.86708333333</v>
      </c>
      <c r="BR105" s="87" t="s">
        <v>872</v>
      </c>
      <c r="BS105" s="87" t="b">
        <v>0</v>
      </c>
      <c r="BT105" s="87" t="b">
        <v>0</v>
      </c>
      <c r="BU105" s="87" t="b">
        <v>1</v>
      </c>
      <c r="BV105" s="87"/>
      <c r="BW105" s="87">
        <v>36</v>
      </c>
      <c r="BX105" s="87" t="s">
        <v>903</v>
      </c>
      <c r="BY105" s="87" t="b">
        <v>0</v>
      </c>
      <c r="BZ105" s="87" t="s">
        <v>66</v>
      </c>
      <c r="CA105" s="87">
        <v>3</v>
      </c>
      <c r="CB105" s="87" t="s">
        <v>252</v>
      </c>
      <c r="CC105" s="87"/>
      <c r="CD105" s="87"/>
      <c r="CE105" s="87"/>
      <c r="CF105" s="87"/>
      <c r="CG105" s="87"/>
      <c r="CH105" s="87"/>
      <c r="CI105" s="87"/>
      <c r="CJ105" s="87"/>
      <c r="CK105" s="87"/>
      <c r="CL105" s="87" t="s">
        <v>666</v>
      </c>
      <c r="CM105" s="87">
        <v>98</v>
      </c>
      <c r="CN105" s="87">
        <v>87</v>
      </c>
      <c r="CO105" s="87">
        <v>41</v>
      </c>
      <c r="CP105" s="87">
        <v>101</v>
      </c>
      <c r="CQ105" s="87"/>
      <c r="CR105" s="87" t="s">
        <v>723</v>
      </c>
      <c r="CS105" s="87" t="s">
        <v>778</v>
      </c>
      <c r="CT105" s="87" t="s">
        <v>818</v>
      </c>
      <c r="CU105" s="87"/>
      <c r="CV105" s="125">
        <v>41718.177719907406</v>
      </c>
      <c r="CW105" s="87" t="s">
        <v>867</v>
      </c>
      <c r="CX105" s="87" t="b">
        <v>1</v>
      </c>
      <c r="CY105" s="87" t="b">
        <v>0</v>
      </c>
      <c r="CZ105" s="87" t="b">
        <v>0</v>
      </c>
      <c r="DA105" s="87"/>
      <c r="DB105" s="87">
        <v>1</v>
      </c>
      <c r="DC105" s="87" t="s">
        <v>903</v>
      </c>
      <c r="DD105" s="87" t="b">
        <v>0</v>
      </c>
      <c r="DE105" s="87" t="s">
        <v>66</v>
      </c>
      <c r="DF105" s="87">
        <v>3</v>
      </c>
      <c r="DG105" s="87">
        <v>24</v>
      </c>
      <c r="DH105" s="87">
        <v>24</v>
      </c>
      <c r="DI105" s="87">
        <v>2</v>
      </c>
      <c r="DJ105" s="87">
        <v>1</v>
      </c>
      <c r="DK105" s="87">
        <v>15.5</v>
      </c>
      <c r="DL105" s="87">
        <v>20</v>
      </c>
    </row>
    <row r="106" spans="1:116" ht="15">
      <c r="A106" s="87" t="s">
        <v>550</v>
      </c>
      <c r="B106" s="87" t="s">
        <v>558</v>
      </c>
      <c r="C106" s="87" t="s">
        <v>246</v>
      </c>
      <c r="D106" s="87" t="s">
        <v>277</v>
      </c>
      <c r="E106" s="87"/>
      <c r="F106" s="87" t="s">
        <v>293</v>
      </c>
      <c r="G106" s="125">
        <v>43704.99146990741</v>
      </c>
      <c r="H106" s="87" t="s">
        <v>296</v>
      </c>
      <c r="I106" s="87"/>
      <c r="J106" s="87"/>
      <c r="K106" s="87" t="s">
        <v>342</v>
      </c>
      <c r="L106" s="87"/>
      <c r="M106" s="87" t="s">
        <v>379</v>
      </c>
      <c r="N106" s="125">
        <v>43704.99146990741</v>
      </c>
      <c r="O106" s="125">
        <v>43704</v>
      </c>
      <c r="P106" s="126">
        <v>0.9914699074074074</v>
      </c>
      <c r="Q106" s="87" t="s">
        <v>485</v>
      </c>
      <c r="R106" s="87"/>
      <c r="S106" s="87"/>
      <c r="T106" s="87" t="s">
        <v>550</v>
      </c>
      <c r="U106" s="87"/>
      <c r="V106" s="87" t="b">
        <v>0</v>
      </c>
      <c r="W106" s="87">
        <v>0</v>
      </c>
      <c r="X106" s="87"/>
      <c r="Y106" s="87" t="b">
        <v>0</v>
      </c>
      <c r="Z106" s="87" t="s">
        <v>611</v>
      </c>
      <c r="AA106" s="87"/>
      <c r="AB106" s="87"/>
      <c r="AC106" s="87" t="b">
        <v>0</v>
      </c>
      <c r="AD106" s="87">
        <v>11</v>
      </c>
      <c r="AE106" s="87" t="s">
        <v>558</v>
      </c>
      <c r="AF106" s="87" t="s">
        <v>613</v>
      </c>
      <c r="AG106" s="87" t="b">
        <v>0</v>
      </c>
      <c r="AH106" s="87" t="s">
        <v>558</v>
      </c>
      <c r="AI106" s="87" t="s">
        <v>196</v>
      </c>
      <c r="AJ106" s="87">
        <v>0</v>
      </c>
      <c r="AK106" s="87">
        <v>0</v>
      </c>
      <c r="AL106" s="87"/>
      <c r="AM106" s="87"/>
      <c r="AN106" s="87"/>
      <c r="AO106" s="87"/>
      <c r="AP106" s="87"/>
      <c r="AQ106" s="87"/>
      <c r="AR106" s="87"/>
      <c r="AS106" s="87"/>
      <c r="AT106" s="87">
        <v>1</v>
      </c>
      <c r="AU106" s="87">
        <v>3</v>
      </c>
      <c r="AV106" s="87">
        <v>3</v>
      </c>
      <c r="AW106" s="87" t="s">
        <v>246</v>
      </c>
      <c r="AX106" s="87"/>
      <c r="AY106" s="87"/>
      <c r="AZ106" s="87"/>
      <c r="BA106" s="87"/>
      <c r="BB106" s="87"/>
      <c r="BC106" s="87"/>
      <c r="BD106" s="87"/>
      <c r="BE106" s="87"/>
      <c r="BF106" s="87"/>
      <c r="BG106" s="87" t="s">
        <v>673</v>
      </c>
      <c r="BH106" s="87">
        <v>558</v>
      </c>
      <c r="BI106" s="87">
        <v>758</v>
      </c>
      <c r="BJ106" s="87">
        <v>4724</v>
      </c>
      <c r="BK106" s="87">
        <v>7636</v>
      </c>
      <c r="BL106" s="87"/>
      <c r="BM106" s="87" t="s">
        <v>730</v>
      </c>
      <c r="BN106" s="87" t="s">
        <v>782</v>
      </c>
      <c r="BO106" s="87"/>
      <c r="BP106" s="87"/>
      <c r="BQ106" s="125">
        <v>41660.86708333333</v>
      </c>
      <c r="BR106" s="87" t="s">
        <v>872</v>
      </c>
      <c r="BS106" s="87" t="b">
        <v>0</v>
      </c>
      <c r="BT106" s="87" t="b">
        <v>0</v>
      </c>
      <c r="BU106" s="87" t="b">
        <v>1</v>
      </c>
      <c r="BV106" s="87"/>
      <c r="BW106" s="87">
        <v>36</v>
      </c>
      <c r="BX106" s="87" t="s">
        <v>903</v>
      </c>
      <c r="BY106" s="87" t="b">
        <v>0</v>
      </c>
      <c r="BZ106" s="87" t="s">
        <v>66</v>
      </c>
      <c r="CA106" s="87">
        <v>3</v>
      </c>
      <c r="CB106" s="87" t="s">
        <v>277</v>
      </c>
      <c r="CC106" s="87"/>
      <c r="CD106" s="87"/>
      <c r="CE106" s="87"/>
      <c r="CF106" s="87"/>
      <c r="CG106" s="87"/>
      <c r="CH106" s="87"/>
      <c r="CI106" s="87"/>
      <c r="CJ106" s="87"/>
      <c r="CK106" s="87"/>
      <c r="CL106" s="87" t="s">
        <v>665</v>
      </c>
      <c r="CM106" s="87">
        <v>561</v>
      </c>
      <c r="CN106" s="87">
        <v>180</v>
      </c>
      <c r="CO106" s="87">
        <v>146</v>
      </c>
      <c r="CP106" s="87">
        <v>258</v>
      </c>
      <c r="CQ106" s="87"/>
      <c r="CR106" s="87" t="s">
        <v>722</v>
      </c>
      <c r="CS106" s="87" t="s">
        <v>777</v>
      </c>
      <c r="CT106" s="87"/>
      <c r="CU106" s="87"/>
      <c r="CV106" s="125">
        <v>40174.41085648148</v>
      </c>
      <c r="CW106" s="87"/>
      <c r="CX106" s="87" t="b">
        <v>0</v>
      </c>
      <c r="CY106" s="87" t="b">
        <v>0</v>
      </c>
      <c r="CZ106" s="87" t="b">
        <v>0</v>
      </c>
      <c r="DA106" s="87"/>
      <c r="DB106" s="87">
        <v>4</v>
      </c>
      <c r="DC106" s="87" t="s">
        <v>903</v>
      </c>
      <c r="DD106" s="87" t="b">
        <v>0</v>
      </c>
      <c r="DE106" s="87" t="s">
        <v>65</v>
      </c>
      <c r="DF106" s="87">
        <v>3</v>
      </c>
      <c r="DG106" s="87">
        <v>24</v>
      </c>
      <c r="DH106" s="87">
        <v>24</v>
      </c>
      <c r="DI106" s="87">
        <v>2</v>
      </c>
      <c r="DJ106" s="87">
        <v>1</v>
      </c>
      <c r="DK106" s="87">
        <v>15.5</v>
      </c>
      <c r="DL106" s="87">
        <v>20</v>
      </c>
    </row>
    <row r="107" spans="1:116" ht="15">
      <c r="A107" s="87" t="s">
        <v>550</v>
      </c>
      <c r="B107" s="87" t="s">
        <v>558</v>
      </c>
      <c r="C107" s="87" t="s">
        <v>246</v>
      </c>
      <c r="D107" s="87" t="s">
        <v>249</v>
      </c>
      <c r="E107" s="87"/>
      <c r="F107" s="87" t="s">
        <v>293</v>
      </c>
      <c r="G107" s="125">
        <v>43704.99146990741</v>
      </c>
      <c r="H107" s="87" t="s">
        <v>296</v>
      </c>
      <c r="I107" s="87"/>
      <c r="J107" s="87"/>
      <c r="K107" s="87" t="s">
        <v>342</v>
      </c>
      <c r="L107" s="87"/>
      <c r="M107" s="87" t="s">
        <v>379</v>
      </c>
      <c r="N107" s="125">
        <v>43704.99146990741</v>
      </c>
      <c r="O107" s="125">
        <v>43704</v>
      </c>
      <c r="P107" s="126">
        <v>0.9914699074074074</v>
      </c>
      <c r="Q107" s="87" t="s">
        <v>485</v>
      </c>
      <c r="R107" s="87"/>
      <c r="S107" s="87"/>
      <c r="T107" s="87" t="s">
        <v>550</v>
      </c>
      <c r="U107" s="87"/>
      <c r="V107" s="87" t="b">
        <v>0</v>
      </c>
      <c r="W107" s="87">
        <v>0</v>
      </c>
      <c r="X107" s="87"/>
      <c r="Y107" s="87" t="b">
        <v>0</v>
      </c>
      <c r="Z107" s="87" t="s">
        <v>611</v>
      </c>
      <c r="AA107" s="87"/>
      <c r="AB107" s="87"/>
      <c r="AC107" s="87" t="b">
        <v>0</v>
      </c>
      <c r="AD107" s="87">
        <v>11</v>
      </c>
      <c r="AE107" s="87" t="s">
        <v>558</v>
      </c>
      <c r="AF107" s="87" t="s">
        <v>613</v>
      </c>
      <c r="AG107" s="87" t="b">
        <v>0</v>
      </c>
      <c r="AH107" s="87" t="s">
        <v>558</v>
      </c>
      <c r="AI107" s="87" t="s">
        <v>196</v>
      </c>
      <c r="AJ107" s="87">
        <v>0</v>
      </c>
      <c r="AK107" s="87">
        <v>0</v>
      </c>
      <c r="AL107" s="87"/>
      <c r="AM107" s="87"/>
      <c r="AN107" s="87"/>
      <c r="AO107" s="87"/>
      <c r="AP107" s="87"/>
      <c r="AQ107" s="87"/>
      <c r="AR107" s="87"/>
      <c r="AS107" s="87"/>
      <c r="AT107" s="87">
        <v>1</v>
      </c>
      <c r="AU107" s="87">
        <v>3</v>
      </c>
      <c r="AV107" s="87">
        <v>3</v>
      </c>
      <c r="AW107" s="87" t="s">
        <v>246</v>
      </c>
      <c r="AX107" s="87"/>
      <c r="AY107" s="87"/>
      <c r="AZ107" s="87"/>
      <c r="BA107" s="87"/>
      <c r="BB107" s="87"/>
      <c r="BC107" s="87"/>
      <c r="BD107" s="87"/>
      <c r="BE107" s="87"/>
      <c r="BF107" s="87"/>
      <c r="BG107" s="87" t="s">
        <v>673</v>
      </c>
      <c r="BH107" s="87">
        <v>558</v>
      </c>
      <c r="BI107" s="87">
        <v>758</v>
      </c>
      <c r="BJ107" s="87">
        <v>4724</v>
      </c>
      <c r="BK107" s="87">
        <v>7636</v>
      </c>
      <c r="BL107" s="87"/>
      <c r="BM107" s="87" t="s">
        <v>730</v>
      </c>
      <c r="BN107" s="87" t="s">
        <v>782</v>
      </c>
      <c r="BO107" s="87"/>
      <c r="BP107" s="87"/>
      <c r="BQ107" s="125">
        <v>41660.86708333333</v>
      </c>
      <c r="BR107" s="87" t="s">
        <v>872</v>
      </c>
      <c r="BS107" s="87" t="b">
        <v>0</v>
      </c>
      <c r="BT107" s="87" t="b">
        <v>0</v>
      </c>
      <c r="BU107" s="87" t="b">
        <v>1</v>
      </c>
      <c r="BV107" s="87"/>
      <c r="BW107" s="87">
        <v>36</v>
      </c>
      <c r="BX107" s="87" t="s">
        <v>903</v>
      </c>
      <c r="BY107" s="87" t="b">
        <v>0</v>
      </c>
      <c r="BZ107" s="87" t="s">
        <v>66</v>
      </c>
      <c r="CA107" s="87">
        <v>3</v>
      </c>
      <c r="CB107" s="87" t="s">
        <v>249</v>
      </c>
      <c r="CC107" s="87"/>
      <c r="CD107" s="87"/>
      <c r="CE107" s="87"/>
      <c r="CF107" s="87"/>
      <c r="CG107" s="87"/>
      <c r="CH107" s="87"/>
      <c r="CI107" s="87"/>
      <c r="CJ107" s="87"/>
      <c r="CK107" s="87"/>
      <c r="CL107" s="87" t="s">
        <v>664</v>
      </c>
      <c r="CM107" s="87">
        <v>3457</v>
      </c>
      <c r="CN107" s="87">
        <v>2928</v>
      </c>
      <c r="CO107" s="87">
        <v>3080</v>
      </c>
      <c r="CP107" s="87">
        <v>2553</v>
      </c>
      <c r="CQ107" s="87"/>
      <c r="CR107" s="87" t="s">
        <v>721</v>
      </c>
      <c r="CS107" s="87" t="s">
        <v>776</v>
      </c>
      <c r="CT107" s="87" t="s">
        <v>817</v>
      </c>
      <c r="CU107" s="87"/>
      <c r="CV107" s="125">
        <v>39212.66372685185</v>
      </c>
      <c r="CW107" s="87" t="s">
        <v>866</v>
      </c>
      <c r="CX107" s="87" t="b">
        <v>0</v>
      </c>
      <c r="CY107" s="87" t="b">
        <v>0</v>
      </c>
      <c r="CZ107" s="87" t="b">
        <v>1</v>
      </c>
      <c r="DA107" s="87"/>
      <c r="DB107" s="87">
        <v>104</v>
      </c>
      <c r="DC107" s="87" t="s">
        <v>902</v>
      </c>
      <c r="DD107" s="87" t="b">
        <v>0</v>
      </c>
      <c r="DE107" s="87" t="s">
        <v>65</v>
      </c>
      <c r="DF107" s="87">
        <v>3</v>
      </c>
      <c r="DG107" s="87">
        <v>24</v>
      </c>
      <c r="DH107" s="87">
        <v>24</v>
      </c>
      <c r="DI107" s="87">
        <v>2</v>
      </c>
      <c r="DJ107" s="87">
        <v>1</v>
      </c>
      <c r="DK107" s="87">
        <v>15.5</v>
      </c>
      <c r="DL107" s="87">
        <v>20</v>
      </c>
    </row>
    <row r="108" spans="1:116" ht="15">
      <c r="A108" s="87" t="s">
        <v>550</v>
      </c>
      <c r="B108" s="87" t="s">
        <v>558</v>
      </c>
      <c r="C108" s="87" t="s">
        <v>246</v>
      </c>
      <c r="D108" s="87" t="s">
        <v>254</v>
      </c>
      <c r="E108" s="87"/>
      <c r="F108" s="87" t="s">
        <v>292</v>
      </c>
      <c r="G108" s="125">
        <v>43704.99146990741</v>
      </c>
      <c r="H108" s="87" t="s">
        <v>296</v>
      </c>
      <c r="I108" s="87"/>
      <c r="J108" s="87"/>
      <c r="K108" s="87" t="s">
        <v>342</v>
      </c>
      <c r="L108" s="87"/>
      <c r="M108" s="87" t="s">
        <v>379</v>
      </c>
      <c r="N108" s="125">
        <v>43704.99146990741</v>
      </c>
      <c r="O108" s="125">
        <v>43704</v>
      </c>
      <c r="P108" s="126">
        <v>0.9914699074074074</v>
      </c>
      <c r="Q108" s="87" t="s">
        <v>485</v>
      </c>
      <c r="R108" s="87"/>
      <c r="S108" s="87"/>
      <c r="T108" s="87" t="s">
        <v>550</v>
      </c>
      <c r="U108" s="87"/>
      <c r="V108" s="87" t="b">
        <v>0</v>
      </c>
      <c r="W108" s="87">
        <v>0</v>
      </c>
      <c r="X108" s="87"/>
      <c r="Y108" s="87" t="b">
        <v>0</v>
      </c>
      <c r="Z108" s="87" t="s">
        <v>611</v>
      </c>
      <c r="AA108" s="87"/>
      <c r="AB108" s="87"/>
      <c r="AC108" s="87" t="b">
        <v>0</v>
      </c>
      <c r="AD108" s="87">
        <v>11</v>
      </c>
      <c r="AE108" s="87" t="s">
        <v>558</v>
      </c>
      <c r="AF108" s="87" t="s">
        <v>613</v>
      </c>
      <c r="AG108" s="87" t="b">
        <v>0</v>
      </c>
      <c r="AH108" s="87" t="s">
        <v>558</v>
      </c>
      <c r="AI108" s="87" t="s">
        <v>196</v>
      </c>
      <c r="AJ108" s="87">
        <v>0</v>
      </c>
      <c r="AK108" s="87">
        <v>0</v>
      </c>
      <c r="AL108" s="87"/>
      <c r="AM108" s="87"/>
      <c r="AN108" s="87"/>
      <c r="AO108" s="87"/>
      <c r="AP108" s="87"/>
      <c r="AQ108" s="87"/>
      <c r="AR108" s="87"/>
      <c r="AS108" s="87"/>
      <c r="AT108" s="87">
        <v>1</v>
      </c>
      <c r="AU108" s="87">
        <v>3</v>
      </c>
      <c r="AV108" s="87">
        <v>3</v>
      </c>
      <c r="AW108" s="87" t="s">
        <v>246</v>
      </c>
      <c r="AX108" s="87"/>
      <c r="AY108" s="87"/>
      <c r="AZ108" s="87"/>
      <c r="BA108" s="87"/>
      <c r="BB108" s="87"/>
      <c r="BC108" s="87"/>
      <c r="BD108" s="87"/>
      <c r="BE108" s="87"/>
      <c r="BF108" s="87"/>
      <c r="BG108" s="87" t="s">
        <v>673</v>
      </c>
      <c r="BH108" s="87">
        <v>558</v>
      </c>
      <c r="BI108" s="87">
        <v>758</v>
      </c>
      <c r="BJ108" s="87">
        <v>4724</v>
      </c>
      <c r="BK108" s="87">
        <v>7636</v>
      </c>
      <c r="BL108" s="87"/>
      <c r="BM108" s="87" t="s">
        <v>730</v>
      </c>
      <c r="BN108" s="87" t="s">
        <v>782</v>
      </c>
      <c r="BO108" s="87"/>
      <c r="BP108" s="87"/>
      <c r="BQ108" s="125">
        <v>41660.86708333333</v>
      </c>
      <c r="BR108" s="87" t="s">
        <v>872</v>
      </c>
      <c r="BS108" s="87" t="b">
        <v>0</v>
      </c>
      <c r="BT108" s="87" t="b">
        <v>0</v>
      </c>
      <c r="BU108" s="87" t="b">
        <v>1</v>
      </c>
      <c r="BV108" s="87"/>
      <c r="BW108" s="87">
        <v>36</v>
      </c>
      <c r="BX108" s="87" t="s">
        <v>903</v>
      </c>
      <c r="BY108" s="87" t="b">
        <v>0</v>
      </c>
      <c r="BZ108" s="87" t="s">
        <v>66</v>
      </c>
      <c r="CA108" s="87">
        <v>3</v>
      </c>
      <c r="CB108" s="87" t="s">
        <v>254</v>
      </c>
      <c r="CC108" s="87"/>
      <c r="CD108" s="87"/>
      <c r="CE108" s="87"/>
      <c r="CF108" s="87"/>
      <c r="CG108" s="87"/>
      <c r="CH108" s="87"/>
      <c r="CI108" s="87"/>
      <c r="CJ108" s="87"/>
      <c r="CK108" s="87"/>
      <c r="CL108" s="87" t="s">
        <v>663</v>
      </c>
      <c r="CM108" s="87">
        <v>1854</v>
      </c>
      <c r="CN108" s="87">
        <v>5166</v>
      </c>
      <c r="CO108" s="87">
        <v>7667</v>
      </c>
      <c r="CP108" s="87">
        <v>2257</v>
      </c>
      <c r="CQ108" s="87"/>
      <c r="CR108" s="87" t="s">
        <v>720</v>
      </c>
      <c r="CS108" s="87" t="s">
        <v>775</v>
      </c>
      <c r="CT108" s="87" t="s">
        <v>816</v>
      </c>
      <c r="CU108" s="87"/>
      <c r="CV108" s="125">
        <v>39911.69835648148</v>
      </c>
      <c r="CW108" s="87" t="s">
        <v>865</v>
      </c>
      <c r="CX108" s="87" t="b">
        <v>0</v>
      </c>
      <c r="CY108" s="87" t="b">
        <v>0</v>
      </c>
      <c r="CZ108" s="87" t="b">
        <v>0</v>
      </c>
      <c r="DA108" s="87"/>
      <c r="DB108" s="87">
        <v>243</v>
      </c>
      <c r="DC108" s="87" t="s">
        <v>908</v>
      </c>
      <c r="DD108" s="87" t="b">
        <v>0</v>
      </c>
      <c r="DE108" s="87" t="s">
        <v>66</v>
      </c>
      <c r="DF108" s="87">
        <v>3</v>
      </c>
      <c r="DG108" s="87">
        <v>24</v>
      </c>
      <c r="DH108" s="87">
        <v>24</v>
      </c>
      <c r="DI108" s="87">
        <v>2</v>
      </c>
      <c r="DJ108" s="87">
        <v>1</v>
      </c>
      <c r="DK108" s="87">
        <v>15.5</v>
      </c>
      <c r="DL108" s="87">
        <v>20</v>
      </c>
    </row>
    <row r="109" spans="1:116" ht="15">
      <c r="A109" s="87" t="s">
        <v>549</v>
      </c>
      <c r="B109" s="87" t="s">
        <v>558</v>
      </c>
      <c r="C109" s="87" t="s">
        <v>245</v>
      </c>
      <c r="D109" s="87" t="s">
        <v>250</v>
      </c>
      <c r="E109" s="87"/>
      <c r="F109" s="87" t="s">
        <v>293</v>
      </c>
      <c r="G109" s="125">
        <v>43704.97096064815</v>
      </c>
      <c r="H109" s="87" t="s">
        <v>296</v>
      </c>
      <c r="I109" s="87"/>
      <c r="J109" s="87"/>
      <c r="K109" s="87" t="s">
        <v>342</v>
      </c>
      <c r="L109" s="87"/>
      <c r="M109" s="87" t="s">
        <v>378</v>
      </c>
      <c r="N109" s="125">
        <v>43704.97096064815</v>
      </c>
      <c r="O109" s="125">
        <v>43704</v>
      </c>
      <c r="P109" s="126">
        <v>0.9709606481481482</v>
      </c>
      <c r="Q109" s="87" t="s">
        <v>484</v>
      </c>
      <c r="R109" s="87"/>
      <c r="S109" s="87"/>
      <c r="T109" s="87" t="s">
        <v>549</v>
      </c>
      <c r="U109" s="87"/>
      <c r="V109" s="87" t="b">
        <v>0</v>
      </c>
      <c r="W109" s="87">
        <v>0</v>
      </c>
      <c r="X109" s="87"/>
      <c r="Y109" s="87" t="b">
        <v>0</v>
      </c>
      <c r="Z109" s="87" t="s">
        <v>611</v>
      </c>
      <c r="AA109" s="87"/>
      <c r="AB109" s="87"/>
      <c r="AC109" s="87" t="b">
        <v>0</v>
      </c>
      <c r="AD109" s="87">
        <v>11</v>
      </c>
      <c r="AE109" s="87" t="s">
        <v>558</v>
      </c>
      <c r="AF109" s="87" t="s">
        <v>616</v>
      </c>
      <c r="AG109" s="87" t="b">
        <v>0</v>
      </c>
      <c r="AH109" s="87" t="s">
        <v>558</v>
      </c>
      <c r="AI109" s="87" t="s">
        <v>196</v>
      </c>
      <c r="AJ109" s="87">
        <v>0</v>
      </c>
      <c r="AK109" s="87">
        <v>0</v>
      </c>
      <c r="AL109" s="87"/>
      <c r="AM109" s="87"/>
      <c r="AN109" s="87"/>
      <c r="AO109" s="87"/>
      <c r="AP109" s="87"/>
      <c r="AQ109" s="87"/>
      <c r="AR109" s="87"/>
      <c r="AS109" s="87"/>
      <c r="AT109" s="87">
        <v>1</v>
      </c>
      <c r="AU109" s="87">
        <v>3</v>
      </c>
      <c r="AV109" s="87">
        <v>3</v>
      </c>
      <c r="AW109" s="87" t="s">
        <v>245</v>
      </c>
      <c r="AX109" s="87"/>
      <c r="AY109" s="87"/>
      <c r="AZ109" s="87"/>
      <c r="BA109" s="87"/>
      <c r="BB109" s="87"/>
      <c r="BC109" s="87"/>
      <c r="BD109" s="87"/>
      <c r="BE109" s="87"/>
      <c r="BF109" s="87"/>
      <c r="BG109" s="87" t="s">
        <v>672</v>
      </c>
      <c r="BH109" s="87">
        <v>434</v>
      </c>
      <c r="BI109" s="87">
        <v>764</v>
      </c>
      <c r="BJ109" s="87">
        <v>6263</v>
      </c>
      <c r="BK109" s="87">
        <v>3886</v>
      </c>
      <c r="BL109" s="87"/>
      <c r="BM109" s="87" t="s">
        <v>729</v>
      </c>
      <c r="BN109" s="87" t="s">
        <v>779</v>
      </c>
      <c r="BO109" s="87" t="s">
        <v>823</v>
      </c>
      <c r="BP109" s="87"/>
      <c r="BQ109" s="125">
        <v>39969.57975694445</v>
      </c>
      <c r="BR109" s="87" t="s">
        <v>871</v>
      </c>
      <c r="BS109" s="87" t="b">
        <v>0</v>
      </c>
      <c r="BT109" s="87" t="b">
        <v>0</v>
      </c>
      <c r="BU109" s="87" t="b">
        <v>1</v>
      </c>
      <c r="BV109" s="87"/>
      <c r="BW109" s="87">
        <v>18</v>
      </c>
      <c r="BX109" s="87" t="s">
        <v>903</v>
      </c>
      <c r="BY109" s="87" t="b">
        <v>0</v>
      </c>
      <c r="BZ109" s="87" t="s">
        <v>66</v>
      </c>
      <c r="CA109" s="87">
        <v>3</v>
      </c>
      <c r="CB109" s="87" t="s">
        <v>250</v>
      </c>
      <c r="CC109" s="87"/>
      <c r="CD109" s="87"/>
      <c r="CE109" s="87"/>
      <c r="CF109" s="87"/>
      <c r="CG109" s="87"/>
      <c r="CH109" s="87"/>
      <c r="CI109" s="87"/>
      <c r="CJ109" s="87"/>
      <c r="CK109" s="87"/>
      <c r="CL109" s="87" t="s">
        <v>669</v>
      </c>
      <c r="CM109" s="87">
        <v>210</v>
      </c>
      <c r="CN109" s="87">
        <v>1302</v>
      </c>
      <c r="CO109" s="87">
        <v>468</v>
      </c>
      <c r="CP109" s="87">
        <v>87</v>
      </c>
      <c r="CQ109" s="87"/>
      <c r="CR109" s="87" t="s">
        <v>726</v>
      </c>
      <c r="CS109" s="87" t="s">
        <v>780</v>
      </c>
      <c r="CT109" s="87" t="s">
        <v>821</v>
      </c>
      <c r="CU109" s="87"/>
      <c r="CV109" s="125">
        <v>41289.019583333335</v>
      </c>
      <c r="CW109" s="87" t="s">
        <v>869</v>
      </c>
      <c r="CX109" s="87" t="b">
        <v>1</v>
      </c>
      <c r="CY109" s="87" t="b">
        <v>0</v>
      </c>
      <c r="CZ109" s="87" t="b">
        <v>1</v>
      </c>
      <c r="DA109" s="87"/>
      <c r="DB109" s="87">
        <v>63</v>
      </c>
      <c r="DC109" s="87" t="s">
        <v>903</v>
      </c>
      <c r="DD109" s="87" t="b">
        <v>0</v>
      </c>
      <c r="DE109" s="87" t="s">
        <v>66</v>
      </c>
      <c r="DF109" s="87">
        <v>3</v>
      </c>
      <c r="DG109" s="87">
        <v>24</v>
      </c>
      <c r="DH109" s="87">
        <v>24</v>
      </c>
      <c r="DI109" s="87">
        <v>2</v>
      </c>
      <c r="DJ109" s="87">
        <v>1</v>
      </c>
      <c r="DK109" s="87">
        <v>16.5</v>
      </c>
      <c r="DL109" s="87">
        <v>20</v>
      </c>
    </row>
    <row r="110" spans="1:116" ht="15">
      <c r="A110" s="87" t="s">
        <v>549</v>
      </c>
      <c r="B110" s="87" t="s">
        <v>558</v>
      </c>
      <c r="C110" s="87" t="s">
        <v>245</v>
      </c>
      <c r="D110" s="87" t="s">
        <v>251</v>
      </c>
      <c r="E110" s="87"/>
      <c r="F110" s="87" t="s">
        <v>293</v>
      </c>
      <c r="G110" s="125">
        <v>43704.97096064815</v>
      </c>
      <c r="H110" s="87" t="s">
        <v>296</v>
      </c>
      <c r="I110" s="87"/>
      <c r="J110" s="87"/>
      <c r="K110" s="87" t="s">
        <v>342</v>
      </c>
      <c r="L110" s="87"/>
      <c r="M110" s="87" t="s">
        <v>378</v>
      </c>
      <c r="N110" s="125">
        <v>43704.97096064815</v>
      </c>
      <c r="O110" s="125">
        <v>43704</v>
      </c>
      <c r="P110" s="126">
        <v>0.9709606481481482</v>
      </c>
      <c r="Q110" s="87" t="s">
        <v>484</v>
      </c>
      <c r="R110" s="87"/>
      <c r="S110" s="87"/>
      <c r="T110" s="87" t="s">
        <v>549</v>
      </c>
      <c r="U110" s="87"/>
      <c r="V110" s="87" t="b">
        <v>0</v>
      </c>
      <c r="W110" s="87">
        <v>0</v>
      </c>
      <c r="X110" s="87"/>
      <c r="Y110" s="87" t="b">
        <v>0</v>
      </c>
      <c r="Z110" s="87" t="s">
        <v>611</v>
      </c>
      <c r="AA110" s="87"/>
      <c r="AB110" s="87"/>
      <c r="AC110" s="87" t="b">
        <v>0</v>
      </c>
      <c r="AD110" s="87">
        <v>11</v>
      </c>
      <c r="AE110" s="87" t="s">
        <v>558</v>
      </c>
      <c r="AF110" s="87" t="s">
        <v>616</v>
      </c>
      <c r="AG110" s="87" t="b">
        <v>0</v>
      </c>
      <c r="AH110" s="87" t="s">
        <v>558</v>
      </c>
      <c r="AI110" s="87" t="s">
        <v>196</v>
      </c>
      <c r="AJ110" s="87">
        <v>0</v>
      </c>
      <c r="AK110" s="87">
        <v>0</v>
      </c>
      <c r="AL110" s="87"/>
      <c r="AM110" s="87"/>
      <c r="AN110" s="87"/>
      <c r="AO110" s="87"/>
      <c r="AP110" s="87"/>
      <c r="AQ110" s="87"/>
      <c r="AR110" s="87"/>
      <c r="AS110" s="87"/>
      <c r="AT110" s="87">
        <v>1</v>
      </c>
      <c r="AU110" s="87">
        <v>3</v>
      </c>
      <c r="AV110" s="87">
        <v>3</v>
      </c>
      <c r="AW110" s="87" t="s">
        <v>245</v>
      </c>
      <c r="AX110" s="87"/>
      <c r="AY110" s="87"/>
      <c r="AZ110" s="87"/>
      <c r="BA110" s="87"/>
      <c r="BB110" s="87"/>
      <c r="BC110" s="87"/>
      <c r="BD110" s="87"/>
      <c r="BE110" s="87"/>
      <c r="BF110" s="87"/>
      <c r="BG110" s="87" t="s">
        <v>672</v>
      </c>
      <c r="BH110" s="87">
        <v>434</v>
      </c>
      <c r="BI110" s="87">
        <v>764</v>
      </c>
      <c r="BJ110" s="87">
        <v>6263</v>
      </c>
      <c r="BK110" s="87">
        <v>3886</v>
      </c>
      <c r="BL110" s="87"/>
      <c r="BM110" s="87" t="s">
        <v>729</v>
      </c>
      <c r="BN110" s="87" t="s">
        <v>779</v>
      </c>
      <c r="BO110" s="87" t="s">
        <v>823</v>
      </c>
      <c r="BP110" s="87"/>
      <c r="BQ110" s="125">
        <v>39969.57975694445</v>
      </c>
      <c r="BR110" s="87" t="s">
        <v>871</v>
      </c>
      <c r="BS110" s="87" t="b">
        <v>0</v>
      </c>
      <c r="BT110" s="87" t="b">
        <v>0</v>
      </c>
      <c r="BU110" s="87" t="b">
        <v>1</v>
      </c>
      <c r="BV110" s="87"/>
      <c r="BW110" s="87">
        <v>18</v>
      </c>
      <c r="BX110" s="87" t="s">
        <v>903</v>
      </c>
      <c r="BY110" s="87" t="b">
        <v>0</v>
      </c>
      <c r="BZ110" s="87" t="s">
        <v>66</v>
      </c>
      <c r="CA110" s="87">
        <v>3</v>
      </c>
      <c r="CB110" s="87" t="s">
        <v>251</v>
      </c>
      <c r="CC110" s="87"/>
      <c r="CD110" s="87"/>
      <c r="CE110" s="87"/>
      <c r="CF110" s="87"/>
      <c r="CG110" s="87"/>
      <c r="CH110" s="87"/>
      <c r="CI110" s="87"/>
      <c r="CJ110" s="87"/>
      <c r="CK110" s="87"/>
      <c r="CL110" s="87" t="s">
        <v>668</v>
      </c>
      <c r="CM110" s="87">
        <v>1240</v>
      </c>
      <c r="CN110" s="87">
        <v>887</v>
      </c>
      <c r="CO110" s="87">
        <v>481</v>
      </c>
      <c r="CP110" s="87">
        <v>970</v>
      </c>
      <c r="CQ110" s="87"/>
      <c r="CR110" s="87" t="s">
        <v>725</v>
      </c>
      <c r="CS110" s="87" t="s">
        <v>779</v>
      </c>
      <c r="CT110" s="87" t="s">
        <v>820</v>
      </c>
      <c r="CU110" s="87"/>
      <c r="CV110" s="125">
        <v>39932.89575231481</v>
      </c>
      <c r="CW110" s="87"/>
      <c r="CX110" s="87" t="b">
        <v>1</v>
      </c>
      <c r="CY110" s="87" t="b">
        <v>0</v>
      </c>
      <c r="CZ110" s="87" t="b">
        <v>0</v>
      </c>
      <c r="DA110" s="87"/>
      <c r="DB110" s="87">
        <v>21</v>
      </c>
      <c r="DC110" s="87" t="s">
        <v>903</v>
      </c>
      <c r="DD110" s="87" t="b">
        <v>0</v>
      </c>
      <c r="DE110" s="87" t="s">
        <v>66</v>
      </c>
      <c r="DF110" s="87">
        <v>3</v>
      </c>
      <c r="DG110" s="87">
        <v>24</v>
      </c>
      <c r="DH110" s="87">
        <v>24</v>
      </c>
      <c r="DI110" s="87">
        <v>2</v>
      </c>
      <c r="DJ110" s="87">
        <v>1</v>
      </c>
      <c r="DK110" s="87">
        <v>16.5</v>
      </c>
      <c r="DL110" s="87">
        <v>20</v>
      </c>
    </row>
    <row r="111" spans="1:116" ht="15">
      <c r="A111" s="87" t="s">
        <v>549</v>
      </c>
      <c r="B111" s="87" t="s">
        <v>558</v>
      </c>
      <c r="C111" s="87" t="s">
        <v>245</v>
      </c>
      <c r="D111" s="87" t="s">
        <v>253</v>
      </c>
      <c r="E111" s="87"/>
      <c r="F111" s="87" t="s">
        <v>293</v>
      </c>
      <c r="G111" s="125">
        <v>43704.97096064815</v>
      </c>
      <c r="H111" s="87" t="s">
        <v>296</v>
      </c>
      <c r="I111" s="87"/>
      <c r="J111" s="87"/>
      <c r="K111" s="87" t="s">
        <v>342</v>
      </c>
      <c r="L111" s="87"/>
      <c r="M111" s="87" t="s">
        <v>378</v>
      </c>
      <c r="N111" s="125">
        <v>43704.97096064815</v>
      </c>
      <c r="O111" s="125">
        <v>43704</v>
      </c>
      <c r="P111" s="126">
        <v>0.9709606481481482</v>
      </c>
      <c r="Q111" s="87" t="s">
        <v>484</v>
      </c>
      <c r="R111" s="87"/>
      <c r="S111" s="87"/>
      <c r="T111" s="87" t="s">
        <v>549</v>
      </c>
      <c r="U111" s="87"/>
      <c r="V111" s="87" t="b">
        <v>0</v>
      </c>
      <c r="W111" s="87">
        <v>0</v>
      </c>
      <c r="X111" s="87"/>
      <c r="Y111" s="87" t="b">
        <v>0</v>
      </c>
      <c r="Z111" s="87" t="s">
        <v>611</v>
      </c>
      <c r="AA111" s="87"/>
      <c r="AB111" s="87"/>
      <c r="AC111" s="87" t="b">
        <v>0</v>
      </c>
      <c r="AD111" s="87">
        <v>11</v>
      </c>
      <c r="AE111" s="87" t="s">
        <v>558</v>
      </c>
      <c r="AF111" s="87" t="s">
        <v>616</v>
      </c>
      <c r="AG111" s="87" t="b">
        <v>0</v>
      </c>
      <c r="AH111" s="87" t="s">
        <v>558</v>
      </c>
      <c r="AI111" s="87" t="s">
        <v>196</v>
      </c>
      <c r="AJ111" s="87">
        <v>0</v>
      </c>
      <c r="AK111" s="87">
        <v>0</v>
      </c>
      <c r="AL111" s="87"/>
      <c r="AM111" s="87"/>
      <c r="AN111" s="87"/>
      <c r="AO111" s="87"/>
      <c r="AP111" s="87"/>
      <c r="AQ111" s="87"/>
      <c r="AR111" s="87"/>
      <c r="AS111" s="87"/>
      <c r="AT111" s="87">
        <v>1</v>
      </c>
      <c r="AU111" s="87">
        <v>3</v>
      </c>
      <c r="AV111" s="87">
        <v>3</v>
      </c>
      <c r="AW111" s="87" t="s">
        <v>245</v>
      </c>
      <c r="AX111" s="87"/>
      <c r="AY111" s="87"/>
      <c r="AZ111" s="87"/>
      <c r="BA111" s="87"/>
      <c r="BB111" s="87"/>
      <c r="BC111" s="87"/>
      <c r="BD111" s="87"/>
      <c r="BE111" s="87"/>
      <c r="BF111" s="87"/>
      <c r="BG111" s="87" t="s">
        <v>672</v>
      </c>
      <c r="BH111" s="87">
        <v>434</v>
      </c>
      <c r="BI111" s="87">
        <v>764</v>
      </c>
      <c r="BJ111" s="87">
        <v>6263</v>
      </c>
      <c r="BK111" s="87">
        <v>3886</v>
      </c>
      <c r="BL111" s="87"/>
      <c r="BM111" s="87" t="s">
        <v>729</v>
      </c>
      <c r="BN111" s="87" t="s">
        <v>779</v>
      </c>
      <c r="BO111" s="87" t="s">
        <v>823</v>
      </c>
      <c r="BP111" s="87"/>
      <c r="BQ111" s="125">
        <v>39969.57975694445</v>
      </c>
      <c r="BR111" s="87" t="s">
        <v>871</v>
      </c>
      <c r="BS111" s="87" t="b">
        <v>0</v>
      </c>
      <c r="BT111" s="87" t="b">
        <v>0</v>
      </c>
      <c r="BU111" s="87" t="b">
        <v>1</v>
      </c>
      <c r="BV111" s="87"/>
      <c r="BW111" s="87">
        <v>18</v>
      </c>
      <c r="BX111" s="87" t="s">
        <v>903</v>
      </c>
      <c r="BY111" s="87" t="b">
        <v>0</v>
      </c>
      <c r="BZ111" s="87" t="s">
        <v>66</v>
      </c>
      <c r="CA111" s="87">
        <v>3</v>
      </c>
      <c r="CB111" s="87" t="s">
        <v>253</v>
      </c>
      <c r="CC111" s="87"/>
      <c r="CD111" s="87"/>
      <c r="CE111" s="87"/>
      <c r="CF111" s="87"/>
      <c r="CG111" s="87"/>
      <c r="CH111" s="87"/>
      <c r="CI111" s="87"/>
      <c r="CJ111" s="87"/>
      <c r="CK111" s="87"/>
      <c r="CL111" s="87" t="s">
        <v>667</v>
      </c>
      <c r="CM111" s="87">
        <v>376</v>
      </c>
      <c r="CN111" s="87">
        <v>1615</v>
      </c>
      <c r="CO111" s="87">
        <v>356</v>
      </c>
      <c r="CP111" s="87">
        <v>5869</v>
      </c>
      <c r="CQ111" s="87"/>
      <c r="CR111" s="87" t="s">
        <v>724</v>
      </c>
      <c r="CS111" s="87"/>
      <c r="CT111" s="87" t="s">
        <v>819</v>
      </c>
      <c r="CU111" s="87"/>
      <c r="CV111" s="125">
        <v>40128.15126157407</v>
      </c>
      <c r="CW111" s="87" t="s">
        <v>868</v>
      </c>
      <c r="CX111" s="87" t="b">
        <v>0</v>
      </c>
      <c r="CY111" s="87" t="b">
        <v>0</v>
      </c>
      <c r="CZ111" s="87" t="b">
        <v>1</v>
      </c>
      <c r="DA111" s="87"/>
      <c r="DB111" s="87">
        <v>46</v>
      </c>
      <c r="DC111" s="87" t="s">
        <v>903</v>
      </c>
      <c r="DD111" s="87" t="b">
        <v>1</v>
      </c>
      <c r="DE111" s="87" t="s">
        <v>66</v>
      </c>
      <c r="DF111" s="87">
        <v>3</v>
      </c>
      <c r="DG111" s="87">
        <v>24</v>
      </c>
      <c r="DH111" s="87">
        <v>24</v>
      </c>
      <c r="DI111" s="87">
        <v>2</v>
      </c>
      <c r="DJ111" s="87">
        <v>1</v>
      </c>
      <c r="DK111" s="87">
        <v>16.5</v>
      </c>
      <c r="DL111" s="87">
        <v>20</v>
      </c>
    </row>
    <row r="112" spans="1:116" ht="15">
      <c r="A112" s="87" t="s">
        <v>549</v>
      </c>
      <c r="B112" s="87" t="s">
        <v>558</v>
      </c>
      <c r="C112" s="87" t="s">
        <v>245</v>
      </c>
      <c r="D112" s="87" t="s">
        <v>252</v>
      </c>
      <c r="E112" s="87"/>
      <c r="F112" s="87" t="s">
        <v>293</v>
      </c>
      <c r="G112" s="125">
        <v>43704.97096064815</v>
      </c>
      <c r="H112" s="87" t="s">
        <v>296</v>
      </c>
      <c r="I112" s="87"/>
      <c r="J112" s="87"/>
      <c r="K112" s="87" t="s">
        <v>342</v>
      </c>
      <c r="L112" s="87"/>
      <c r="M112" s="87" t="s">
        <v>378</v>
      </c>
      <c r="N112" s="125">
        <v>43704.97096064815</v>
      </c>
      <c r="O112" s="125">
        <v>43704</v>
      </c>
      <c r="P112" s="126">
        <v>0.9709606481481482</v>
      </c>
      <c r="Q112" s="87" t="s">
        <v>484</v>
      </c>
      <c r="R112" s="87"/>
      <c r="S112" s="87"/>
      <c r="T112" s="87" t="s">
        <v>549</v>
      </c>
      <c r="U112" s="87"/>
      <c r="V112" s="87" t="b">
        <v>0</v>
      </c>
      <c r="W112" s="87">
        <v>0</v>
      </c>
      <c r="X112" s="87"/>
      <c r="Y112" s="87" t="b">
        <v>0</v>
      </c>
      <c r="Z112" s="87" t="s">
        <v>611</v>
      </c>
      <c r="AA112" s="87"/>
      <c r="AB112" s="87"/>
      <c r="AC112" s="87" t="b">
        <v>0</v>
      </c>
      <c r="AD112" s="87">
        <v>11</v>
      </c>
      <c r="AE112" s="87" t="s">
        <v>558</v>
      </c>
      <c r="AF112" s="87" t="s">
        <v>616</v>
      </c>
      <c r="AG112" s="87" t="b">
        <v>0</v>
      </c>
      <c r="AH112" s="87" t="s">
        <v>558</v>
      </c>
      <c r="AI112" s="87" t="s">
        <v>196</v>
      </c>
      <c r="AJ112" s="87">
        <v>0</v>
      </c>
      <c r="AK112" s="87">
        <v>0</v>
      </c>
      <c r="AL112" s="87"/>
      <c r="AM112" s="87"/>
      <c r="AN112" s="87"/>
      <c r="AO112" s="87"/>
      <c r="AP112" s="87"/>
      <c r="AQ112" s="87"/>
      <c r="AR112" s="87"/>
      <c r="AS112" s="87"/>
      <c r="AT112" s="87">
        <v>1</v>
      </c>
      <c r="AU112" s="87">
        <v>3</v>
      </c>
      <c r="AV112" s="87">
        <v>3</v>
      </c>
      <c r="AW112" s="87" t="s">
        <v>245</v>
      </c>
      <c r="AX112" s="87"/>
      <c r="AY112" s="87"/>
      <c r="AZ112" s="87"/>
      <c r="BA112" s="87"/>
      <c r="BB112" s="87"/>
      <c r="BC112" s="87"/>
      <c r="BD112" s="87"/>
      <c r="BE112" s="87"/>
      <c r="BF112" s="87"/>
      <c r="BG112" s="87" t="s">
        <v>672</v>
      </c>
      <c r="BH112" s="87">
        <v>434</v>
      </c>
      <c r="BI112" s="87">
        <v>764</v>
      </c>
      <c r="BJ112" s="87">
        <v>6263</v>
      </c>
      <c r="BK112" s="87">
        <v>3886</v>
      </c>
      <c r="BL112" s="87"/>
      <c r="BM112" s="87" t="s">
        <v>729</v>
      </c>
      <c r="BN112" s="87" t="s">
        <v>779</v>
      </c>
      <c r="BO112" s="87" t="s">
        <v>823</v>
      </c>
      <c r="BP112" s="87"/>
      <c r="BQ112" s="125">
        <v>39969.57975694445</v>
      </c>
      <c r="BR112" s="87" t="s">
        <v>871</v>
      </c>
      <c r="BS112" s="87" t="b">
        <v>0</v>
      </c>
      <c r="BT112" s="87" t="b">
        <v>0</v>
      </c>
      <c r="BU112" s="87" t="b">
        <v>1</v>
      </c>
      <c r="BV112" s="87"/>
      <c r="BW112" s="87">
        <v>18</v>
      </c>
      <c r="BX112" s="87" t="s">
        <v>903</v>
      </c>
      <c r="BY112" s="87" t="b">
        <v>0</v>
      </c>
      <c r="BZ112" s="87" t="s">
        <v>66</v>
      </c>
      <c r="CA112" s="87">
        <v>3</v>
      </c>
      <c r="CB112" s="87" t="s">
        <v>252</v>
      </c>
      <c r="CC112" s="87"/>
      <c r="CD112" s="87"/>
      <c r="CE112" s="87"/>
      <c r="CF112" s="87"/>
      <c r="CG112" s="87"/>
      <c r="CH112" s="87"/>
      <c r="CI112" s="87"/>
      <c r="CJ112" s="87"/>
      <c r="CK112" s="87"/>
      <c r="CL112" s="87" t="s">
        <v>666</v>
      </c>
      <c r="CM112" s="87">
        <v>98</v>
      </c>
      <c r="CN112" s="87">
        <v>87</v>
      </c>
      <c r="CO112" s="87">
        <v>41</v>
      </c>
      <c r="CP112" s="87">
        <v>101</v>
      </c>
      <c r="CQ112" s="87"/>
      <c r="CR112" s="87" t="s">
        <v>723</v>
      </c>
      <c r="CS112" s="87" t="s">
        <v>778</v>
      </c>
      <c r="CT112" s="87" t="s">
        <v>818</v>
      </c>
      <c r="CU112" s="87"/>
      <c r="CV112" s="125">
        <v>41718.177719907406</v>
      </c>
      <c r="CW112" s="87" t="s">
        <v>867</v>
      </c>
      <c r="CX112" s="87" t="b">
        <v>1</v>
      </c>
      <c r="CY112" s="87" t="b">
        <v>0</v>
      </c>
      <c r="CZ112" s="87" t="b">
        <v>0</v>
      </c>
      <c r="DA112" s="87"/>
      <c r="DB112" s="87">
        <v>1</v>
      </c>
      <c r="DC112" s="87" t="s">
        <v>903</v>
      </c>
      <c r="DD112" s="87" t="b">
        <v>0</v>
      </c>
      <c r="DE112" s="87" t="s">
        <v>66</v>
      </c>
      <c r="DF112" s="87">
        <v>3</v>
      </c>
      <c r="DG112" s="87">
        <v>24</v>
      </c>
      <c r="DH112" s="87">
        <v>24</v>
      </c>
      <c r="DI112" s="87">
        <v>2</v>
      </c>
      <c r="DJ112" s="87">
        <v>1</v>
      </c>
      <c r="DK112" s="87">
        <v>16.5</v>
      </c>
      <c r="DL112" s="87">
        <v>20</v>
      </c>
    </row>
    <row r="113" spans="1:116" ht="15">
      <c r="A113" s="87" t="s">
        <v>549</v>
      </c>
      <c r="B113" s="87" t="s">
        <v>558</v>
      </c>
      <c r="C113" s="87" t="s">
        <v>245</v>
      </c>
      <c r="D113" s="87" t="s">
        <v>277</v>
      </c>
      <c r="E113" s="87"/>
      <c r="F113" s="87" t="s">
        <v>293</v>
      </c>
      <c r="G113" s="125">
        <v>43704.97096064815</v>
      </c>
      <c r="H113" s="87" t="s">
        <v>296</v>
      </c>
      <c r="I113" s="87"/>
      <c r="J113" s="87"/>
      <c r="K113" s="87" t="s">
        <v>342</v>
      </c>
      <c r="L113" s="87"/>
      <c r="M113" s="87" t="s">
        <v>378</v>
      </c>
      <c r="N113" s="125">
        <v>43704.97096064815</v>
      </c>
      <c r="O113" s="125">
        <v>43704</v>
      </c>
      <c r="P113" s="126">
        <v>0.9709606481481482</v>
      </c>
      <c r="Q113" s="87" t="s">
        <v>484</v>
      </c>
      <c r="R113" s="87"/>
      <c r="S113" s="87"/>
      <c r="T113" s="87" t="s">
        <v>549</v>
      </c>
      <c r="U113" s="87"/>
      <c r="V113" s="87" t="b">
        <v>0</v>
      </c>
      <c r="W113" s="87">
        <v>0</v>
      </c>
      <c r="X113" s="87"/>
      <c r="Y113" s="87" t="b">
        <v>0</v>
      </c>
      <c r="Z113" s="87" t="s">
        <v>611</v>
      </c>
      <c r="AA113" s="87"/>
      <c r="AB113" s="87"/>
      <c r="AC113" s="87" t="b">
        <v>0</v>
      </c>
      <c r="AD113" s="87">
        <v>11</v>
      </c>
      <c r="AE113" s="87" t="s">
        <v>558</v>
      </c>
      <c r="AF113" s="87" t="s">
        <v>616</v>
      </c>
      <c r="AG113" s="87" t="b">
        <v>0</v>
      </c>
      <c r="AH113" s="87" t="s">
        <v>558</v>
      </c>
      <c r="AI113" s="87" t="s">
        <v>196</v>
      </c>
      <c r="AJ113" s="87">
        <v>0</v>
      </c>
      <c r="AK113" s="87">
        <v>0</v>
      </c>
      <c r="AL113" s="87"/>
      <c r="AM113" s="87"/>
      <c r="AN113" s="87"/>
      <c r="AO113" s="87"/>
      <c r="AP113" s="87"/>
      <c r="AQ113" s="87"/>
      <c r="AR113" s="87"/>
      <c r="AS113" s="87"/>
      <c r="AT113" s="87">
        <v>1</v>
      </c>
      <c r="AU113" s="87">
        <v>3</v>
      </c>
      <c r="AV113" s="87">
        <v>3</v>
      </c>
      <c r="AW113" s="87" t="s">
        <v>245</v>
      </c>
      <c r="AX113" s="87"/>
      <c r="AY113" s="87"/>
      <c r="AZ113" s="87"/>
      <c r="BA113" s="87"/>
      <c r="BB113" s="87"/>
      <c r="BC113" s="87"/>
      <c r="BD113" s="87"/>
      <c r="BE113" s="87"/>
      <c r="BF113" s="87"/>
      <c r="BG113" s="87" t="s">
        <v>672</v>
      </c>
      <c r="BH113" s="87">
        <v>434</v>
      </c>
      <c r="BI113" s="87">
        <v>764</v>
      </c>
      <c r="BJ113" s="87">
        <v>6263</v>
      </c>
      <c r="BK113" s="87">
        <v>3886</v>
      </c>
      <c r="BL113" s="87"/>
      <c r="BM113" s="87" t="s">
        <v>729</v>
      </c>
      <c r="BN113" s="87" t="s">
        <v>779</v>
      </c>
      <c r="BO113" s="87" t="s">
        <v>823</v>
      </c>
      <c r="BP113" s="87"/>
      <c r="BQ113" s="125">
        <v>39969.57975694445</v>
      </c>
      <c r="BR113" s="87" t="s">
        <v>871</v>
      </c>
      <c r="BS113" s="87" t="b">
        <v>0</v>
      </c>
      <c r="BT113" s="87" t="b">
        <v>0</v>
      </c>
      <c r="BU113" s="87" t="b">
        <v>1</v>
      </c>
      <c r="BV113" s="87"/>
      <c r="BW113" s="87">
        <v>18</v>
      </c>
      <c r="BX113" s="87" t="s">
        <v>903</v>
      </c>
      <c r="BY113" s="87" t="b">
        <v>0</v>
      </c>
      <c r="BZ113" s="87" t="s">
        <v>66</v>
      </c>
      <c r="CA113" s="87">
        <v>3</v>
      </c>
      <c r="CB113" s="87" t="s">
        <v>277</v>
      </c>
      <c r="CC113" s="87"/>
      <c r="CD113" s="87"/>
      <c r="CE113" s="87"/>
      <c r="CF113" s="87"/>
      <c r="CG113" s="87"/>
      <c r="CH113" s="87"/>
      <c r="CI113" s="87"/>
      <c r="CJ113" s="87"/>
      <c r="CK113" s="87"/>
      <c r="CL113" s="87" t="s">
        <v>665</v>
      </c>
      <c r="CM113" s="87">
        <v>561</v>
      </c>
      <c r="CN113" s="87">
        <v>180</v>
      </c>
      <c r="CO113" s="87">
        <v>146</v>
      </c>
      <c r="CP113" s="87">
        <v>258</v>
      </c>
      <c r="CQ113" s="87"/>
      <c r="CR113" s="87" t="s">
        <v>722</v>
      </c>
      <c r="CS113" s="87" t="s">
        <v>777</v>
      </c>
      <c r="CT113" s="87"/>
      <c r="CU113" s="87"/>
      <c r="CV113" s="125">
        <v>40174.41085648148</v>
      </c>
      <c r="CW113" s="87"/>
      <c r="CX113" s="87" t="b">
        <v>0</v>
      </c>
      <c r="CY113" s="87" t="b">
        <v>0</v>
      </c>
      <c r="CZ113" s="87" t="b">
        <v>0</v>
      </c>
      <c r="DA113" s="87"/>
      <c r="DB113" s="87">
        <v>4</v>
      </c>
      <c r="DC113" s="87" t="s">
        <v>903</v>
      </c>
      <c r="DD113" s="87" t="b">
        <v>0</v>
      </c>
      <c r="DE113" s="87" t="s">
        <v>65</v>
      </c>
      <c r="DF113" s="87">
        <v>3</v>
      </c>
      <c r="DG113" s="87">
        <v>24</v>
      </c>
      <c r="DH113" s="87">
        <v>24</v>
      </c>
      <c r="DI113" s="87">
        <v>2</v>
      </c>
      <c r="DJ113" s="87">
        <v>1</v>
      </c>
      <c r="DK113" s="87">
        <v>16.5</v>
      </c>
      <c r="DL113" s="87">
        <v>20</v>
      </c>
    </row>
    <row r="114" spans="1:116" ht="15">
      <c r="A114" s="87" t="s">
        <v>549</v>
      </c>
      <c r="B114" s="87" t="s">
        <v>558</v>
      </c>
      <c r="C114" s="87" t="s">
        <v>245</v>
      </c>
      <c r="D114" s="87" t="s">
        <v>249</v>
      </c>
      <c r="E114" s="87"/>
      <c r="F114" s="87" t="s">
        <v>293</v>
      </c>
      <c r="G114" s="125">
        <v>43704.97096064815</v>
      </c>
      <c r="H114" s="87" t="s">
        <v>296</v>
      </c>
      <c r="I114" s="87"/>
      <c r="J114" s="87"/>
      <c r="K114" s="87" t="s">
        <v>342</v>
      </c>
      <c r="L114" s="87"/>
      <c r="M114" s="87" t="s">
        <v>378</v>
      </c>
      <c r="N114" s="125">
        <v>43704.97096064815</v>
      </c>
      <c r="O114" s="125">
        <v>43704</v>
      </c>
      <c r="P114" s="126">
        <v>0.9709606481481482</v>
      </c>
      <c r="Q114" s="87" t="s">
        <v>484</v>
      </c>
      <c r="R114" s="87"/>
      <c r="S114" s="87"/>
      <c r="T114" s="87" t="s">
        <v>549</v>
      </c>
      <c r="U114" s="87"/>
      <c r="V114" s="87" t="b">
        <v>0</v>
      </c>
      <c r="W114" s="87">
        <v>0</v>
      </c>
      <c r="X114" s="87"/>
      <c r="Y114" s="87" t="b">
        <v>0</v>
      </c>
      <c r="Z114" s="87" t="s">
        <v>611</v>
      </c>
      <c r="AA114" s="87"/>
      <c r="AB114" s="87"/>
      <c r="AC114" s="87" t="b">
        <v>0</v>
      </c>
      <c r="AD114" s="87">
        <v>11</v>
      </c>
      <c r="AE114" s="87" t="s">
        <v>558</v>
      </c>
      <c r="AF114" s="87" t="s">
        <v>616</v>
      </c>
      <c r="AG114" s="87" t="b">
        <v>0</v>
      </c>
      <c r="AH114" s="87" t="s">
        <v>558</v>
      </c>
      <c r="AI114" s="87" t="s">
        <v>196</v>
      </c>
      <c r="AJ114" s="87">
        <v>0</v>
      </c>
      <c r="AK114" s="87">
        <v>0</v>
      </c>
      <c r="AL114" s="87"/>
      <c r="AM114" s="87"/>
      <c r="AN114" s="87"/>
      <c r="AO114" s="87"/>
      <c r="AP114" s="87"/>
      <c r="AQ114" s="87"/>
      <c r="AR114" s="87"/>
      <c r="AS114" s="87"/>
      <c r="AT114" s="87">
        <v>1</v>
      </c>
      <c r="AU114" s="87">
        <v>3</v>
      </c>
      <c r="AV114" s="87">
        <v>3</v>
      </c>
      <c r="AW114" s="87" t="s">
        <v>245</v>
      </c>
      <c r="AX114" s="87"/>
      <c r="AY114" s="87"/>
      <c r="AZ114" s="87"/>
      <c r="BA114" s="87"/>
      <c r="BB114" s="87"/>
      <c r="BC114" s="87"/>
      <c r="BD114" s="87"/>
      <c r="BE114" s="87"/>
      <c r="BF114" s="87"/>
      <c r="BG114" s="87" t="s">
        <v>672</v>
      </c>
      <c r="BH114" s="87">
        <v>434</v>
      </c>
      <c r="BI114" s="87">
        <v>764</v>
      </c>
      <c r="BJ114" s="87">
        <v>6263</v>
      </c>
      <c r="BK114" s="87">
        <v>3886</v>
      </c>
      <c r="BL114" s="87"/>
      <c r="BM114" s="87" t="s">
        <v>729</v>
      </c>
      <c r="BN114" s="87" t="s">
        <v>779</v>
      </c>
      <c r="BO114" s="87" t="s">
        <v>823</v>
      </c>
      <c r="BP114" s="87"/>
      <c r="BQ114" s="125">
        <v>39969.57975694445</v>
      </c>
      <c r="BR114" s="87" t="s">
        <v>871</v>
      </c>
      <c r="BS114" s="87" t="b">
        <v>0</v>
      </c>
      <c r="BT114" s="87" t="b">
        <v>0</v>
      </c>
      <c r="BU114" s="87" t="b">
        <v>1</v>
      </c>
      <c r="BV114" s="87"/>
      <c r="BW114" s="87">
        <v>18</v>
      </c>
      <c r="BX114" s="87" t="s">
        <v>903</v>
      </c>
      <c r="BY114" s="87" t="b">
        <v>0</v>
      </c>
      <c r="BZ114" s="87" t="s">
        <v>66</v>
      </c>
      <c r="CA114" s="87">
        <v>3</v>
      </c>
      <c r="CB114" s="87" t="s">
        <v>249</v>
      </c>
      <c r="CC114" s="87"/>
      <c r="CD114" s="87"/>
      <c r="CE114" s="87"/>
      <c r="CF114" s="87"/>
      <c r="CG114" s="87"/>
      <c r="CH114" s="87"/>
      <c r="CI114" s="87"/>
      <c r="CJ114" s="87"/>
      <c r="CK114" s="87"/>
      <c r="CL114" s="87" t="s">
        <v>664</v>
      </c>
      <c r="CM114" s="87">
        <v>3457</v>
      </c>
      <c r="CN114" s="87">
        <v>2928</v>
      </c>
      <c r="CO114" s="87">
        <v>3080</v>
      </c>
      <c r="CP114" s="87">
        <v>2553</v>
      </c>
      <c r="CQ114" s="87"/>
      <c r="CR114" s="87" t="s">
        <v>721</v>
      </c>
      <c r="CS114" s="87" t="s">
        <v>776</v>
      </c>
      <c r="CT114" s="87" t="s">
        <v>817</v>
      </c>
      <c r="CU114" s="87"/>
      <c r="CV114" s="125">
        <v>39212.66372685185</v>
      </c>
      <c r="CW114" s="87" t="s">
        <v>866</v>
      </c>
      <c r="CX114" s="87" t="b">
        <v>0</v>
      </c>
      <c r="CY114" s="87" t="b">
        <v>0</v>
      </c>
      <c r="CZ114" s="87" t="b">
        <v>1</v>
      </c>
      <c r="DA114" s="87"/>
      <c r="DB114" s="87">
        <v>104</v>
      </c>
      <c r="DC114" s="87" t="s">
        <v>902</v>
      </c>
      <c r="DD114" s="87" t="b">
        <v>0</v>
      </c>
      <c r="DE114" s="87" t="s">
        <v>65</v>
      </c>
      <c r="DF114" s="87">
        <v>3</v>
      </c>
      <c r="DG114" s="87">
        <v>24</v>
      </c>
      <c r="DH114" s="87">
        <v>24</v>
      </c>
      <c r="DI114" s="87">
        <v>2</v>
      </c>
      <c r="DJ114" s="87">
        <v>1</v>
      </c>
      <c r="DK114" s="87">
        <v>16.5</v>
      </c>
      <c r="DL114" s="87">
        <v>20</v>
      </c>
    </row>
    <row r="115" spans="1:116" ht="15">
      <c r="A115" s="87" t="s">
        <v>549</v>
      </c>
      <c r="B115" s="87" t="s">
        <v>558</v>
      </c>
      <c r="C115" s="87" t="s">
        <v>245</v>
      </c>
      <c r="D115" s="87" t="s">
        <v>254</v>
      </c>
      <c r="E115" s="87"/>
      <c r="F115" s="87" t="s">
        <v>292</v>
      </c>
      <c r="G115" s="125">
        <v>43704.97096064815</v>
      </c>
      <c r="H115" s="87" t="s">
        <v>296</v>
      </c>
      <c r="I115" s="87"/>
      <c r="J115" s="87"/>
      <c r="K115" s="87" t="s">
        <v>342</v>
      </c>
      <c r="L115" s="87"/>
      <c r="M115" s="87" t="s">
        <v>378</v>
      </c>
      <c r="N115" s="125">
        <v>43704.97096064815</v>
      </c>
      <c r="O115" s="125">
        <v>43704</v>
      </c>
      <c r="P115" s="126">
        <v>0.9709606481481482</v>
      </c>
      <c r="Q115" s="87" t="s">
        <v>484</v>
      </c>
      <c r="R115" s="87"/>
      <c r="S115" s="87"/>
      <c r="T115" s="87" t="s">
        <v>549</v>
      </c>
      <c r="U115" s="87"/>
      <c r="V115" s="87" t="b">
        <v>0</v>
      </c>
      <c r="W115" s="87">
        <v>0</v>
      </c>
      <c r="X115" s="87"/>
      <c r="Y115" s="87" t="b">
        <v>0</v>
      </c>
      <c r="Z115" s="87" t="s">
        <v>611</v>
      </c>
      <c r="AA115" s="87"/>
      <c r="AB115" s="87"/>
      <c r="AC115" s="87" t="b">
        <v>0</v>
      </c>
      <c r="AD115" s="87">
        <v>11</v>
      </c>
      <c r="AE115" s="87" t="s">
        <v>558</v>
      </c>
      <c r="AF115" s="87" t="s">
        <v>616</v>
      </c>
      <c r="AG115" s="87" t="b">
        <v>0</v>
      </c>
      <c r="AH115" s="87" t="s">
        <v>558</v>
      </c>
      <c r="AI115" s="87" t="s">
        <v>196</v>
      </c>
      <c r="AJ115" s="87">
        <v>0</v>
      </c>
      <c r="AK115" s="87">
        <v>0</v>
      </c>
      <c r="AL115" s="87"/>
      <c r="AM115" s="87"/>
      <c r="AN115" s="87"/>
      <c r="AO115" s="87"/>
      <c r="AP115" s="87"/>
      <c r="AQ115" s="87"/>
      <c r="AR115" s="87"/>
      <c r="AS115" s="87"/>
      <c r="AT115" s="87">
        <v>1</v>
      </c>
      <c r="AU115" s="87">
        <v>3</v>
      </c>
      <c r="AV115" s="87">
        <v>3</v>
      </c>
      <c r="AW115" s="87" t="s">
        <v>245</v>
      </c>
      <c r="AX115" s="87"/>
      <c r="AY115" s="87"/>
      <c r="AZ115" s="87"/>
      <c r="BA115" s="87"/>
      <c r="BB115" s="87"/>
      <c r="BC115" s="87"/>
      <c r="BD115" s="87"/>
      <c r="BE115" s="87"/>
      <c r="BF115" s="87"/>
      <c r="BG115" s="87" t="s">
        <v>672</v>
      </c>
      <c r="BH115" s="87">
        <v>434</v>
      </c>
      <c r="BI115" s="87">
        <v>764</v>
      </c>
      <c r="BJ115" s="87">
        <v>6263</v>
      </c>
      <c r="BK115" s="87">
        <v>3886</v>
      </c>
      <c r="BL115" s="87"/>
      <c r="BM115" s="87" t="s">
        <v>729</v>
      </c>
      <c r="BN115" s="87" t="s">
        <v>779</v>
      </c>
      <c r="BO115" s="87" t="s">
        <v>823</v>
      </c>
      <c r="BP115" s="87"/>
      <c r="BQ115" s="125">
        <v>39969.57975694445</v>
      </c>
      <c r="BR115" s="87" t="s">
        <v>871</v>
      </c>
      <c r="BS115" s="87" t="b">
        <v>0</v>
      </c>
      <c r="BT115" s="87" t="b">
        <v>0</v>
      </c>
      <c r="BU115" s="87" t="b">
        <v>1</v>
      </c>
      <c r="BV115" s="87"/>
      <c r="BW115" s="87">
        <v>18</v>
      </c>
      <c r="BX115" s="87" t="s">
        <v>903</v>
      </c>
      <c r="BY115" s="87" t="b">
        <v>0</v>
      </c>
      <c r="BZ115" s="87" t="s">
        <v>66</v>
      </c>
      <c r="CA115" s="87">
        <v>3</v>
      </c>
      <c r="CB115" s="87" t="s">
        <v>254</v>
      </c>
      <c r="CC115" s="87"/>
      <c r="CD115" s="87"/>
      <c r="CE115" s="87"/>
      <c r="CF115" s="87"/>
      <c r="CG115" s="87"/>
      <c r="CH115" s="87"/>
      <c r="CI115" s="87"/>
      <c r="CJ115" s="87"/>
      <c r="CK115" s="87"/>
      <c r="CL115" s="87" t="s">
        <v>663</v>
      </c>
      <c r="CM115" s="87">
        <v>1854</v>
      </c>
      <c r="CN115" s="87">
        <v>5166</v>
      </c>
      <c r="CO115" s="87">
        <v>7667</v>
      </c>
      <c r="CP115" s="87">
        <v>2257</v>
      </c>
      <c r="CQ115" s="87"/>
      <c r="CR115" s="87" t="s">
        <v>720</v>
      </c>
      <c r="CS115" s="87" t="s">
        <v>775</v>
      </c>
      <c r="CT115" s="87" t="s">
        <v>816</v>
      </c>
      <c r="CU115" s="87"/>
      <c r="CV115" s="125">
        <v>39911.69835648148</v>
      </c>
      <c r="CW115" s="87" t="s">
        <v>865</v>
      </c>
      <c r="CX115" s="87" t="b">
        <v>0</v>
      </c>
      <c r="CY115" s="87" t="b">
        <v>0</v>
      </c>
      <c r="CZ115" s="87" t="b">
        <v>0</v>
      </c>
      <c r="DA115" s="87"/>
      <c r="DB115" s="87">
        <v>243</v>
      </c>
      <c r="DC115" s="87" t="s">
        <v>908</v>
      </c>
      <c r="DD115" s="87" t="b">
        <v>0</v>
      </c>
      <c r="DE115" s="87" t="s">
        <v>66</v>
      </c>
      <c r="DF115" s="87">
        <v>3</v>
      </c>
      <c r="DG115" s="87">
        <v>24</v>
      </c>
      <c r="DH115" s="87">
        <v>24</v>
      </c>
      <c r="DI115" s="87">
        <v>2</v>
      </c>
      <c r="DJ115" s="87">
        <v>1</v>
      </c>
      <c r="DK115" s="87">
        <v>16.5</v>
      </c>
      <c r="DL115" s="87">
        <v>20</v>
      </c>
    </row>
    <row r="116" spans="1:116" ht="15">
      <c r="A116" s="87" t="s">
        <v>548</v>
      </c>
      <c r="B116" s="87" t="s">
        <v>558</v>
      </c>
      <c r="C116" s="87" t="s">
        <v>244</v>
      </c>
      <c r="D116" s="87" t="s">
        <v>250</v>
      </c>
      <c r="E116" s="87"/>
      <c r="F116" s="87" t="s">
        <v>293</v>
      </c>
      <c r="G116" s="125">
        <v>43704.94414351852</v>
      </c>
      <c r="H116" s="87" t="s">
        <v>296</v>
      </c>
      <c r="I116" s="87"/>
      <c r="J116" s="87"/>
      <c r="K116" s="87" t="s">
        <v>342</v>
      </c>
      <c r="L116" s="87"/>
      <c r="M116" s="87" t="s">
        <v>377</v>
      </c>
      <c r="N116" s="125">
        <v>43704.94414351852</v>
      </c>
      <c r="O116" s="125">
        <v>43704</v>
      </c>
      <c r="P116" s="126">
        <v>0.9441435185185186</v>
      </c>
      <c r="Q116" s="87" t="s">
        <v>483</v>
      </c>
      <c r="R116" s="87"/>
      <c r="S116" s="87"/>
      <c r="T116" s="87" t="s">
        <v>548</v>
      </c>
      <c r="U116" s="87"/>
      <c r="V116" s="87" t="b">
        <v>0</v>
      </c>
      <c r="W116" s="87">
        <v>0</v>
      </c>
      <c r="X116" s="87"/>
      <c r="Y116" s="87" t="b">
        <v>0</v>
      </c>
      <c r="Z116" s="87" t="s">
        <v>611</v>
      </c>
      <c r="AA116" s="87"/>
      <c r="AB116" s="87"/>
      <c r="AC116" s="87" t="b">
        <v>0</v>
      </c>
      <c r="AD116" s="87">
        <v>11</v>
      </c>
      <c r="AE116" s="87" t="s">
        <v>558</v>
      </c>
      <c r="AF116" s="87" t="s">
        <v>616</v>
      </c>
      <c r="AG116" s="87" t="b">
        <v>0</v>
      </c>
      <c r="AH116" s="87" t="s">
        <v>558</v>
      </c>
      <c r="AI116" s="87" t="s">
        <v>196</v>
      </c>
      <c r="AJ116" s="87">
        <v>0</v>
      </c>
      <c r="AK116" s="87">
        <v>0</v>
      </c>
      <c r="AL116" s="87"/>
      <c r="AM116" s="87"/>
      <c r="AN116" s="87"/>
      <c r="AO116" s="87"/>
      <c r="AP116" s="87"/>
      <c r="AQ116" s="87"/>
      <c r="AR116" s="87"/>
      <c r="AS116" s="87"/>
      <c r="AT116" s="87">
        <v>1</v>
      </c>
      <c r="AU116" s="87">
        <v>3</v>
      </c>
      <c r="AV116" s="87">
        <v>3</v>
      </c>
      <c r="AW116" s="87" t="s">
        <v>244</v>
      </c>
      <c r="AX116" s="87"/>
      <c r="AY116" s="87"/>
      <c r="AZ116" s="87"/>
      <c r="BA116" s="87"/>
      <c r="BB116" s="87"/>
      <c r="BC116" s="87"/>
      <c r="BD116" s="87"/>
      <c r="BE116" s="87"/>
      <c r="BF116" s="87"/>
      <c r="BG116" s="87" t="s">
        <v>671</v>
      </c>
      <c r="BH116" s="87">
        <v>65</v>
      </c>
      <c r="BI116" s="87">
        <v>17</v>
      </c>
      <c r="BJ116" s="87">
        <v>20</v>
      </c>
      <c r="BK116" s="87">
        <v>46</v>
      </c>
      <c r="BL116" s="87"/>
      <c r="BM116" s="87" t="s">
        <v>728</v>
      </c>
      <c r="BN116" s="87" t="s">
        <v>781</v>
      </c>
      <c r="BO116" s="87"/>
      <c r="BP116" s="87"/>
      <c r="BQ116" s="125">
        <v>43430.64587962963</v>
      </c>
      <c r="BR116" s="87" t="s">
        <v>870</v>
      </c>
      <c r="BS116" s="87" t="b">
        <v>1</v>
      </c>
      <c r="BT116" s="87" t="b">
        <v>0</v>
      </c>
      <c r="BU116" s="87" t="b">
        <v>0</v>
      </c>
      <c r="BV116" s="87"/>
      <c r="BW116" s="87">
        <v>0</v>
      </c>
      <c r="BX116" s="87"/>
      <c r="BY116" s="87" t="b">
        <v>0</v>
      </c>
      <c r="BZ116" s="87" t="s">
        <v>66</v>
      </c>
      <c r="CA116" s="87">
        <v>3</v>
      </c>
      <c r="CB116" s="87" t="s">
        <v>250</v>
      </c>
      <c r="CC116" s="87"/>
      <c r="CD116" s="87"/>
      <c r="CE116" s="87"/>
      <c r="CF116" s="87"/>
      <c r="CG116" s="87"/>
      <c r="CH116" s="87"/>
      <c r="CI116" s="87"/>
      <c r="CJ116" s="87"/>
      <c r="CK116" s="87"/>
      <c r="CL116" s="87" t="s">
        <v>669</v>
      </c>
      <c r="CM116" s="87">
        <v>210</v>
      </c>
      <c r="CN116" s="87">
        <v>1302</v>
      </c>
      <c r="CO116" s="87">
        <v>468</v>
      </c>
      <c r="CP116" s="87">
        <v>87</v>
      </c>
      <c r="CQ116" s="87"/>
      <c r="CR116" s="87" t="s">
        <v>726</v>
      </c>
      <c r="CS116" s="87" t="s">
        <v>780</v>
      </c>
      <c r="CT116" s="87" t="s">
        <v>821</v>
      </c>
      <c r="CU116" s="87"/>
      <c r="CV116" s="125">
        <v>41289.019583333335</v>
      </c>
      <c r="CW116" s="87" t="s">
        <v>869</v>
      </c>
      <c r="CX116" s="87" t="b">
        <v>1</v>
      </c>
      <c r="CY116" s="87" t="b">
        <v>0</v>
      </c>
      <c r="CZ116" s="87" t="b">
        <v>1</v>
      </c>
      <c r="DA116" s="87"/>
      <c r="DB116" s="87">
        <v>63</v>
      </c>
      <c r="DC116" s="87" t="s">
        <v>903</v>
      </c>
      <c r="DD116" s="87" t="b">
        <v>0</v>
      </c>
      <c r="DE116" s="87" t="s">
        <v>66</v>
      </c>
      <c r="DF116" s="87">
        <v>3</v>
      </c>
      <c r="DG116" s="87">
        <v>24</v>
      </c>
      <c r="DH116" s="87">
        <v>24</v>
      </c>
      <c r="DI116" s="87">
        <v>2</v>
      </c>
      <c r="DJ116" s="87">
        <v>1</v>
      </c>
      <c r="DK116" s="87">
        <v>17.5</v>
      </c>
      <c r="DL116" s="87">
        <v>20</v>
      </c>
    </row>
    <row r="117" spans="1:116" ht="15">
      <c r="A117" s="87" t="s">
        <v>548</v>
      </c>
      <c r="B117" s="87" t="s">
        <v>558</v>
      </c>
      <c r="C117" s="87" t="s">
        <v>244</v>
      </c>
      <c r="D117" s="87" t="s">
        <v>251</v>
      </c>
      <c r="E117" s="87"/>
      <c r="F117" s="87" t="s">
        <v>293</v>
      </c>
      <c r="G117" s="125">
        <v>43704.94414351852</v>
      </c>
      <c r="H117" s="87" t="s">
        <v>296</v>
      </c>
      <c r="I117" s="87"/>
      <c r="J117" s="87"/>
      <c r="K117" s="87" t="s">
        <v>342</v>
      </c>
      <c r="L117" s="87"/>
      <c r="M117" s="87" t="s">
        <v>377</v>
      </c>
      <c r="N117" s="125">
        <v>43704.94414351852</v>
      </c>
      <c r="O117" s="125">
        <v>43704</v>
      </c>
      <c r="P117" s="126">
        <v>0.9441435185185186</v>
      </c>
      <c r="Q117" s="87" t="s">
        <v>483</v>
      </c>
      <c r="R117" s="87"/>
      <c r="S117" s="87"/>
      <c r="T117" s="87" t="s">
        <v>548</v>
      </c>
      <c r="U117" s="87"/>
      <c r="V117" s="87" t="b">
        <v>0</v>
      </c>
      <c r="W117" s="87">
        <v>0</v>
      </c>
      <c r="X117" s="87"/>
      <c r="Y117" s="87" t="b">
        <v>0</v>
      </c>
      <c r="Z117" s="87" t="s">
        <v>611</v>
      </c>
      <c r="AA117" s="87"/>
      <c r="AB117" s="87"/>
      <c r="AC117" s="87" t="b">
        <v>0</v>
      </c>
      <c r="AD117" s="87">
        <v>11</v>
      </c>
      <c r="AE117" s="87" t="s">
        <v>558</v>
      </c>
      <c r="AF117" s="87" t="s">
        <v>616</v>
      </c>
      <c r="AG117" s="87" t="b">
        <v>0</v>
      </c>
      <c r="AH117" s="87" t="s">
        <v>558</v>
      </c>
      <c r="AI117" s="87" t="s">
        <v>196</v>
      </c>
      <c r="AJ117" s="87">
        <v>0</v>
      </c>
      <c r="AK117" s="87">
        <v>0</v>
      </c>
      <c r="AL117" s="87"/>
      <c r="AM117" s="87"/>
      <c r="AN117" s="87"/>
      <c r="AO117" s="87"/>
      <c r="AP117" s="87"/>
      <c r="AQ117" s="87"/>
      <c r="AR117" s="87"/>
      <c r="AS117" s="87"/>
      <c r="AT117" s="87">
        <v>1</v>
      </c>
      <c r="AU117" s="87">
        <v>3</v>
      </c>
      <c r="AV117" s="87">
        <v>3</v>
      </c>
      <c r="AW117" s="87" t="s">
        <v>244</v>
      </c>
      <c r="AX117" s="87"/>
      <c r="AY117" s="87"/>
      <c r="AZ117" s="87"/>
      <c r="BA117" s="87"/>
      <c r="BB117" s="87"/>
      <c r="BC117" s="87"/>
      <c r="BD117" s="87"/>
      <c r="BE117" s="87"/>
      <c r="BF117" s="87"/>
      <c r="BG117" s="87" t="s">
        <v>671</v>
      </c>
      <c r="BH117" s="87">
        <v>65</v>
      </c>
      <c r="BI117" s="87">
        <v>17</v>
      </c>
      <c r="BJ117" s="87">
        <v>20</v>
      </c>
      <c r="BK117" s="87">
        <v>46</v>
      </c>
      <c r="BL117" s="87"/>
      <c r="BM117" s="87" t="s">
        <v>728</v>
      </c>
      <c r="BN117" s="87" t="s">
        <v>781</v>
      </c>
      <c r="BO117" s="87"/>
      <c r="BP117" s="87"/>
      <c r="BQ117" s="125">
        <v>43430.64587962963</v>
      </c>
      <c r="BR117" s="87" t="s">
        <v>870</v>
      </c>
      <c r="BS117" s="87" t="b">
        <v>1</v>
      </c>
      <c r="BT117" s="87" t="b">
        <v>0</v>
      </c>
      <c r="BU117" s="87" t="b">
        <v>0</v>
      </c>
      <c r="BV117" s="87"/>
      <c r="BW117" s="87">
        <v>0</v>
      </c>
      <c r="BX117" s="87"/>
      <c r="BY117" s="87" t="b">
        <v>0</v>
      </c>
      <c r="BZ117" s="87" t="s">
        <v>66</v>
      </c>
      <c r="CA117" s="87">
        <v>3</v>
      </c>
      <c r="CB117" s="87" t="s">
        <v>251</v>
      </c>
      <c r="CC117" s="87"/>
      <c r="CD117" s="87"/>
      <c r="CE117" s="87"/>
      <c r="CF117" s="87"/>
      <c r="CG117" s="87"/>
      <c r="CH117" s="87"/>
      <c r="CI117" s="87"/>
      <c r="CJ117" s="87"/>
      <c r="CK117" s="87"/>
      <c r="CL117" s="87" t="s">
        <v>668</v>
      </c>
      <c r="CM117" s="87">
        <v>1240</v>
      </c>
      <c r="CN117" s="87">
        <v>887</v>
      </c>
      <c r="CO117" s="87">
        <v>481</v>
      </c>
      <c r="CP117" s="87">
        <v>970</v>
      </c>
      <c r="CQ117" s="87"/>
      <c r="CR117" s="87" t="s">
        <v>725</v>
      </c>
      <c r="CS117" s="87" t="s">
        <v>779</v>
      </c>
      <c r="CT117" s="87" t="s">
        <v>820</v>
      </c>
      <c r="CU117" s="87"/>
      <c r="CV117" s="125">
        <v>39932.89575231481</v>
      </c>
      <c r="CW117" s="87"/>
      <c r="CX117" s="87" t="b">
        <v>1</v>
      </c>
      <c r="CY117" s="87" t="b">
        <v>0</v>
      </c>
      <c r="CZ117" s="87" t="b">
        <v>0</v>
      </c>
      <c r="DA117" s="87"/>
      <c r="DB117" s="87">
        <v>21</v>
      </c>
      <c r="DC117" s="87" t="s">
        <v>903</v>
      </c>
      <c r="DD117" s="87" t="b">
        <v>0</v>
      </c>
      <c r="DE117" s="87" t="s">
        <v>66</v>
      </c>
      <c r="DF117" s="87">
        <v>3</v>
      </c>
      <c r="DG117" s="87">
        <v>24</v>
      </c>
      <c r="DH117" s="87">
        <v>24</v>
      </c>
      <c r="DI117" s="87">
        <v>2</v>
      </c>
      <c r="DJ117" s="87">
        <v>1</v>
      </c>
      <c r="DK117" s="87">
        <v>17.5</v>
      </c>
      <c r="DL117" s="87">
        <v>20</v>
      </c>
    </row>
    <row r="118" spans="1:116" ht="15">
      <c r="A118" s="87" t="s">
        <v>548</v>
      </c>
      <c r="B118" s="87" t="s">
        <v>558</v>
      </c>
      <c r="C118" s="87" t="s">
        <v>244</v>
      </c>
      <c r="D118" s="87" t="s">
        <v>253</v>
      </c>
      <c r="E118" s="87"/>
      <c r="F118" s="87" t="s">
        <v>293</v>
      </c>
      <c r="G118" s="125">
        <v>43704.94414351852</v>
      </c>
      <c r="H118" s="87" t="s">
        <v>296</v>
      </c>
      <c r="I118" s="87"/>
      <c r="J118" s="87"/>
      <c r="K118" s="87" t="s">
        <v>342</v>
      </c>
      <c r="L118" s="87"/>
      <c r="M118" s="87" t="s">
        <v>377</v>
      </c>
      <c r="N118" s="125">
        <v>43704.94414351852</v>
      </c>
      <c r="O118" s="125">
        <v>43704</v>
      </c>
      <c r="P118" s="126">
        <v>0.9441435185185186</v>
      </c>
      <c r="Q118" s="87" t="s">
        <v>483</v>
      </c>
      <c r="R118" s="87"/>
      <c r="S118" s="87"/>
      <c r="T118" s="87" t="s">
        <v>548</v>
      </c>
      <c r="U118" s="87"/>
      <c r="V118" s="87" t="b">
        <v>0</v>
      </c>
      <c r="W118" s="87">
        <v>0</v>
      </c>
      <c r="X118" s="87"/>
      <c r="Y118" s="87" t="b">
        <v>0</v>
      </c>
      <c r="Z118" s="87" t="s">
        <v>611</v>
      </c>
      <c r="AA118" s="87"/>
      <c r="AB118" s="87"/>
      <c r="AC118" s="87" t="b">
        <v>0</v>
      </c>
      <c r="AD118" s="87">
        <v>11</v>
      </c>
      <c r="AE118" s="87" t="s">
        <v>558</v>
      </c>
      <c r="AF118" s="87" t="s">
        <v>616</v>
      </c>
      <c r="AG118" s="87" t="b">
        <v>0</v>
      </c>
      <c r="AH118" s="87" t="s">
        <v>558</v>
      </c>
      <c r="AI118" s="87" t="s">
        <v>196</v>
      </c>
      <c r="AJ118" s="87">
        <v>0</v>
      </c>
      <c r="AK118" s="87">
        <v>0</v>
      </c>
      <c r="AL118" s="87"/>
      <c r="AM118" s="87"/>
      <c r="AN118" s="87"/>
      <c r="AO118" s="87"/>
      <c r="AP118" s="87"/>
      <c r="AQ118" s="87"/>
      <c r="AR118" s="87"/>
      <c r="AS118" s="87"/>
      <c r="AT118" s="87">
        <v>1</v>
      </c>
      <c r="AU118" s="87">
        <v>3</v>
      </c>
      <c r="AV118" s="87">
        <v>3</v>
      </c>
      <c r="AW118" s="87" t="s">
        <v>244</v>
      </c>
      <c r="AX118" s="87"/>
      <c r="AY118" s="87"/>
      <c r="AZ118" s="87"/>
      <c r="BA118" s="87"/>
      <c r="BB118" s="87"/>
      <c r="BC118" s="87"/>
      <c r="BD118" s="87"/>
      <c r="BE118" s="87"/>
      <c r="BF118" s="87"/>
      <c r="BG118" s="87" t="s">
        <v>671</v>
      </c>
      <c r="BH118" s="87">
        <v>65</v>
      </c>
      <c r="BI118" s="87">
        <v>17</v>
      </c>
      <c r="BJ118" s="87">
        <v>20</v>
      </c>
      <c r="BK118" s="87">
        <v>46</v>
      </c>
      <c r="BL118" s="87"/>
      <c r="BM118" s="87" t="s">
        <v>728</v>
      </c>
      <c r="BN118" s="87" t="s">
        <v>781</v>
      </c>
      <c r="BO118" s="87"/>
      <c r="BP118" s="87"/>
      <c r="BQ118" s="125">
        <v>43430.64587962963</v>
      </c>
      <c r="BR118" s="87" t="s">
        <v>870</v>
      </c>
      <c r="BS118" s="87" t="b">
        <v>1</v>
      </c>
      <c r="BT118" s="87" t="b">
        <v>0</v>
      </c>
      <c r="BU118" s="87" t="b">
        <v>0</v>
      </c>
      <c r="BV118" s="87"/>
      <c r="BW118" s="87">
        <v>0</v>
      </c>
      <c r="BX118" s="87"/>
      <c r="BY118" s="87" t="b">
        <v>0</v>
      </c>
      <c r="BZ118" s="87" t="s">
        <v>66</v>
      </c>
      <c r="CA118" s="87">
        <v>3</v>
      </c>
      <c r="CB118" s="87" t="s">
        <v>253</v>
      </c>
      <c r="CC118" s="87"/>
      <c r="CD118" s="87"/>
      <c r="CE118" s="87"/>
      <c r="CF118" s="87"/>
      <c r="CG118" s="87"/>
      <c r="CH118" s="87"/>
      <c r="CI118" s="87"/>
      <c r="CJ118" s="87"/>
      <c r="CK118" s="87"/>
      <c r="CL118" s="87" t="s">
        <v>667</v>
      </c>
      <c r="CM118" s="87">
        <v>376</v>
      </c>
      <c r="CN118" s="87">
        <v>1615</v>
      </c>
      <c r="CO118" s="87">
        <v>356</v>
      </c>
      <c r="CP118" s="87">
        <v>5869</v>
      </c>
      <c r="CQ118" s="87"/>
      <c r="CR118" s="87" t="s">
        <v>724</v>
      </c>
      <c r="CS118" s="87"/>
      <c r="CT118" s="87" t="s">
        <v>819</v>
      </c>
      <c r="CU118" s="87"/>
      <c r="CV118" s="125">
        <v>40128.15126157407</v>
      </c>
      <c r="CW118" s="87" t="s">
        <v>868</v>
      </c>
      <c r="CX118" s="87" t="b">
        <v>0</v>
      </c>
      <c r="CY118" s="87" t="b">
        <v>0</v>
      </c>
      <c r="CZ118" s="87" t="b">
        <v>1</v>
      </c>
      <c r="DA118" s="87"/>
      <c r="DB118" s="87">
        <v>46</v>
      </c>
      <c r="DC118" s="87" t="s">
        <v>903</v>
      </c>
      <c r="DD118" s="87" t="b">
        <v>1</v>
      </c>
      <c r="DE118" s="87" t="s">
        <v>66</v>
      </c>
      <c r="DF118" s="87">
        <v>3</v>
      </c>
      <c r="DG118" s="87">
        <v>24</v>
      </c>
      <c r="DH118" s="87">
        <v>24</v>
      </c>
      <c r="DI118" s="87">
        <v>2</v>
      </c>
      <c r="DJ118" s="87">
        <v>1</v>
      </c>
      <c r="DK118" s="87">
        <v>17.5</v>
      </c>
      <c r="DL118" s="87">
        <v>20</v>
      </c>
    </row>
    <row r="119" spans="1:116" ht="15">
      <c r="A119" s="87" t="s">
        <v>548</v>
      </c>
      <c r="B119" s="87" t="s">
        <v>558</v>
      </c>
      <c r="C119" s="87" t="s">
        <v>244</v>
      </c>
      <c r="D119" s="87" t="s">
        <v>252</v>
      </c>
      <c r="E119" s="87"/>
      <c r="F119" s="87" t="s">
        <v>293</v>
      </c>
      <c r="G119" s="125">
        <v>43704.94414351852</v>
      </c>
      <c r="H119" s="87" t="s">
        <v>296</v>
      </c>
      <c r="I119" s="87"/>
      <c r="J119" s="87"/>
      <c r="K119" s="87" t="s">
        <v>342</v>
      </c>
      <c r="L119" s="87"/>
      <c r="M119" s="87" t="s">
        <v>377</v>
      </c>
      <c r="N119" s="125">
        <v>43704.94414351852</v>
      </c>
      <c r="O119" s="125">
        <v>43704</v>
      </c>
      <c r="P119" s="126">
        <v>0.9441435185185186</v>
      </c>
      <c r="Q119" s="87" t="s">
        <v>483</v>
      </c>
      <c r="R119" s="87"/>
      <c r="S119" s="87"/>
      <c r="T119" s="87" t="s">
        <v>548</v>
      </c>
      <c r="U119" s="87"/>
      <c r="V119" s="87" t="b">
        <v>0</v>
      </c>
      <c r="W119" s="87">
        <v>0</v>
      </c>
      <c r="X119" s="87"/>
      <c r="Y119" s="87" t="b">
        <v>0</v>
      </c>
      <c r="Z119" s="87" t="s">
        <v>611</v>
      </c>
      <c r="AA119" s="87"/>
      <c r="AB119" s="87"/>
      <c r="AC119" s="87" t="b">
        <v>0</v>
      </c>
      <c r="AD119" s="87">
        <v>11</v>
      </c>
      <c r="AE119" s="87" t="s">
        <v>558</v>
      </c>
      <c r="AF119" s="87" t="s">
        <v>616</v>
      </c>
      <c r="AG119" s="87" t="b">
        <v>0</v>
      </c>
      <c r="AH119" s="87" t="s">
        <v>558</v>
      </c>
      <c r="AI119" s="87" t="s">
        <v>196</v>
      </c>
      <c r="AJ119" s="87">
        <v>0</v>
      </c>
      <c r="AK119" s="87">
        <v>0</v>
      </c>
      <c r="AL119" s="87"/>
      <c r="AM119" s="87"/>
      <c r="AN119" s="87"/>
      <c r="AO119" s="87"/>
      <c r="AP119" s="87"/>
      <c r="AQ119" s="87"/>
      <c r="AR119" s="87"/>
      <c r="AS119" s="87"/>
      <c r="AT119" s="87">
        <v>1</v>
      </c>
      <c r="AU119" s="87">
        <v>3</v>
      </c>
      <c r="AV119" s="87">
        <v>3</v>
      </c>
      <c r="AW119" s="87" t="s">
        <v>244</v>
      </c>
      <c r="AX119" s="87"/>
      <c r="AY119" s="87"/>
      <c r="AZ119" s="87"/>
      <c r="BA119" s="87"/>
      <c r="BB119" s="87"/>
      <c r="BC119" s="87"/>
      <c r="BD119" s="87"/>
      <c r="BE119" s="87"/>
      <c r="BF119" s="87"/>
      <c r="BG119" s="87" t="s">
        <v>671</v>
      </c>
      <c r="BH119" s="87">
        <v>65</v>
      </c>
      <c r="BI119" s="87">
        <v>17</v>
      </c>
      <c r="BJ119" s="87">
        <v>20</v>
      </c>
      <c r="BK119" s="87">
        <v>46</v>
      </c>
      <c r="BL119" s="87"/>
      <c r="BM119" s="87" t="s">
        <v>728</v>
      </c>
      <c r="BN119" s="87" t="s">
        <v>781</v>
      </c>
      <c r="BO119" s="87"/>
      <c r="BP119" s="87"/>
      <c r="BQ119" s="125">
        <v>43430.64587962963</v>
      </c>
      <c r="BR119" s="87" t="s">
        <v>870</v>
      </c>
      <c r="BS119" s="87" t="b">
        <v>1</v>
      </c>
      <c r="BT119" s="87" t="b">
        <v>0</v>
      </c>
      <c r="BU119" s="87" t="b">
        <v>0</v>
      </c>
      <c r="BV119" s="87"/>
      <c r="BW119" s="87">
        <v>0</v>
      </c>
      <c r="BX119" s="87"/>
      <c r="BY119" s="87" t="b">
        <v>0</v>
      </c>
      <c r="BZ119" s="87" t="s">
        <v>66</v>
      </c>
      <c r="CA119" s="87">
        <v>3</v>
      </c>
      <c r="CB119" s="87" t="s">
        <v>252</v>
      </c>
      <c r="CC119" s="87"/>
      <c r="CD119" s="87"/>
      <c r="CE119" s="87"/>
      <c r="CF119" s="87"/>
      <c r="CG119" s="87"/>
      <c r="CH119" s="87"/>
      <c r="CI119" s="87"/>
      <c r="CJ119" s="87"/>
      <c r="CK119" s="87"/>
      <c r="CL119" s="87" t="s">
        <v>666</v>
      </c>
      <c r="CM119" s="87">
        <v>98</v>
      </c>
      <c r="CN119" s="87">
        <v>87</v>
      </c>
      <c r="CO119" s="87">
        <v>41</v>
      </c>
      <c r="CP119" s="87">
        <v>101</v>
      </c>
      <c r="CQ119" s="87"/>
      <c r="CR119" s="87" t="s">
        <v>723</v>
      </c>
      <c r="CS119" s="87" t="s">
        <v>778</v>
      </c>
      <c r="CT119" s="87" t="s">
        <v>818</v>
      </c>
      <c r="CU119" s="87"/>
      <c r="CV119" s="125">
        <v>41718.177719907406</v>
      </c>
      <c r="CW119" s="87" t="s">
        <v>867</v>
      </c>
      <c r="CX119" s="87" t="b">
        <v>1</v>
      </c>
      <c r="CY119" s="87" t="b">
        <v>0</v>
      </c>
      <c r="CZ119" s="87" t="b">
        <v>0</v>
      </c>
      <c r="DA119" s="87"/>
      <c r="DB119" s="87">
        <v>1</v>
      </c>
      <c r="DC119" s="87" t="s">
        <v>903</v>
      </c>
      <c r="DD119" s="87" t="b">
        <v>0</v>
      </c>
      <c r="DE119" s="87" t="s">
        <v>66</v>
      </c>
      <c r="DF119" s="87">
        <v>3</v>
      </c>
      <c r="DG119" s="87">
        <v>24</v>
      </c>
      <c r="DH119" s="87">
        <v>24</v>
      </c>
      <c r="DI119" s="87">
        <v>2</v>
      </c>
      <c r="DJ119" s="87">
        <v>1</v>
      </c>
      <c r="DK119" s="87">
        <v>17.5</v>
      </c>
      <c r="DL119" s="87">
        <v>20</v>
      </c>
    </row>
    <row r="120" spans="1:116" ht="15">
      <c r="A120" s="87" t="s">
        <v>548</v>
      </c>
      <c r="B120" s="87" t="s">
        <v>558</v>
      </c>
      <c r="C120" s="87" t="s">
        <v>244</v>
      </c>
      <c r="D120" s="87" t="s">
        <v>277</v>
      </c>
      <c r="E120" s="87"/>
      <c r="F120" s="87" t="s">
        <v>293</v>
      </c>
      <c r="G120" s="125">
        <v>43704.94414351852</v>
      </c>
      <c r="H120" s="87" t="s">
        <v>296</v>
      </c>
      <c r="I120" s="87"/>
      <c r="J120" s="87"/>
      <c r="K120" s="87" t="s">
        <v>342</v>
      </c>
      <c r="L120" s="87"/>
      <c r="M120" s="87" t="s">
        <v>377</v>
      </c>
      <c r="N120" s="125">
        <v>43704.94414351852</v>
      </c>
      <c r="O120" s="125">
        <v>43704</v>
      </c>
      <c r="P120" s="126">
        <v>0.9441435185185186</v>
      </c>
      <c r="Q120" s="87" t="s">
        <v>483</v>
      </c>
      <c r="R120" s="87"/>
      <c r="S120" s="87"/>
      <c r="T120" s="87" t="s">
        <v>548</v>
      </c>
      <c r="U120" s="87"/>
      <c r="V120" s="87" t="b">
        <v>0</v>
      </c>
      <c r="W120" s="87">
        <v>0</v>
      </c>
      <c r="X120" s="87"/>
      <c r="Y120" s="87" t="b">
        <v>0</v>
      </c>
      <c r="Z120" s="87" t="s">
        <v>611</v>
      </c>
      <c r="AA120" s="87"/>
      <c r="AB120" s="87"/>
      <c r="AC120" s="87" t="b">
        <v>0</v>
      </c>
      <c r="AD120" s="87">
        <v>11</v>
      </c>
      <c r="AE120" s="87" t="s">
        <v>558</v>
      </c>
      <c r="AF120" s="87" t="s">
        <v>616</v>
      </c>
      <c r="AG120" s="87" t="b">
        <v>0</v>
      </c>
      <c r="AH120" s="87" t="s">
        <v>558</v>
      </c>
      <c r="AI120" s="87" t="s">
        <v>196</v>
      </c>
      <c r="AJ120" s="87">
        <v>0</v>
      </c>
      <c r="AK120" s="87">
        <v>0</v>
      </c>
      <c r="AL120" s="87"/>
      <c r="AM120" s="87"/>
      <c r="AN120" s="87"/>
      <c r="AO120" s="87"/>
      <c r="AP120" s="87"/>
      <c r="AQ120" s="87"/>
      <c r="AR120" s="87"/>
      <c r="AS120" s="87"/>
      <c r="AT120" s="87">
        <v>1</v>
      </c>
      <c r="AU120" s="87">
        <v>3</v>
      </c>
      <c r="AV120" s="87">
        <v>3</v>
      </c>
      <c r="AW120" s="87" t="s">
        <v>244</v>
      </c>
      <c r="AX120" s="87"/>
      <c r="AY120" s="87"/>
      <c r="AZ120" s="87"/>
      <c r="BA120" s="87"/>
      <c r="BB120" s="87"/>
      <c r="BC120" s="87"/>
      <c r="BD120" s="87"/>
      <c r="BE120" s="87"/>
      <c r="BF120" s="87"/>
      <c r="BG120" s="87" t="s">
        <v>671</v>
      </c>
      <c r="BH120" s="87">
        <v>65</v>
      </c>
      <c r="BI120" s="87">
        <v>17</v>
      </c>
      <c r="BJ120" s="87">
        <v>20</v>
      </c>
      <c r="BK120" s="87">
        <v>46</v>
      </c>
      <c r="BL120" s="87"/>
      <c r="BM120" s="87" t="s">
        <v>728</v>
      </c>
      <c r="BN120" s="87" t="s">
        <v>781</v>
      </c>
      <c r="BO120" s="87"/>
      <c r="BP120" s="87"/>
      <c r="BQ120" s="125">
        <v>43430.64587962963</v>
      </c>
      <c r="BR120" s="87" t="s">
        <v>870</v>
      </c>
      <c r="BS120" s="87" t="b">
        <v>1</v>
      </c>
      <c r="BT120" s="87" t="b">
        <v>0</v>
      </c>
      <c r="BU120" s="87" t="b">
        <v>0</v>
      </c>
      <c r="BV120" s="87"/>
      <c r="BW120" s="87">
        <v>0</v>
      </c>
      <c r="BX120" s="87"/>
      <c r="BY120" s="87" t="b">
        <v>0</v>
      </c>
      <c r="BZ120" s="87" t="s">
        <v>66</v>
      </c>
      <c r="CA120" s="87">
        <v>3</v>
      </c>
      <c r="CB120" s="87" t="s">
        <v>277</v>
      </c>
      <c r="CC120" s="87"/>
      <c r="CD120" s="87"/>
      <c r="CE120" s="87"/>
      <c r="CF120" s="87"/>
      <c r="CG120" s="87"/>
      <c r="CH120" s="87"/>
      <c r="CI120" s="87"/>
      <c r="CJ120" s="87"/>
      <c r="CK120" s="87"/>
      <c r="CL120" s="87" t="s">
        <v>665</v>
      </c>
      <c r="CM120" s="87">
        <v>561</v>
      </c>
      <c r="CN120" s="87">
        <v>180</v>
      </c>
      <c r="CO120" s="87">
        <v>146</v>
      </c>
      <c r="CP120" s="87">
        <v>258</v>
      </c>
      <c r="CQ120" s="87"/>
      <c r="CR120" s="87" t="s">
        <v>722</v>
      </c>
      <c r="CS120" s="87" t="s">
        <v>777</v>
      </c>
      <c r="CT120" s="87"/>
      <c r="CU120" s="87"/>
      <c r="CV120" s="125">
        <v>40174.41085648148</v>
      </c>
      <c r="CW120" s="87"/>
      <c r="CX120" s="87" t="b">
        <v>0</v>
      </c>
      <c r="CY120" s="87" t="b">
        <v>0</v>
      </c>
      <c r="CZ120" s="87" t="b">
        <v>0</v>
      </c>
      <c r="DA120" s="87"/>
      <c r="DB120" s="87">
        <v>4</v>
      </c>
      <c r="DC120" s="87" t="s">
        <v>903</v>
      </c>
      <c r="DD120" s="87" t="b">
        <v>0</v>
      </c>
      <c r="DE120" s="87" t="s">
        <v>65</v>
      </c>
      <c r="DF120" s="87">
        <v>3</v>
      </c>
      <c r="DG120" s="87">
        <v>24</v>
      </c>
      <c r="DH120" s="87">
        <v>24</v>
      </c>
      <c r="DI120" s="87">
        <v>2</v>
      </c>
      <c r="DJ120" s="87">
        <v>1</v>
      </c>
      <c r="DK120" s="87">
        <v>17.5</v>
      </c>
      <c r="DL120" s="87">
        <v>20</v>
      </c>
    </row>
    <row r="121" spans="1:116" ht="15">
      <c r="A121" s="87" t="s">
        <v>548</v>
      </c>
      <c r="B121" s="87" t="s">
        <v>558</v>
      </c>
      <c r="C121" s="87" t="s">
        <v>244</v>
      </c>
      <c r="D121" s="87" t="s">
        <v>249</v>
      </c>
      <c r="E121" s="87"/>
      <c r="F121" s="87" t="s">
        <v>293</v>
      </c>
      <c r="G121" s="125">
        <v>43704.94414351852</v>
      </c>
      <c r="H121" s="87" t="s">
        <v>296</v>
      </c>
      <c r="I121" s="87"/>
      <c r="J121" s="87"/>
      <c r="K121" s="87" t="s">
        <v>342</v>
      </c>
      <c r="L121" s="87"/>
      <c r="M121" s="87" t="s">
        <v>377</v>
      </c>
      <c r="N121" s="125">
        <v>43704.94414351852</v>
      </c>
      <c r="O121" s="125">
        <v>43704</v>
      </c>
      <c r="P121" s="126">
        <v>0.9441435185185186</v>
      </c>
      <c r="Q121" s="87" t="s">
        <v>483</v>
      </c>
      <c r="R121" s="87"/>
      <c r="S121" s="87"/>
      <c r="T121" s="87" t="s">
        <v>548</v>
      </c>
      <c r="U121" s="87"/>
      <c r="V121" s="87" t="b">
        <v>0</v>
      </c>
      <c r="W121" s="87">
        <v>0</v>
      </c>
      <c r="X121" s="87"/>
      <c r="Y121" s="87" t="b">
        <v>0</v>
      </c>
      <c r="Z121" s="87" t="s">
        <v>611</v>
      </c>
      <c r="AA121" s="87"/>
      <c r="AB121" s="87"/>
      <c r="AC121" s="87" t="b">
        <v>0</v>
      </c>
      <c r="AD121" s="87">
        <v>11</v>
      </c>
      <c r="AE121" s="87" t="s">
        <v>558</v>
      </c>
      <c r="AF121" s="87" t="s">
        <v>616</v>
      </c>
      <c r="AG121" s="87" t="b">
        <v>0</v>
      </c>
      <c r="AH121" s="87" t="s">
        <v>558</v>
      </c>
      <c r="AI121" s="87" t="s">
        <v>196</v>
      </c>
      <c r="AJ121" s="87">
        <v>0</v>
      </c>
      <c r="AK121" s="87">
        <v>0</v>
      </c>
      <c r="AL121" s="87"/>
      <c r="AM121" s="87"/>
      <c r="AN121" s="87"/>
      <c r="AO121" s="87"/>
      <c r="AP121" s="87"/>
      <c r="AQ121" s="87"/>
      <c r="AR121" s="87"/>
      <c r="AS121" s="87"/>
      <c r="AT121" s="87">
        <v>1</v>
      </c>
      <c r="AU121" s="87">
        <v>3</v>
      </c>
      <c r="AV121" s="87">
        <v>3</v>
      </c>
      <c r="AW121" s="87" t="s">
        <v>244</v>
      </c>
      <c r="AX121" s="87"/>
      <c r="AY121" s="87"/>
      <c r="AZ121" s="87"/>
      <c r="BA121" s="87"/>
      <c r="BB121" s="87"/>
      <c r="BC121" s="87"/>
      <c r="BD121" s="87"/>
      <c r="BE121" s="87"/>
      <c r="BF121" s="87"/>
      <c r="BG121" s="87" t="s">
        <v>671</v>
      </c>
      <c r="BH121" s="87">
        <v>65</v>
      </c>
      <c r="BI121" s="87">
        <v>17</v>
      </c>
      <c r="BJ121" s="87">
        <v>20</v>
      </c>
      <c r="BK121" s="87">
        <v>46</v>
      </c>
      <c r="BL121" s="87"/>
      <c r="BM121" s="87" t="s">
        <v>728</v>
      </c>
      <c r="BN121" s="87" t="s">
        <v>781</v>
      </c>
      <c r="BO121" s="87"/>
      <c r="BP121" s="87"/>
      <c r="BQ121" s="125">
        <v>43430.64587962963</v>
      </c>
      <c r="BR121" s="87" t="s">
        <v>870</v>
      </c>
      <c r="BS121" s="87" t="b">
        <v>1</v>
      </c>
      <c r="BT121" s="87" t="b">
        <v>0</v>
      </c>
      <c r="BU121" s="87" t="b">
        <v>0</v>
      </c>
      <c r="BV121" s="87"/>
      <c r="BW121" s="87">
        <v>0</v>
      </c>
      <c r="BX121" s="87"/>
      <c r="BY121" s="87" t="b">
        <v>0</v>
      </c>
      <c r="BZ121" s="87" t="s">
        <v>66</v>
      </c>
      <c r="CA121" s="87">
        <v>3</v>
      </c>
      <c r="CB121" s="87" t="s">
        <v>249</v>
      </c>
      <c r="CC121" s="87"/>
      <c r="CD121" s="87"/>
      <c r="CE121" s="87"/>
      <c r="CF121" s="87"/>
      <c r="CG121" s="87"/>
      <c r="CH121" s="87"/>
      <c r="CI121" s="87"/>
      <c r="CJ121" s="87"/>
      <c r="CK121" s="87"/>
      <c r="CL121" s="87" t="s">
        <v>664</v>
      </c>
      <c r="CM121" s="87">
        <v>3457</v>
      </c>
      <c r="CN121" s="87">
        <v>2928</v>
      </c>
      <c r="CO121" s="87">
        <v>3080</v>
      </c>
      <c r="CP121" s="87">
        <v>2553</v>
      </c>
      <c r="CQ121" s="87"/>
      <c r="CR121" s="87" t="s">
        <v>721</v>
      </c>
      <c r="CS121" s="87" t="s">
        <v>776</v>
      </c>
      <c r="CT121" s="87" t="s">
        <v>817</v>
      </c>
      <c r="CU121" s="87"/>
      <c r="CV121" s="125">
        <v>39212.66372685185</v>
      </c>
      <c r="CW121" s="87" t="s">
        <v>866</v>
      </c>
      <c r="CX121" s="87" t="b">
        <v>0</v>
      </c>
      <c r="CY121" s="87" t="b">
        <v>0</v>
      </c>
      <c r="CZ121" s="87" t="b">
        <v>1</v>
      </c>
      <c r="DA121" s="87"/>
      <c r="DB121" s="87">
        <v>104</v>
      </c>
      <c r="DC121" s="87" t="s">
        <v>902</v>
      </c>
      <c r="DD121" s="87" t="b">
        <v>0</v>
      </c>
      <c r="DE121" s="87" t="s">
        <v>65</v>
      </c>
      <c r="DF121" s="87">
        <v>3</v>
      </c>
      <c r="DG121" s="87">
        <v>24</v>
      </c>
      <c r="DH121" s="87">
        <v>24</v>
      </c>
      <c r="DI121" s="87">
        <v>2</v>
      </c>
      <c r="DJ121" s="87">
        <v>1</v>
      </c>
      <c r="DK121" s="87">
        <v>17.5</v>
      </c>
      <c r="DL121" s="87">
        <v>20</v>
      </c>
    </row>
    <row r="122" spans="1:116" ht="15">
      <c r="A122" s="87" t="s">
        <v>548</v>
      </c>
      <c r="B122" s="87" t="s">
        <v>558</v>
      </c>
      <c r="C122" s="87" t="s">
        <v>244</v>
      </c>
      <c r="D122" s="87" t="s">
        <v>254</v>
      </c>
      <c r="E122" s="87"/>
      <c r="F122" s="87" t="s">
        <v>292</v>
      </c>
      <c r="G122" s="125">
        <v>43704.94414351852</v>
      </c>
      <c r="H122" s="87" t="s">
        <v>296</v>
      </c>
      <c r="I122" s="87"/>
      <c r="J122" s="87"/>
      <c r="K122" s="87" t="s">
        <v>342</v>
      </c>
      <c r="L122" s="87"/>
      <c r="M122" s="87" t="s">
        <v>377</v>
      </c>
      <c r="N122" s="125">
        <v>43704.94414351852</v>
      </c>
      <c r="O122" s="125">
        <v>43704</v>
      </c>
      <c r="P122" s="126">
        <v>0.9441435185185186</v>
      </c>
      <c r="Q122" s="87" t="s">
        <v>483</v>
      </c>
      <c r="R122" s="87"/>
      <c r="S122" s="87"/>
      <c r="T122" s="87" t="s">
        <v>548</v>
      </c>
      <c r="U122" s="87"/>
      <c r="V122" s="87" t="b">
        <v>0</v>
      </c>
      <c r="W122" s="87">
        <v>0</v>
      </c>
      <c r="X122" s="87"/>
      <c r="Y122" s="87" t="b">
        <v>0</v>
      </c>
      <c r="Z122" s="87" t="s">
        <v>611</v>
      </c>
      <c r="AA122" s="87"/>
      <c r="AB122" s="87"/>
      <c r="AC122" s="87" t="b">
        <v>0</v>
      </c>
      <c r="AD122" s="87">
        <v>11</v>
      </c>
      <c r="AE122" s="87" t="s">
        <v>558</v>
      </c>
      <c r="AF122" s="87" t="s">
        <v>616</v>
      </c>
      <c r="AG122" s="87" t="b">
        <v>0</v>
      </c>
      <c r="AH122" s="87" t="s">
        <v>558</v>
      </c>
      <c r="AI122" s="87" t="s">
        <v>196</v>
      </c>
      <c r="AJ122" s="87">
        <v>0</v>
      </c>
      <c r="AK122" s="87">
        <v>0</v>
      </c>
      <c r="AL122" s="87"/>
      <c r="AM122" s="87"/>
      <c r="AN122" s="87"/>
      <c r="AO122" s="87"/>
      <c r="AP122" s="87"/>
      <c r="AQ122" s="87"/>
      <c r="AR122" s="87"/>
      <c r="AS122" s="87"/>
      <c r="AT122" s="87">
        <v>1</v>
      </c>
      <c r="AU122" s="87">
        <v>3</v>
      </c>
      <c r="AV122" s="87">
        <v>3</v>
      </c>
      <c r="AW122" s="87" t="s">
        <v>244</v>
      </c>
      <c r="AX122" s="87"/>
      <c r="AY122" s="87"/>
      <c r="AZ122" s="87"/>
      <c r="BA122" s="87"/>
      <c r="BB122" s="87"/>
      <c r="BC122" s="87"/>
      <c r="BD122" s="87"/>
      <c r="BE122" s="87"/>
      <c r="BF122" s="87"/>
      <c r="BG122" s="87" t="s">
        <v>671</v>
      </c>
      <c r="BH122" s="87">
        <v>65</v>
      </c>
      <c r="BI122" s="87">
        <v>17</v>
      </c>
      <c r="BJ122" s="87">
        <v>20</v>
      </c>
      <c r="BK122" s="87">
        <v>46</v>
      </c>
      <c r="BL122" s="87"/>
      <c r="BM122" s="87" t="s">
        <v>728</v>
      </c>
      <c r="BN122" s="87" t="s">
        <v>781</v>
      </c>
      <c r="BO122" s="87"/>
      <c r="BP122" s="87"/>
      <c r="BQ122" s="125">
        <v>43430.64587962963</v>
      </c>
      <c r="BR122" s="87" t="s">
        <v>870</v>
      </c>
      <c r="BS122" s="87" t="b">
        <v>1</v>
      </c>
      <c r="BT122" s="87" t="b">
        <v>0</v>
      </c>
      <c r="BU122" s="87" t="b">
        <v>0</v>
      </c>
      <c r="BV122" s="87"/>
      <c r="BW122" s="87">
        <v>0</v>
      </c>
      <c r="BX122" s="87"/>
      <c r="BY122" s="87" t="b">
        <v>0</v>
      </c>
      <c r="BZ122" s="87" t="s">
        <v>66</v>
      </c>
      <c r="CA122" s="87">
        <v>3</v>
      </c>
      <c r="CB122" s="87" t="s">
        <v>254</v>
      </c>
      <c r="CC122" s="87"/>
      <c r="CD122" s="87"/>
      <c r="CE122" s="87"/>
      <c r="CF122" s="87"/>
      <c r="CG122" s="87"/>
      <c r="CH122" s="87"/>
      <c r="CI122" s="87"/>
      <c r="CJ122" s="87"/>
      <c r="CK122" s="87"/>
      <c r="CL122" s="87" t="s">
        <v>663</v>
      </c>
      <c r="CM122" s="87">
        <v>1854</v>
      </c>
      <c r="CN122" s="87">
        <v>5166</v>
      </c>
      <c r="CO122" s="87">
        <v>7667</v>
      </c>
      <c r="CP122" s="87">
        <v>2257</v>
      </c>
      <c r="CQ122" s="87"/>
      <c r="CR122" s="87" t="s">
        <v>720</v>
      </c>
      <c r="CS122" s="87" t="s">
        <v>775</v>
      </c>
      <c r="CT122" s="87" t="s">
        <v>816</v>
      </c>
      <c r="CU122" s="87"/>
      <c r="CV122" s="125">
        <v>39911.69835648148</v>
      </c>
      <c r="CW122" s="87" t="s">
        <v>865</v>
      </c>
      <c r="CX122" s="87" t="b">
        <v>0</v>
      </c>
      <c r="CY122" s="87" t="b">
        <v>0</v>
      </c>
      <c r="CZ122" s="87" t="b">
        <v>0</v>
      </c>
      <c r="DA122" s="87"/>
      <c r="DB122" s="87">
        <v>243</v>
      </c>
      <c r="DC122" s="87" t="s">
        <v>908</v>
      </c>
      <c r="DD122" s="87" t="b">
        <v>0</v>
      </c>
      <c r="DE122" s="87" t="s">
        <v>66</v>
      </c>
      <c r="DF122" s="87">
        <v>3</v>
      </c>
      <c r="DG122" s="87">
        <v>24</v>
      </c>
      <c r="DH122" s="87">
        <v>24</v>
      </c>
      <c r="DI122" s="87">
        <v>2</v>
      </c>
      <c r="DJ122" s="87">
        <v>1</v>
      </c>
      <c r="DK122" s="87">
        <v>17.5</v>
      </c>
      <c r="DL122" s="87">
        <v>20</v>
      </c>
    </row>
    <row r="123" spans="1:116" ht="15">
      <c r="A123" s="87" t="s">
        <v>547</v>
      </c>
      <c r="B123" s="87" t="s">
        <v>558</v>
      </c>
      <c r="C123" s="87" t="s">
        <v>243</v>
      </c>
      <c r="D123" s="87" t="s">
        <v>250</v>
      </c>
      <c r="E123" s="87"/>
      <c r="F123" s="87" t="s">
        <v>293</v>
      </c>
      <c r="G123" s="125">
        <v>43704.892592592594</v>
      </c>
      <c r="H123" s="87" t="s">
        <v>296</v>
      </c>
      <c r="I123" s="87"/>
      <c r="J123" s="87"/>
      <c r="K123" s="87" t="s">
        <v>342</v>
      </c>
      <c r="L123" s="87"/>
      <c r="M123" s="87" t="s">
        <v>376</v>
      </c>
      <c r="N123" s="125">
        <v>43704.892592592594</v>
      </c>
      <c r="O123" s="125">
        <v>43704</v>
      </c>
      <c r="P123" s="126">
        <v>0.8925925925925925</v>
      </c>
      <c r="Q123" s="87" t="s">
        <v>482</v>
      </c>
      <c r="R123" s="87"/>
      <c r="S123" s="87"/>
      <c r="T123" s="87" t="s">
        <v>547</v>
      </c>
      <c r="U123" s="87"/>
      <c r="V123" s="87" t="b">
        <v>0</v>
      </c>
      <c r="W123" s="87">
        <v>0</v>
      </c>
      <c r="X123" s="87"/>
      <c r="Y123" s="87" t="b">
        <v>0</v>
      </c>
      <c r="Z123" s="87" t="s">
        <v>611</v>
      </c>
      <c r="AA123" s="87"/>
      <c r="AB123" s="87"/>
      <c r="AC123" s="87" t="b">
        <v>0</v>
      </c>
      <c r="AD123" s="87">
        <v>11</v>
      </c>
      <c r="AE123" s="87" t="s">
        <v>558</v>
      </c>
      <c r="AF123" s="87" t="s">
        <v>617</v>
      </c>
      <c r="AG123" s="87" t="b">
        <v>0</v>
      </c>
      <c r="AH123" s="87" t="s">
        <v>558</v>
      </c>
      <c r="AI123" s="87" t="s">
        <v>196</v>
      </c>
      <c r="AJ123" s="87">
        <v>0</v>
      </c>
      <c r="AK123" s="87">
        <v>0</v>
      </c>
      <c r="AL123" s="87"/>
      <c r="AM123" s="87"/>
      <c r="AN123" s="87"/>
      <c r="AO123" s="87"/>
      <c r="AP123" s="87"/>
      <c r="AQ123" s="87"/>
      <c r="AR123" s="87"/>
      <c r="AS123" s="87"/>
      <c r="AT123" s="87">
        <v>1</v>
      </c>
      <c r="AU123" s="87">
        <v>3</v>
      </c>
      <c r="AV123" s="87">
        <v>3</v>
      </c>
      <c r="AW123" s="87" t="s">
        <v>243</v>
      </c>
      <c r="AX123" s="87"/>
      <c r="AY123" s="87"/>
      <c r="AZ123" s="87"/>
      <c r="BA123" s="87"/>
      <c r="BB123" s="87"/>
      <c r="BC123" s="87"/>
      <c r="BD123" s="87"/>
      <c r="BE123" s="87"/>
      <c r="BF123" s="87"/>
      <c r="BG123" s="87" t="s">
        <v>670</v>
      </c>
      <c r="BH123" s="87">
        <v>208</v>
      </c>
      <c r="BI123" s="87">
        <v>305</v>
      </c>
      <c r="BJ123" s="87">
        <v>224</v>
      </c>
      <c r="BK123" s="87">
        <v>84</v>
      </c>
      <c r="BL123" s="87"/>
      <c r="BM123" s="87" t="s">
        <v>727</v>
      </c>
      <c r="BN123" s="87" t="s">
        <v>777</v>
      </c>
      <c r="BO123" s="87" t="s">
        <v>822</v>
      </c>
      <c r="BP123" s="87"/>
      <c r="BQ123" s="125">
        <v>40945.81355324074</v>
      </c>
      <c r="BR123" s="87"/>
      <c r="BS123" s="87" t="b">
        <v>1</v>
      </c>
      <c r="BT123" s="87" t="b">
        <v>0</v>
      </c>
      <c r="BU123" s="87" t="b">
        <v>0</v>
      </c>
      <c r="BV123" s="87"/>
      <c r="BW123" s="87">
        <v>8</v>
      </c>
      <c r="BX123" s="87" t="s">
        <v>903</v>
      </c>
      <c r="BY123" s="87" t="b">
        <v>0</v>
      </c>
      <c r="BZ123" s="87" t="s">
        <v>66</v>
      </c>
      <c r="CA123" s="87">
        <v>3</v>
      </c>
      <c r="CB123" s="87" t="s">
        <v>250</v>
      </c>
      <c r="CC123" s="87"/>
      <c r="CD123" s="87"/>
      <c r="CE123" s="87"/>
      <c r="CF123" s="87"/>
      <c r="CG123" s="87"/>
      <c r="CH123" s="87"/>
      <c r="CI123" s="87"/>
      <c r="CJ123" s="87"/>
      <c r="CK123" s="87"/>
      <c r="CL123" s="87" t="s">
        <v>669</v>
      </c>
      <c r="CM123" s="87">
        <v>210</v>
      </c>
      <c r="CN123" s="87">
        <v>1302</v>
      </c>
      <c r="CO123" s="87">
        <v>468</v>
      </c>
      <c r="CP123" s="87">
        <v>87</v>
      </c>
      <c r="CQ123" s="87"/>
      <c r="CR123" s="87" t="s">
        <v>726</v>
      </c>
      <c r="CS123" s="87" t="s">
        <v>780</v>
      </c>
      <c r="CT123" s="87" t="s">
        <v>821</v>
      </c>
      <c r="CU123" s="87"/>
      <c r="CV123" s="125">
        <v>41289.019583333335</v>
      </c>
      <c r="CW123" s="87" t="s">
        <v>869</v>
      </c>
      <c r="CX123" s="87" t="b">
        <v>1</v>
      </c>
      <c r="CY123" s="87" t="b">
        <v>0</v>
      </c>
      <c r="CZ123" s="87" t="b">
        <v>1</v>
      </c>
      <c r="DA123" s="87"/>
      <c r="DB123" s="87">
        <v>63</v>
      </c>
      <c r="DC123" s="87" t="s">
        <v>903</v>
      </c>
      <c r="DD123" s="87" t="b">
        <v>0</v>
      </c>
      <c r="DE123" s="87" t="s">
        <v>66</v>
      </c>
      <c r="DF123" s="87">
        <v>3</v>
      </c>
      <c r="DG123" s="87">
        <v>24</v>
      </c>
      <c r="DH123" s="87">
        <v>24</v>
      </c>
      <c r="DI123" s="87">
        <v>2</v>
      </c>
      <c r="DJ123" s="87">
        <v>1</v>
      </c>
      <c r="DK123" s="87">
        <v>18.5</v>
      </c>
      <c r="DL123" s="87">
        <v>20</v>
      </c>
    </row>
    <row r="124" spans="1:116" ht="15">
      <c r="A124" s="87" t="s">
        <v>547</v>
      </c>
      <c r="B124" s="87" t="s">
        <v>558</v>
      </c>
      <c r="C124" s="87" t="s">
        <v>243</v>
      </c>
      <c r="D124" s="87" t="s">
        <v>251</v>
      </c>
      <c r="E124" s="87"/>
      <c r="F124" s="87" t="s">
        <v>293</v>
      </c>
      <c r="G124" s="125">
        <v>43704.892592592594</v>
      </c>
      <c r="H124" s="87" t="s">
        <v>296</v>
      </c>
      <c r="I124" s="87"/>
      <c r="J124" s="87"/>
      <c r="K124" s="87" t="s">
        <v>342</v>
      </c>
      <c r="L124" s="87"/>
      <c r="M124" s="87" t="s">
        <v>376</v>
      </c>
      <c r="N124" s="125">
        <v>43704.892592592594</v>
      </c>
      <c r="O124" s="125">
        <v>43704</v>
      </c>
      <c r="P124" s="126">
        <v>0.8925925925925925</v>
      </c>
      <c r="Q124" s="87" t="s">
        <v>482</v>
      </c>
      <c r="R124" s="87"/>
      <c r="S124" s="87"/>
      <c r="T124" s="87" t="s">
        <v>547</v>
      </c>
      <c r="U124" s="87"/>
      <c r="V124" s="87" t="b">
        <v>0</v>
      </c>
      <c r="W124" s="87">
        <v>0</v>
      </c>
      <c r="X124" s="87"/>
      <c r="Y124" s="87" t="b">
        <v>0</v>
      </c>
      <c r="Z124" s="87" t="s">
        <v>611</v>
      </c>
      <c r="AA124" s="87"/>
      <c r="AB124" s="87"/>
      <c r="AC124" s="87" t="b">
        <v>0</v>
      </c>
      <c r="AD124" s="87">
        <v>11</v>
      </c>
      <c r="AE124" s="87" t="s">
        <v>558</v>
      </c>
      <c r="AF124" s="87" t="s">
        <v>617</v>
      </c>
      <c r="AG124" s="87" t="b">
        <v>0</v>
      </c>
      <c r="AH124" s="87" t="s">
        <v>558</v>
      </c>
      <c r="AI124" s="87" t="s">
        <v>196</v>
      </c>
      <c r="AJ124" s="87">
        <v>0</v>
      </c>
      <c r="AK124" s="87">
        <v>0</v>
      </c>
      <c r="AL124" s="87"/>
      <c r="AM124" s="87"/>
      <c r="AN124" s="87"/>
      <c r="AO124" s="87"/>
      <c r="AP124" s="87"/>
      <c r="AQ124" s="87"/>
      <c r="AR124" s="87"/>
      <c r="AS124" s="87"/>
      <c r="AT124" s="87">
        <v>1</v>
      </c>
      <c r="AU124" s="87">
        <v>3</v>
      </c>
      <c r="AV124" s="87">
        <v>3</v>
      </c>
      <c r="AW124" s="87" t="s">
        <v>243</v>
      </c>
      <c r="AX124" s="87"/>
      <c r="AY124" s="87"/>
      <c r="AZ124" s="87"/>
      <c r="BA124" s="87"/>
      <c r="BB124" s="87"/>
      <c r="BC124" s="87"/>
      <c r="BD124" s="87"/>
      <c r="BE124" s="87"/>
      <c r="BF124" s="87"/>
      <c r="BG124" s="87" t="s">
        <v>670</v>
      </c>
      <c r="BH124" s="87">
        <v>208</v>
      </c>
      <c r="BI124" s="87">
        <v>305</v>
      </c>
      <c r="BJ124" s="87">
        <v>224</v>
      </c>
      <c r="BK124" s="87">
        <v>84</v>
      </c>
      <c r="BL124" s="87"/>
      <c r="BM124" s="87" t="s">
        <v>727</v>
      </c>
      <c r="BN124" s="87" t="s">
        <v>777</v>
      </c>
      <c r="BO124" s="87" t="s">
        <v>822</v>
      </c>
      <c r="BP124" s="87"/>
      <c r="BQ124" s="125">
        <v>40945.81355324074</v>
      </c>
      <c r="BR124" s="87"/>
      <c r="BS124" s="87" t="b">
        <v>1</v>
      </c>
      <c r="BT124" s="87" t="b">
        <v>0</v>
      </c>
      <c r="BU124" s="87" t="b">
        <v>0</v>
      </c>
      <c r="BV124" s="87"/>
      <c r="BW124" s="87">
        <v>8</v>
      </c>
      <c r="BX124" s="87" t="s">
        <v>903</v>
      </c>
      <c r="BY124" s="87" t="b">
        <v>0</v>
      </c>
      <c r="BZ124" s="87" t="s">
        <v>66</v>
      </c>
      <c r="CA124" s="87">
        <v>3</v>
      </c>
      <c r="CB124" s="87" t="s">
        <v>251</v>
      </c>
      <c r="CC124" s="87"/>
      <c r="CD124" s="87"/>
      <c r="CE124" s="87"/>
      <c r="CF124" s="87"/>
      <c r="CG124" s="87"/>
      <c r="CH124" s="87"/>
      <c r="CI124" s="87"/>
      <c r="CJ124" s="87"/>
      <c r="CK124" s="87"/>
      <c r="CL124" s="87" t="s">
        <v>668</v>
      </c>
      <c r="CM124" s="87">
        <v>1240</v>
      </c>
      <c r="CN124" s="87">
        <v>887</v>
      </c>
      <c r="CO124" s="87">
        <v>481</v>
      </c>
      <c r="CP124" s="87">
        <v>970</v>
      </c>
      <c r="CQ124" s="87"/>
      <c r="CR124" s="87" t="s">
        <v>725</v>
      </c>
      <c r="CS124" s="87" t="s">
        <v>779</v>
      </c>
      <c r="CT124" s="87" t="s">
        <v>820</v>
      </c>
      <c r="CU124" s="87"/>
      <c r="CV124" s="125">
        <v>39932.89575231481</v>
      </c>
      <c r="CW124" s="87"/>
      <c r="CX124" s="87" t="b">
        <v>1</v>
      </c>
      <c r="CY124" s="87" t="b">
        <v>0</v>
      </c>
      <c r="CZ124" s="87" t="b">
        <v>0</v>
      </c>
      <c r="DA124" s="87"/>
      <c r="DB124" s="87">
        <v>21</v>
      </c>
      <c r="DC124" s="87" t="s">
        <v>903</v>
      </c>
      <c r="DD124" s="87" t="b">
        <v>0</v>
      </c>
      <c r="DE124" s="87" t="s">
        <v>66</v>
      </c>
      <c r="DF124" s="87">
        <v>3</v>
      </c>
      <c r="DG124" s="87">
        <v>24</v>
      </c>
      <c r="DH124" s="87">
        <v>24</v>
      </c>
      <c r="DI124" s="87">
        <v>2</v>
      </c>
      <c r="DJ124" s="87">
        <v>1</v>
      </c>
      <c r="DK124" s="87">
        <v>18.5</v>
      </c>
      <c r="DL124" s="87">
        <v>20</v>
      </c>
    </row>
    <row r="125" spans="1:116" ht="15">
      <c r="A125" s="87" t="s">
        <v>547</v>
      </c>
      <c r="B125" s="87" t="s">
        <v>558</v>
      </c>
      <c r="C125" s="87" t="s">
        <v>243</v>
      </c>
      <c r="D125" s="87" t="s">
        <v>253</v>
      </c>
      <c r="E125" s="87"/>
      <c r="F125" s="87" t="s">
        <v>293</v>
      </c>
      <c r="G125" s="125">
        <v>43704.892592592594</v>
      </c>
      <c r="H125" s="87" t="s">
        <v>296</v>
      </c>
      <c r="I125" s="87"/>
      <c r="J125" s="87"/>
      <c r="K125" s="87" t="s">
        <v>342</v>
      </c>
      <c r="L125" s="87"/>
      <c r="M125" s="87" t="s">
        <v>376</v>
      </c>
      <c r="N125" s="125">
        <v>43704.892592592594</v>
      </c>
      <c r="O125" s="125">
        <v>43704</v>
      </c>
      <c r="P125" s="126">
        <v>0.8925925925925925</v>
      </c>
      <c r="Q125" s="87" t="s">
        <v>482</v>
      </c>
      <c r="R125" s="87"/>
      <c r="S125" s="87"/>
      <c r="T125" s="87" t="s">
        <v>547</v>
      </c>
      <c r="U125" s="87"/>
      <c r="V125" s="87" t="b">
        <v>0</v>
      </c>
      <c r="W125" s="87">
        <v>0</v>
      </c>
      <c r="X125" s="87"/>
      <c r="Y125" s="87" t="b">
        <v>0</v>
      </c>
      <c r="Z125" s="87" t="s">
        <v>611</v>
      </c>
      <c r="AA125" s="87"/>
      <c r="AB125" s="87"/>
      <c r="AC125" s="87" t="b">
        <v>0</v>
      </c>
      <c r="AD125" s="87">
        <v>11</v>
      </c>
      <c r="AE125" s="87" t="s">
        <v>558</v>
      </c>
      <c r="AF125" s="87" t="s">
        <v>617</v>
      </c>
      <c r="AG125" s="87" t="b">
        <v>0</v>
      </c>
      <c r="AH125" s="87" t="s">
        <v>558</v>
      </c>
      <c r="AI125" s="87" t="s">
        <v>196</v>
      </c>
      <c r="AJ125" s="87">
        <v>0</v>
      </c>
      <c r="AK125" s="87">
        <v>0</v>
      </c>
      <c r="AL125" s="87"/>
      <c r="AM125" s="87"/>
      <c r="AN125" s="87"/>
      <c r="AO125" s="87"/>
      <c r="AP125" s="87"/>
      <c r="AQ125" s="87"/>
      <c r="AR125" s="87"/>
      <c r="AS125" s="87"/>
      <c r="AT125" s="87">
        <v>1</v>
      </c>
      <c r="AU125" s="87">
        <v>3</v>
      </c>
      <c r="AV125" s="87">
        <v>3</v>
      </c>
      <c r="AW125" s="87" t="s">
        <v>243</v>
      </c>
      <c r="AX125" s="87"/>
      <c r="AY125" s="87"/>
      <c r="AZ125" s="87"/>
      <c r="BA125" s="87"/>
      <c r="BB125" s="87"/>
      <c r="BC125" s="87"/>
      <c r="BD125" s="87"/>
      <c r="BE125" s="87"/>
      <c r="BF125" s="87"/>
      <c r="BG125" s="87" t="s">
        <v>670</v>
      </c>
      <c r="BH125" s="87">
        <v>208</v>
      </c>
      <c r="BI125" s="87">
        <v>305</v>
      </c>
      <c r="BJ125" s="87">
        <v>224</v>
      </c>
      <c r="BK125" s="87">
        <v>84</v>
      </c>
      <c r="BL125" s="87"/>
      <c r="BM125" s="87" t="s">
        <v>727</v>
      </c>
      <c r="BN125" s="87" t="s">
        <v>777</v>
      </c>
      <c r="BO125" s="87" t="s">
        <v>822</v>
      </c>
      <c r="BP125" s="87"/>
      <c r="BQ125" s="125">
        <v>40945.81355324074</v>
      </c>
      <c r="BR125" s="87"/>
      <c r="BS125" s="87" t="b">
        <v>1</v>
      </c>
      <c r="BT125" s="87" t="b">
        <v>0</v>
      </c>
      <c r="BU125" s="87" t="b">
        <v>0</v>
      </c>
      <c r="BV125" s="87"/>
      <c r="BW125" s="87">
        <v>8</v>
      </c>
      <c r="BX125" s="87" t="s">
        <v>903</v>
      </c>
      <c r="BY125" s="87" t="b">
        <v>0</v>
      </c>
      <c r="BZ125" s="87" t="s">
        <v>66</v>
      </c>
      <c r="CA125" s="87">
        <v>3</v>
      </c>
      <c r="CB125" s="87" t="s">
        <v>253</v>
      </c>
      <c r="CC125" s="87"/>
      <c r="CD125" s="87"/>
      <c r="CE125" s="87"/>
      <c r="CF125" s="87"/>
      <c r="CG125" s="87"/>
      <c r="CH125" s="87"/>
      <c r="CI125" s="87"/>
      <c r="CJ125" s="87"/>
      <c r="CK125" s="87"/>
      <c r="CL125" s="87" t="s">
        <v>667</v>
      </c>
      <c r="CM125" s="87">
        <v>376</v>
      </c>
      <c r="CN125" s="87">
        <v>1615</v>
      </c>
      <c r="CO125" s="87">
        <v>356</v>
      </c>
      <c r="CP125" s="87">
        <v>5869</v>
      </c>
      <c r="CQ125" s="87"/>
      <c r="CR125" s="87" t="s">
        <v>724</v>
      </c>
      <c r="CS125" s="87"/>
      <c r="CT125" s="87" t="s">
        <v>819</v>
      </c>
      <c r="CU125" s="87"/>
      <c r="CV125" s="125">
        <v>40128.15126157407</v>
      </c>
      <c r="CW125" s="87" t="s">
        <v>868</v>
      </c>
      <c r="CX125" s="87" t="b">
        <v>0</v>
      </c>
      <c r="CY125" s="87" t="b">
        <v>0</v>
      </c>
      <c r="CZ125" s="87" t="b">
        <v>1</v>
      </c>
      <c r="DA125" s="87"/>
      <c r="DB125" s="87">
        <v>46</v>
      </c>
      <c r="DC125" s="87" t="s">
        <v>903</v>
      </c>
      <c r="DD125" s="87" t="b">
        <v>1</v>
      </c>
      <c r="DE125" s="87" t="s">
        <v>66</v>
      </c>
      <c r="DF125" s="87">
        <v>3</v>
      </c>
      <c r="DG125" s="87">
        <v>24</v>
      </c>
      <c r="DH125" s="87">
        <v>24</v>
      </c>
      <c r="DI125" s="87">
        <v>2</v>
      </c>
      <c r="DJ125" s="87">
        <v>1</v>
      </c>
      <c r="DK125" s="87">
        <v>18.5</v>
      </c>
      <c r="DL125" s="87">
        <v>20</v>
      </c>
    </row>
    <row r="126" spans="1:116" ht="15">
      <c r="A126" s="87" t="s">
        <v>547</v>
      </c>
      <c r="B126" s="87" t="s">
        <v>558</v>
      </c>
      <c r="C126" s="87" t="s">
        <v>243</v>
      </c>
      <c r="D126" s="87" t="s">
        <v>252</v>
      </c>
      <c r="E126" s="87"/>
      <c r="F126" s="87" t="s">
        <v>293</v>
      </c>
      <c r="G126" s="125">
        <v>43704.892592592594</v>
      </c>
      <c r="H126" s="87" t="s">
        <v>296</v>
      </c>
      <c r="I126" s="87"/>
      <c r="J126" s="87"/>
      <c r="K126" s="87" t="s">
        <v>342</v>
      </c>
      <c r="L126" s="87"/>
      <c r="M126" s="87" t="s">
        <v>376</v>
      </c>
      <c r="N126" s="125">
        <v>43704.892592592594</v>
      </c>
      <c r="O126" s="125">
        <v>43704</v>
      </c>
      <c r="P126" s="126">
        <v>0.8925925925925925</v>
      </c>
      <c r="Q126" s="87" t="s">
        <v>482</v>
      </c>
      <c r="R126" s="87"/>
      <c r="S126" s="87"/>
      <c r="T126" s="87" t="s">
        <v>547</v>
      </c>
      <c r="U126" s="87"/>
      <c r="V126" s="87" t="b">
        <v>0</v>
      </c>
      <c r="W126" s="87">
        <v>0</v>
      </c>
      <c r="X126" s="87"/>
      <c r="Y126" s="87" t="b">
        <v>0</v>
      </c>
      <c r="Z126" s="87" t="s">
        <v>611</v>
      </c>
      <c r="AA126" s="87"/>
      <c r="AB126" s="87"/>
      <c r="AC126" s="87" t="b">
        <v>0</v>
      </c>
      <c r="AD126" s="87">
        <v>11</v>
      </c>
      <c r="AE126" s="87" t="s">
        <v>558</v>
      </c>
      <c r="AF126" s="87" t="s">
        <v>617</v>
      </c>
      <c r="AG126" s="87" t="b">
        <v>0</v>
      </c>
      <c r="AH126" s="87" t="s">
        <v>558</v>
      </c>
      <c r="AI126" s="87" t="s">
        <v>196</v>
      </c>
      <c r="AJ126" s="87">
        <v>0</v>
      </c>
      <c r="AK126" s="87">
        <v>0</v>
      </c>
      <c r="AL126" s="87"/>
      <c r="AM126" s="87"/>
      <c r="AN126" s="87"/>
      <c r="AO126" s="87"/>
      <c r="AP126" s="87"/>
      <c r="AQ126" s="87"/>
      <c r="AR126" s="87"/>
      <c r="AS126" s="87"/>
      <c r="AT126" s="87">
        <v>1</v>
      </c>
      <c r="AU126" s="87">
        <v>3</v>
      </c>
      <c r="AV126" s="87">
        <v>3</v>
      </c>
      <c r="AW126" s="87" t="s">
        <v>243</v>
      </c>
      <c r="AX126" s="87"/>
      <c r="AY126" s="87"/>
      <c r="AZ126" s="87"/>
      <c r="BA126" s="87"/>
      <c r="BB126" s="87"/>
      <c r="BC126" s="87"/>
      <c r="BD126" s="87"/>
      <c r="BE126" s="87"/>
      <c r="BF126" s="87"/>
      <c r="BG126" s="87" t="s">
        <v>670</v>
      </c>
      <c r="BH126" s="87">
        <v>208</v>
      </c>
      <c r="BI126" s="87">
        <v>305</v>
      </c>
      <c r="BJ126" s="87">
        <v>224</v>
      </c>
      <c r="BK126" s="87">
        <v>84</v>
      </c>
      <c r="BL126" s="87"/>
      <c r="BM126" s="87" t="s">
        <v>727</v>
      </c>
      <c r="BN126" s="87" t="s">
        <v>777</v>
      </c>
      <c r="BO126" s="87" t="s">
        <v>822</v>
      </c>
      <c r="BP126" s="87"/>
      <c r="BQ126" s="125">
        <v>40945.81355324074</v>
      </c>
      <c r="BR126" s="87"/>
      <c r="BS126" s="87" t="b">
        <v>1</v>
      </c>
      <c r="BT126" s="87" t="b">
        <v>0</v>
      </c>
      <c r="BU126" s="87" t="b">
        <v>0</v>
      </c>
      <c r="BV126" s="87"/>
      <c r="BW126" s="87">
        <v>8</v>
      </c>
      <c r="BX126" s="87" t="s">
        <v>903</v>
      </c>
      <c r="BY126" s="87" t="b">
        <v>0</v>
      </c>
      <c r="BZ126" s="87" t="s">
        <v>66</v>
      </c>
      <c r="CA126" s="87">
        <v>3</v>
      </c>
      <c r="CB126" s="87" t="s">
        <v>252</v>
      </c>
      <c r="CC126" s="87"/>
      <c r="CD126" s="87"/>
      <c r="CE126" s="87"/>
      <c r="CF126" s="87"/>
      <c r="CG126" s="87"/>
      <c r="CH126" s="87"/>
      <c r="CI126" s="87"/>
      <c r="CJ126" s="87"/>
      <c r="CK126" s="87"/>
      <c r="CL126" s="87" t="s">
        <v>666</v>
      </c>
      <c r="CM126" s="87">
        <v>98</v>
      </c>
      <c r="CN126" s="87">
        <v>87</v>
      </c>
      <c r="CO126" s="87">
        <v>41</v>
      </c>
      <c r="CP126" s="87">
        <v>101</v>
      </c>
      <c r="CQ126" s="87"/>
      <c r="CR126" s="87" t="s">
        <v>723</v>
      </c>
      <c r="CS126" s="87" t="s">
        <v>778</v>
      </c>
      <c r="CT126" s="87" t="s">
        <v>818</v>
      </c>
      <c r="CU126" s="87"/>
      <c r="CV126" s="125">
        <v>41718.177719907406</v>
      </c>
      <c r="CW126" s="87" t="s">
        <v>867</v>
      </c>
      <c r="CX126" s="87" t="b">
        <v>1</v>
      </c>
      <c r="CY126" s="87" t="b">
        <v>0</v>
      </c>
      <c r="CZ126" s="87" t="b">
        <v>0</v>
      </c>
      <c r="DA126" s="87"/>
      <c r="DB126" s="87">
        <v>1</v>
      </c>
      <c r="DC126" s="87" t="s">
        <v>903</v>
      </c>
      <c r="DD126" s="87" t="b">
        <v>0</v>
      </c>
      <c r="DE126" s="87" t="s">
        <v>66</v>
      </c>
      <c r="DF126" s="87">
        <v>3</v>
      </c>
      <c r="DG126" s="87">
        <v>24</v>
      </c>
      <c r="DH126" s="87">
        <v>24</v>
      </c>
      <c r="DI126" s="87">
        <v>2</v>
      </c>
      <c r="DJ126" s="87">
        <v>1</v>
      </c>
      <c r="DK126" s="87">
        <v>18.5</v>
      </c>
      <c r="DL126" s="87">
        <v>20</v>
      </c>
    </row>
    <row r="127" spans="1:116" ht="15">
      <c r="A127" s="87" t="s">
        <v>547</v>
      </c>
      <c r="B127" s="87" t="s">
        <v>558</v>
      </c>
      <c r="C127" s="87" t="s">
        <v>243</v>
      </c>
      <c r="D127" s="87" t="s">
        <v>277</v>
      </c>
      <c r="E127" s="87"/>
      <c r="F127" s="87" t="s">
        <v>293</v>
      </c>
      <c r="G127" s="125">
        <v>43704.892592592594</v>
      </c>
      <c r="H127" s="87" t="s">
        <v>296</v>
      </c>
      <c r="I127" s="87"/>
      <c r="J127" s="87"/>
      <c r="K127" s="87" t="s">
        <v>342</v>
      </c>
      <c r="L127" s="87"/>
      <c r="M127" s="87" t="s">
        <v>376</v>
      </c>
      <c r="N127" s="125">
        <v>43704.892592592594</v>
      </c>
      <c r="O127" s="125">
        <v>43704</v>
      </c>
      <c r="P127" s="126">
        <v>0.8925925925925925</v>
      </c>
      <c r="Q127" s="87" t="s">
        <v>482</v>
      </c>
      <c r="R127" s="87"/>
      <c r="S127" s="87"/>
      <c r="T127" s="87" t="s">
        <v>547</v>
      </c>
      <c r="U127" s="87"/>
      <c r="V127" s="87" t="b">
        <v>0</v>
      </c>
      <c r="W127" s="87">
        <v>0</v>
      </c>
      <c r="X127" s="87"/>
      <c r="Y127" s="87" t="b">
        <v>0</v>
      </c>
      <c r="Z127" s="87" t="s">
        <v>611</v>
      </c>
      <c r="AA127" s="87"/>
      <c r="AB127" s="87"/>
      <c r="AC127" s="87" t="b">
        <v>0</v>
      </c>
      <c r="AD127" s="87">
        <v>11</v>
      </c>
      <c r="AE127" s="87" t="s">
        <v>558</v>
      </c>
      <c r="AF127" s="87" t="s">
        <v>617</v>
      </c>
      <c r="AG127" s="87" t="b">
        <v>0</v>
      </c>
      <c r="AH127" s="87" t="s">
        <v>558</v>
      </c>
      <c r="AI127" s="87" t="s">
        <v>196</v>
      </c>
      <c r="AJ127" s="87">
        <v>0</v>
      </c>
      <c r="AK127" s="87">
        <v>0</v>
      </c>
      <c r="AL127" s="87"/>
      <c r="AM127" s="87"/>
      <c r="AN127" s="87"/>
      <c r="AO127" s="87"/>
      <c r="AP127" s="87"/>
      <c r="AQ127" s="87"/>
      <c r="AR127" s="87"/>
      <c r="AS127" s="87"/>
      <c r="AT127" s="87">
        <v>1</v>
      </c>
      <c r="AU127" s="87">
        <v>3</v>
      </c>
      <c r="AV127" s="87">
        <v>3</v>
      </c>
      <c r="AW127" s="87" t="s">
        <v>243</v>
      </c>
      <c r="AX127" s="87"/>
      <c r="AY127" s="87"/>
      <c r="AZ127" s="87"/>
      <c r="BA127" s="87"/>
      <c r="BB127" s="87"/>
      <c r="BC127" s="87"/>
      <c r="BD127" s="87"/>
      <c r="BE127" s="87"/>
      <c r="BF127" s="87"/>
      <c r="BG127" s="87" t="s">
        <v>670</v>
      </c>
      <c r="BH127" s="87">
        <v>208</v>
      </c>
      <c r="BI127" s="87">
        <v>305</v>
      </c>
      <c r="BJ127" s="87">
        <v>224</v>
      </c>
      <c r="BK127" s="87">
        <v>84</v>
      </c>
      <c r="BL127" s="87"/>
      <c r="BM127" s="87" t="s">
        <v>727</v>
      </c>
      <c r="BN127" s="87" t="s">
        <v>777</v>
      </c>
      <c r="BO127" s="87" t="s">
        <v>822</v>
      </c>
      <c r="BP127" s="87"/>
      <c r="BQ127" s="125">
        <v>40945.81355324074</v>
      </c>
      <c r="BR127" s="87"/>
      <c r="BS127" s="87" t="b">
        <v>1</v>
      </c>
      <c r="BT127" s="87" t="b">
        <v>0</v>
      </c>
      <c r="BU127" s="87" t="b">
        <v>0</v>
      </c>
      <c r="BV127" s="87"/>
      <c r="BW127" s="87">
        <v>8</v>
      </c>
      <c r="BX127" s="87" t="s">
        <v>903</v>
      </c>
      <c r="BY127" s="87" t="b">
        <v>0</v>
      </c>
      <c r="BZ127" s="87" t="s">
        <v>66</v>
      </c>
      <c r="CA127" s="87">
        <v>3</v>
      </c>
      <c r="CB127" s="87" t="s">
        <v>277</v>
      </c>
      <c r="CC127" s="87"/>
      <c r="CD127" s="87"/>
      <c r="CE127" s="87"/>
      <c r="CF127" s="87"/>
      <c r="CG127" s="87"/>
      <c r="CH127" s="87"/>
      <c r="CI127" s="87"/>
      <c r="CJ127" s="87"/>
      <c r="CK127" s="87"/>
      <c r="CL127" s="87" t="s">
        <v>665</v>
      </c>
      <c r="CM127" s="87">
        <v>561</v>
      </c>
      <c r="CN127" s="87">
        <v>180</v>
      </c>
      <c r="CO127" s="87">
        <v>146</v>
      </c>
      <c r="CP127" s="87">
        <v>258</v>
      </c>
      <c r="CQ127" s="87"/>
      <c r="CR127" s="87" t="s">
        <v>722</v>
      </c>
      <c r="CS127" s="87" t="s">
        <v>777</v>
      </c>
      <c r="CT127" s="87"/>
      <c r="CU127" s="87"/>
      <c r="CV127" s="125">
        <v>40174.41085648148</v>
      </c>
      <c r="CW127" s="87"/>
      <c r="CX127" s="87" t="b">
        <v>0</v>
      </c>
      <c r="CY127" s="87" t="b">
        <v>0</v>
      </c>
      <c r="CZ127" s="87" t="b">
        <v>0</v>
      </c>
      <c r="DA127" s="87"/>
      <c r="DB127" s="87">
        <v>4</v>
      </c>
      <c r="DC127" s="87" t="s">
        <v>903</v>
      </c>
      <c r="DD127" s="87" t="b">
        <v>0</v>
      </c>
      <c r="DE127" s="87" t="s">
        <v>65</v>
      </c>
      <c r="DF127" s="87">
        <v>3</v>
      </c>
      <c r="DG127" s="87">
        <v>24</v>
      </c>
      <c r="DH127" s="87">
        <v>24</v>
      </c>
      <c r="DI127" s="87">
        <v>2</v>
      </c>
      <c r="DJ127" s="87">
        <v>1</v>
      </c>
      <c r="DK127" s="87">
        <v>18.5</v>
      </c>
      <c r="DL127" s="87">
        <v>20</v>
      </c>
    </row>
    <row r="128" spans="1:116" ht="15">
      <c r="A128" s="87" t="s">
        <v>547</v>
      </c>
      <c r="B128" s="87" t="s">
        <v>558</v>
      </c>
      <c r="C128" s="87" t="s">
        <v>243</v>
      </c>
      <c r="D128" s="87" t="s">
        <v>249</v>
      </c>
      <c r="E128" s="87"/>
      <c r="F128" s="87" t="s">
        <v>293</v>
      </c>
      <c r="G128" s="125">
        <v>43704.892592592594</v>
      </c>
      <c r="H128" s="87" t="s">
        <v>296</v>
      </c>
      <c r="I128" s="87"/>
      <c r="J128" s="87"/>
      <c r="K128" s="87" t="s">
        <v>342</v>
      </c>
      <c r="L128" s="87"/>
      <c r="M128" s="87" t="s">
        <v>376</v>
      </c>
      <c r="N128" s="125">
        <v>43704.892592592594</v>
      </c>
      <c r="O128" s="125">
        <v>43704</v>
      </c>
      <c r="P128" s="126">
        <v>0.8925925925925925</v>
      </c>
      <c r="Q128" s="87" t="s">
        <v>482</v>
      </c>
      <c r="R128" s="87"/>
      <c r="S128" s="87"/>
      <c r="T128" s="87" t="s">
        <v>547</v>
      </c>
      <c r="U128" s="87"/>
      <c r="V128" s="87" t="b">
        <v>0</v>
      </c>
      <c r="W128" s="87">
        <v>0</v>
      </c>
      <c r="X128" s="87"/>
      <c r="Y128" s="87" t="b">
        <v>0</v>
      </c>
      <c r="Z128" s="87" t="s">
        <v>611</v>
      </c>
      <c r="AA128" s="87"/>
      <c r="AB128" s="87"/>
      <c r="AC128" s="87" t="b">
        <v>0</v>
      </c>
      <c r="AD128" s="87">
        <v>11</v>
      </c>
      <c r="AE128" s="87" t="s">
        <v>558</v>
      </c>
      <c r="AF128" s="87" t="s">
        <v>617</v>
      </c>
      <c r="AG128" s="87" t="b">
        <v>0</v>
      </c>
      <c r="AH128" s="87" t="s">
        <v>558</v>
      </c>
      <c r="AI128" s="87" t="s">
        <v>196</v>
      </c>
      <c r="AJ128" s="87">
        <v>0</v>
      </c>
      <c r="AK128" s="87">
        <v>0</v>
      </c>
      <c r="AL128" s="87"/>
      <c r="AM128" s="87"/>
      <c r="AN128" s="87"/>
      <c r="AO128" s="87"/>
      <c r="AP128" s="87"/>
      <c r="AQ128" s="87"/>
      <c r="AR128" s="87"/>
      <c r="AS128" s="87"/>
      <c r="AT128" s="87">
        <v>1</v>
      </c>
      <c r="AU128" s="87">
        <v>3</v>
      </c>
      <c r="AV128" s="87">
        <v>3</v>
      </c>
      <c r="AW128" s="87" t="s">
        <v>243</v>
      </c>
      <c r="AX128" s="87"/>
      <c r="AY128" s="87"/>
      <c r="AZ128" s="87"/>
      <c r="BA128" s="87"/>
      <c r="BB128" s="87"/>
      <c r="BC128" s="87"/>
      <c r="BD128" s="87"/>
      <c r="BE128" s="87"/>
      <c r="BF128" s="87"/>
      <c r="BG128" s="87" t="s">
        <v>670</v>
      </c>
      <c r="BH128" s="87">
        <v>208</v>
      </c>
      <c r="BI128" s="87">
        <v>305</v>
      </c>
      <c r="BJ128" s="87">
        <v>224</v>
      </c>
      <c r="BK128" s="87">
        <v>84</v>
      </c>
      <c r="BL128" s="87"/>
      <c r="BM128" s="87" t="s">
        <v>727</v>
      </c>
      <c r="BN128" s="87" t="s">
        <v>777</v>
      </c>
      <c r="BO128" s="87" t="s">
        <v>822</v>
      </c>
      <c r="BP128" s="87"/>
      <c r="BQ128" s="125">
        <v>40945.81355324074</v>
      </c>
      <c r="BR128" s="87"/>
      <c r="BS128" s="87" t="b">
        <v>1</v>
      </c>
      <c r="BT128" s="87" t="b">
        <v>0</v>
      </c>
      <c r="BU128" s="87" t="b">
        <v>0</v>
      </c>
      <c r="BV128" s="87"/>
      <c r="BW128" s="87">
        <v>8</v>
      </c>
      <c r="BX128" s="87" t="s">
        <v>903</v>
      </c>
      <c r="BY128" s="87" t="b">
        <v>0</v>
      </c>
      <c r="BZ128" s="87" t="s">
        <v>66</v>
      </c>
      <c r="CA128" s="87">
        <v>3</v>
      </c>
      <c r="CB128" s="87" t="s">
        <v>249</v>
      </c>
      <c r="CC128" s="87"/>
      <c r="CD128" s="87"/>
      <c r="CE128" s="87"/>
      <c r="CF128" s="87"/>
      <c r="CG128" s="87"/>
      <c r="CH128" s="87"/>
      <c r="CI128" s="87"/>
      <c r="CJ128" s="87"/>
      <c r="CK128" s="87"/>
      <c r="CL128" s="87" t="s">
        <v>664</v>
      </c>
      <c r="CM128" s="87">
        <v>3457</v>
      </c>
      <c r="CN128" s="87">
        <v>2928</v>
      </c>
      <c r="CO128" s="87">
        <v>3080</v>
      </c>
      <c r="CP128" s="87">
        <v>2553</v>
      </c>
      <c r="CQ128" s="87"/>
      <c r="CR128" s="87" t="s">
        <v>721</v>
      </c>
      <c r="CS128" s="87" t="s">
        <v>776</v>
      </c>
      <c r="CT128" s="87" t="s">
        <v>817</v>
      </c>
      <c r="CU128" s="87"/>
      <c r="CV128" s="125">
        <v>39212.66372685185</v>
      </c>
      <c r="CW128" s="87" t="s">
        <v>866</v>
      </c>
      <c r="CX128" s="87" t="b">
        <v>0</v>
      </c>
      <c r="CY128" s="87" t="b">
        <v>0</v>
      </c>
      <c r="CZ128" s="87" t="b">
        <v>1</v>
      </c>
      <c r="DA128" s="87"/>
      <c r="DB128" s="87">
        <v>104</v>
      </c>
      <c r="DC128" s="87" t="s">
        <v>902</v>
      </c>
      <c r="DD128" s="87" t="b">
        <v>0</v>
      </c>
      <c r="DE128" s="87" t="s">
        <v>65</v>
      </c>
      <c r="DF128" s="87">
        <v>3</v>
      </c>
      <c r="DG128" s="87">
        <v>24</v>
      </c>
      <c r="DH128" s="87">
        <v>24</v>
      </c>
      <c r="DI128" s="87">
        <v>2</v>
      </c>
      <c r="DJ128" s="87">
        <v>1</v>
      </c>
      <c r="DK128" s="87">
        <v>18.5</v>
      </c>
      <c r="DL128" s="87">
        <v>20</v>
      </c>
    </row>
    <row r="129" spans="1:116" ht="15">
      <c r="A129" s="87" t="s">
        <v>547</v>
      </c>
      <c r="B129" s="87" t="s">
        <v>558</v>
      </c>
      <c r="C129" s="87" t="s">
        <v>243</v>
      </c>
      <c r="D129" s="87" t="s">
        <v>254</v>
      </c>
      <c r="E129" s="87"/>
      <c r="F129" s="87" t="s">
        <v>292</v>
      </c>
      <c r="G129" s="125">
        <v>43704.892592592594</v>
      </c>
      <c r="H129" s="87" t="s">
        <v>296</v>
      </c>
      <c r="I129" s="87"/>
      <c r="J129" s="87"/>
      <c r="K129" s="87" t="s">
        <v>342</v>
      </c>
      <c r="L129" s="87"/>
      <c r="M129" s="87" t="s">
        <v>376</v>
      </c>
      <c r="N129" s="125">
        <v>43704.892592592594</v>
      </c>
      <c r="O129" s="125">
        <v>43704</v>
      </c>
      <c r="P129" s="126">
        <v>0.8925925925925925</v>
      </c>
      <c r="Q129" s="87" t="s">
        <v>482</v>
      </c>
      <c r="R129" s="87"/>
      <c r="S129" s="87"/>
      <c r="T129" s="87" t="s">
        <v>547</v>
      </c>
      <c r="U129" s="87"/>
      <c r="V129" s="87" t="b">
        <v>0</v>
      </c>
      <c r="W129" s="87">
        <v>0</v>
      </c>
      <c r="X129" s="87"/>
      <c r="Y129" s="87" t="b">
        <v>0</v>
      </c>
      <c r="Z129" s="87" t="s">
        <v>611</v>
      </c>
      <c r="AA129" s="87"/>
      <c r="AB129" s="87"/>
      <c r="AC129" s="87" t="b">
        <v>0</v>
      </c>
      <c r="AD129" s="87">
        <v>11</v>
      </c>
      <c r="AE129" s="87" t="s">
        <v>558</v>
      </c>
      <c r="AF129" s="87" t="s">
        <v>617</v>
      </c>
      <c r="AG129" s="87" t="b">
        <v>0</v>
      </c>
      <c r="AH129" s="87" t="s">
        <v>558</v>
      </c>
      <c r="AI129" s="87" t="s">
        <v>196</v>
      </c>
      <c r="AJ129" s="87">
        <v>0</v>
      </c>
      <c r="AK129" s="87">
        <v>0</v>
      </c>
      <c r="AL129" s="87"/>
      <c r="AM129" s="87"/>
      <c r="AN129" s="87"/>
      <c r="AO129" s="87"/>
      <c r="AP129" s="87"/>
      <c r="AQ129" s="87"/>
      <c r="AR129" s="87"/>
      <c r="AS129" s="87"/>
      <c r="AT129" s="87">
        <v>1</v>
      </c>
      <c r="AU129" s="87">
        <v>3</v>
      </c>
      <c r="AV129" s="87">
        <v>3</v>
      </c>
      <c r="AW129" s="87" t="s">
        <v>243</v>
      </c>
      <c r="AX129" s="87"/>
      <c r="AY129" s="87"/>
      <c r="AZ129" s="87"/>
      <c r="BA129" s="87"/>
      <c r="BB129" s="87"/>
      <c r="BC129" s="87"/>
      <c r="BD129" s="87"/>
      <c r="BE129" s="87"/>
      <c r="BF129" s="87"/>
      <c r="BG129" s="87" t="s">
        <v>670</v>
      </c>
      <c r="BH129" s="87">
        <v>208</v>
      </c>
      <c r="BI129" s="87">
        <v>305</v>
      </c>
      <c r="BJ129" s="87">
        <v>224</v>
      </c>
      <c r="BK129" s="87">
        <v>84</v>
      </c>
      <c r="BL129" s="87"/>
      <c r="BM129" s="87" t="s">
        <v>727</v>
      </c>
      <c r="BN129" s="87" t="s">
        <v>777</v>
      </c>
      <c r="BO129" s="87" t="s">
        <v>822</v>
      </c>
      <c r="BP129" s="87"/>
      <c r="BQ129" s="125">
        <v>40945.81355324074</v>
      </c>
      <c r="BR129" s="87"/>
      <c r="BS129" s="87" t="b">
        <v>1</v>
      </c>
      <c r="BT129" s="87" t="b">
        <v>0</v>
      </c>
      <c r="BU129" s="87" t="b">
        <v>0</v>
      </c>
      <c r="BV129" s="87"/>
      <c r="BW129" s="87">
        <v>8</v>
      </c>
      <c r="BX129" s="87" t="s">
        <v>903</v>
      </c>
      <c r="BY129" s="87" t="b">
        <v>0</v>
      </c>
      <c r="BZ129" s="87" t="s">
        <v>66</v>
      </c>
      <c r="CA129" s="87">
        <v>3</v>
      </c>
      <c r="CB129" s="87" t="s">
        <v>254</v>
      </c>
      <c r="CC129" s="87"/>
      <c r="CD129" s="87"/>
      <c r="CE129" s="87"/>
      <c r="CF129" s="87"/>
      <c r="CG129" s="87"/>
      <c r="CH129" s="87"/>
      <c r="CI129" s="87"/>
      <c r="CJ129" s="87"/>
      <c r="CK129" s="87"/>
      <c r="CL129" s="87" t="s">
        <v>663</v>
      </c>
      <c r="CM129" s="87">
        <v>1854</v>
      </c>
      <c r="CN129" s="87">
        <v>5166</v>
      </c>
      <c r="CO129" s="87">
        <v>7667</v>
      </c>
      <c r="CP129" s="87">
        <v>2257</v>
      </c>
      <c r="CQ129" s="87"/>
      <c r="CR129" s="87" t="s">
        <v>720</v>
      </c>
      <c r="CS129" s="87" t="s">
        <v>775</v>
      </c>
      <c r="CT129" s="87" t="s">
        <v>816</v>
      </c>
      <c r="CU129" s="87"/>
      <c r="CV129" s="125">
        <v>39911.69835648148</v>
      </c>
      <c r="CW129" s="87" t="s">
        <v>865</v>
      </c>
      <c r="CX129" s="87" t="b">
        <v>0</v>
      </c>
      <c r="CY129" s="87" t="b">
        <v>0</v>
      </c>
      <c r="CZ129" s="87" t="b">
        <v>0</v>
      </c>
      <c r="DA129" s="87"/>
      <c r="DB129" s="87">
        <v>243</v>
      </c>
      <c r="DC129" s="87" t="s">
        <v>908</v>
      </c>
      <c r="DD129" s="87" t="b">
        <v>0</v>
      </c>
      <c r="DE129" s="87" t="s">
        <v>66</v>
      </c>
      <c r="DF129" s="87">
        <v>3</v>
      </c>
      <c r="DG129" s="87">
        <v>24</v>
      </c>
      <c r="DH129" s="87">
        <v>24</v>
      </c>
      <c r="DI129" s="87">
        <v>2</v>
      </c>
      <c r="DJ129" s="87">
        <v>1</v>
      </c>
      <c r="DK129" s="87">
        <v>18.5</v>
      </c>
      <c r="DL129" s="87">
        <v>20</v>
      </c>
    </row>
    <row r="130" spans="1:116" ht="15">
      <c r="A130" s="87" t="s">
        <v>554</v>
      </c>
      <c r="B130" s="87" t="s">
        <v>558</v>
      </c>
      <c r="C130" s="87" t="s">
        <v>250</v>
      </c>
      <c r="D130" s="87" t="s">
        <v>249</v>
      </c>
      <c r="E130" s="87"/>
      <c r="F130" s="87" t="s">
        <v>293</v>
      </c>
      <c r="G130" s="125">
        <v>43704.76945601852</v>
      </c>
      <c r="H130" s="87" t="s">
        <v>296</v>
      </c>
      <c r="I130" s="87"/>
      <c r="J130" s="87"/>
      <c r="K130" s="87" t="s">
        <v>342</v>
      </c>
      <c r="L130" s="87"/>
      <c r="M130" s="87" t="s">
        <v>383</v>
      </c>
      <c r="N130" s="125">
        <v>43704.76945601852</v>
      </c>
      <c r="O130" s="125">
        <v>43704</v>
      </c>
      <c r="P130" s="126">
        <v>0.7694560185185185</v>
      </c>
      <c r="Q130" s="87" t="s">
        <v>489</v>
      </c>
      <c r="R130" s="87"/>
      <c r="S130" s="87"/>
      <c r="T130" s="87" t="s">
        <v>554</v>
      </c>
      <c r="U130" s="87"/>
      <c r="V130" s="87" t="b">
        <v>0</v>
      </c>
      <c r="W130" s="87">
        <v>0</v>
      </c>
      <c r="X130" s="87"/>
      <c r="Y130" s="87" t="b">
        <v>0</v>
      </c>
      <c r="Z130" s="87" t="s">
        <v>611</v>
      </c>
      <c r="AA130" s="87"/>
      <c r="AB130" s="87"/>
      <c r="AC130" s="87" t="b">
        <v>0</v>
      </c>
      <c r="AD130" s="87">
        <v>11</v>
      </c>
      <c r="AE130" s="87" t="s">
        <v>558</v>
      </c>
      <c r="AF130" s="87" t="s">
        <v>618</v>
      </c>
      <c r="AG130" s="87" t="b">
        <v>0</v>
      </c>
      <c r="AH130" s="87" t="s">
        <v>558</v>
      </c>
      <c r="AI130" s="87" t="s">
        <v>196</v>
      </c>
      <c r="AJ130" s="87">
        <v>0</v>
      </c>
      <c r="AK130" s="87">
        <v>0</v>
      </c>
      <c r="AL130" s="87"/>
      <c r="AM130" s="87"/>
      <c r="AN130" s="87"/>
      <c r="AO130" s="87"/>
      <c r="AP130" s="87"/>
      <c r="AQ130" s="87"/>
      <c r="AR130" s="87"/>
      <c r="AS130" s="87"/>
      <c r="AT130" s="87">
        <v>1</v>
      </c>
      <c r="AU130" s="87">
        <v>3</v>
      </c>
      <c r="AV130" s="87">
        <v>3</v>
      </c>
      <c r="AW130" s="87" t="s">
        <v>250</v>
      </c>
      <c r="AX130" s="87"/>
      <c r="AY130" s="87"/>
      <c r="AZ130" s="87"/>
      <c r="BA130" s="87"/>
      <c r="BB130" s="87"/>
      <c r="BC130" s="87"/>
      <c r="BD130" s="87"/>
      <c r="BE130" s="87"/>
      <c r="BF130" s="87"/>
      <c r="BG130" s="87" t="s">
        <v>669</v>
      </c>
      <c r="BH130" s="87">
        <v>210</v>
      </c>
      <c r="BI130" s="87">
        <v>1302</v>
      </c>
      <c r="BJ130" s="87">
        <v>468</v>
      </c>
      <c r="BK130" s="87">
        <v>87</v>
      </c>
      <c r="BL130" s="87"/>
      <c r="BM130" s="87" t="s">
        <v>726</v>
      </c>
      <c r="BN130" s="87" t="s">
        <v>780</v>
      </c>
      <c r="BO130" s="87" t="s">
        <v>821</v>
      </c>
      <c r="BP130" s="87"/>
      <c r="BQ130" s="125">
        <v>41289.019583333335</v>
      </c>
      <c r="BR130" s="87" t="s">
        <v>869</v>
      </c>
      <c r="BS130" s="87" t="b">
        <v>1</v>
      </c>
      <c r="BT130" s="87" t="b">
        <v>0</v>
      </c>
      <c r="BU130" s="87" t="b">
        <v>1</v>
      </c>
      <c r="BV130" s="87"/>
      <c r="BW130" s="87">
        <v>63</v>
      </c>
      <c r="BX130" s="87" t="s">
        <v>903</v>
      </c>
      <c r="BY130" s="87" t="b">
        <v>0</v>
      </c>
      <c r="BZ130" s="87" t="s">
        <v>66</v>
      </c>
      <c r="CA130" s="87">
        <v>3</v>
      </c>
      <c r="CB130" s="87" t="s">
        <v>249</v>
      </c>
      <c r="CC130" s="87"/>
      <c r="CD130" s="87"/>
      <c r="CE130" s="87"/>
      <c r="CF130" s="87"/>
      <c r="CG130" s="87"/>
      <c r="CH130" s="87"/>
      <c r="CI130" s="87"/>
      <c r="CJ130" s="87"/>
      <c r="CK130" s="87"/>
      <c r="CL130" s="87" t="s">
        <v>664</v>
      </c>
      <c r="CM130" s="87">
        <v>3457</v>
      </c>
      <c r="CN130" s="87">
        <v>2928</v>
      </c>
      <c r="CO130" s="87">
        <v>3080</v>
      </c>
      <c r="CP130" s="87">
        <v>2553</v>
      </c>
      <c r="CQ130" s="87"/>
      <c r="CR130" s="87" t="s">
        <v>721</v>
      </c>
      <c r="CS130" s="87" t="s">
        <v>776</v>
      </c>
      <c r="CT130" s="87" t="s">
        <v>817</v>
      </c>
      <c r="CU130" s="87"/>
      <c r="CV130" s="125">
        <v>39212.66372685185</v>
      </c>
      <c r="CW130" s="87" t="s">
        <v>866</v>
      </c>
      <c r="CX130" s="87" t="b">
        <v>0</v>
      </c>
      <c r="CY130" s="87" t="b">
        <v>0</v>
      </c>
      <c r="CZ130" s="87" t="b">
        <v>1</v>
      </c>
      <c r="DA130" s="87"/>
      <c r="DB130" s="87">
        <v>104</v>
      </c>
      <c r="DC130" s="87" t="s">
        <v>902</v>
      </c>
      <c r="DD130" s="87" t="b">
        <v>0</v>
      </c>
      <c r="DE130" s="87" t="s">
        <v>65</v>
      </c>
      <c r="DF130" s="87">
        <v>3</v>
      </c>
      <c r="DG130" s="87">
        <v>24</v>
      </c>
      <c r="DH130" s="87">
        <v>24</v>
      </c>
      <c r="DI130" s="87">
        <v>2</v>
      </c>
      <c r="DJ130" s="87">
        <v>1</v>
      </c>
      <c r="DK130" s="87">
        <v>19.5</v>
      </c>
      <c r="DL130" s="87">
        <v>20</v>
      </c>
    </row>
    <row r="131" spans="1:116" ht="15">
      <c r="A131" s="87" t="s">
        <v>553</v>
      </c>
      <c r="B131" s="87" t="s">
        <v>558</v>
      </c>
      <c r="C131" s="87" t="s">
        <v>249</v>
      </c>
      <c r="D131" s="87" t="s">
        <v>250</v>
      </c>
      <c r="E131" s="87"/>
      <c r="F131" s="87" t="s">
        <v>293</v>
      </c>
      <c r="G131" s="125">
        <v>43704.762777777774</v>
      </c>
      <c r="H131" s="87" t="s">
        <v>296</v>
      </c>
      <c r="I131" s="87"/>
      <c r="J131" s="87"/>
      <c r="K131" s="87" t="s">
        <v>342</v>
      </c>
      <c r="L131" s="87"/>
      <c r="M131" s="87" t="s">
        <v>382</v>
      </c>
      <c r="N131" s="125">
        <v>43704.762777777774</v>
      </c>
      <c r="O131" s="125">
        <v>43704</v>
      </c>
      <c r="P131" s="126">
        <v>0.7627777777777777</v>
      </c>
      <c r="Q131" s="87" t="s">
        <v>488</v>
      </c>
      <c r="R131" s="87"/>
      <c r="S131" s="87"/>
      <c r="T131" s="87" t="s">
        <v>553</v>
      </c>
      <c r="U131" s="87"/>
      <c r="V131" s="87" t="b">
        <v>0</v>
      </c>
      <c r="W131" s="87">
        <v>0</v>
      </c>
      <c r="X131" s="87"/>
      <c r="Y131" s="87" t="b">
        <v>0</v>
      </c>
      <c r="Z131" s="87" t="s">
        <v>611</v>
      </c>
      <c r="AA131" s="87"/>
      <c r="AB131" s="87"/>
      <c r="AC131" s="87" t="b">
        <v>0</v>
      </c>
      <c r="AD131" s="87">
        <v>11</v>
      </c>
      <c r="AE131" s="87" t="s">
        <v>558</v>
      </c>
      <c r="AF131" s="87" t="s">
        <v>613</v>
      </c>
      <c r="AG131" s="87" t="b">
        <v>0</v>
      </c>
      <c r="AH131" s="87" t="s">
        <v>558</v>
      </c>
      <c r="AI131" s="87" t="s">
        <v>196</v>
      </c>
      <c r="AJ131" s="87">
        <v>0</v>
      </c>
      <c r="AK131" s="87">
        <v>0</v>
      </c>
      <c r="AL131" s="87"/>
      <c r="AM131" s="87"/>
      <c r="AN131" s="87"/>
      <c r="AO131" s="87"/>
      <c r="AP131" s="87"/>
      <c r="AQ131" s="87"/>
      <c r="AR131" s="87"/>
      <c r="AS131" s="87"/>
      <c r="AT131" s="87">
        <v>1</v>
      </c>
      <c r="AU131" s="87">
        <v>3</v>
      </c>
      <c r="AV131" s="87">
        <v>3</v>
      </c>
      <c r="AW131" s="87" t="s">
        <v>249</v>
      </c>
      <c r="AX131" s="87"/>
      <c r="AY131" s="87"/>
      <c r="AZ131" s="87"/>
      <c r="BA131" s="87"/>
      <c r="BB131" s="87"/>
      <c r="BC131" s="87"/>
      <c r="BD131" s="87"/>
      <c r="BE131" s="87"/>
      <c r="BF131" s="87"/>
      <c r="BG131" s="87" t="s">
        <v>664</v>
      </c>
      <c r="BH131" s="87">
        <v>3457</v>
      </c>
      <c r="BI131" s="87">
        <v>2928</v>
      </c>
      <c r="BJ131" s="87">
        <v>3080</v>
      </c>
      <c r="BK131" s="87">
        <v>2553</v>
      </c>
      <c r="BL131" s="87"/>
      <c r="BM131" s="87" t="s">
        <v>721</v>
      </c>
      <c r="BN131" s="87" t="s">
        <v>776</v>
      </c>
      <c r="BO131" s="87" t="s">
        <v>817</v>
      </c>
      <c r="BP131" s="87"/>
      <c r="BQ131" s="125">
        <v>39212.66372685185</v>
      </c>
      <c r="BR131" s="87" t="s">
        <v>866</v>
      </c>
      <c r="BS131" s="87" t="b">
        <v>0</v>
      </c>
      <c r="BT131" s="87" t="b">
        <v>0</v>
      </c>
      <c r="BU131" s="87" t="b">
        <v>1</v>
      </c>
      <c r="BV131" s="87"/>
      <c r="BW131" s="87">
        <v>104</v>
      </c>
      <c r="BX131" s="87" t="s">
        <v>902</v>
      </c>
      <c r="BY131" s="87" t="b">
        <v>0</v>
      </c>
      <c r="BZ131" s="87" t="s">
        <v>65</v>
      </c>
      <c r="CA131" s="87">
        <v>3</v>
      </c>
      <c r="CB131" s="87" t="s">
        <v>250</v>
      </c>
      <c r="CC131" s="87"/>
      <c r="CD131" s="87"/>
      <c r="CE131" s="87"/>
      <c r="CF131" s="87"/>
      <c r="CG131" s="87"/>
      <c r="CH131" s="87"/>
      <c r="CI131" s="87"/>
      <c r="CJ131" s="87"/>
      <c r="CK131" s="87"/>
      <c r="CL131" s="87" t="s">
        <v>669</v>
      </c>
      <c r="CM131" s="87">
        <v>210</v>
      </c>
      <c r="CN131" s="87">
        <v>1302</v>
      </c>
      <c r="CO131" s="87">
        <v>468</v>
      </c>
      <c r="CP131" s="87">
        <v>87</v>
      </c>
      <c r="CQ131" s="87"/>
      <c r="CR131" s="87" t="s">
        <v>726</v>
      </c>
      <c r="CS131" s="87" t="s">
        <v>780</v>
      </c>
      <c r="CT131" s="87" t="s">
        <v>821</v>
      </c>
      <c r="CU131" s="87"/>
      <c r="CV131" s="125">
        <v>41289.019583333335</v>
      </c>
      <c r="CW131" s="87" t="s">
        <v>869</v>
      </c>
      <c r="CX131" s="87" t="b">
        <v>1</v>
      </c>
      <c r="CY131" s="87" t="b">
        <v>0</v>
      </c>
      <c r="CZ131" s="87" t="b">
        <v>1</v>
      </c>
      <c r="DA131" s="87"/>
      <c r="DB131" s="87">
        <v>63</v>
      </c>
      <c r="DC131" s="87" t="s">
        <v>903</v>
      </c>
      <c r="DD131" s="87" t="b">
        <v>0</v>
      </c>
      <c r="DE131" s="87" t="s">
        <v>66</v>
      </c>
      <c r="DF131" s="87">
        <v>3</v>
      </c>
      <c r="DG131" s="87">
        <v>24</v>
      </c>
      <c r="DH131" s="87">
        <v>24</v>
      </c>
      <c r="DI131" s="87">
        <v>2</v>
      </c>
      <c r="DJ131" s="87">
        <v>1</v>
      </c>
      <c r="DK131" s="87">
        <v>20.5</v>
      </c>
      <c r="DL131" s="87">
        <v>20</v>
      </c>
    </row>
    <row r="132" spans="1:116" ht="15">
      <c r="A132" s="87" t="s">
        <v>558</v>
      </c>
      <c r="B132" s="87" t="s">
        <v>558</v>
      </c>
      <c r="C132" s="87" t="s">
        <v>254</v>
      </c>
      <c r="D132" s="87" t="s">
        <v>250</v>
      </c>
      <c r="E132" s="87"/>
      <c r="F132" s="87" t="s">
        <v>293</v>
      </c>
      <c r="G132" s="125">
        <v>43704.76084490741</v>
      </c>
      <c r="H132" s="87" t="s">
        <v>296</v>
      </c>
      <c r="I132" s="87" t="s">
        <v>322</v>
      </c>
      <c r="J132" s="87" t="s">
        <v>334</v>
      </c>
      <c r="K132" s="87" t="s">
        <v>342</v>
      </c>
      <c r="L132" s="87"/>
      <c r="M132" s="87" t="s">
        <v>387</v>
      </c>
      <c r="N132" s="125">
        <v>43704.76084490741</v>
      </c>
      <c r="O132" s="125">
        <v>43704</v>
      </c>
      <c r="P132" s="126">
        <v>0.7608449074074074</v>
      </c>
      <c r="Q132" s="87" t="s">
        <v>493</v>
      </c>
      <c r="R132" s="87"/>
      <c r="S132" s="87"/>
      <c r="T132" s="87" t="s">
        <v>558</v>
      </c>
      <c r="U132" s="87"/>
      <c r="V132" s="87" t="b">
        <v>0</v>
      </c>
      <c r="W132" s="87">
        <v>13</v>
      </c>
      <c r="X132" s="87"/>
      <c r="Y132" s="87" t="b">
        <v>0</v>
      </c>
      <c r="Z132" s="87" t="s">
        <v>611</v>
      </c>
      <c r="AA132" s="87"/>
      <c r="AB132" s="87"/>
      <c r="AC132" s="87" t="b">
        <v>0</v>
      </c>
      <c r="AD132" s="87">
        <v>11</v>
      </c>
      <c r="AE132" s="87"/>
      <c r="AF132" s="87" t="s">
        <v>618</v>
      </c>
      <c r="AG132" s="87" t="b">
        <v>0</v>
      </c>
      <c r="AH132" s="87" t="s">
        <v>558</v>
      </c>
      <c r="AI132" s="87" t="s">
        <v>196</v>
      </c>
      <c r="AJ132" s="87">
        <v>0</v>
      </c>
      <c r="AK132" s="87">
        <v>0</v>
      </c>
      <c r="AL132" s="87"/>
      <c r="AM132" s="87"/>
      <c r="AN132" s="87"/>
      <c r="AO132" s="87"/>
      <c r="AP132" s="87"/>
      <c r="AQ132" s="87"/>
      <c r="AR132" s="87"/>
      <c r="AS132" s="87"/>
      <c r="AT132" s="87">
        <v>1</v>
      </c>
      <c r="AU132" s="87">
        <v>3</v>
      </c>
      <c r="AV132" s="87">
        <v>3</v>
      </c>
      <c r="AW132" s="87" t="s">
        <v>254</v>
      </c>
      <c r="AX132" s="87"/>
      <c r="AY132" s="87"/>
      <c r="AZ132" s="87"/>
      <c r="BA132" s="87"/>
      <c r="BB132" s="87"/>
      <c r="BC132" s="87"/>
      <c r="BD132" s="87"/>
      <c r="BE132" s="87"/>
      <c r="BF132" s="87"/>
      <c r="BG132" s="87" t="s">
        <v>663</v>
      </c>
      <c r="BH132" s="87">
        <v>1854</v>
      </c>
      <c r="BI132" s="87">
        <v>5166</v>
      </c>
      <c r="BJ132" s="87">
        <v>7667</v>
      </c>
      <c r="BK132" s="87">
        <v>2257</v>
      </c>
      <c r="BL132" s="87"/>
      <c r="BM132" s="87" t="s">
        <v>720</v>
      </c>
      <c r="BN132" s="87" t="s">
        <v>775</v>
      </c>
      <c r="BO132" s="87" t="s">
        <v>816</v>
      </c>
      <c r="BP132" s="87"/>
      <c r="BQ132" s="125">
        <v>39911.69835648148</v>
      </c>
      <c r="BR132" s="87" t="s">
        <v>865</v>
      </c>
      <c r="BS132" s="87" t="b">
        <v>0</v>
      </c>
      <c r="BT132" s="87" t="b">
        <v>0</v>
      </c>
      <c r="BU132" s="87" t="b">
        <v>0</v>
      </c>
      <c r="BV132" s="87"/>
      <c r="BW132" s="87">
        <v>243</v>
      </c>
      <c r="BX132" s="87" t="s">
        <v>908</v>
      </c>
      <c r="BY132" s="87" t="b">
        <v>0</v>
      </c>
      <c r="BZ132" s="87" t="s">
        <v>66</v>
      </c>
      <c r="CA132" s="87">
        <v>3</v>
      </c>
      <c r="CB132" s="87" t="s">
        <v>250</v>
      </c>
      <c r="CC132" s="87"/>
      <c r="CD132" s="87"/>
      <c r="CE132" s="87"/>
      <c r="CF132" s="87"/>
      <c r="CG132" s="87"/>
      <c r="CH132" s="87"/>
      <c r="CI132" s="87"/>
      <c r="CJ132" s="87"/>
      <c r="CK132" s="87"/>
      <c r="CL132" s="87" t="s">
        <v>669</v>
      </c>
      <c r="CM132" s="87">
        <v>210</v>
      </c>
      <c r="CN132" s="87">
        <v>1302</v>
      </c>
      <c r="CO132" s="87">
        <v>468</v>
      </c>
      <c r="CP132" s="87">
        <v>87</v>
      </c>
      <c r="CQ132" s="87"/>
      <c r="CR132" s="87" t="s">
        <v>726</v>
      </c>
      <c r="CS132" s="87" t="s">
        <v>780</v>
      </c>
      <c r="CT132" s="87" t="s">
        <v>821</v>
      </c>
      <c r="CU132" s="87"/>
      <c r="CV132" s="125">
        <v>41289.019583333335</v>
      </c>
      <c r="CW132" s="87" t="s">
        <v>869</v>
      </c>
      <c r="CX132" s="87" t="b">
        <v>1</v>
      </c>
      <c r="CY132" s="87" t="b">
        <v>0</v>
      </c>
      <c r="CZ132" s="87" t="b">
        <v>1</v>
      </c>
      <c r="DA132" s="87"/>
      <c r="DB132" s="87">
        <v>63</v>
      </c>
      <c r="DC132" s="87" t="s">
        <v>903</v>
      </c>
      <c r="DD132" s="87" t="b">
        <v>0</v>
      </c>
      <c r="DE132" s="87" t="s">
        <v>66</v>
      </c>
      <c r="DF132" s="87">
        <v>3</v>
      </c>
      <c r="DG132" s="87">
        <v>24</v>
      </c>
      <c r="DH132" s="87">
        <v>24</v>
      </c>
      <c r="DI132" s="87">
        <v>1</v>
      </c>
      <c r="DJ132" s="87">
        <v>1</v>
      </c>
      <c r="DK132" s="87">
        <v>20</v>
      </c>
      <c r="DL132" s="87">
        <v>20</v>
      </c>
    </row>
    <row r="133" spans="1:116" ht="15">
      <c r="A133" s="87" t="s">
        <v>554</v>
      </c>
      <c r="B133" s="87" t="s">
        <v>558</v>
      </c>
      <c r="C133" s="87" t="s">
        <v>250</v>
      </c>
      <c r="D133" s="87" t="s">
        <v>254</v>
      </c>
      <c r="E133" s="87"/>
      <c r="F133" s="87" t="s">
        <v>292</v>
      </c>
      <c r="G133" s="125">
        <v>43704.76945601852</v>
      </c>
      <c r="H133" s="87" t="s">
        <v>296</v>
      </c>
      <c r="I133" s="87"/>
      <c r="J133" s="87"/>
      <c r="K133" s="87" t="s">
        <v>342</v>
      </c>
      <c r="L133" s="87"/>
      <c r="M133" s="87" t="s">
        <v>383</v>
      </c>
      <c r="N133" s="125">
        <v>43704.76945601852</v>
      </c>
      <c r="O133" s="125">
        <v>43704</v>
      </c>
      <c r="P133" s="126">
        <v>0.7694560185185185</v>
      </c>
      <c r="Q133" s="87" t="s">
        <v>489</v>
      </c>
      <c r="R133" s="87"/>
      <c r="S133" s="87"/>
      <c r="T133" s="87" t="s">
        <v>554</v>
      </c>
      <c r="U133" s="87"/>
      <c r="V133" s="87" t="b">
        <v>0</v>
      </c>
      <c r="W133" s="87">
        <v>0</v>
      </c>
      <c r="X133" s="87"/>
      <c r="Y133" s="87" t="b">
        <v>0</v>
      </c>
      <c r="Z133" s="87" t="s">
        <v>611</v>
      </c>
      <c r="AA133" s="87"/>
      <c r="AB133" s="87"/>
      <c r="AC133" s="87" t="b">
        <v>0</v>
      </c>
      <c r="AD133" s="87">
        <v>11</v>
      </c>
      <c r="AE133" s="87" t="s">
        <v>558</v>
      </c>
      <c r="AF133" s="87" t="s">
        <v>618</v>
      </c>
      <c r="AG133" s="87" t="b">
        <v>0</v>
      </c>
      <c r="AH133" s="87" t="s">
        <v>558</v>
      </c>
      <c r="AI133" s="87" t="s">
        <v>196</v>
      </c>
      <c r="AJ133" s="87">
        <v>0</v>
      </c>
      <c r="AK133" s="87">
        <v>0</v>
      </c>
      <c r="AL133" s="87"/>
      <c r="AM133" s="87"/>
      <c r="AN133" s="87"/>
      <c r="AO133" s="87"/>
      <c r="AP133" s="87"/>
      <c r="AQ133" s="87"/>
      <c r="AR133" s="87"/>
      <c r="AS133" s="87"/>
      <c r="AT133" s="87">
        <v>1</v>
      </c>
      <c r="AU133" s="87">
        <v>3</v>
      </c>
      <c r="AV133" s="87">
        <v>3</v>
      </c>
      <c r="AW133" s="87" t="s">
        <v>250</v>
      </c>
      <c r="AX133" s="87"/>
      <c r="AY133" s="87"/>
      <c r="AZ133" s="87"/>
      <c r="BA133" s="87"/>
      <c r="BB133" s="87"/>
      <c r="BC133" s="87"/>
      <c r="BD133" s="87"/>
      <c r="BE133" s="87"/>
      <c r="BF133" s="87"/>
      <c r="BG133" s="87" t="s">
        <v>669</v>
      </c>
      <c r="BH133" s="87">
        <v>210</v>
      </c>
      <c r="BI133" s="87">
        <v>1302</v>
      </c>
      <c r="BJ133" s="87">
        <v>468</v>
      </c>
      <c r="BK133" s="87">
        <v>87</v>
      </c>
      <c r="BL133" s="87"/>
      <c r="BM133" s="87" t="s">
        <v>726</v>
      </c>
      <c r="BN133" s="87" t="s">
        <v>780</v>
      </c>
      <c r="BO133" s="87" t="s">
        <v>821</v>
      </c>
      <c r="BP133" s="87"/>
      <c r="BQ133" s="125">
        <v>41289.019583333335</v>
      </c>
      <c r="BR133" s="87" t="s">
        <v>869</v>
      </c>
      <c r="BS133" s="87" t="b">
        <v>1</v>
      </c>
      <c r="BT133" s="87" t="b">
        <v>0</v>
      </c>
      <c r="BU133" s="87" t="b">
        <v>1</v>
      </c>
      <c r="BV133" s="87"/>
      <c r="BW133" s="87">
        <v>63</v>
      </c>
      <c r="BX133" s="87" t="s">
        <v>903</v>
      </c>
      <c r="BY133" s="87" t="b">
        <v>0</v>
      </c>
      <c r="BZ133" s="87" t="s">
        <v>66</v>
      </c>
      <c r="CA133" s="87">
        <v>3</v>
      </c>
      <c r="CB133" s="87" t="s">
        <v>254</v>
      </c>
      <c r="CC133" s="87"/>
      <c r="CD133" s="87"/>
      <c r="CE133" s="87"/>
      <c r="CF133" s="87"/>
      <c r="CG133" s="87"/>
      <c r="CH133" s="87"/>
      <c r="CI133" s="87"/>
      <c r="CJ133" s="87"/>
      <c r="CK133" s="87"/>
      <c r="CL133" s="87" t="s">
        <v>663</v>
      </c>
      <c r="CM133" s="87">
        <v>1854</v>
      </c>
      <c r="CN133" s="87">
        <v>5166</v>
      </c>
      <c r="CO133" s="87">
        <v>7667</v>
      </c>
      <c r="CP133" s="87">
        <v>2257</v>
      </c>
      <c r="CQ133" s="87"/>
      <c r="CR133" s="87" t="s">
        <v>720</v>
      </c>
      <c r="CS133" s="87" t="s">
        <v>775</v>
      </c>
      <c r="CT133" s="87" t="s">
        <v>816</v>
      </c>
      <c r="CU133" s="87"/>
      <c r="CV133" s="125">
        <v>39911.69835648148</v>
      </c>
      <c r="CW133" s="87" t="s">
        <v>865</v>
      </c>
      <c r="CX133" s="87" t="b">
        <v>0</v>
      </c>
      <c r="CY133" s="87" t="b">
        <v>0</v>
      </c>
      <c r="CZ133" s="87" t="b">
        <v>0</v>
      </c>
      <c r="DA133" s="87"/>
      <c r="DB133" s="87">
        <v>243</v>
      </c>
      <c r="DC133" s="87" t="s">
        <v>908</v>
      </c>
      <c r="DD133" s="87" t="b">
        <v>0</v>
      </c>
      <c r="DE133" s="87" t="s">
        <v>66</v>
      </c>
      <c r="DF133" s="87">
        <v>3</v>
      </c>
      <c r="DG133" s="87">
        <v>24</v>
      </c>
      <c r="DH133" s="87">
        <v>24</v>
      </c>
      <c r="DI133" s="87">
        <v>2</v>
      </c>
      <c r="DJ133" s="87">
        <v>1</v>
      </c>
      <c r="DK133" s="87">
        <v>19.5</v>
      </c>
      <c r="DL133" s="87">
        <v>20</v>
      </c>
    </row>
    <row r="134" spans="1:116" ht="15">
      <c r="A134" s="87" t="s">
        <v>555</v>
      </c>
      <c r="B134" s="87" t="s">
        <v>558</v>
      </c>
      <c r="C134" s="87" t="s">
        <v>251</v>
      </c>
      <c r="D134" s="87" t="s">
        <v>250</v>
      </c>
      <c r="E134" s="87"/>
      <c r="F134" s="87" t="s">
        <v>293</v>
      </c>
      <c r="G134" s="125">
        <v>43704.90210648148</v>
      </c>
      <c r="H134" s="87" t="s">
        <v>296</v>
      </c>
      <c r="I134" s="87"/>
      <c r="J134" s="87"/>
      <c r="K134" s="87" t="s">
        <v>342</v>
      </c>
      <c r="L134" s="87"/>
      <c r="M134" s="87" t="s">
        <v>384</v>
      </c>
      <c r="N134" s="125">
        <v>43704.90210648148</v>
      </c>
      <c r="O134" s="125">
        <v>43704</v>
      </c>
      <c r="P134" s="126">
        <v>0.9021064814814815</v>
      </c>
      <c r="Q134" s="87" t="s">
        <v>490</v>
      </c>
      <c r="R134" s="87"/>
      <c r="S134" s="87"/>
      <c r="T134" s="87" t="s">
        <v>555</v>
      </c>
      <c r="U134" s="87"/>
      <c r="V134" s="87" t="b">
        <v>0</v>
      </c>
      <c r="W134" s="87">
        <v>0</v>
      </c>
      <c r="X134" s="87"/>
      <c r="Y134" s="87" t="b">
        <v>0</v>
      </c>
      <c r="Z134" s="87" t="s">
        <v>611</v>
      </c>
      <c r="AA134" s="87"/>
      <c r="AB134" s="87"/>
      <c r="AC134" s="87" t="b">
        <v>0</v>
      </c>
      <c r="AD134" s="87">
        <v>11</v>
      </c>
      <c r="AE134" s="87" t="s">
        <v>558</v>
      </c>
      <c r="AF134" s="87" t="s">
        <v>613</v>
      </c>
      <c r="AG134" s="87" t="b">
        <v>0</v>
      </c>
      <c r="AH134" s="87" t="s">
        <v>558</v>
      </c>
      <c r="AI134" s="87" t="s">
        <v>196</v>
      </c>
      <c r="AJ134" s="87">
        <v>0</v>
      </c>
      <c r="AK134" s="87">
        <v>0</v>
      </c>
      <c r="AL134" s="87"/>
      <c r="AM134" s="87"/>
      <c r="AN134" s="87"/>
      <c r="AO134" s="87"/>
      <c r="AP134" s="87"/>
      <c r="AQ134" s="87"/>
      <c r="AR134" s="87"/>
      <c r="AS134" s="87"/>
      <c r="AT134" s="87">
        <v>1</v>
      </c>
      <c r="AU134" s="87">
        <v>3</v>
      </c>
      <c r="AV134" s="87">
        <v>3</v>
      </c>
      <c r="AW134" s="87" t="s">
        <v>251</v>
      </c>
      <c r="AX134" s="87"/>
      <c r="AY134" s="87"/>
      <c r="AZ134" s="87"/>
      <c r="BA134" s="87"/>
      <c r="BB134" s="87"/>
      <c r="BC134" s="87"/>
      <c r="BD134" s="87"/>
      <c r="BE134" s="87"/>
      <c r="BF134" s="87"/>
      <c r="BG134" s="87" t="s">
        <v>668</v>
      </c>
      <c r="BH134" s="87">
        <v>1240</v>
      </c>
      <c r="BI134" s="87">
        <v>887</v>
      </c>
      <c r="BJ134" s="87">
        <v>481</v>
      </c>
      <c r="BK134" s="87">
        <v>970</v>
      </c>
      <c r="BL134" s="87"/>
      <c r="BM134" s="87" t="s">
        <v>725</v>
      </c>
      <c r="BN134" s="87" t="s">
        <v>779</v>
      </c>
      <c r="BO134" s="87" t="s">
        <v>820</v>
      </c>
      <c r="BP134" s="87"/>
      <c r="BQ134" s="125">
        <v>39932.89575231481</v>
      </c>
      <c r="BR134" s="87"/>
      <c r="BS134" s="87" t="b">
        <v>1</v>
      </c>
      <c r="BT134" s="87" t="b">
        <v>0</v>
      </c>
      <c r="BU134" s="87" t="b">
        <v>0</v>
      </c>
      <c r="BV134" s="87"/>
      <c r="BW134" s="87">
        <v>21</v>
      </c>
      <c r="BX134" s="87" t="s">
        <v>903</v>
      </c>
      <c r="BY134" s="87" t="b">
        <v>0</v>
      </c>
      <c r="BZ134" s="87" t="s">
        <v>66</v>
      </c>
      <c r="CA134" s="87">
        <v>3</v>
      </c>
      <c r="CB134" s="87" t="s">
        <v>250</v>
      </c>
      <c r="CC134" s="87"/>
      <c r="CD134" s="87"/>
      <c r="CE134" s="87"/>
      <c r="CF134" s="87"/>
      <c r="CG134" s="87"/>
      <c r="CH134" s="87"/>
      <c r="CI134" s="87"/>
      <c r="CJ134" s="87"/>
      <c r="CK134" s="87"/>
      <c r="CL134" s="87" t="s">
        <v>669</v>
      </c>
      <c r="CM134" s="87">
        <v>210</v>
      </c>
      <c r="CN134" s="87">
        <v>1302</v>
      </c>
      <c r="CO134" s="87">
        <v>468</v>
      </c>
      <c r="CP134" s="87">
        <v>87</v>
      </c>
      <c r="CQ134" s="87"/>
      <c r="CR134" s="87" t="s">
        <v>726</v>
      </c>
      <c r="CS134" s="87" t="s">
        <v>780</v>
      </c>
      <c r="CT134" s="87" t="s">
        <v>821</v>
      </c>
      <c r="CU134" s="87"/>
      <c r="CV134" s="125">
        <v>41289.019583333335</v>
      </c>
      <c r="CW134" s="87" t="s">
        <v>869</v>
      </c>
      <c r="CX134" s="87" t="b">
        <v>1</v>
      </c>
      <c r="CY134" s="87" t="b">
        <v>0</v>
      </c>
      <c r="CZ134" s="87" t="b">
        <v>1</v>
      </c>
      <c r="DA134" s="87"/>
      <c r="DB134" s="87">
        <v>63</v>
      </c>
      <c r="DC134" s="87" t="s">
        <v>903</v>
      </c>
      <c r="DD134" s="87" t="b">
        <v>0</v>
      </c>
      <c r="DE134" s="87" t="s">
        <v>66</v>
      </c>
      <c r="DF134" s="87">
        <v>3</v>
      </c>
      <c r="DG134" s="87">
        <v>24</v>
      </c>
      <c r="DH134" s="87">
        <v>24</v>
      </c>
      <c r="DI134" s="87">
        <v>2</v>
      </c>
      <c r="DJ134" s="87">
        <v>1</v>
      </c>
      <c r="DK134" s="87">
        <v>21.5</v>
      </c>
      <c r="DL134" s="87">
        <v>20</v>
      </c>
    </row>
    <row r="135" spans="1:116" ht="15">
      <c r="A135" s="87" t="s">
        <v>554</v>
      </c>
      <c r="B135" s="87" t="s">
        <v>558</v>
      </c>
      <c r="C135" s="87" t="s">
        <v>250</v>
      </c>
      <c r="D135" s="87" t="s">
        <v>251</v>
      </c>
      <c r="E135" s="87"/>
      <c r="F135" s="87" t="s">
        <v>293</v>
      </c>
      <c r="G135" s="125">
        <v>43704.76945601852</v>
      </c>
      <c r="H135" s="87" t="s">
        <v>296</v>
      </c>
      <c r="I135" s="87"/>
      <c r="J135" s="87"/>
      <c r="K135" s="87" t="s">
        <v>342</v>
      </c>
      <c r="L135" s="87"/>
      <c r="M135" s="87" t="s">
        <v>383</v>
      </c>
      <c r="N135" s="125">
        <v>43704.76945601852</v>
      </c>
      <c r="O135" s="125">
        <v>43704</v>
      </c>
      <c r="P135" s="126">
        <v>0.7694560185185185</v>
      </c>
      <c r="Q135" s="87" t="s">
        <v>489</v>
      </c>
      <c r="R135" s="87"/>
      <c r="S135" s="87"/>
      <c r="T135" s="87" t="s">
        <v>554</v>
      </c>
      <c r="U135" s="87"/>
      <c r="V135" s="87" t="b">
        <v>0</v>
      </c>
      <c r="W135" s="87">
        <v>0</v>
      </c>
      <c r="X135" s="87"/>
      <c r="Y135" s="87" t="b">
        <v>0</v>
      </c>
      <c r="Z135" s="87" t="s">
        <v>611</v>
      </c>
      <c r="AA135" s="87"/>
      <c r="AB135" s="87"/>
      <c r="AC135" s="87" t="b">
        <v>0</v>
      </c>
      <c r="AD135" s="87">
        <v>11</v>
      </c>
      <c r="AE135" s="87" t="s">
        <v>558</v>
      </c>
      <c r="AF135" s="87" t="s">
        <v>618</v>
      </c>
      <c r="AG135" s="87" t="b">
        <v>0</v>
      </c>
      <c r="AH135" s="87" t="s">
        <v>558</v>
      </c>
      <c r="AI135" s="87" t="s">
        <v>196</v>
      </c>
      <c r="AJ135" s="87">
        <v>0</v>
      </c>
      <c r="AK135" s="87">
        <v>0</v>
      </c>
      <c r="AL135" s="87"/>
      <c r="AM135" s="87"/>
      <c r="AN135" s="87"/>
      <c r="AO135" s="87"/>
      <c r="AP135" s="87"/>
      <c r="AQ135" s="87"/>
      <c r="AR135" s="87"/>
      <c r="AS135" s="87"/>
      <c r="AT135" s="87">
        <v>1</v>
      </c>
      <c r="AU135" s="87">
        <v>3</v>
      </c>
      <c r="AV135" s="87">
        <v>3</v>
      </c>
      <c r="AW135" s="87" t="s">
        <v>250</v>
      </c>
      <c r="AX135" s="87"/>
      <c r="AY135" s="87"/>
      <c r="AZ135" s="87"/>
      <c r="BA135" s="87"/>
      <c r="BB135" s="87"/>
      <c r="BC135" s="87"/>
      <c r="BD135" s="87"/>
      <c r="BE135" s="87"/>
      <c r="BF135" s="87"/>
      <c r="BG135" s="87" t="s">
        <v>669</v>
      </c>
      <c r="BH135" s="87">
        <v>210</v>
      </c>
      <c r="BI135" s="87">
        <v>1302</v>
      </c>
      <c r="BJ135" s="87">
        <v>468</v>
      </c>
      <c r="BK135" s="87">
        <v>87</v>
      </c>
      <c r="BL135" s="87"/>
      <c r="BM135" s="87" t="s">
        <v>726</v>
      </c>
      <c r="BN135" s="87" t="s">
        <v>780</v>
      </c>
      <c r="BO135" s="87" t="s">
        <v>821</v>
      </c>
      <c r="BP135" s="87"/>
      <c r="BQ135" s="125">
        <v>41289.019583333335</v>
      </c>
      <c r="BR135" s="87" t="s">
        <v>869</v>
      </c>
      <c r="BS135" s="87" t="b">
        <v>1</v>
      </c>
      <c r="BT135" s="87" t="b">
        <v>0</v>
      </c>
      <c r="BU135" s="87" t="b">
        <v>1</v>
      </c>
      <c r="BV135" s="87"/>
      <c r="BW135" s="87">
        <v>63</v>
      </c>
      <c r="BX135" s="87" t="s">
        <v>903</v>
      </c>
      <c r="BY135" s="87" t="b">
        <v>0</v>
      </c>
      <c r="BZ135" s="87" t="s">
        <v>66</v>
      </c>
      <c r="CA135" s="87">
        <v>3</v>
      </c>
      <c r="CB135" s="87" t="s">
        <v>251</v>
      </c>
      <c r="CC135" s="87"/>
      <c r="CD135" s="87"/>
      <c r="CE135" s="87"/>
      <c r="CF135" s="87"/>
      <c r="CG135" s="87"/>
      <c r="CH135" s="87"/>
      <c r="CI135" s="87"/>
      <c r="CJ135" s="87"/>
      <c r="CK135" s="87"/>
      <c r="CL135" s="87" t="s">
        <v>668</v>
      </c>
      <c r="CM135" s="87">
        <v>1240</v>
      </c>
      <c r="CN135" s="87">
        <v>887</v>
      </c>
      <c r="CO135" s="87">
        <v>481</v>
      </c>
      <c r="CP135" s="87">
        <v>970</v>
      </c>
      <c r="CQ135" s="87"/>
      <c r="CR135" s="87" t="s">
        <v>725</v>
      </c>
      <c r="CS135" s="87" t="s">
        <v>779</v>
      </c>
      <c r="CT135" s="87" t="s">
        <v>820</v>
      </c>
      <c r="CU135" s="87"/>
      <c r="CV135" s="125">
        <v>39932.89575231481</v>
      </c>
      <c r="CW135" s="87"/>
      <c r="CX135" s="87" t="b">
        <v>1</v>
      </c>
      <c r="CY135" s="87" t="b">
        <v>0</v>
      </c>
      <c r="CZ135" s="87" t="b">
        <v>0</v>
      </c>
      <c r="DA135" s="87"/>
      <c r="DB135" s="87">
        <v>21</v>
      </c>
      <c r="DC135" s="87" t="s">
        <v>903</v>
      </c>
      <c r="DD135" s="87" t="b">
        <v>0</v>
      </c>
      <c r="DE135" s="87" t="s">
        <v>66</v>
      </c>
      <c r="DF135" s="87">
        <v>3</v>
      </c>
      <c r="DG135" s="87">
        <v>24</v>
      </c>
      <c r="DH135" s="87">
        <v>24</v>
      </c>
      <c r="DI135" s="87">
        <v>2</v>
      </c>
      <c r="DJ135" s="87">
        <v>1</v>
      </c>
      <c r="DK135" s="87">
        <v>19.5</v>
      </c>
      <c r="DL135" s="87">
        <v>20</v>
      </c>
    </row>
    <row r="136" spans="1:116" ht="15">
      <c r="A136" s="87" t="s">
        <v>557</v>
      </c>
      <c r="B136" s="87" t="s">
        <v>558</v>
      </c>
      <c r="C136" s="87" t="s">
        <v>253</v>
      </c>
      <c r="D136" s="87" t="s">
        <v>250</v>
      </c>
      <c r="E136" s="87"/>
      <c r="F136" s="87" t="s">
        <v>293</v>
      </c>
      <c r="G136" s="125">
        <v>43705.24550925926</v>
      </c>
      <c r="H136" s="87" t="s">
        <v>296</v>
      </c>
      <c r="I136" s="87"/>
      <c r="J136" s="87"/>
      <c r="K136" s="87" t="s">
        <v>342</v>
      </c>
      <c r="L136" s="87"/>
      <c r="M136" s="87" t="s">
        <v>386</v>
      </c>
      <c r="N136" s="125">
        <v>43705.24550925926</v>
      </c>
      <c r="O136" s="125">
        <v>43705</v>
      </c>
      <c r="P136" s="126">
        <v>0.24550925925925926</v>
      </c>
      <c r="Q136" s="87" t="s">
        <v>492</v>
      </c>
      <c r="R136" s="87"/>
      <c r="S136" s="87"/>
      <c r="T136" s="87" t="s">
        <v>557</v>
      </c>
      <c r="U136" s="87"/>
      <c r="V136" s="87" t="b">
        <v>0</v>
      </c>
      <c r="W136" s="87">
        <v>0</v>
      </c>
      <c r="X136" s="87"/>
      <c r="Y136" s="87" t="b">
        <v>0</v>
      </c>
      <c r="Z136" s="87" t="s">
        <v>611</v>
      </c>
      <c r="AA136" s="87"/>
      <c r="AB136" s="87"/>
      <c r="AC136" s="87" t="b">
        <v>0</v>
      </c>
      <c r="AD136" s="87">
        <v>11</v>
      </c>
      <c r="AE136" s="87" t="s">
        <v>558</v>
      </c>
      <c r="AF136" s="87" t="s">
        <v>616</v>
      </c>
      <c r="AG136" s="87" t="b">
        <v>0</v>
      </c>
      <c r="AH136" s="87" t="s">
        <v>558</v>
      </c>
      <c r="AI136" s="87" t="s">
        <v>196</v>
      </c>
      <c r="AJ136" s="87">
        <v>0</v>
      </c>
      <c r="AK136" s="87">
        <v>0</v>
      </c>
      <c r="AL136" s="87"/>
      <c r="AM136" s="87"/>
      <c r="AN136" s="87"/>
      <c r="AO136" s="87"/>
      <c r="AP136" s="87"/>
      <c r="AQ136" s="87"/>
      <c r="AR136" s="87"/>
      <c r="AS136" s="87"/>
      <c r="AT136" s="87">
        <v>1</v>
      </c>
      <c r="AU136" s="87">
        <v>3</v>
      </c>
      <c r="AV136" s="87">
        <v>3</v>
      </c>
      <c r="AW136" s="87" t="s">
        <v>253</v>
      </c>
      <c r="AX136" s="87"/>
      <c r="AY136" s="87"/>
      <c r="AZ136" s="87"/>
      <c r="BA136" s="87"/>
      <c r="BB136" s="87"/>
      <c r="BC136" s="87"/>
      <c r="BD136" s="87"/>
      <c r="BE136" s="87"/>
      <c r="BF136" s="87"/>
      <c r="BG136" s="87" t="s">
        <v>667</v>
      </c>
      <c r="BH136" s="87">
        <v>376</v>
      </c>
      <c r="BI136" s="87">
        <v>1615</v>
      </c>
      <c r="BJ136" s="87">
        <v>356</v>
      </c>
      <c r="BK136" s="87">
        <v>5869</v>
      </c>
      <c r="BL136" s="87"/>
      <c r="BM136" s="87" t="s">
        <v>724</v>
      </c>
      <c r="BN136" s="87"/>
      <c r="BO136" s="87" t="s">
        <v>819</v>
      </c>
      <c r="BP136" s="87"/>
      <c r="BQ136" s="125">
        <v>40128.15126157407</v>
      </c>
      <c r="BR136" s="87" t="s">
        <v>868</v>
      </c>
      <c r="BS136" s="87" t="b">
        <v>0</v>
      </c>
      <c r="BT136" s="87" t="b">
        <v>0</v>
      </c>
      <c r="BU136" s="87" t="b">
        <v>1</v>
      </c>
      <c r="BV136" s="87"/>
      <c r="BW136" s="87">
        <v>46</v>
      </c>
      <c r="BX136" s="87" t="s">
        <v>903</v>
      </c>
      <c r="BY136" s="87" t="b">
        <v>1</v>
      </c>
      <c r="BZ136" s="87" t="s">
        <v>66</v>
      </c>
      <c r="CA136" s="87">
        <v>3</v>
      </c>
      <c r="CB136" s="87" t="s">
        <v>250</v>
      </c>
      <c r="CC136" s="87"/>
      <c r="CD136" s="87"/>
      <c r="CE136" s="87"/>
      <c r="CF136" s="87"/>
      <c r="CG136" s="87"/>
      <c r="CH136" s="87"/>
      <c r="CI136" s="87"/>
      <c r="CJ136" s="87"/>
      <c r="CK136" s="87"/>
      <c r="CL136" s="87" t="s">
        <v>669</v>
      </c>
      <c r="CM136" s="87">
        <v>210</v>
      </c>
      <c r="CN136" s="87">
        <v>1302</v>
      </c>
      <c r="CO136" s="87">
        <v>468</v>
      </c>
      <c r="CP136" s="87">
        <v>87</v>
      </c>
      <c r="CQ136" s="87"/>
      <c r="CR136" s="87" t="s">
        <v>726</v>
      </c>
      <c r="CS136" s="87" t="s">
        <v>780</v>
      </c>
      <c r="CT136" s="87" t="s">
        <v>821</v>
      </c>
      <c r="CU136" s="87"/>
      <c r="CV136" s="125">
        <v>41289.019583333335</v>
      </c>
      <c r="CW136" s="87" t="s">
        <v>869</v>
      </c>
      <c r="CX136" s="87" t="b">
        <v>1</v>
      </c>
      <c r="CY136" s="87" t="b">
        <v>0</v>
      </c>
      <c r="CZ136" s="87" t="b">
        <v>1</v>
      </c>
      <c r="DA136" s="87"/>
      <c r="DB136" s="87">
        <v>63</v>
      </c>
      <c r="DC136" s="87" t="s">
        <v>903</v>
      </c>
      <c r="DD136" s="87" t="b">
        <v>0</v>
      </c>
      <c r="DE136" s="87" t="s">
        <v>66</v>
      </c>
      <c r="DF136" s="87">
        <v>3</v>
      </c>
      <c r="DG136" s="87">
        <v>24</v>
      </c>
      <c r="DH136" s="87">
        <v>24</v>
      </c>
      <c r="DI136" s="87">
        <v>2</v>
      </c>
      <c r="DJ136" s="87">
        <v>1</v>
      </c>
      <c r="DK136" s="87">
        <v>22.5</v>
      </c>
      <c r="DL136" s="87">
        <v>20</v>
      </c>
    </row>
    <row r="137" spans="1:116" ht="15">
      <c r="A137" s="87" t="s">
        <v>554</v>
      </c>
      <c r="B137" s="87" t="s">
        <v>558</v>
      </c>
      <c r="C137" s="87" t="s">
        <v>250</v>
      </c>
      <c r="D137" s="87" t="s">
        <v>253</v>
      </c>
      <c r="E137" s="87"/>
      <c r="F137" s="87" t="s">
        <v>293</v>
      </c>
      <c r="G137" s="125">
        <v>43704.76945601852</v>
      </c>
      <c r="H137" s="87" t="s">
        <v>296</v>
      </c>
      <c r="I137" s="87"/>
      <c r="J137" s="87"/>
      <c r="K137" s="87" t="s">
        <v>342</v>
      </c>
      <c r="L137" s="87"/>
      <c r="M137" s="87" t="s">
        <v>383</v>
      </c>
      <c r="N137" s="125">
        <v>43704.76945601852</v>
      </c>
      <c r="O137" s="125">
        <v>43704</v>
      </c>
      <c r="P137" s="126">
        <v>0.7694560185185185</v>
      </c>
      <c r="Q137" s="87" t="s">
        <v>489</v>
      </c>
      <c r="R137" s="87"/>
      <c r="S137" s="87"/>
      <c r="T137" s="87" t="s">
        <v>554</v>
      </c>
      <c r="U137" s="87"/>
      <c r="V137" s="87" t="b">
        <v>0</v>
      </c>
      <c r="W137" s="87">
        <v>0</v>
      </c>
      <c r="X137" s="87"/>
      <c r="Y137" s="87" t="b">
        <v>0</v>
      </c>
      <c r="Z137" s="87" t="s">
        <v>611</v>
      </c>
      <c r="AA137" s="87"/>
      <c r="AB137" s="87"/>
      <c r="AC137" s="87" t="b">
        <v>0</v>
      </c>
      <c r="AD137" s="87">
        <v>11</v>
      </c>
      <c r="AE137" s="87" t="s">
        <v>558</v>
      </c>
      <c r="AF137" s="87" t="s">
        <v>618</v>
      </c>
      <c r="AG137" s="87" t="b">
        <v>0</v>
      </c>
      <c r="AH137" s="87" t="s">
        <v>558</v>
      </c>
      <c r="AI137" s="87" t="s">
        <v>196</v>
      </c>
      <c r="AJ137" s="87">
        <v>0</v>
      </c>
      <c r="AK137" s="87">
        <v>0</v>
      </c>
      <c r="AL137" s="87"/>
      <c r="AM137" s="87"/>
      <c r="AN137" s="87"/>
      <c r="AO137" s="87"/>
      <c r="AP137" s="87"/>
      <c r="AQ137" s="87"/>
      <c r="AR137" s="87"/>
      <c r="AS137" s="87"/>
      <c r="AT137" s="87">
        <v>1</v>
      </c>
      <c r="AU137" s="87">
        <v>3</v>
      </c>
      <c r="AV137" s="87">
        <v>3</v>
      </c>
      <c r="AW137" s="87" t="s">
        <v>250</v>
      </c>
      <c r="AX137" s="87"/>
      <c r="AY137" s="87"/>
      <c r="AZ137" s="87"/>
      <c r="BA137" s="87"/>
      <c r="BB137" s="87"/>
      <c r="BC137" s="87"/>
      <c r="BD137" s="87"/>
      <c r="BE137" s="87"/>
      <c r="BF137" s="87"/>
      <c r="BG137" s="87" t="s">
        <v>669</v>
      </c>
      <c r="BH137" s="87">
        <v>210</v>
      </c>
      <c r="BI137" s="87">
        <v>1302</v>
      </c>
      <c r="BJ137" s="87">
        <v>468</v>
      </c>
      <c r="BK137" s="87">
        <v>87</v>
      </c>
      <c r="BL137" s="87"/>
      <c r="BM137" s="87" t="s">
        <v>726</v>
      </c>
      <c r="BN137" s="87" t="s">
        <v>780</v>
      </c>
      <c r="BO137" s="87" t="s">
        <v>821</v>
      </c>
      <c r="BP137" s="87"/>
      <c r="BQ137" s="125">
        <v>41289.019583333335</v>
      </c>
      <c r="BR137" s="87" t="s">
        <v>869</v>
      </c>
      <c r="BS137" s="87" t="b">
        <v>1</v>
      </c>
      <c r="BT137" s="87" t="b">
        <v>0</v>
      </c>
      <c r="BU137" s="87" t="b">
        <v>1</v>
      </c>
      <c r="BV137" s="87"/>
      <c r="BW137" s="87">
        <v>63</v>
      </c>
      <c r="BX137" s="87" t="s">
        <v>903</v>
      </c>
      <c r="BY137" s="87" t="b">
        <v>0</v>
      </c>
      <c r="BZ137" s="87" t="s">
        <v>66</v>
      </c>
      <c r="CA137" s="87">
        <v>3</v>
      </c>
      <c r="CB137" s="87" t="s">
        <v>253</v>
      </c>
      <c r="CC137" s="87"/>
      <c r="CD137" s="87"/>
      <c r="CE137" s="87"/>
      <c r="CF137" s="87"/>
      <c r="CG137" s="87"/>
      <c r="CH137" s="87"/>
      <c r="CI137" s="87"/>
      <c r="CJ137" s="87"/>
      <c r="CK137" s="87"/>
      <c r="CL137" s="87" t="s">
        <v>667</v>
      </c>
      <c r="CM137" s="87">
        <v>376</v>
      </c>
      <c r="CN137" s="87">
        <v>1615</v>
      </c>
      <c r="CO137" s="87">
        <v>356</v>
      </c>
      <c r="CP137" s="87">
        <v>5869</v>
      </c>
      <c r="CQ137" s="87"/>
      <c r="CR137" s="87" t="s">
        <v>724</v>
      </c>
      <c r="CS137" s="87"/>
      <c r="CT137" s="87" t="s">
        <v>819</v>
      </c>
      <c r="CU137" s="87"/>
      <c r="CV137" s="125">
        <v>40128.15126157407</v>
      </c>
      <c r="CW137" s="87" t="s">
        <v>868</v>
      </c>
      <c r="CX137" s="87" t="b">
        <v>0</v>
      </c>
      <c r="CY137" s="87" t="b">
        <v>0</v>
      </c>
      <c r="CZ137" s="87" t="b">
        <v>1</v>
      </c>
      <c r="DA137" s="87"/>
      <c r="DB137" s="87">
        <v>46</v>
      </c>
      <c r="DC137" s="87" t="s">
        <v>903</v>
      </c>
      <c r="DD137" s="87" t="b">
        <v>1</v>
      </c>
      <c r="DE137" s="87" t="s">
        <v>66</v>
      </c>
      <c r="DF137" s="87">
        <v>3</v>
      </c>
      <c r="DG137" s="87">
        <v>24</v>
      </c>
      <c r="DH137" s="87">
        <v>24</v>
      </c>
      <c r="DI137" s="87">
        <v>2</v>
      </c>
      <c r="DJ137" s="87">
        <v>1</v>
      </c>
      <c r="DK137" s="87">
        <v>19.5</v>
      </c>
      <c r="DL137" s="87">
        <v>20</v>
      </c>
    </row>
    <row r="138" spans="1:116" ht="15">
      <c r="A138" s="87" t="s">
        <v>556</v>
      </c>
      <c r="B138" s="87" t="s">
        <v>558</v>
      </c>
      <c r="C138" s="87" t="s">
        <v>252</v>
      </c>
      <c r="D138" s="87" t="s">
        <v>250</v>
      </c>
      <c r="E138" s="87"/>
      <c r="F138" s="87" t="s">
        <v>293</v>
      </c>
      <c r="G138" s="125">
        <v>43705.13144675926</v>
      </c>
      <c r="H138" s="87" t="s">
        <v>296</v>
      </c>
      <c r="I138" s="87"/>
      <c r="J138" s="87"/>
      <c r="K138" s="87" t="s">
        <v>342</v>
      </c>
      <c r="L138" s="87"/>
      <c r="M138" s="87" t="s">
        <v>385</v>
      </c>
      <c r="N138" s="125">
        <v>43705.13144675926</v>
      </c>
      <c r="O138" s="125">
        <v>43705</v>
      </c>
      <c r="P138" s="126">
        <v>0.13144675925925928</v>
      </c>
      <c r="Q138" s="87" t="s">
        <v>491</v>
      </c>
      <c r="R138" s="87"/>
      <c r="S138" s="87"/>
      <c r="T138" s="87" t="s">
        <v>556</v>
      </c>
      <c r="U138" s="87"/>
      <c r="V138" s="87" t="b">
        <v>0</v>
      </c>
      <c r="W138" s="87">
        <v>0</v>
      </c>
      <c r="X138" s="87"/>
      <c r="Y138" s="87" t="b">
        <v>0</v>
      </c>
      <c r="Z138" s="87" t="s">
        <v>611</v>
      </c>
      <c r="AA138" s="87"/>
      <c r="AB138" s="87"/>
      <c r="AC138" s="87" t="b">
        <v>0</v>
      </c>
      <c r="AD138" s="87">
        <v>11</v>
      </c>
      <c r="AE138" s="87" t="s">
        <v>558</v>
      </c>
      <c r="AF138" s="87" t="s">
        <v>616</v>
      </c>
      <c r="AG138" s="87" t="b">
        <v>0</v>
      </c>
      <c r="AH138" s="87" t="s">
        <v>558</v>
      </c>
      <c r="AI138" s="87" t="s">
        <v>196</v>
      </c>
      <c r="AJ138" s="87">
        <v>0</v>
      </c>
      <c r="AK138" s="87">
        <v>0</v>
      </c>
      <c r="AL138" s="87"/>
      <c r="AM138" s="87"/>
      <c r="AN138" s="87"/>
      <c r="AO138" s="87"/>
      <c r="AP138" s="87"/>
      <c r="AQ138" s="87"/>
      <c r="AR138" s="87"/>
      <c r="AS138" s="87"/>
      <c r="AT138" s="87">
        <v>1</v>
      </c>
      <c r="AU138" s="87">
        <v>3</v>
      </c>
      <c r="AV138" s="87">
        <v>3</v>
      </c>
      <c r="AW138" s="87" t="s">
        <v>252</v>
      </c>
      <c r="AX138" s="87"/>
      <c r="AY138" s="87"/>
      <c r="AZ138" s="87"/>
      <c r="BA138" s="87"/>
      <c r="BB138" s="87"/>
      <c r="BC138" s="87"/>
      <c r="BD138" s="87"/>
      <c r="BE138" s="87"/>
      <c r="BF138" s="87"/>
      <c r="BG138" s="87" t="s">
        <v>666</v>
      </c>
      <c r="BH138" s="87">
        <v>98</v>
      </c>
      <c r="BI138" s="87">
        <v>87</v>
      </c>
      <c r="BJ138" s="87">
        <v>41</v>
      </c>
      <c r="BK138" s="87">
        <v>101</v>
      </c>
      <c r="BL138" s="87"/>
      <c r="BM138" s="87" t="s">
        <v>723</v>
      </c>
      <c r="BN138" s="87" t="s">
        <v>778</v>
      </c>
      <c r="BO138" s="87" t="s">
        <v>818</v>
      </c>
      <c r="BP138" s="87"/>
      <c r="BQ138" s="125">
        <v>41718.177719907406</v>
      </c>
      <c r="BR138" s="87" t="s">
        <v>867</v>
      </c>
      <c r="BS138" s="87" t="b">
        <v>1</v>
      </c>
      <c r="BT138" s="87" t="b">
        <v>0</v>
      </c>
      <c r="BU138" s="87" t="b">
        <v>0</v>
      </c>
      <c r="BV138" s="87"/>
      <c r="BW138" s="87">
        <v>1</v>
      </c>
      <c r="BX138" s="87" t="s">
        <v>903</v>
      </c>
      <c r="BY138" s="87" t="b">
        <v>0</v>
      </c>
      <c r="BZ138" s="87" t="s">
        <v>66</v>
      </c>
      <c r="CA138" s="87">
        <v>3</v>
      </c>
      <c r="CB138" s="87" t="s">
        <v>250</v>
      </c>
      <c r="CC138" s="87"/>
      <c r="CD138" s="87"/>
      <c r="CE138" s="87"/>
      <c r="CF138" s="87"/>
      <c r="CG138" s="87"/>
      <c r="CH138" s="87"/>
      <c r="CI138" s="87"/>
      <c r="CJ138" s="87"/>
      <c r="CK138" s="87"/>
      <c r="CL138" s="87" t="s">
        <v>669</v>
      </c>
      <c r="CM138" s="87">
        <v>210</v>
      </c>
      <c r="CN138" s="87">
        <v>1302</v>
      </c>
      <c r="CO138" s="87">
        <v>468</v>
      </c>
      <c r="CP138" s="87">
        <v>87</v>
      </c>
      <c r="CQ138" s="87"/>
      <c r="CR138" s="87" t="s">
        <v>726</v>
      </c>
      <c r="CS138" s="87" t="s">
        <v>780</v>
      </c>
      <c r="CT138" s="87" t="s">
        <v>821</v>
      </c>
      <c r="CU138" s="87"/>
      <c r="CV138" s="125">
        <v>41289.019583333335</v>
      </c>
      <c r="CW138" s="87" t="s">
        <v>869</v>
      </c>
      <c r="CX138" s="87" t="b">
        <v>1</v>
      </c>
      <c r="CY138" s="87" t="b">
        <v>0</v>
      </c>
      <c r="CZ138" s="87" t="b">
        <v>1</v>
      </c>
      <c r="DA138" s="87"/>
      <c r="DB138" s="87">
        <v>63</v>
      </c>
      <c r="DC138" s="87" t="s">
        <v>903</v>
      </c>
      <c r="DD138" s="87" t="b">
        <v>0</v>
      </c>
      <c r="DE138" s="87" t="s">
        <v>66</v>
      </c>
      <c r="DF138" s="87">
        <v>3</v>
      </c>
      <c r="DG138" s="87">
        <v>24</v>
      </c>
      <c r="DH138" s="87">
        <v>24</v>
      </c>
      <c r="DI138" s="87">
        <v>2</v>
      </c>
      <c r="DJ138" s="87">
        <v>1</v>
      </c>
      <c r="DK138" s="87">
        <v>23.5</v>
      </c>
      <c r="DL138" s="87">
        <v>20</v>
      </c>
    </row>
    <row r="139" spans="1:116" ht="15">
      <c r="A139" s="87" t="s">
        <v>554</v>
      </c>
      <c r="B139" s="87" t="s">
        <v>558</v>
      </c>
      <c r="C139" s="87" t="s">
        <v>250</v>
      </c>
      <c r="D139" s="87" t="s">
        <v>252</v>
      </c>
      <c r="E139" s="87"/>
      <c r="F139" s="87" t="s">
        <v>293</v>
      </c>
      <c r="G139" s="125">
        <v>43704.76945601852</v>
      </c>
      <c r="H139" s="87" t="s">
        <v>296</v>
      </c>
      <c r="I139" s="87"/>
      <c r="J139" s="87"/>
      <c r="K139" s="87" t="s">
        <v>342</v>
      </c>
      <c r="L139" s="87"/>
      <c r="M139" s="87" t="s">
        <v>383</v>
      </c>
      <c r="N139" s="125">
        <v>43704.76945601852</v>
      </c>
      <c r="O139" s="125">
        <v>43704</v>
      </c>
      <c r="P139" s="126">
        <v>0.7694560185185185</v>
      </c>
      <c r="Q139" s="87" t="s">
        <v>489</v>
      </c>
      <c r="R139" s="87"/>
      <c r="S139" s="87"/>
      <c r="T139" s="87" t="s">
        <v>554</v>
      </c>
      <c r="U139" s="87"/>
      <c r="V139" s="87" t="b">
        <v>0</v>
      </c>
      <c r="W139" s="87">
        <v>0</v>
      </c>
      <c r="X139" s="87"/>
      <c r="Y139" s="87" t="b">
        <v>0</v>
      </c>
      <c r="Z139" s="87" t="s">
        <v>611</v>
      </c>
      <c r="AA139" s="87"/>
      <c r="AB139" s="87"/>
      <c r="AC139" s="87" t="b">
        <v>0</v>
      </c>
      <c r="AD139" s="87">
        <v>11</v>
      </c>
      <c r="AE139" s="87" t="s">
        <v>558</v>
      </c>
      <c r="AF139" s="87" t="s">
        <v>618</v>
      </c>
      <c r="AG139" s="87" t="b">
        <v>0</v>
      </c>
      <c r="AH139" s="87" t="s">
        <v>558</v>
      </c>
      <c r="AI139" s="87" t="s">
        <v>196</v>
      </c>
      <c r="AJ139" s="87">
        <v>0</v>
      </c>
      <c r="AK139" s="87">
        <v>0</v>
      </c>
      <c r="AL139" s="87"/>
      <c r="AM139" s="87"/>
      <c r="AN139" s="87"/>
      <c r="AO139" s="87"/>
      <c r="AP139" s="87"/>
      <c r="AQ139" s="87"/>
      <c r="AR139" s="87"/>
      <c r="AS139" s="87"/>
      <c r="AT139" s="87">
        <v>1</v>
      </c>
      <c r="AU139" s="87">
        <v>3</v>
      </c>
      <c r="AV139" s="87">
        <v>3</v>
      </c>
      <c r="AW139" s="87" t="s">
        <v>250</v>
      </c>
      <c r="AX139" s="87"/>
      <c r="AY139" s="87"/>
      <c r="AZ139" s="87"/>
      <c r="BA139" s="87"/>
      <c r="BB139" s="87"/>
      <c r="BC139" s="87"/>
      <c r="BD139" s="87"/>
      <c r="BE139" s="87"/>
      <c r="BF139" s="87"/>
      <c r="BG139" s="87" t="s">
        <v>669</v>
      </c>
      <c r="BH139" s="87">
        <v>210</v>
      </c>
      <c r="BI139" s="87">
        <v>1302</v>
      </c>
      <c r="BJ139" s="87">
        <v>468</v>
      </c>
      <c r="BK139" s="87">
        <v>87</v>
      </c>
      <c r="BL139" s="87"/>
      <c r="BM139" s="87" t="s">
        <v>726</v>
      </c>
      <c r="BN139" s="87" t="s">
        <v>780</v>
      </c>
      <c r="BO139" s="87" t="s">
        <v>821</v>
      </c>
      <c r="BP139" s="87"/>
      <c r="BQ139" s="125">
        <v>41289.019583333335</v>
      </c>
      <c r="BR139" s="87" t="s">
        <v>869</v>
      </c>
      <c r="BS139" s="87" t="b">
        <v>1</v>
      </c>
      <c r="BT139" s="87" t="b">
        <v>0</v>
      </c>
      <c r="BU139" s="87" t="b">
        <v>1</v>
      </c>
      <c r="BV139" s="87"/>
      <c r="BW139" s="87">
        <v>63</v>
      </c>
      <c r="BX139" s="87" t="s">
        <v>903</v>
      </c>
      <c r="BY139" s="87" t="b">
        <v>0</v>
      </c>
      <c r="BZ139" s="87" t="s">
        <v>66</v>
      </c>
      <c r="CA139" s="87">
        <v>3</v>
      </c>
      <c r="CB139" s="87" t="s">
        <v>252</v>
      </c>
      <c r="CC139" s="87"/>
      <c r="CD139" s="87"/>
      <c r="CE139" s="87"/>
      <c r="CF139" s="87"/>
      <c r="CG139" s="87"/>
      <c r="CH139" s="87"/>
      <c r="CI139" s="87"/>
      <c r="CJ139" s="87"/>
      <c r="CK139" s="87"/>
      <c r="CL139" s="87" t="s">
        <v>666</v>
      </c>
      <c r="CM139" s="87">
        <v>98</v>
      </c>
      <c r="CN139" s="87">
        <v>87</v>
      </c>
      <c r="CO139" s="87">
        <v>41</v>
      </c>
      <c r="CP139" s="87">
        <v>101</v>
      </c>
      <c r="CQ139" s="87"/>
      <c r="CR139" s="87" t="s">
        <v>723</v>
      </c>
      <c r="CS139" s="87" t="s">
        <v>778</v>
      </c>
      <c r="CT139" s="87" t="s">
        <v>818</v>
      </c>
      <c r="CU139" s="87"/>
      <c r="CV139" s="125">
        <v>41718.177719907406</v>
      </c>
      <c r="CW139" s="87" t="s">
        <v>867</v>
      </c>
      <c r="CX139" s="87" t="b">
        <v>1</v>
      </c>
      <c r="CY139" s="87" t="b">
        <v>0</v>
      </c>
      <c r="CZ139" s="87" t="b">
        <v>0</v>
      </c>
      <c r="DA139" s="87"/>
      <c r="DB139" s="87">
        <v>1</v>
      </c>
      <c r="DC139" s="87" t="s">
        <v>903</v>
      </c>
      <c r="DD139" s="87" t="b">
        <v>0</v>
      </c>
      <c r="DE139" s="87" t="s">
        <v>66</v>
      </c>
      <c r="DF139" s="87">
        <v>3</v>
      </c>
      <c r="DG139" s="87">
        <v>24</v>
      </c>
      <c r="DH139" s="87">
        <v>24</v>
      </c>
      <c r="DI139" s="87">
        <v>2</v>
      </c>
      <c r="DJ139" s="87">
        <v>1</v>
      </c>
      <c r="DK139" s="87">
        <v>19.5</v>
      </c>
      <c r="DL139" s="87">
        <v>20</v>
      </c>
    </row>
    <row r="140" spans="1:116" ht="15">
      <c r="A140" s="87" t="s">
        <v>554</v>
      </c>
      <c r="B140" s="87" t="s">
        <v>558</v>
      </c>
      <c r="C140" s="87" t="s">
        <v>250</v>
      </c>
      <c r="D140" s="87" t="s">
        <v>277</v>
      </c>
      <c r="E140" s="87"/>
      <c r="F140" s="87" t="s">
        <v>293</v>
      </c>
      <c r="G140" s="125">
        <v>43704.76945601852</v>
      </c>
      <c r="H140" s="87" t="s">
        <v>296</v>
      </c>
      <c r="I140" s="87"/>
      <c r="J140" s="87"/>
      <c r="K140" s="87" t="s">
        <v>342</v>
      </c>
      <c r="L140" s="87"/>
      <c r="M140" s="87" t="s">
        <v>383</v>
      </c>
      <c r="N140" s="125">
        <v>43704.76945601852</v>
      </c>
      <c r="O140" s="125">
        <v>43704</v>
      </c>
      <c r="P140" s="126">
        <v>0.7694560185185185</v>
      </c>
      <c r="Q140" s="87" t="s">
        <v>489</v>
      </c>
      <c r="R140" s="87"/>
      <c r="S140" s="87"/>
      <c r="T140" s="87" t="s">
        <v>554</v>
      </c>
      <c r="U140" s="87"/>
      <c r="V140" s="87" t="b">
        <v>0</v>
      </c>
      <c r="W140" s="87">
        <v>0</v>
      </c>
      <c r="X140" s="87"/>
      <c r="Y140" s="87" t="b">
        <v>0</v>
      </c>
      <c r="Z140" s="87" t="s">
        <v>611</v>
      </c>
      <c r="AA140" s="87"/>
      <c r="AB140" s="87"/>
      <c r="AC140" s="87" t="b">
        <v>0</v>
      </c>
      <c r="AD140" s="87">
        <v>11</v>
      </c>
      <c r="AE140" s="87" t="s">
        <v>558</v>
      </c>
      <c r="AF140" s="87" t="s">
        <v>618</v>
      </c>
      <c r="AG140" s="87" t="b">
        <v>0</v>
      </c>
      <c r="AH140" s="87" t="s">
        <v>558</v>
      </c>
      <c r="AI140" s="87" t="s">
        <v>196</v>
      </c>
      <c r="AJ140" s="87">
        <v>0</v>
      </c>
      <c r="AK140" s="87">
        <v>0</v>
      </c>
      <c r="AL140" s="87"/>
      <c r="AM140" s="87"/>
      <c r="AN140" s="87"/>
      <c r="AO140" s="87"/>
      <c r="AP140" s="87"/>
      <c r="AQ140" s="87"/>
      <c r="AR140" s="87"/>
      <c r="AS140" s="87"/>
      <c r="AT140" s="87">
        <v>1</v>
      </c>
      <c r="AU140" s="87">
        <v>3</v>
      </c>
      <c r="AV140" s="87">
        <v>3</v>
      </c>
      <c r="AW140" s="87" t="s">
        <v>250</v>
      </c>
      <c r="AX140" s="87"/>
      <c r="AY140" s="87"/>
      <c r="AZ140" s="87"/>
      <c r="BA140" s="87"/>
      <c r="BB140" s="87"/>
      <c r="BC140" s="87"/>
      <c r="BD140" s="87"/>
      <c r="BE140" s="87"/>
      <c r="BF140" s="87"/>
      <c r="BG140" s="87" t="s">
        <v>669</v>
      </c>
      <c r="BH140" s="87">
        <v>210</v>
      </c>
      <c r="BI140" s="87">
        <v>1302</v>
      </c>
      <c r="BJ140" s="87">
        <v>468</v>
      </c>
      <c r="BK140" s="87">
        <v>87</v>
      </c>
      <c r="BL140" s="87"/>
      <c r="BM140" s="87" t="s">
        <v>726</v>
      </c>
      <c r="BN140" s="87" t="s">
        <v>780</v>
      </c>
      <c r="BO140" s="87" t="s">
        <v>821</v>
      </c>
      <c r="BP140" s="87"/>
      <c r="BQ140" s="125">
        <v>41289.019583333335</v>
      </c>
      <c r="BR140" s="87" t="s">
        <v>869</v>
      </c>
      <c r="BS140" s="87" t="b">
        <v>1</v>
      </c>
      <c r="BT140" s="87" t="b">
        <v>0</v>
      </c>
      <c r="BU140" s="87" t="b">
        <v>1</v>
      </c>
      <c r="BV140" s="87"/>
      <c r="BW140" s="87">
        <v>63</v>
      </c>
      <c r="BX140" s="87" t="s">
        <v>903</v>
      </c>
      <c r="BY140" s="87" t="b">
        <v>0</v>
      </c>
      <c r="BZ140" s="87" t="s">
        <v>66</v>
      </c>
      <c r="CA140" s="87">
        <v>3</v>
      </c>
      <c r="CB140" s="87" t="s">
        <v>277</v>
      </c>
      <c r="CC140" s="87"/>
      <c r="CD140" s="87"/>
      <c r="CE140" s="87"/>
      <c r="CF140" s="87"/>
      <c r="CG140" s="87"/>
      <c r="CH140" s="87"/>
      <c r="CI140" s="87"/>
      <c r="CJ140" s="87"/>
      <c r="CK140" s="87"/>
      <c r="CL140" s="87" t="s">
        <v>665</v>
      </c>
      <c r="CM140" s="87">
        <v>561</v>
      </c>
      <c r="CN140" s="87">
        <v>180</v>
      </c>
      <c r="CO140" s="87">
        <v>146</v>
      </c>
      <c r="CP140" s="87">
        <v>258</v>
      </c>
      <c r="CQ140" s="87"/>
      <c r="CR140" s="87" t="s">
        <v>722</v>
      </c>
      <c r="CS140" s="87" t="s">
        <v>777</v>
      </c>
      <c r="CT140" s="87"/>
      <c r="CU140" s="87"/>
      <c r="CV140" s="125">
        <v>40174.41085648148</v>
      </c>
      <c r="CW140" s="87"/>
      <c r="CX140" s="87" t="b">
        <v>0</v>
      </c>
      <c r="CY140" s="87" t="b">
        <v>0</v>
      </c>
      <c r="CZ140" s="87" t="b">
        <v>0</v>
      </c>
      <c r="DA140" s="87"/>
      <c r="DB140" s="87">
        <v>4</v>
      </c>
      <c r="DC140" s="87" t="s">
        <v>903</v>
      </c>
      <c r="DD140" s="87" t="b">
        <v>0</v>
      </c>
      <c r="DE140" s="87" t="s">
        <v>65</v>
      </c>
      <c r="DF140" s="87">
        <v>3</v>
      </c>
      <c r="DG140" s="87">
        <v>24</v>
      </c>
      <c r="DH140" s="87">
        <v>24</v>
      </c>
      <c r="DI140" s="87">
        <v>2</v>
      </c>
      <c r="DJ140" s="87">
        <v>1</v>
      </c>
      <c r="DK140" s="87">
        <v>19.5</v>
      </c>
      <c r="DL140" s="87">
        <v>20</v>
      </c>
    </row>
    <row r="141" spans="1:116" ht="15">
      <c r="A141" s="87" t="s">
        <v>546</v>
      </c>
      <c r="B141" s="87" t="s">
        <v>558</v>
      </c>
      <c r="C141" s="87" t="s">
        <v>242</v>
      </c>
      <c r="D141" s="87" t="s">
        <v>250</v>
      </c>
      <c r="E141" s="87"/>
      <c r="F141" s="87" t="s">
        <v>293</v>
      </c>
      <c r="G141" s="125">
        <v>43704.771261574075</v>
      </c>
      <c r="H141" s="87" t="s">
        <v>296</v>
      </c>
      <c r="I141" s="87"/>
      <c r="J141" s="87"/>
      <c r="K141" s="87" t="s">
        <v>342</v>
      </c>
      <c r="L141" s="87"/>
      <c r="M141" s="87" t="s">
        <v>375</v>
      </c>
      <c r="N141" s="125">
        <v>43704.771261574075</v>
      </c>
      <c r="O141" s="125">
        <v>43704</v>
      </c>
      <c r="P141" s="126">
        <v>0.771261574074074</v>
      </c>
      <c r="Q141" s="87" t="s">
        <v>481</v>
      </c>
      <c r="R141" s="87"/>
      <c r="S141" s="87"/>
      <c r="T141" s="87" t="s">
        <v>546</v>
      </c>
      <c r="U141" s="87"/>
      <c r="V141" s="87" t="b">
        <v>0</v>
      </c>
      <c r="W141" s="87">
        <v>0</v>
      </c>
      <c r="X141" s="87"/>
      <c r="Y141" s="87" t="b">
        <v>0</v>
      </c>
      <c r="Z141" s="87" t="s">
        <v>611</v>
      </c>
      <c r="AA141" s="87"/>
      <c r="AB141" s="87"/>
      <c r="AC141" s="87" t="b">
        <v>0</v>
      </c>
      <c r="AD141" s="87">
        <v>11</v>
      </c>
      <c r="AE141" s="87" t="s">
        <v>558</v>
      </c>
      <c r="AF141" s="87" t="s">
        <v>616</v>
      </c>
      <c r="AG141" s="87" t="b">
        <v>0</v>
      </c>
      <c r="AH141" s="87" t="s">
        <v>558</v>
      </c>
      <c r="AI141" s="87" t="s">
        <v>196</v>
      </c>
      <c r="AJ141" s="87">
        <v>0</v>
      </c>
      <c r="AK141" s="87">
        <v>0</v>
      </c>
      <c r="AL141" s="87"/>
      <c r="AM141" s="87"/>
      <c r="AN141" s="87"/>
      <c r="AO141" s="87"/>
      <c r="AP141" s="87"/>
      <c r="AQ141" s="87"/>
      <c r="AR141" s="87"/>
      <c r="AS141" s="87"/>
      <c r="AT141" s="87">
        <v>1</v>
      </c>
      <c r="AU141" s="87">
        <v>3</v>
      </c>
      <c r="AV141" s="87">
        <v>3</v>
      </c>
      <c r="AW141" s="87" t="s">
        <v>242</v>
      </c>
      <c r="AX141" s="87"/>
      <c r="AY141" s="87"/>
      <c r="AZ141" s="87"/>
      <c r="BA141" s="87"/>
      <c r="BB141" s="87"/>
      <c r="BC141" s="87"/>
      <c r="BD141" s="87"/>
      <c r="BE141" s="87"/>
      <c r="BF141" s="87"/>
      <c r="BG141" s="87" t="s">
        <v>662</v>
      </c>
      <c r="BH141" s="87">
        <v>880</v>
      </c>
      <c r="BI141" s="87">
        <v>492</v>
      </c>
      <c r="BJ141" s="87">
        <v>4554</v>
      </c>
      <c r="BK141" s="87">
        <v>2087</v>
      </c>
      <c r="BL141" s="87"/>
      <c r="BM141" s="87" t="s">
        <v>719</v>
      </c>
      <c r="BN141" s="87" t="s">
        <v>774</v>
      </c>
      <c r="BO141" s="87" t="s">
        <v>815</v>
      </c>
      <c r="BP141" s="87"/>
      <c r="BQ141" s="125">
        <v>39870.58582175926</v>
      </c>
      <c r="BR141" s="87" t="s">
        <v>864</v>
      </c>
      <c r="BS141" s="87" t="b">
        <v>1</v>
      </c>
      <c r="BT141" s="87" t="b">
        <v>0</v>
      </c>
      <c r="BU141" s="87" t="b">
        <v>1</v>
      </c>
      <c r="BV141" s="87"/>
      <c r="BW141" s="87">
        <v>20</v>
      </c>
      <c r="BX141" s="87" t="s">
        <v>903</v>
      </c>
      <c r="BY141" s="87" t="b">
        <v>0</v>
      </c>
      <c r="BZ141" s="87" t="s">
        <v>66</v>
      </c>
      <c r="CA141" s="87">
        <v>3</v>
      </c>
      <c r="CB141" s="87" t="s">
        <v>250</v>
      </c>
      <c r="CC141" s="87"/>
      <c r="CD141" s="87"/>
      <c r="CE141" s="87"/>
      <c r="CF141" s="87"/>
      <c r="CG141" s="87"/>
      <c r="CH141" s="87"/>
      <c r="CI141" s="87"/>
      <c r="CJ141" s="87"/>
      <c r="CK141" s="87"/>
      <c r="CL141" s="87" t="s">
        <v>669</v>
      </c>
      <c r="CM141" s="87">
        <v>210</v>
      </c>
      <c r="CN141" s="87">
        <v>1302</v>
      </c>
      <c r="CO141" s="87">
        <v>468</v>
      </c>
      <c r="CP141" s="87">
        <v>87</v>
      </c>
      <c r="CQ141" s="87"/>
      <c r="CR141" s="87" t="s">
        <v>726</v>
      </c>
      <c r="CS141" s="87" t="s">
        <v>780</v>
      </c>
      <c r="CT141" s="87" t="s">
        <v>821</v>
      </c>
      <c r="CU141" s="87"/>
      <c r="CV141" s="125">
        <v>41289.019583333335</v>
      </c>
      <c r="CW141" s="87" t="s">
        <v>869</v>
      </c>
      <c r="CX141" s="87" t="b">
        <v>1</v>
      </c>
      <c r="CY141" s="87" t="b">
        <v>0</v>
      </c>
      <c r="CZ141" s="87" t="b">
        <v>1</v>
      </c>
      <c r="DA141" s="87"/>
      <c r="DB141" s="87">
        <v>63</v>
      </c>
      <c r="DC141" s="87" t="s">
        <v>903</v>
      </c>
      <c r="DD141" s="87" t="b">
        <v>0</v>
      </c>
      <c r="DE141" s="87" t="s">
        <v>66</v>
      </c>
      <c r="DF141" s="87">
        <v>3</v>
      </c>
      <c r="DG141" s="87">
        <v>24</v>
      </c>
      <c r="DH141" s="87">
        <v>24</v>
      </c>
      <c r="DI141" s="87">
        <v>2</v>
      </c>
      <c r="DJ141" s="87">
        <v>1</v>
      </c>
      <c r="DK141" s="87">
        <v>24.5</v>
      </c>
      <c r="DL141" s="87">
        <v>20</v>
      </c>
    </row>
    <row r="142" spans="1:116" ht="15">
      <c r="A142" s="87" t="s">
        <v>558</v>
      </c>
      <c r="B142" s="87" t="s">
        <v>558</v>
      </c>
      <c r="C142" s="87" t="s">
        <v>254</v>
      </c>
      <c r="D142" s="87" t="s">
        <v>251</v>
      </c>
      <c r="E142" s="87"/>
      <c r="F142" s="87" t="s">
        <v>293</v>
      </c>
      <c r="G142" s="125">
        <v>43704.76084490741</v>
      </c>
      <c r="H142" s="87" t="s">
        <v>296</v>
      </c>
      <c r="I142" s="87" t="s">
        <v>322</v>
      </c>
      <c r="J142" s="87" t="s">
        <v>334</v>
      </c>
      <c r="K142" s="87" t="s">
        <v>342</v>
      </c>
      <c r="L142" s="87"/>
      <c r="M142" s="87" t="s">
        <v>387</v>
      </c>
      <c r="N142" s="125">
        <v>43704.76084490741</v>
      </c>
      <c r="O142" s="125">
        <v>43704</v>
      </c>
      <c r="P142" s="126">
        <v>0.7608449074074074</v>
      </c>
      <c r="Q142" s="87" t="s">
        <v>493</v>
      </c>
      <c r="R142" s="87"/>
      <c r="S142" s="87"/>
      <c r="T142" s="87" t="s">
        <v>558</v>
      </c>
      <c r="U142" s="87"/>
      <c r="V142" s="87" t="b">
        <v>0</v>
      </c>
      <c r="W142" s="87">
        <v>13</v>
      </c>
      <c r="X142" s="87"/>
      <c r="Y142" s="87" t="b">
        <v>0</v>
      </c>
      <c r="Z142" s="87" t="s">
        <v>611</v>
      </c>
      <c r="AA142" s="87"/>
      <c r="AB142" s="87"/>
      <c r="AC142" s="87" t="b">
        <v>0</v>
      </c>
      <c r="AD142" s="87">
        <v>11</v>
      </c>
      <c r="AE142" s="87"/>
      <c r="AF142" s="87" t="s">
        <v>618</v>
      </c>
      <c r="AG142" s="87" t="b">
        <v>0</v>
      </c>
      <c r="AH142" s="87" t="s">
        <v>558</v>
      </c>
      <c r="AI142" s="87" t="s">
        <v>196</v>
      </c>
      <c r="AJ142" s="87">
        <v>0</v>
      </c>
      <c r="AK142" s="87">
        <v>0</v>
      </c>
      <c r="AL142" s="87"/>
      <c r="AM142" s="87"/>
      <c r="AN142" s="87"/>
      <c r="AO142" s="87"/>
      <c r="AP142" s="87"/>
      <c r="AQ142" s="87"/>
      <c r="AR142" s="87"/>
      <c r="AS142" s="87"/>
      <c r="AT142" s="87">
        <v>1</v>
      </c>
      <c r="AU142" s="87">
        <v>3</v>
      </c>
      <c r="AV142" s="87">
        <v>3</v>
      </c>
      <c r="AW142" s="87" t="s">
        <v>254</v>
      </c>
      <c r="AX142" s="87"/>
      <c r="AY142" s="87"/>
      <c r="AZ142" s="87"/>
      <c r="BA142" s="87"/>
      <c r="BB142" s="87"/>
      <c r="BC142" s="87"/>
      <c r="BD142" s="87"/>
      <c r="BE142" s="87"/>
      <c r="BF142" s="87"/>
      <c r="BG142" s="87" t="s">
        <v>663</v>
      </c>
      <c r="BH142" s="87">
        <v>1854</v>
      </c>
      <c r="BI142" s="87">
        <v>5166</v>
      </c>
      <c r="BJ142" s="87">
        <v>7667</v>
      </c>
      <c r="BK142" s="87">
        <v>2257</v>
      </c>
      <c r="BL142" s="87"/>
      <c r="BM142" s="87" t="s">
        <v>720</v>
      </c>
      <c r="BN142" s="87" t="s">
        <v>775</v>
      </c>
      <c r="BO142" s="87" t="s">
        <v>816</v>
      </c>
      <c r="BP142" s="87"/>
      <c r="BQ142" s="125">
        <v>39911.69835648148</v>
      </c>
      <c r="BR142" s="87" t="s">
        <v>865</v>
      </c>
      <c r="BS142" s="87" t="b">
        <v>0</v>
      </c>
      <c r="BT142" s="87" t="b">
        <v>0</v>
      </c>
      <c r="BU142" s="87" t="b">
        <v>0</v>
      </c>
      <c r="BV142" s="87"/>
      <c r="BW142" s="87">
        <v>243</v>
      </c>
      <c r="BX142" s="87" t="s">
        <v>908</v>
      </c>
      <c r="BY142" s="87" t="b">
        <v>0</v>
      </c>
      <c r="BZ142" s="87" t="s">
        <v>66</v>
      </c>
      <c r="CA142" s="87">
        <v>3</v>
      </c>
      <c r="CB142" s="87" t="s">
        <v>251</v>
      </c>
      <c r="CC142" s="87"/>
      <c r="CD142" s="87"/>
      <c r="CE142" s="87"/>
      <c r="CF142" s="87"/>
      <c r="CG142" s="87"/>
      <c r="CH142" s="87"/>
      <c r="CI142" s="87"/>
      <c r="CJ142" s="87"/>
      <c r="CK142" s="87"/>
      <c r="CL142" s="87" t="s">
        <v>668</v>
      </c>
      <c r="CM142" s="87">
        <v>1240</v>
      </c>
      <c r="CN142" s="87">
        <v>887</v>
      </c>
      <c r="CO142" s="87">
        <v>481</v>
      </c>
      <c r="CP142" s="87">
        <v>970</v>
      </c>
      <c r="CQ142" s="87"/>
      <c r="CR142" s="87" t="s">
        <v>725</v>
      </c>
      <c r="CS142" s="87" t="s">
        <v>779</v>
      </c>
      <c r="CT142" s="87" t="s">
        <v>820</v>
      </c>
      <c r="CU142" s="87"/>
      <c r="CV142" s="125">
        <v>39932.89575231481</v>
      </c>
      <c r="CW142" s="87"/>
      <c r="CX142" s="87" t="b">
        <v>1</v>
      </c>
      <c r="CY142" s="87" t="b">
        <v>0</v>
      </c>
      <c r="CZ142" s="87" t="b">
        <v>0</v>
      </c>
      <c r="DA142" s="87"/>
      <c r="DB142" s="87">
        <v>21</v>
      </c>
      <c r="DC142" s="87" t="s">
        <v>903</v>
      </c>
      <c r="DD142" s="87" t="b">
        <v>0</v>
      </c>
      <c r="DE142" s="87" t="s">
        <v>66</v>
      </c>
      <c r="DF142" s="87">
        <v>3</v>
      </c>
      <c r="DG142" s="87">
        <v>24</v>
      </c>
      <c r="DH142" s="87">
        <v>24</v>
      </c>
      <c r="DI142" s="87">
        <v>1</v>
      </c>
      <c r="DJ142" s="87">
        <v>1</v>
      </c>
      <c r="DK142" s="87">
        <v>20</v>
      </c>
      <c r="DL142" s="87">
        <v>20</v>
      </c>
    </row>
    <row r="143" spans="1:116" ht="15">
      <c r="A143" s="87" t="s">
        <v>555</v>
      </c>
      <c r="B143" s="87" t="s">
        <v>558</v>
      </c>
      <c r="C143" s="87" t="s">
        <v>251</v>
      </c>
      <c r="D143" s="87" t="s">
        <v>249</v>
      </c>
      <c r="E143" s="87"/>
      <c r="F143" s="87" t="s">
        <v>293</v>
      </c>
      <c r="G143" s="125">
        <v>43704.90210648148</v>
      </c>
      <c r="H143" s="87" t="s">
        <v>296</v>
      </c>
      <c r="I143" s="87"/>
      <c r="J143" s="87"/>
      <c r="K143" s="87" t="s">
        <v>342</v>
      </c>
      <c r="L143" s="87"/>
      <c r="M143" s="87" t="s">
        <v>384</v>
      </c>
      <c r="N143" s="125">
        <v>43704.90210648148</v>
      </c>
      <c r="O143" s="125">
        <v>43704</v>
      </c>
      <c r="P143" s="126">
        <v>0.9021064814814815</v>
      </c>
      <c r="Q143" s="87" t="s">
        <v>490</v>
      </c>
      <c r="R143" s="87"/>
      <c r="S143" s="87"/>
      <c r="T143" s="87" t="s">
        <v>555</v>
      </c>
      <c r="U143" s="87"/>
      <c r="V143" s="87" t="b">
        <v>0</v>
      </c>
      <c r="W143" s="87">
        <v>0</v>
      </c>
      <c r="X143" s="87"/>
      <c r="Y143" s="87" t="b">
        <v>0</v>
      </c>
      <c r="Z143" s="87" t="s">
        <v>611</v>
      </c>
      <c r="AA143" s="87"/>
      <c r="AB143" s="87"/>
      <c r="AC143" s="87" t="b">
        <v>0</v>
      </c>
      <c r="AD143" s="87">
        <v>11</v>
      </c>
      <c r="AE143" s="87" t="s">
        <v>558</v>
      </c>
      <c r="AF143" s="87" t="s">
        <v>613</v>
      </c>
      <c r="AG143" s="87" t="b">
        <v>0</v>
      </c>
      <c r="AH143" s="87" t="s">
        <v>558</v>
      </c>
      <c r="AI143" s="87" t="s">
        <v>196</v>
      </c>
      <c r="AJ143" s="87">
        <v>0</v>
      </c>
      <c r="AK143" s="87">
        <v>0</v>
      </c>
      <c r="AL143" s="87"/>
      <c r="AM143" s="87"/>
      <c r="AN143" s="87"/>
      <c r="AO143" s="87"/>
      <c r="AP143" s="87"/>
      <c r="AQ143" s="87"/>
      <c r="AR143" s="87"/>
      <c r="AS143" s="87"/>
      <c r="AT143" s="87">
        <v>1</v>
      </c>
      <c r="AU143" s="87">
        <v>3</v>
      </c>
      <c r="AV143" s="87">
        <v>3</v>
      </c>
      <c r="AW143" s="87" t="s">
        <v>251</v>
      </c>
      <c r="AX143" s="87"/>
      <c r="AY143" s="87"/>
      <c r="AZ143" s="87"/>
      <c r="BA143" s="87"/>
      <c r="BB143" s="87"/>
      <c r="BC143" s="87"/>
      <c r="BD143" s="87"/>
      <c r="BE143" s="87"/>
      <c r="BF143" s="87"/>
      <c r="BG143" s="87" t="s">
        <v>668</v>
      </c>
      <c r="BH143" s="87">
        <v>1240</v>
      </c>
      <c r="BI143" s="87">
        <v>887</v>
      </c>
      <c r="BJ143" s="87">
        <v>481</v>
      </c>
      <c r="BK143" s="87">
        <v>970</v>
      </c>
      <c r="BL143" s="87"/>
      <c r="BM143" s="87" t="s">
        <v>725</v>
      </c>
      <c r="BN143" s="87" t="s">
        <v>779</v>
      </c>
      <c r="BO143" s="87" t="s">
        <v>820</v>
      </c>
      <c r="BP143" s="87"/>
      <c r="BQ143" s="125">
        <v>39932.89575231481</v>
      </c>
      <c r="BR143" s="87"/>
      <c r="BS143" s="87" t="b">
        <v>1</v>
      </c>
      <c r="BT143" s="87" t="b">
        <v>0</v>
      </c>
      <c r="BU143" s="87" t="b">
        <v>0</v>
      </c>
      <c r="BV143" s="87"/>
      <c r="BW143" s="87">
        <v>21</v>
      </c>
      <c r="BX143" s="87" t="s">
        <v>903</v>
      </c>
      <c r="BY143" s="87" t="b">
        <v>0</v>
      </c>
      <c r="BZ143" s="87" t="s">
        <v>66</v>
      </c>
      <c r="CA143" s="87">
        <v>3</v>
      </c>
      <c r="CB143" s="87" t="s">
        <v>249</v>
      </c>
      <c r="CC143" s="87"/>
      <c r="CD143" s="87"/>
      <c r="CE143" s="87"/>
      <c r="CF143" s="87"/>
      <c r="CG143" s="87"/>
      <c r="CH143" s="87"/>
      <c r="CI143" s="87"/>
      <c r="CJ143" s="87"/>
      <c r="CK143" s="87"/>
      <c r="CL143" s="87" t="s">
        <v>664</v>
      </c>
      <c r="CM143" s="87">
        <v>3457</v>
      </c>
      <c r="CN143" s="87">
        <v>2928</v>
      </c>
      <c r="CO143" s="87">
        <v>3080</v>
      </c>
      <c r="CP143" s="87">
        <v>2553</v>
      </c>
      <c r="CQ143" s="87"/>
      <c r="CR143" s="87" t="s">
        <v>721</v>
      </c>
      <c r="CS143" s="87" t="s">
        <v>776</v>
      </c>
      <c r="CT143" s="87" t="s">
        <v>817</v>
      </c>
      <c r="CU143" s="87"/>
      <c r="CV143" s="125">
        <v>39212.66372685185</v>
      </c>
      <c r="CW143" s="87" t="s">
        <v>866</v>
      </c>
      <c r="CX143" s="87" t="b">
        <v>0</v>
      </c>
      <c r="CY143" s="87" t="b">
        <v>0</v>
      </c>
      <c r="CZ143" s="87" t="b">
        <v>1</v>
      </c>
      <c r="DA143" s="87"/>
      <c r="DB143" s="87">
        <v>104</v>
      </c>
      <c r="DC143" s="87" t="s">
        <v>902</v>
      </c>
      <c r="DD143" s="87" t="b">
        <v>0</v>
      </c>
      <c r="DE143" s="87" t="s">
        <v>65</v>
      </c>
      <c r="DF143" s="87">
        <v>3</v>
      </c>
      <c r="DG143" s="87">
        <v>24</v>
      </c>
      <c r="DH143" s="87">
        <v>24</v>
      </c>
      <c r="DI143" s="87">
        <v>2</v>
      </c>
      <c r="DJ143" s="87">
        <v>1</v>
      </c>
      <c r="DK143" s="87">
        <v>21.5</v>
      </c>
      <c r="DL143" s="87">
        <v>20</v>
      </c>
    </row>
    <row r="144" spans="1:116" ht="15">
      <c r="A144" s="87" t="s">
        <v>555</v>
      </c>
      <c r="B144" s="87" t="s">
        <v>558</v>
      </c>
      <c r="C144" s="87" t="s">
        <v>251</v>
      </c>
      <c r="D144" s="87" t="s">
        <v>254</v>
      </c>
      <c r="E144" s="87"/>
      <c r="F144" s="87" t="s">
        <v>292</v>
      </c>
      <c r="G144" s="125">
        <v>43704.90210648148</v>
      </c>
      <c r="H144" s="87" t="s">
        <v>296</v>
      </c>
      <c r="I144" s="87"/>
      <c r="J144" s="87"/>
      <c r="K144" s="87" t="s">
        <v>342</v>
      </c>
      <c r="L144" s="87"/>
      <c r="M144" s="87" t="s">
        <v>384</v>
      </c>
      <c r="N144" s="125">
        <v>43704.90210648148</v>
      </c>
      <c r="O144" s="125">
        <v>43704</v>
      </c>
      <c r="P144" s="126">
        <v>0.9021064814814815</v>
      </c>
      <c r="Q144" s="87" t="s">
        <v>490</v>
      </c>
      <c r="R144" s="87"/>
      <c r="S144" s="87"/>
      <c r="T144" s="87" t="s">
        <v>555</v>
      </c>
      <c r="U144" s="87"/>
      <c r="V144" s="87" t="b">
        <v>0</v>
      </c>
      <c r="W144" s="87">
        <v>0</v>
      </c>
      <c r="X144" s="87"/>
      <c r="Y144" s="87" t="b">
        <v>0</v>
      </c>
      <c r="Z144" s="87" t="s">
        <v>611</v>
      </c>
      <c r="AA144" s="87"/>
      <c r="AB144" s="87"/>
      <c r="AC144" s="87" t="b">
        <v>0</v>
      </c>
      <c r="AD144" s="87">
        <v>11</v>
      </c>
      <c r="AE144" s="87" t="s">
        <v>558</v>
      </c>
      <c r="AF144" s="87" t="s">
        <v>613</v>
      </c>
      <c r="AG144" s="87" t="b">
        <v>0</v>
      </c>
      <c r="AH144" s="87" t="s">
        <v>558</v>
      </c>
      <c r="AI144" s="87" t="s">
        <v>196</v>
      </c>
      <c r="AJ144" s="87">
        <v>0</v>
      </c>
      <c r="AK144" s="87">
        <v>0</v>
      </c>
      <c r="AL144" s="87"/>
      <c r="AM144" s="87"/>
      <c r="AN144" s="87"/>
      <c r="AO144" s="87"/>
      <c r="AP144" s="87"/>
      <c r="AQ144" s="87"/>
      <c r="AR144" s="87"/>
      <c r="AS144" s="87"/>
      <c r="AT144" s="87">
        <v>1</v>
      </c>
      <c r="AU144" s="87">
        <v>3</v>
      </c>
      <c r="AV144" s="87">
        <v>3</v>
      </c>
      <c r="AW144" s="87" t="s">
        <v>251</v>
      </c>
      <c r="AX144" s="87"/>
      <c r="AY144" s="87"/>
      <c r="AZ144" s="87"/>
      <c r="BA144" s="87"/>
      <c r="BB144" s="87"/>
      <c r="BC144" s="87"/>
      <c r="BD144" s="87"/>
      <c r="BE144" s="87"/>
      <c r="BF144" s="87"/>
      <c r="BG144" s="87" t="s">
        <v>668</v>
      </c>
      <c r="BH144" s="87">
        <v>1240</v>
      </c>
      <c r="BI144" s="87">
        <v>887</v>
      </c>
      <c r="BJ144" s="87">
        <v>481</v>
      </c>
      <c r="BK144" s="87">
        <v>970</v>
      </c>
      <c r="BL144" s="87"/>
      <c r="BM144" s="87" t="s">
        <v>725</v>
      </c>
      <c r="BN144" s="87" t="s">
        <v>779</v>
      </c>
      <c r="BO144" s="87" t="s">
        <v>820</v>
      </c>
      <c r="BP144" s="87"/>
      <c r="BQ144" s="125">
        <v>39932.89575231481</v>
      </c>
      <c r="BR144" s="87"/>
      <c r="BS144" s="87" t="b">
        <v>1</v>
      </c>
      <c r="BT144" s="87" t="b">
        <v>0</v>
      </c>
      <c r="BU144" s="87" t="b">
        <v>0</v>
      </c>
      <c r="BV144" s="87"/>
      <c r="BW144" s="87">
        <v>21</v>
      </c>
      <c r="BX144" s="87" t="s">
        <v>903</v>
      </c>
      <c r="BY144" s="87" t="b">
        <v>0</v>
      </c>
      <c r="BZ144" s="87" t="s">
        <v>66</v>
      </c>
      <c r="CA144" s="87">
        <v>3</v>
      </c>
      <c r="CB144" s="87" t="s">
        <v>254</v>
      </c>
      <c r="CC144" s="87"/>
      <c r="CD144" s="87"/>
      <c r="CE144" s="87"/>
      <c r="CF144" s="87"/>
      <c r="CG144" s="87"/>
      <c r="CH144" s="87"/>
      <c r="CI144" s="87"/>
      <c r="CJ144" s="87"/>
      <c r="CK144" s="87"/>
      <c r="CL144" s="87" t="s">
        <v>663</v>
      </c>
      <c r="CM144" s="87">
        <v>1854</v>
      </c>
      <c r="CN144" s="87">
        <v>5166</v>
      </c>
      <c r="CO144" s="87">
        <v>7667</v>
      </c>
      <c r="CP144" s="87">
        <v>2257</v>
      </c>
      <c r="CQ144" s="87"/>
      <c r="CR144" s="87" t="s">
        <v>720</v>
      </c>
      <c r="CS144" s="87" t="s">
        <v>775</v>
      </c>
      <c r="CT144" s="87" t="s">
        <v>816</v>
      </c>
      <c r="CU144" s="87"/>
      <c r="CV144" s="125">
        <v>39911.69835648148</v>
      </c>
      <c r="CW144" s="87" t="s">
        <v>865</v>
      </c>
      <c r="CX144" s="87" t="b">
        <v>0</v>
      </c>
      <c r="CY144" s="87" t="b">
        <v>0</v>
      </c>
      <c r="CZ144" s="87" t="b">
        <v>0</v>
      </c>
      <c r="DA144" s="87"/>
      <c r="DB144" s="87">
        <v>243</v>
      </c>
      <c r="DC144" s="87" t="s">
        <v>908</v>
      </c>
      <c r="DD144" s="87" t="b">
        <v>0</v>
      </c>
      <c r="DE144" s="87" t="s">
        <v>66</v>
      </c>
      <c r="DF144" s="87">
        <v>3</v>
      </c>
      <c r="DG144" s="87">
        <v>24</v>
      </c>
      <c r="DH144" s="87">
        <v>24</v>
      </c>
      <c r="DI144" s="87">
        <v>2</v>
      </c>
      <c r="DJ144" s="87">
        <v>1</v>
      </c>
      <c r="DK144" s="87">
        <v>21.5</v>
      </c>
      <c r="DL144" s="87">
        <v>20</v>
      </c>
    </row>
    <row r="145" spans="1:116" ht="15">
      <c r="A145" s="87" t="s">
        <v>553</v>
      </c>
      <c r="B145" s="87" t="s">
        <v>558</v>
      </c>
      <c r="C145" s="87" t="s">
        <v>249</v>
      </c>
      <c r="D145" s="87" t="s">
        <v>251</v>
      </c>
      <c r="E145" s="87"/>
      <c r="F145" s="87" t="s">
        <v>293</v>
      </c>
      <c r="G145" s="125">
        <v>43704.762777777774</v>
      </c>
      <c r="H145" s="87" t="s">
        <v>296</v>
      </c>
      <c r="I145" s="87"/>
      <c r="J145" s="87"/>
      <c r="K145" s="87" t="s">
        <v>342</v>
      </c>
      <c r="L145" s="87"/>
      <c r="M145" s="87" t="s">
        <v>382</v>
      </c>
      <c r="N145" s="125">
        <v>43704.762777777774</v>
      </c>
      <c r="O145" s="125">
        <v>43704</v>
      </c>
      <c r="P145" s="126">
        <v>0.7627777777777777</v>
      </c>
      <c r="Q145" s="87" t="s">
        <v>488</v>
      </c>
      <c r="R145" s="87"/>
      <c r="S145" s="87"/>
      <c r="T145" s="87" t="s">
        <v>553</v>
      </c>
      <c r="U145" s="87"/>
      <c r="V145" s="87" t="b">
        <v>0</v>
      </c>
      <c r="W145" s="87">
        <v>0</v>
      </c>
      <c r="X145" s="87"/>
      <c r="Y145" s="87" t="b">
        <v>0</v>
      </c>
      <c r="Z145" s="87" t="s">
        <v>611</v>
      </c>
      <c r="AA145" s="87"/>
      <c r="AB145" s="87"/>
      <c r="AC145" s="87" t="b">
        <v>0</v>
      </c>
      <c r="AD145" s="87">
        <v>11</v>
      </c>
      <c r="AE145" s="87" t="s">
        <v>558</v>
      </c>
      <c r="AF145" s="87" t="s">
        <v>613</v>
      </c>
      <c r="AG145" s="87" t="b">
        <v>0</v>
      </c>
      <c r="AH145" s="87" t="s">
        <v>558</v>
      </c>
      <c r="AI145" s="87" t="s">
        <v>196</v>
      </c>
      <c r="AJ145" s="87">
        <v>0</v>
      </c>
      <c r="AK145" s="87">
        <v>0</v>
      </c>
      <c r="AL145" s="87"/>
      <c r="AM145" s="87"/>
      <c r="AN145" s="87"/>
      <c r="AO145" s="87"/>
      <c r="AP145" s="87"/>
      <c r="AQ145" s="87"/>
      <c r="AR145" s="87"/>
      <c r="AS145" s="87"/>
      <c r="AT145" s="87">
        <v>1</v>
      </c>
      <c r="AU145" s="87">
        <v>3</v>
      </c>
      <c r="AV145" s="87">
        <v>3</v>
      </c>
      <c r="AW145" s="87" t="s">
        <v>249</v>
      </c>
      <c r="AX145" s="87"/>
      <c r="AY145" s="87"/>
      <c r="AZ145" s="87"/>
      <c r="BA145" s="87"/>
      <c r="BB145" s="87"/>
      <c r="BC145" s="87"/>
      <c r="BD145" s="87"/>
      <c r="BE145" s="87"/>
      <c r="BF145" s="87"/>
      <c r="BG145" s="87" t="s">
        <v>664</v>
      </c>
      <c r="BH145" s="87">
        <v>3457</v>
      </c>
      <c r="BI145" s="87">
        <v>2928</v>
      </c>
      <c r="BJ145" s="87">
        <v>3080</v>
      </c>
      <c r="BK145" s="87">
        <v>2553</v>
      </c>
      <c r="BL145" s="87"/>
      <c r="BM145" s="87" t="s">
        <v>721</v>
      </c>
      <c r="BN145" s="87" t="s">
        <v>776</v>
      </c>
      <c r="BO145" s="87" t="s">
        <v>817</v>
      </c>
      <c r="BP145" s="87"/>
      <c r="BQ145" s="125">
        <v>39212.66372685185</v>
      </c>
      <c r="BR145" s="87" t="s">
        <v>866</v>
      </c>
      <c r="BS145" s="87" t="b">
        <v>0</v>
      </c>
      <c r="BT145" s="87" t="b">
        <v>0</v>
      </c>
      <c r="BU145" s="87" t="b">
        <v>1</v>
      </c>
      <c r="BV145" s="87"/>
      <c r="BW145" s="87">
        <v>104</v>
      </c>
      <c r="BX145" s="87" t="s">
        <v>902</v>
      </c>
      <c r="BY145" s="87" t="b">
        <v>0</v>
      </c>
      <c r="BZ145" s="87" t="s">
        <v>65</v>
      </c>
      <c r="CA145" s="87">
        <v>3</v>
      </c>
      <c r="CB145" s="87" t="s">
        <v>251</v>
      </c>
      <c r="CC145" s="87"/>
      <c r="CD145" s="87"/>
      <c r="CE145" s="87"/>
      <c r="CF145" s="87"/>
      <c r="CG145" s="87"/>
      <c r="CH145" s="87"/>
      <c r="CI145" s="87"/>
      <c r="CJ145" s="87"/>
      <c r="CK145" s="87"/>
      <c r="CL145" s="87" t="s">
        <v>668</v>
      </c>
      <c r="CM145" s="87">
        <v>1240</v>
      </c>
      <c r="CN145" s="87">
        <v>887</v>
      </c>
      <c r="CO145" s="87">
        <v>481</v>
      </c>
      <c r="CP145" s="87">
        <v>970</v>
      </c>
      <c r="CQ145" s="87"/>
      <c r="CR145" s="87" t="s">
        <v>725</v>
      </c>
      <c r="CS145" s="87" t="s">
        <v>779</v>
      </c>
      <c r="CT145" s="87" t="s">
        <v>820</v>
      </c>
      <c r="CU145" s="87"/>
      <c r="CV145" s="125">
        <v>39932.89575231481</v>
      </c>
      <c r="CW145" s="87"/>
      <c r="CX145" s="87" t="b">
        <v>1</v>
      </c>
      <c r="CY145" s="87" t="b">
        <v>0</v>
      </c>
      <c r="CZ145" s="87" t="b">
        <v>0</v>
      </c>
      <c r="DA145" s="87"/>
      <c r="DB145" s="87">
        <v>21</v>
      </c>
      <c r="DC145" s="87" t="s">
        <v>903</v>
      </c>
      <c r="DD145" s="87" t="b">
        <v>0</v>
      </c>
      <c r="DE145" s="87" t="s">
        <v>66</v>
      </c>
      <c r="DF145" s="87">
        <v>3</v>
      </c>
      <c r="DG145" s="87">
        <v>24</v>
      </c>
      <c r="DH145" s="87">
        <v>24</v>
      </c>
      <c r="DI145" s="87">
        <v>2</v>
      </c>
      <c r="DJ145" s="87">
        <v>1</v>
      </c>
      <c r="DK145" s="87">
        <v>20.5</v>
      </c>
      <c r="DL145" s="87">
        <v>20</v>
      </c>
    </row>
    <row r="146" spans="1:116" ht="15">
      <c r="A146" s="87" t="s">
        <v>557</v>
      </c>
      <c r="B146" s="87" t="s">
        <v>558</v>
      </c>
      <c r="C146" s="87" t="s">
        <v>253</v>
      </c>
      <c r="D146" s="87" t="s">
        <v>251</v>
      </c>
      <c r="E146" s="87"/>
      <c r="F146" s="87" t="s">
        <v>293</v>
      </c>
      <c r="G146" s="125">
        <v>43705.24550925926</v>
      </c>
      <c r="H146" s="87" t="s">
        <v>296</v>
      </c>
      <c r="I146" s="87"/>
      <c r="J146" s="87"/>
      <c r="K146" s="87" t="s">
        <v>342</v>
      </c>
      <c r="L146" s="87"/>
      <c r="M146" s="87" t="s">
        <v>386</v>
      </c>
      <c r="N146" s="125">
        <v>43705.24550925926</v>
      </c>
      <c r="O146" s="125">
        <v>43705</v>
      </c>
      <c r="P146" s="126">
        <v>0.24550925925925926</v>
      </c>
      <c r="Q146" s="87" t="s">
        <v>492</v>
      </c>
      <c r="R146" s="87"/>
      <c r="S146" s="87"/>
      <c r="T146" s="87" t="s">
        <v>557</v>
      </c>
      <c r="U146" s="87"/>
      <c r="V146" s="87" t="b">
        <v>0</v>
      </c>
      <c r="W146" s="87">
        <v>0</v>
      </c>
      <c r="X146" s="87"/>
      <c r="Y146" s="87" t="b">
        <v>0</v>
      </c>
      <c r="Z146" s="87" t="s">
        <v>611</v>
      </c>
      <c r="AA146" s="87"/>
      <c r="AB146" s="87"/>
      <c r="AC146" s="87" t="b">
        <v>0</v>
      </c>
      <c r="AD146" s="87">
        <v>11</v>
      </c>
      <c r="AE146" s="87" t="s">
        <v>558</v>
      </c>
      <c r="AF146" s="87" t="s">
        <v>616</v>
      </c>
      <c r="AG146" s="87" t="b">
        <v>0</v>
      </c>
      <c r="AH146" s="87" t="s">
        <v>558</v>
      </c>
      <c r="AI146" s="87" t="s">
        <v>196</v>
      </c>
      <c r="AJ146" s="87">
        <v>0</v>
      </c>
      <c r="AK146" s="87">
        <v>0</v>
      </c>
      <c r="AL146" s="87"/>
      <c r="AM146" s="87"/>
      <c r="AN146" s="87"/>
      <c r="AO146" s="87"/>
      <c r="AP146" s="87"/>
      <c r="AQ146" s="87"/>
      <c r="AR146" s="87"/>
      <c r="AS146" s="87"/>
      <c r="AT146" s="87">
        <v>1</v>
      </c>
      <c r="AU146" s="87">
        <v>3</v>
      </c>
      <c r="AV146" s="87">
        <v>3</v>
      </c>
      <c r="AW146" s="87" t="s">
        <v>253</v>
      </c>
      <c r="AX146" s="87"/>
      <c r="AY146" s="87"/>
      <c r="AZ146" s="87"/>
      <c r="BA146" s="87"/>
      <c r="BB146" s="87"/>
      <c r="BC146" s="87"/>
      <c r="BD146" s="87"/>
      <c r="BE146" s="87"/>
      <c r="BF146" s="87"/>
      <c r="BG146" s="87" t="s">
        <v>667</v>
      </c>
      <c r="BH146" s="87">
        <v>376</v>
      </c>
      <c r="BI146" s="87">
        <v>1615</v>
      </c>
      <c r="BJ146" s="87">
        <v>356</v>
      </c>
      <c r="BK146" s="87">
        <v>5869</v>
      </c>
      <c r="BL146" s="87"/>
      <c r="BM146" s="87" t="s">
        <v>724</v>
      </c>
      <c r="BN146" s="87"/>
      <c r="BO146" s="87" t="s">
        <v>819</v>
      </c>
      <c r="BP146" s="87"/>
      <c r="BQ146" s="125">
        <v>40128.15126157407</v>
      </c>
      <c r="BR146" s="87" t="s">
        <v>868</v>
      </c>
      <c r="BS146" s="87" t="b">
        <v>0</v>
      </c>
      <c r="BT146" s="87" t="b">
        <v>0</v>
      </c>
      <c r="BU146" s="87" t="b">
        <v>1</v>
      </c>
      <c r="BV146" s="87"/>
      <c r="BW146" s="87">
        <v>46</v>
      </c>
      <c r="BX146" s="87" t="s">
        <v>903</v>
      </c>
      <c r="BY146" s="87" t="b">
        <v>1</v>
      </c>
      <c r="BZ146" s="87" t="s">
        <v>66</v>
      </c>
      <c r="CA146" s="87">
        <v>3</v>
      </c>
      <c r="CB146" s="87" t="s">
        <v>251</v>
      </c>
      <c r="CC146" s="87"/>
      <c r="CD146" s="87"/>
      <c r="CE146" s="87"/>
      <c r="CF146" s="87"/>
      <c r="CG146" s="87"/>
      <c r="CH146" s="87"/>
      <c r="CI146" s="87"/>
      <c r="CJ146" s="87"/>
      <c r="CK146" s="87"/>
      <c r="CL146" s="87" t="s">
        <v>668</v>
      </c>
      <c r="CM146" s="87">
        <v>1240</v>
      </c>
      <c r="CN146" s="87">
        <v>887</v>
      </c>
      <c r="CO146" s="87">
        <v>481</v>
      </c>
      <c r="CP146" s="87">
        <v>970</v>
      </c>
      <c r="CQ146" s="87"/>
      <c r="CR146" s="87" t="s">
        <v>725</v>
      </c>
      <c r="CS146" s="87" t="s">
        <v>779</v>
      </c>
      <c r="CT146" s="87" t="s">
        <v>820</v>
      </c>
      <c r="CU146" s="87"/>
      <c r="CV146" s="125">
        <v>39932.89575231481</v>
      </c>
      <c r="CW146" s="87"/>
      <c r="CX146" s="87" t="b">
        <v>1</v>
      </c>
      <c r="CY146" s="87" t="b">
        <v>0</v>
      </c>
      <c r="CZ146" s="87" t="b">
        <v>0</v>
      </c>
      <c r="DA146" s="87"/>
      <c r="DB146" s="87">
        <v>21</v>
      </c>
      <c r="DC146" s="87" t="s">
        <v>903</v>
      </c>
      <c r="DD146" s="87" t="b">
        <v>0</v>
      </c>
      <c r="DE146" s="87" t="s">
        <v>66</v>
      </c>
      <c r="DF146" s="87">
        <v>3</v>
      </c>
      <c r="DG146" s="87">
        <v>24</v>
      </c>
      <c r="DH146" s="87">
        <v>24</v>
      </c>
      <c r="DI146" s="87">
        <v>2</v>
      </c>
      <c r="DJ146" s="87">
        <v>1</v>
      </c>
      <c r="DK146" s="87">
        <v>22.5</v>
      </c>
      <c r="DL146" s="87">
        <v>20</v>
      </c>
    </row>
    <row r="147" spans="1:116" ht="15">
      <c r="A147" s="87" t="s">
        <v>555</v>
      </c>
      <c r="B147" s="87" t="s">
        <v>558</v>
      </c>
      <c r="C147" s="87" t="s">
        <v>251</v>
      </c>
      <c r="D147" s="87" t="s">
        <v>253</v>
      </c>
      <c r="E147" s="87"/>
      <c r="F147" s="87" t="s">
        <v>293</v>
      </c>
      <c r="G147" s="125">
        <v>43704.90210648148</v>
      </c>
      <c r="H147" s="87" t="s">
        <v>296</v>
      </c>
      <c r="I147" s="87"/>
      <c r="J147" s="87"/>
      <c r="K147" s="87" t="s">
        <v>342</v>
      </c>
      <c r="L147" s="87"/>
      <c r="M147" s="87" t="s">
        <v>384</v>
      </c>
      <c r="N147" s="125">
        <v>43704.90210648148</v>
      </c>
      <c r="O147" s="125">
        <v>43704</v>
      </c>
      <c r="P147" s="126">
        <v>0.9021064814814815</v>
      </c>
      <c r="Q147" s="87" t="s">
        <v>490</v>
      </c>
      <c r="R147" s="87"/>
      <c r="S147" s="87"/>
      <c r="T147" s="87" t="s">
        <v>555</v>
      </c>
      <c r="U147" s="87"/>
      <c r="V147" s="87" t="b">
        <v>0</v>
      </c>
      <c r="W147" s="87">
        <v>0</v>
      </c>
      <c r="X147" s="87"/>
      <c r="Y147" s="87" t="b">
        <v>0</v>
      </c>
      <c r="Z147" s="87" t="s">
        <v>611</v>
      </c>
      <c r="AA147" s="87"/>
      <c r="AB147" s="87"/>
      <c r="AC147" s="87" t="b">
        <v>0</v>
      </c>
      <c r="AD147" s="87">
        <v>11</v>
      </c>
      <c r="AE147" s="87" t="s">
        <v>558</v>
      </c>
      <c r="AF147" s="87" t="s">
        <v>613</v>
      </c>
      <c r="AG147" s="87" t="b">
        <v>0</v>
      </c>
      <c r="AH147" s="87" t="s">
        <v>558</v>
      </c>
      <c r="AI147" s="87" t="s">
        <v>196</v>
      </c>
      <c r="AJ147" s="87">
        <v>0</v>
      </c>
      <c r="AK147" s="87">
        <v>0</v>
      </c>
      <c r="AL147" s="87"/>
      <c r="AM147" s="87"/>
      <c r="AN147" s="87"/>
      <c r="AO147" s="87"/>
      <c r="AP147" s="87"/>
      <c r="AQ147" s="87"/>
      <c r="AR147" s="87"/>
      <c r="AS147" s="87"/>
      <c r="AT147" s="87">
        <v>1</v>
      </c>
      <c r="AU147" s="87">
        <v>3</v>
      </c>
      <c r="AV147" s="87">
        <v>3</v>
      </c>
      <c r="AW147" s="87" t="s">
        <v>251</v>
      </c>
      <c r="AX147" s="87"/>
      <c r="AY147" s="87"/>
      <c r="AZ147" s="87"/>
      <c r="BA147" s="87"/>
      <c r="BB147" s="87"/>
      <c r="BC147" s="87"/>
      <c r="BD147" s="87"/>
      <c r="BE147" s="87"/>
      <c r="BF147" s="87"/>
      <c r="BG147" s="87" t="s">
        <v>668</v>
      </c>
      <c r="BH147" s="87">
        <v>1240</v>
      </c>
      <c r="BI147" s="87">
        <v>887</v>
      </c>
      <c r="BJ147" s="87">
        <v>481</v>
      </c>
      <c r="BK147" s="87">
        <v>970</v>
      </c>
      <c r="BL147" s="87"/>
      <c r="BM147" s="87" t="s">
        <v>725</v>
      </c>
      <c r="BN147" s="87" t="s">
        <v>779</v>
      </c>
      <c r="BO147" s="87" t="s">
        <v>820</v>
      </c>
      <c r="BP147" s="87"/>
      <c r="BQ147" s="125">
        <v>39932.89575231481</v>
      </c>
      <c r="BR147" s="87"/>
      <c r="BS147" s="87" t="b">
        <v>1</v>
      </c>
      <c r="BT147" s="87" t="b">
        <v>0</v>
      </c>
      <c r="BU147" s="87" t="b">
        <v>0</v>
      </c>
      <c r="BV147" s="87"/>
      <c r="BW147" s="87">
        <v>21</v>
      </c>
      <c r="BX147" s="87" t="s">
        <v>903</v>
      </c>
      <c r="BY147" s="87" t="b">
        <v>0</v>
      </c>
      <c r="BZ147" s="87" t="s">
        <v>66</v>
      </c>
      <c r="CA147" s="87">
        <v>3</v>
      </c>
      <c r="CB147" s="87" t="s">
        <v>253</v>
      </c>
      <c r="CC147" s="87"/>
      <c r="CD147" s="87"/>
      <c r="CE147" s="87"/>
      <c r="CF147" s="87"/>
      <c r="CG147" s="87"/>
      <c r="CH147" s="87"/>
      <c r="CI147" s="87"/>
      <c r="CJ147" s="87"/>
      <c r="CK147" s="87"/>
      <c r="CL147" s="87" t="s">
        <v>667</v>
      </c>
      <c r="CM147" s="87">
        <v>376</v>
      </c>
      <c r="CN147" s="87">
        <v>1615</v>
      </c>
      <c r="CO147" s="87">
        <v>356</v>
      </c>
      <c r="CP147" s="87">
        <v>5869</v>
      </c>
      <c r="CQ147" s="87"/>
      <c r="CR147" s="87" t="s">
        <v>724</v>
      </c>
      <c r="CS147" s="87"/>
      <c r="CT147" s="87" t="s">
        <v>819</v>
      </c>
      <c r="CU147" s="87"/>
      <c r="CV147" s="125">
        <v>40128.15126157407</v>
      </c>
      <c r="CW147" s="87" t="s">
        <v>868</v>
      </c>
      <c r="CX147" s="87" t="b">
        <v>0</v>
      </c>
      <c r="CY147" s="87" t="b">
        <v>0</v>
      </c>
      <c r="CZ147" s="87" t="b">
        <v>1</v>
      </c>
      <c r="DA147" s="87"/>
      <c r="DB147" s="87">
        <v>46</v>
      </c>
      <c r="DC147" s="87" t="s">
        <v>903</v>
      </c>
      <c r="DD147" s="87" t="b">
        <v>1</v>
      </c>
      <c r="DE147" s="87" t="s">
        <v>66</v>
      </c>
      <c r="DF147" s="87">
        <v>3</v>
      </c>
      <c r="DG147" s="87">
        <v>24</v>
      </c>
      <c r="DH147" s="87">
        <v>24</v>
      </c>
      <c r="DI147" s="87">
        <v>2</v>
      </c>
      <c r="DJ147" s="87">
        <v>1</v>
      </c>
      <c r="DK147" s="87">
        <v>21.5</v>
      </c>
      <c r="DL147" s="87">
        <v>20</v>
      </c>
    </row>
    <row r="148" spans="1:116" ht="15">
      <c r="A148" s="87" t="s">
        <v>556</v>
      </c>
      <c r="B148" s="87" t="s">
        <v>558</v>
      </c>
      <c r="C148" s="87" t="s">
        <v>252</v>
      </c>
      <c r="D148" s="87" t="s">
        <v>251</v>
      </c>
      <c r="E148" s="87"/>
      <c r="F148" s="87" t="s">
        <v>293</v>
      </c>
      <c r="G148" s="125">
        <v>43705.13144675926</v>
      </c>
      <c r="H148" s="87" t="s">
        <v>296</v>
      </c>
      <c r="I148" s="87"/>
      <c r="J148" s="87"/>
      <c r="K148" s="87" t="s">
        <v>342</v>
      </c>
      <c r="L148" s="87"/>
      <c r="M148" s="87" t="s">
        <v>385</v>
      </c>
      <c r="N148" s="125">
        <v>43705.13144675926</v>
      </c>
      <c r="O148" s="125">
        <v>43705</v>
      </c>
      <c r="P148" s="126">
        <v>0.13144675925925928</v>
      </c>
      <c r="Q148" s="87" t="s">
        <v>491</v>
      </c>
      <c r="R148" s="87"/>
      <c r="S148" s="87"/>
      <c r="T148" s="87" t="s">
        <v>556</v>
      </c>
      <c r="U148" s="87"/>
      <c r="V148" s="87" t="b">
        <v>0</v>
      </c>
      <c r="W148" s="87">
        <v>0</v>
      </c>
      <c r="X148" s="87"/>
      <c r="Y148" s="87" t="b">
        <v>0</v>
      </c>
      <c r="Z148" s="87" t="s">
        <v>611</v>
      </c>
      <c r="AA148" s="87"/>
      <c r="AB148" s="87"/>
      <c r="AC148" s="87" t="b">
        <v>0</v>
      </c>
      <c r="AD148" s="87">
        <v>11</v>
      </c>
      <c r="AE148" s="87" t="s">
        <v>558</v>
      </c>
      <c r="AF148" s="87" t="s">
        <v>616</v>
      </c>
      <c r="AG148" s="87" t="b">
        <v>0</v>
      </c>
      <c r="AH148" s="87" t="s">
        <v>558</v>
      </c>
      <c r="AI148" s="87" t="s">
        <v>196</v>
      </c>
      <c r="AJ148" s="87">
        <v>0</v>
      </c>
      <c r="AK148" s="87">
        <v>0</v>
      </c>
      <c r="AL148" s="87"/>
      <c r="AM148" s="87"/>
      <c r="AN148" s="87"/>
      <c r="AO148" s="87"/>
      <c r="AP148" s="87"/>
      <c r="AQ148" s="87"/>
      <c r="AR148" s="87"/>
      <c r="AS148" s="87"/>
      <c r="AT148" s="87">
        <v>1</v>
      </c>
      <c r="AU148" s="87">
        <v>3</v>
      </c>
      <c r="AV148" s="87">
        <v>3</v>
      </c>
      <c r="AW148" s="87" t="s">
        <v>252</v>
      </c>
      <c r="AX148" s="87"/>
      <c r="AY148" s="87"/>
      <c r="AZ148" s="87"/>
      <c r="BA148" s="87"/>
      <c r="BB148" s="87"/>
      <c r="BC148" s="87"/>
      <c r="BD148" s="87"/>
      <c r="BE148" s="87"/>
      <c r="BF148" s="87"/>
      <c r="BG148" s="87" t="s">
        <v>666</v>
      </c>
      <c r="BH148" s="87">
        <v>98</v>
      </c>
      <c r="BI148" s="87">
        <v>87</v>
      </c>
      <c r="BJ148" s="87">
        <v>41</v>
      </c>
      <c r="BK148" s="87">
        <v>101</v>
      </c>
      <c r="BL148" s="87"/>
      <c r="BM148" s="87" t="s">
        <v>723</v>
      </c>
      <c r="BN148" s="87" t="s">
        <v>778</v>
      </c>
      <c r="BO148" s="87" t="s">
        <v>818</v>
      </c>
      <c r="BP148" s="87"/>
      <c r="BQ148" s="125">
        <v>41718.177719907406</v>
      </c>
      <c r="BR148" s="87" t="s">
        <v>867</v>
      </c>
      <c r="BS148" s="87" t="b">
        <v>1</v>
      </c>
      <c r="BT148" s="87" t="b">
        <v>0</v>
      </c>
      <c r="BU148" s="87" t="b">
        <v>0</v>
      </c>
      <c r="BV148" s="87"/>
      <c r="BW148" s="87">
        <v>1</v>
      </c>
      <c r="BX148" s="87" t="s">
        <v>903</v>
      </c>
      <c r="BY148" s="87" t="b">
        <v>0</v>
      </c>
      <c r="BZ148" s="87" t="s">
        <v>66</v>
      </c>
      <c r="CA148" s="87">
        <v>3</v>
      </c>
      <c r="CB148" s="87" t="s">
        <v>251</v>
      </c>
      <c r="CC148" s="87"/>
      <c r="CD148" s="87"/>
      <c r="CE148" s="87"/>
      <c r="CF148" s="87"/>
      <c r="CG148" s="87"/>
      <c r="CH148" s="87"/>
      <c r="CI148" s="87"/>
      <c r="CJ148" s="87"/>
      <c r="CK148" s="87"/>
      <c r="CL148" s="87" t="s">
        <v>668</v>
      </c>
      <c r="CM148" s="87">
        <v>1240</v>
      </c>
      <c r="CN148" s="87">
        <v>887</v>
      </c>
      <c r="CO148" s="87">
        <v>481</v>
      </c>
      <c r="CP148" s="87">
        <v>970</v>
      </c>
      <c r="CQ148" s="87"/>
      <c r="CR148" s="87" t="s">
        <v>725</v>
      </c>
      <c r="CS148" s="87" t="s">
        <v>779</v>
      </c>
      <c r="CT148" s="87" t="s">
        <v>820</v>
      </c>
      <c r="CU148" s="87"/>
      <c r="CV148" s="125">
        <v>39932.89575231481</v>
      </c>
      <c r="CW148" s="87"/>
      <c r="CX148" s="87" t="b">
        <v>1</v>
      </c>
      <c r="CY148" s="87" t="b">
        <v>0</v>
      </c>
      <c r="CZ148" s="87" t="b">
        <v>0</v>
      </c>
      <c r="DA148" s="87"/>
      <c r="DB148" s="87">
        <v>21</v>
      </c>
      <c r="DC148" s="87" t="s">
        <v>903</v>
      </c>
      <c r="DD148" s="87" t="b">
        <v>0</v>
      </c>
      <c r="DE148" s="87" t="s">
        <v>66</v>
      </c>
      <c r="DF148" s="87">
        <v>3</v>
      </c>
      <c r="DG148" s="87">
        <v>24</v>
      </c>
      <c r="DH148" s="87">
        <v>24</v>
      </c>
      <c r="DI148" s="87">
        <v>2</v>
      </c>
      <c r="DJ148" s="87">
        <v>1</v>
      </c>
      <c r="DK148" s="87">
        <v>23.5</v>
      </c>
      <c r="DL148" s="87">
        <v>20</v>
      </c>
    </row>
    <row r="149" spans="1:116" ht="15">
      <c r="A149" s="87" t="s">
        <v>555</v>
      </c>
      <c r="B149" s="87" t="s">
        <v>558</v>
      </c>
      <c r="C149" s="87" t="s">
        <v>251</v>
      </c>
      <c r="D149" s="87" t="s">
        <v>252</v>
      </c>
      <c r="E149" s="87"/>
      <c r="F149" s="87" t="s">
        <v>293</v>
      </c>
      <c r="G149" s="125">
        <v>43704.90210648148</v>
      </c>
      <c r="H149" s="87" t="s">
        <v>296</v>
      </c>
      <c r="I149" s="87"/>
      <c r="J149" s="87"/>
      <c r="K149" s="87" t="s">
        <v>342</v>
      </c>
      <c r="L149" s="87"/>
      <c r="M149" s="87" t="s">
        <v>384</v>
      </c>
      <c r="N149" s="125">
        <v>43704.90210648148</v>
      </c>
      <c r="O149" s="125">
        <v>43704</v>
      </c>
      <c r="P149" s="126">
        <v>0.9021064814814815</v>
      </c>
      <c r="Q149" s="87" t="s">
        <v>490</v>
      </c>
      <c r="R149" s="87"/>
      <c r="S149" s="87"/>
      <c r="T149" s="87" t="s">
        <v>555</v>
      </c>
      <c r="U149" s="87"/>
      <c r="V149" s="87" t="b">
        <v>0</v>
      </c>
      <c r="W149" s="87">
        <v>0</v>
      </c>
      <c r="X149" s="87"/>
      <c r="Y149" s="87" t="b">
        <v>0</v>
      </c>
      <c r="Z149" s="87" t="s">
        <v>611</v>
      </c>
      <c r="AA149" s="87"/>
      <c r="AB149" s="87"/>
      <c r="AC149" s="87" t="b">
        <v>0</v>
      </c>
      <c r="AD149" s="87">
        <v>11</v>
      </c>
      <c r="AE149" s="87" t="s">
        <v>558</v>
      </c>
      <c r="AF149" s="87" t="s">
        <v>613</v>
      </c>
      <c r="AG149" s="87" t="b">
        <v>0</v>
      </c>
      <c r="AH149" s="87" t="s">
        <v>558</v>
      </c>
      <c r="AI149" s="87" t="s">
        <v>196</v>
      </c>
      <c r="AJ149" s="87">
        <v>0</v>
      </c>
      <c r="AK149" s="87">
        <v>0</v>
      </c>
      <c r="AL149" s="87"/>
      <c r="AM149" s="87"/>
      <c r="AN149" s="87"/>
      <c r="AO149" s="87"/>
      <c r="AP149" s="87"/>
      <c r="AQ149" s="87"/>
      <c r="AR149" s="87"/>
      <c r="AS149" s="87"/>
      <c r="AT149" s="87">
        <v>1</v>
      </c>
      <c r="AU149" s="87">
        <v>3</v>
      </c>
      <c r="AV149" s="87">
        <v>3</v>
      </c>
      <c r="AW149" s="87" t="s">
        <v>251</v>
      </c>
      <c r="AX149" s="87"/>
      <c r="AY149" s="87"/>
      <c r="AZ149" s="87"/>
      <c r="BA149" s="87"/>
      <c r="BB149" s="87"/>
      <c r="BC149" s="87"/>
      <c r="BD149" s="87"/>
      <c r="BE149" s="87"/>
      <c r="BF149" s="87"/>
      <c r="BG149" s="87" t="s">
        <v>668</v>
      </c>
      <c r="BH149" s="87">
        <v>1240</v>
      </c>
      <c r="BI149" s="87">
        <v>887</v>
      </c>
      <c r="BJ149" s="87">
        <v>481</v>
      </c>
      <c r="BK149" s="87">
        <v>970</v>
      </c>
      <c r="BL149" s="87"/>
      <c r="BM149" s="87" t="s">
        <v>725</v>
      </c>
      <c r="BN149" s="87" t="s">
        <v>779</v>
      </c>
      <c r="BO149" s="87" t="s">
        <v>820</v>
      </c>
      <c r="BP149" s="87"/>
      <c r="BQ149" s="125">
        <v>39932.89575231481</v>
      </c>
      <c r="BR149" s="87"/>
      <c r="BS149" s="87" t="b">
        <v>1</v>
      </c>
      <c r="BT149" s="87" t="b">
        <v>0</v>
      </c>
      <c r="BU149" s="87" t="b">
        <v>0</v>
      </c>
      <c r="BV149" s="87"/>
      <c r="BW149" s="87">
        <v>21</v>
      </c>
      <c r="BX149" s="87" t="s">
        <v>903</v>
      </c>
      <c r="BY149" s="87" t="b">
        <v>0</v>
      </c>
      <c r="BZ149" s="87" t="s">
        <v>66</v>
      </c>
      <c r="CA149" s="87">
        <v>3</v>
      </c>
      <c r="CB149" s="87" t="s">
        <v>252</v>
      </c>
      <c r="CC149" s="87"/>
      <c r="CD149" s="87"/>
      <c r="CE149" s="87"/>
      <c r="CF149" s="87"/>
      <c r="CG149" s="87"/>
      <c r="CH149" s="87"/>
      <c r="CI149" s="87"/>
      <c r="CJ149" s="87"/>
      <c r="CK149" s="87"/>
      <c r="CL149" s="87" t="s">
        <v>666</v>
      </c>
      <c r="CM149" s="87">
        <v>98</v>
      </c>
      <c r="CN149" s="87">
        <v>87</v>
      </c>
      <c r="CO149" s="87">
        <v>41</v>
      </c>
      <c r="CP149" s="87">
        <v>101</v>
      </c>
      <c r="CQ149" s="87"/>
      <c r="CR149" s="87" t="s">
        <v>723</v>
      </c>
      <c r="CS149" s="87" t="s">
        <v>778</v>
      </c>
      <c r="CT149" s="87" t="s">
        <v>818</v>
      </c>
      <c r="CU149" s="87"/>
      <c r="CV149" s="125">
        <v>41718.177719907406</v>
      </c>
      <c r="CW149" s="87" t="s">
        <v>867</v>
      </c>
      <c r="CX149" s="87" t="b">
        <v>1</v>
      </c>
      <c r="CY149" s="87" t="b">
        <v>0</v>
      </c>
      <c r="CZ149" s="87" t="b">
        <v>0</v>
      </c>
      <c r="DA149" s="87"/>
      <c r="DB149" s="87">
        <v>1</v>
      </c>
      <c r="DC149" s="87" t="s">
        <v>903</v>
      </c>
      <c r="DD149" s="87" t="b">
        <v>0</v>
      </c>
      <c r="DE149" s="87" t="s">
        <v>66</v>
      </c>
      <c r="DF149" s="87">
        <v>3</v>
      </c>
      <c r="DG149" s="87">
        <v>24</v>
      </c>
      <c r="DH149" s="87">
        <v>24</v>
      </c>
      <c r="DI149" s="87">
        <v>2</v>
      </c>
      <c r="DJ149" s="87">
        <v>1</v>
      </c>
      <c r="DK149" s="87">
        <v>21.5</v>
      </c>
      <c r="DL149" s="87">
        <v>20</v>
      </c>
    </row>
    <row r="150" spans="1:116" ht="15">
      <c r="A150" s="87" t="s">
        <v>555</v>
      </c>
      <c r="B150" s="87" t="s">
        <v>558</v>
      </c>
      <c r="C150" s="87" t="s">
        <v>251</v>
      </c>
      <c r="D150" s="87" t="s">
        <v>277</v>
      </c>
      <c r="E150" s="87"/>
      <c r="F150" s="87" t="s">
        <v>293</v>
      </c>
      <c r="G150" s="125">
        <v>43704.90210648148</v>
      </c>
      <c r="H150" s="87" t="s">
        <v>296</v>
      </c>
      <c r="I150" s="87"/>
      <c r="J150" s="87"/>
      <c r="K150" s="87" t="s">
        <v>342</v>
      </c>
      <c r="L150" s="87"/>
      <c r="M150" s="87" t="s">
        <v>384</v>
      </c>
      <c r="N150" s="125">
        <v>43704.90210648148</v>
      </c>
      <c r="O150" s="125">
        <v>43704</v>
      </c>
      <c r="P150" s="126">
        <v>0.9021064814814815</v>
      </c>
      <c r="Q150" s="87" t="s">
        <v>490</v>
      </c>
      <c r="R150" s="87"/>
      <c r="S150" s="87"/>
      <c r="T150" s="87" t="s">
        <v>555</v>
      </c>
      <c r="U150" s="87"/>
      <c r="V150" s="87" t="b">
        <v>0</v>
      </c>
      <c r="W150" s="87">
        <v>0</v>
      </c>
      <c r="X150" s="87"/>
      <c r="Y150" s="87" t="b">
        <v>0</v>
      </c>
      <c r="Z150" s="87" t="s">
        <v>611</v>
      </c>
      <c r="AA150" s="87"/>
      <c r="AB150" s="87"/>
      <c r="AC150" s="87" t="b">
        <v>0</v>
      </c>
      <c r="AD150" s="87">
        <v>11</v>
      </c>
      <c r="AE150" s="87" t="s">
        <v>558</v>
      </c>
      <c r="AF150" s="87" t="s">
        <v>613</v>
      </c>
      <c r="AG150" s="87" t="b">
        <v>0</v>
      </c>
      <c r="AH150" s="87" t="s">
        <v>558</v>
      </c>
      <c r="AI150" s="87" t="s">
        <v>196</v>
      </c>
      <c r="AJ150" s="87">
        <v>0</v>
      </c>
      <c r="AK150" s="87">
        <v>0</v>
      </c>
      <c r="AL150" s="87"/>
      <c r="AM150" s="87"/>
      <c r="AN150" s="87"/>
      <c r="AO150" s="87"/>
      <c r="AP150" s="87"/>
      <c r="AQ150" s="87"/>
      <c r="AR150" s="87"/>
      <c r="AS150" s="87"/>
      <c r="AT150" s="87">
        <v>1</v>
      </c>
      <c r="AU150" s="87">
        <v>3</v>
      </c>
      <c r="AV150" s="87">
        <v>3</v>
      </c>
      <c r="AW150" s="87" t="s">
        <v>251</v>
      </c>
      <c r="AX150" s="87"/>
      <c r="AY150" s="87"/>
      <c r="AZ150" s="87"/>
      <c r="BA150" s="87"/>
      <c r="BB150" s="87"/>
      <c r="BC150" s="87"/>
      <c r="BD150" s="87"/>
      <c r="BE150" s="87"/>
      <c r="BF150" s="87"/>
      <c r="BG150" s="87" t="s">
        <v>668</v>
      </c>
      <c r="BH150" s="87">
        <v>1240</v>
      </c>
      <c r="BI150" s="87">
        <v>887</v>
      </c>
      <c r="BJ150" s="87">
        <v>481</v>
      </c>
      <c r="BK150" s="87">
        <v>970</v>
      </c>
      <c r="BL150" s="87"/>
      <c r="BM150" s="87" t="s">
        <v>725</v>
      </c>
      <c r="BN150" s="87" t="s">
        <v>779</v>
      </c>
      <c r="BO150" s="87" t="s">
        <v>820</v>
      </c>
      <c r="BP150" s="87"/>
      <c r="BQ150" s="125">
        <v>39932.89575231481</v>
      </c>
      <c r="BR150" s="87"/>
      <c r="BS150" s="87" t="b">
        <v>1</v>
      </c>
      <c r="BT150" s="87" t="b">
        <v>0</v>
      </c>
      <c r="BU150" s="87" t="b">
        <v>0</v>
      </c>
      <c r="BV150" s="87"/>
      <c r="BW150" s="87">
        <v>21</v>
      </c>
      <c r="BX150" s="87" t="s">
        <v>903</v>
      </c>
      <c r="BY150" s="87" t="b">
        <v>0</v>
      </c>
      <c r="BZ150" s="87" t="s">
        <v>66</v>
      </c>
      <c r="CA150" s="87">
        <v>3</v>
      </c>
      <c r="CB150" s="87" t="s">
        <v>277</v>
      </c>
      <c r="CC150" s="87"/>
      <c r="CD150" s="87"/>
      <c r="CE150" s="87"/>
      <c r="CF150" s="87"/>
      <c r="CG150" s="87"/>
      <c r="CH150" s="87"/>
      <c r="CI150" s="87"/>
      <c r="CJ150" s="87"/>
      <c r="CK150" s="87"/>
      <c r="CL150" s="87" t="s">
        <v>665</v>
      </c>
      <c r="CM150" s="87">
        <v>561</v>
      </c>
      <c r="CN150" s="87">
        <v>180</v>
      </c>
      <c r="CO150" s="87">
        <v>146</v>
      </c>
      <c r="CP150" s="87">
        <v>258</v>
      </c>
      <c r="CQ150" s="87"/>
      <c r="CR150" s="87" t="s">
        <v>722</v>
      </c>
      <c r="CS150" s="87" t="s">
        <v>777</v>
      </c>
      <c r="CT150" s="87"/>
      <c r="CU150" s="87"/>
      <c r="CV150" s="125">
        <v>40174.41085648148</v>
      </c>
      <c r="CW150" s="87"/>
      <c r="CX150" s="87" t="b">
        <v>0</v>
      </c>
      <c r="CY150" s="87" t="b">
        <v>0</v>
      </c>
      <c r="CZ150" s="87" t="b">
        <v>0</v>
      </c>
      <c r="DA150" s="87"/>
      <c r="DB150" s="87">
        <v>4</v>
      </c>
      <c r="DC150" s="87" t="s">
        <v>903</v>
      </c>
      <c r="DD150" s="87" t="b">
        <v>0</v>
      </c>
      <c r="DE150" s="87" t="s">
        <v>65</v>
      </c>
      <c r="DF150" s="87">
        <v>3</v>
      </c>
      <c r="DG150" s="87">
        <v>24</v>
      </c>
      <c r="DH150" s="87">
        <v>24</v>
      </c>
      <c r="DI150" s="87">
        <v>2</v>
      </c>
      <c r="DJ150" s="87">
        <v>1</v>
      </c>
      <c r="DK150" s="87">
        <v>21.5</v>
      </c>
      <c r="DL150" s="87">
        <v>20</v>
      </c>
    </row>
    <row r="151" spans="1:116" ht="15">
      <c r="A151" s="87" t="s">
        <v>546</v>
      </c>
      <c r="B151" s="87" t="s">
        <v>558</v>
      </c>
      <c r="C151" s="87" t="s">
        <v>242</v>
      </c>
      <c r="D151" s="87" t="s">
        <v>251</v>
      </c>
      <c r="E151" s="87"/>
      <c r="F151" s="87" t="s">
        <v>293</v>
      </c>
      <c r="G151" s="125">
        <v>43704.771261574075</v>
      </c>
      <c r="H151" s="87" t="s">
        <v>296</v>
      </c>
      <c r="I151" s="87"/>
      <c r="J151" s="87"/>
      <c r="K151" s="87" t="s">
        <v>342</v>
      </c>
      <c r="L151" s="87"/>
      <c r="M151" s="87" t="s">
        <v>375</v>
      </c>
      <c r="N151" s="125">
        <v>43704.771261574075</v>
      </c>
      <c r="O151" s="125">
        <v>43704</v>
      </c>
      <c r="P151" s="126">
        <v>0.771261574074074</v>
      </c>
      <c r="Q151" s="87" t="s">
        <v>481</v>
      </c>
      <c r="R151" s="87"/>
      <c r="S151" s="87"/>
      <c r="T151" s="87" t="s">
        <v>546</v>
      </c>
      <c r="U151" s="87"/>
      <c r="V151" s="87" t="b">
        <v>0</v>
      </c>
      <c r="W151" s="87">
        <v>0</v>
      </c>
      <c r="X151" s="87"/>
      <c r="Y151" s="87" t="b">
        <v>0</v>
      </c>
      <c r="Z151" s="87" t="s">
        <v>611</v>
      </c>
      <c r="AA151" s="87"/>
      <c r="AB151" s="87"/>
      <c r="AC151" s="87" t="b">
        <v>0</v>
      </c>
      <c r="AD151" s="87">
        <v>11</v>
      </c>
      <c r="AE151" s="87" t="s">
        <v>558</v>
      </c>
      <c r="AF151" s="87" t="s">
        <v>616</v>
      </c>
      <c r="AG151" s="87" t="b">
        <v>0</v>
      </c>
      <c r="AH151" s="87" t="s">
        <v>558</v>
      </c>
      <c r="AI151" s="87" t="s">
        <v>196</v>
      </c>
      <c r="AJ151" s="87">
        <v>0</v>
      </c>
      <c r="AK151" s="87">
        <v>0</v>
      </c>
      <c r="AL151" s="87"/>
      <c r="AM151" s="87"/>
      <c r="AN151" s="87"/>
      <c r="AO151" s="87"/>
      <c r="AP151" s="87"/>
      <c r="AQ151" s="87"/>
      <c r="AR151" s="87"/>
      <c r="AS151" s="87"/>
      <c r="AT151" s="87">
        <v>1</v>
      </c>
      <c r="AU151" s="87">
        <v>3</v>
      </c>
      <c r="AV151" s="87">
        <v>3</v>
      </c>
      <c r="AW151" s="87" t="s">
        <v>242</v>
      </c>
      <c r="AX151" s="87"/>
      <c r="AY151" s="87"/>
      <c r="AZ151" s="87"/>
      <c r="BA151" s="87"/>
      <c r="BB151" s="87"/>
      <c r="BC151" s="87"/>
      <c r="BD151" s="87"/>
      <c r="BE151" s="87"/>
      <c r="BF151" s="87"/>
      <c r="BG151" s="87" t="s">
        <v>662</v>
      </c>
      <c r="BH151" s="87">
        <v>880</v>
      </c>
      <c r="BI151" s="87">
        <v>492</v>
      </c>
      <c r="BJ151" s="87">
        <v>4554</v>
      </c>
      <c r="BK151" s="87">
        <v>2087</v>
      </c>
      <c r="BL151" s="87"/>
      <c r="BM151" s="87" t="s">
        <v>719</v>
      </c>
      <c r="BN151" s="87" t="s">
        <v>774</v>
      </c>
      <c r="BO151" s="87" t="s">
        <v>815</v>
      </c>
      <c r="BP151" s="87"/>
      <c r="BQ151" s="125">
        <v>39870.58582175926</v>
      </c>
      <c r="BR151" s="87" t="s">
        <v>864</v>
      </c>
      <c r="BS151" s="87" t="b">
        <v>1</v>
      </c>
      <c r="BT151" s="87" t="b">
        <v>0</v>
      </c>
      <c r="BU151" s="87" t="b">
        <v>1</v>
      </c>
      <c r="BV151" s="87"/>
      <c r="BW151" s="87">
        <v>20</v>
      </c>
      <c r="BX151" s="87" t="s">
        <v>903</v>
      </c>
      <c r="BY151" s="87" t="b">
        <v>0</v>
      </c>
      <c r="BZ151" s="87" t="s">
        <v>66</v>
      </c>
      <c r="CA151" s="87">
        <v>3</v>
      </c>
      <c r="CB151" s="87" t="s">
        <v>251</v>
      </c>
      <c r="CC151" s="87"/>
      <c r="CD151" s="87"/>
      <c r="CE151" s="87"/>
      <c r="CF151" s="87"/>
      <c r="CG151" s="87"/>
      <c r="CH151" s="87"/>
      <c r="CI151" s="87"/>
      <c r="CJ151" s="87"/>
      <c r="CK151" s="87"/>
      <c r="CL151" s="87" t="s">
        <v>668</v>
      </c>
      <c r="CM151" s="87">
        <v>1240</v>
      </c>
      <c r="CN151" s="87">
        <v>887</v>
      </c>
      <c r="CO151" s="87">
        <v>481</v>
      </c>
      <c r="CP151" s="87">
        <v>970</v>
      </c>
      <c r="CQ151" s="87"/>
      <c r="CR151" s="87" t="s">
        <v>725</v>
      </c>
      <c r="CS151" s="87" t="s">
        <v>779</v>
      </c>
      <c r="CT151" s="87" t="s">
        <v>820</v>
      </c>
      <c r="CU151" s="87"/>
      <c r="CV151" s="125">
        <v>39932.89575231481</v>
      </c>
      <c r="CW151" s="87"/>
      <c r="CX151" s="87" t="b">
        <v>1</v>
      </c>
      <c r="CY151" s="87" t="b">
        <v>0</v>
      </c>
      <c r="CZ151" s="87" t="b">
        <v>0</v>
      </c>
      <c r="DA151" s="87"/>
      <c r="DB151" s="87">
        <v>21</v>
      </c>
      <c r="DC151" s="87" t="s">
        <v>903</v>
      </c>
      <c r="DD151" s="87" t="b">
        <v>0</v>
      </c>
      <c r="DE151" s="87" t="s">
        <v>66</v>
      </c>
      <c r="DF151" s="87">
        <v>3</v>
      </c>
      <c r="DG151" s="87">
        <v>24</v>
      </c>
      <c r="DH151" s="87">
        <v>24</v>
      </c>
      <c r="DI151" s="87">
        <v>2</v>
      </c>
      <c r="DJ151" s="87">
        <v>1</v>
      </c>
      <c r="DK151" s="87">
        <v>24.5</v>
      </c>
      <c r="DL151" s="87">
        <v>20</v>
      </c>
    </row>
    <row r="152" spans="1:116" ht="15">
      <c r="A152" s="87" t="s">
        <v>558</v>
      </c>
      <c r="B152" s="87" t="s">
        <v>558</v>
      </c>
      <c r="C152" s="87" t="s">
        <v>254</v>
      </c>
      <c r="D152" s="87" t="s">
        <v>253</v>
      </c>
      <c r="E152" s="87"/>
      <c r="F152" s="87" t="s">
        <v>293</v>
      </c>
      <c r="G152" s="125">
        <v>43704.76084490741</v>
      </c>
      <c r="H152" s="87" t="s">
        <v>296</v>
      </c>
      <c r="I152" s="87" t="s">
        <v>322</v>
      </c>
      <c r="J152" s="87" t="s">
        <v>334</v>
      </c>
      <c r="K152" s="87" t="s">
        <v>342</v>
      </c>
      <c r="L152" s="87"/>
      <c r="M152" s="87" t="s">
        <v>387</v>
      </c>
      <c r="N152" s="125">
        <v>43704.76084490741</v>
      </c>
      <c r="O152" s="125">
        <v>43704</v>
      </c>
      <c r="P152" s="126">
        <v>0.7608449074074074</v>
      </c>
      <c r="Q152" s="87" t="s">
        <v>493</v>
      </c>
      <c r="R152" s="87"/>
      <c r="S152" s="87"/>
      <c r="T152" s="87" t="s">
        <v>558</v>
      </c>
      <c r="U152" s="87"/>
      <c r="V152" s="87" t="b">
        <v>0</v>
      </c>
      <c r="W152" s="87">
        <v>13</v>
      </c>
      <c r="X152" s="87"/>
      <c r="Y152" s="87" t="b">
        <v>0</v>
      </c>
      <c r="Z152" s="87" t="s">
        <v>611</v>
      </c>
      <c r="AA152" s="87"/>
      <c r="AB152" s="87"/>
      <c r="AC152" s="87" t="b">
        <v>0</v>
      </c>
      <c r="AD152" s="87">
        <v>11</v>
      </c>
      <c r="AE152" s="87"/>
      <c r="AF152" s="87" t="s">
        <v>618</v>
      </c>
      <c r="AG152" s="87" t="b">
        <v>0</v>
      </c>
      <c r="AH152" s="87" t="s">
        <v>558</v>
      </c>
      <c r="AI152" s="87" t="s">
        <v>196</v>
      </c>
      <c r="AJ152" s="87">
        <v>0</v>
      </c>
      <c r="AK152" s="87">
        <v>0</v>
      </c>
      <c r="AL152" s="87"/>
      <c r="AM152" s="87"/>
      <c r="AN152" s="87"/>
      <c r="AO152" s="87"/>
      <c r="AP152" s="87"/>
      <c r="AQ152" s="87"/>
      <c r="AR152" s="87"/>
      <c r="AS152" s="87"/>
      <c r="AT152" s="87">
        <v>1</v>
      </c>
      <c r="AU152" s="87">
        <v>3</v>
      </c>
      <c r="AV152" s="87">
        <v>3</v>
      </c>
      <c r="AW152" s="87" t="s">
        <v>254</v>
      </c>
      <c r="AX152" s="87"/>
      <c r="AY152" s="87"/>
      <c r="AZ152" s="87"/>
      <c r="BA152" s="87"/>
      <c r="BB152" s="87"/>
      <c r="BC152" s="87"/>
      <c r="BD152" s="87"/>
      <c r="BE152" s="87"/>
      <c r="BF152" s="87"/>
      <c r="BG152" s="87" t="s">
        <v>663</v>
      </c>
      <c r="BH152" s="87">
        <v>1854</v>
      </c>
      <c r="BI152" s="87">
        <v>5166</v>
      </c>
      <c r="BJ152" s="87">
        <v>7667</v>
      </c>
      <c r="BK152" s="87">
        <v>2257</v>
      </c>
      <c r="BL152" s="87"/>
      <c r="BM152" s="87" t="s">
        <v>720</v>
      </c>
      <c r="BN152" s="87" t="s">
        <v>775</v>
      </c>
      <c r="BO152" s="87" t="s">
        <v>816</v>
      </c>
      <c r="BP152" s="87"/>
      <c r="BQ152" s="125">
        <v>39911.69835648148</v>
      </c>
      <c r="BR152" s="87" t="s">
        <v>865</v>
      </c>
      <c r="BS152" s="87" t="b">
        <v>0</v>
      </c>
      <c r="BT152" s="87" t="b">
        <v>0</v>
      </c>
      <c r="BU152" s="87" t="b">
        <v>0</v>
      </c>
      <c r="BV152" s="87"/>
      <c r="BW152" s="87">
        <v>243</v>
      </c>
      <c r="BX152" s="87" t="s">
        <v>908</v>
      </c>
      <c r="BY152" s="87" t="b">
        <v>0</v>
      </c>
      <c r="BZ152" s="87" t="s">
        <v>66</v>
      </c>
      <c r="CA152" s="87">
        <v>3</v>
      </c>
      <c r="CB152" s="87" t="s">
        <v>253</v>
      </c>
      <c r="CC152" s="87"/>
      <c r="CD152" s="87"/>
      <c r="CE152" s="87"/>
      <c r="CF152" s="87"/>
      <c r="CG152" s="87"/>
      <c r="CH152" s="87"/>
      <c r="CI152" s="87"/>
      <c r="CJ152" s="87"/>
      <c r="CK152" s="87"/>
      <c r="CL152" s="87" t="s">
        <v>667</v>
      </c>
      <c r="CM152" s="87">
        <v>376</v>
      </c>
      <c r="CN152" s="87">
        <v>1615</v>
      </c>
      <c r="CO152" s="87">
        <v>356</v>
      </c>
      <c r="CP152" s="87">
        <v>5869</v>
      </c>
      <c r="CQ152" s="87"/>
      <c r="CR152" s="87" t="s">
        <v>724</v>
      </c>
      <c r="CS152" s="87"/>
      <c r="CT152" s="87" t="s">
        <v>819</v>
      </c>
      <c r="CU152" s="87"/>
      <c r="CV152" s="125">
        <v>40128.15126157407</v>
      </c>
      <c r="CW152" s="87" t="s">
        <v>868</v>
      </c>
      <c r="CX152" s="87" t="b">
        <v>0</v>
      </c>
      <c r="CY152" s="87" t="b">
        <v>0</v>
      </c>
      <c r="CZ152" s="87" t="b">
        <v>1</v>
      </c>
      <c r="DA152" s="87"/>
      <c r="DB152" s="87">
        <v>46</v>
      </c>
      <c r="DC152" s="87" t="s">
        <v>903</v>
      </c>
      <c r="DD152" s="87" t="b">
        <v>1</v>
      </c>
      <c r="DE152" s="87" t="s">
        <v>66</v>
      </c>
      <c r="DF152" s="87">
        <v>3</v>
      </c>
      <c r="DG152" s="87">
        <v>24</v>
      </c>
      <c r="DH152" s="87">
        <v>24</v>
      </c>
      <c r="DI152" s="87">
        <v>1</v>
      </c>
      <c r="DJ152" s="87">
        <v>1</v>
      </c>
      <c r="DK152" s="87">
        <v>20</v>
      </c>
      <c r="DL152" s="87">
        <v>20</v>
      </c>
    </row>
    <row r="153" spans="1:116" ht="15">
      <c r="A153" s="87" t="s">
        <v>557</v>
      </c>
      <c r="B153" s="87" t="s">
        <v>558</v>
      </c>
      <c r="C153" s="87" t="s">
        <v>253</v>
      </c>
      <c r="D153" s="87" t="s">
        <v>249</v>
      </c>
      <c r="E153" s="87"/>
      <c r="F153" s="87" t="s">
        <v>293</v>
      </c>
      <c r="G153" s="125">
        <v>43705.24550925926</v>
      </c>
      <c r="H153" s="87" t="s">
        <v>296</v>
      </c>
      <c r="I153" s="87"/>
      <c r="J153" s="87"/>
      <c r="K153" s="87" t="s">
        <v>342</v>
      </c>
      <c r="L153" s="87"/>
      <c r="M153" s="87" t="s">
        <v>386</v>
      </c>
      <c r="N153" s="125">
        <v>43705.24550925926</v>
      </c>
      <c r="O153" s="125">
        <v>43705</v>
      </c>
      <c r="P153" s="126">
        <v>0.24550925925925926</v>
      </c>
      <c r="Q153" s="87" t="s">
        <v>492</v>
      </c>
      <c r="R153" s="87"/>
      <c r="S153" s="87"/>
      <c r="T153" s="87" t="s">
        <v>557</v>
      </c>
      <c r="U153" s="87"/>
      <c r="V153" s="87" t="b">
        <v>0</v>
      </c>
      <c r="W153" s="87">
        <v>0</v>
      </c>
      <c r="X153" s="87"/>
      <c r="Y153" s="87" t="b">
        <v>0</v>
      </c>
      <c r="Z153" s="87" t="s">
        <v>611</v>
      </c>
      <c r="AA153" s="87"/>
      <c r="AB153" s="87"/>
      <c r="AC153" s="87" t="b">
        <v>0</v>
      </c>
      <c r="AD153" s="87">
        <v>11</v>
      </c>
      <c r="AE153" s="87" t="s">
        <v>558</v>
      </c>
      <c r="AF153" s="87" t="s">
        <v>616</v>
      </c>
      <c r="AG153" s="87" t="b">
        <v>0</v>
      </c>
      <c r="AH153" s="87" t="s">
        <v>558</v>
      </c>
      <c r="AI153" s="87" t="s">
        <v>196</v>
      </c>
      <c r="AJ153" s="87">
        <v>0</v>
      </c>
      <c r="AK153" s="87">
        <v>0</v>
      </c>
      <c r="AL153" s="87"/>
      <c r="AM153" s="87"/>
      <c r="AN153" s="87"/>
      <c r="AO153" s="87"/>
      <c r="AP153" s="87"/>
      <c r="AQ153" s="87"/>
      <c r="AR153" s="87"/>
      <c r="AS153" s="87"/>
      <c r="AT153" s="87">
        <v>1</v>
      </c>
      <c r="AU153" s="87">
        <v>3</v>
      </c>
      <c r="AV153" s="87">
        <v>3</v>
      </c>
      <c r="AW153" s="87" t="s">
        <v>253</v>
      </c>
      <c r="AX153" s="87"/>
      <c r="AY153" s="87"/>
      <c r="AZ153" s="87"/>
      <c r="BA153" s="87"/>
      <c r="BB153" s="87"/>
      <c r="BC153" s="87"/>
      <c r="BD153" s="87"/>
      <c r="BE153" s="87"/>
      <c r="BF153" s="87"/>
      <c r="BG153" s="87" t="s">
        <v>667</v>
      </c>
      <c r="BH153" s="87">
        <v>376</v>
      </c>
      <c r="BI153" s="87">
        <v>1615</v>
      </c>
      <c r="BJ153" s="87">
        <v>356</v>
      </c>
      <c r="BK153" s="87">
        <v>5869</v>
      </c>
      <c r="BL153" s="87"/>
      <c r="BM153" s="87" t="s">
        <v>724</v>
      </c>
      <c r="BN153" s="87"/>
      <c r="BO153" s="87" t="s">
        <v>819</v>
      </c>
      <c r="BP153" s="87"/>
      <c r="BQ153" s="125">
        <v>40128.15126157407</v>
      </c>
      <c r="BR153" s="87" t="s">
        <v>868</v>
      </c>
      <c r="BS153" s="87" t="b">
        <v>0</v>
      </c>
      <c r="BT153" s="87" t="b">
        <v>0</v>
      </c>
      <c r="BU153" s="87" t="b">
        <v>1</v>
      </c>
      <c r="BV153" s="87"/>
      <c r="BW153" s="87">
        <v>46</v>
      </c>
      <c r="BX153" s="87" t="s">
        <v>903</v>
      </c>
      <c r="BY153" s="87" t="b">
        <v>1</v>
      </c>
      <c r="BZ153" s="87" t="s">
        <v>66</v>
      </c>
      <c r="CA153" s="87">
        <v>3</v>
      </c>
      <c r="CB153" s="87" t="s">
        <v>249</v>
      </c>
      <c r="CC153" s="87"/>
      <c r="CD153" s="87"/>
      <c r="CE153" s="87"/>
      <c r="CF153" s="87"/>
      <c r="CG153" s="87"/>
      <c r="CH153" s="87"/>
      <c r="CI153" s="87"/>
      <c r="CJ153" s="87"/>
      <c r="CK153" s="87"/>
      <c r="CL153" s="87" t="s">
        <v>664</v>
      </c>
      <c r="CM153" s="87">
        <v>3457</v>
      </c>
      <c r="CN153" s="87">
        <v>2928</v>
      </c>
      <c r="CO153" s="87">
        <v>3080</v>
      </c>
      <c r="CP153" s="87">
        <v>2553</v>
      </c>
      <c r="CQ153" s="87"/>
      <c r="CR153" s="87" t="s">
        <v>721</v>
      </c>
      <c r="CS153" s="87" t="s">
        <v>776</v>
      </c>
      <c r="CT153" s="87" t="s">
        <v>817</v>
      </c>
      <c r="CU153" s="87"/>
      <c r="CV153" s="125">
        <v>39212.66372685185</v>
      </c>
      <c r="CW153" s="87" t="s">
        <v>866</v>
      </c>
      <c r="CX153" s="87" t="b">
        <v>0</v>
      </c>
      <c r="CY153" s="87" t="b">
        <v>0</v>
      </c>
      <c r="CZ153" s="87" t="b">
        <v>1</v>
      </c>
      <c r="DA153" s="87"/>
      <c r="DB153" s="87">
        <v>104</v>
      </c>
      <c r="DC153" s="87" t="s">
        <v>902</v>
      </c>
      <c r="DD153" s="87" t="b">
        <v>0</v>
      </c>
      <c r="DE153" s="87" t="s">
        <v>65</v>
      </c>
      <c r="DF153" s="87">
        <v>3</v>
      </c>
      <c r="DG153" s="87">
        <v>24</v>
      </c>
      <c r="DH153" s="87">
        <v>24</v>
      </c>
      <c r="DI153" s="87">
        <v>2</v>
      </c>
      <c r="DJ153" s="87">
        <v>1</v>
      </c>
      <c r="DK153" s="87">
        <v>22.5</v>
      </c>
      <c r="DL153" s="87">
        <v>20</v>
      </c>
    </row>
    <row r="154" spans="1:116" ht="15">
      <c r="A154" s="87" t="s">
        <v>557</v>
      </c>
      <c r="B154" s="87" t="s">
        <v>558</v>
      </c>
      <c r="C154" s="87" t="s">
        <v>253</v>
      </c>
      <c r="D154" s="87" t="s">
        <v>254</v>
      </c>
      <c r="E154" s="87"/>
      <c r="F154" s="87" t="s">
        <v>292</v>
      </c>
      <c r="G154" s="125">
        <v>43705.24550925926</v>
      </c>
      <c r="H154" s="87" t="s">
        <v>296</v>
      </c>
      <c r="I154" s="87"/>
      <c r="J154" s="87"/>
      <c r="K154" s="87" t="s">
        <v>342</v>
      </c>
      <c r="L154" s="87"/>
      <c r="M154" s="87" t="s">
        <v>386</v>
      </c>
      <c r="N154" s="125">
        <v>43705.24550925926</v>
      </c>
      <c r="O154" s="125">
        <v>43705</v>
      </c>
      <c r="P154" s="126">
        <v>0.24550925925925926</v>
      </c>
      <c r="Q154" s="87" t="s">
        <v>492</v>
      </c>
      <c r="R154" s="87"/>
      <c r="S154" s="87"/>
      <c r="T154" s="87" t="s">
        <v>557</v>
      </c>
      <c r="U154" s="87"/>
      <c r="V154" s="87" t="b">
        <v>0</v>
      </c>
      <c r="W154" s="87">
        <v>0</v>
      </c>
      <c r="X154" s="87"/>
      <c r="Y154" s="87" t="b">
        <v>0</v>
      </c>
      <c r="Z154" s="87" t="s">
        <v>611</v>
      </c>
      <c r="AA154" s="87"/>
      <c r="AB154" s="87"/>
      <c r="AC154" s="87" t="b">
        <v>0</v>
      </c>
      <c r="AD154" s="87">
        <v>11</v>
      </c>
      <c r="AE154" s="87" t="s">
        <v>558</v>
      </c>
      <c r="AF154" s="87" t="s">
        <v>616</v>
      </c>
      <c r="AG154" s="87" t="b">
        <v>0</v>
      </c>
      <c r="AH154" s="87" t="s">
        <v>558</v>
      </c>
      <c r="AI154" s="87" t="s">
        <v>196</v>
      </c>
      <c r="AJ154" s="87">
        <v>0</v>
      </c>
      <c r="AK154" s="87">
        <v>0</v>
      </c>
      <c r="AL154" s="87"/>
      <c r="AM154" s="87"/>
      <c r="AN154" s="87"/>
      <c r="AO154" s="87"/>
      <c r="AP154" s="87"/>
      <c r="AQ154" s="87"/>
      <c r="AR154" s="87"/>
      <c r="AS154" s="87"/>
      <c r="AT154" s="87">
        <v>1</v>
      </c>
      <c r="AU154" s="87">
        <v>3</v>
      </c>
      <c r="AV154" s="87">
        <v>3</v>
      </c>
      <c r="AW154" s="87" t="s">
        <v>253</v>
      </c>
      <c r="AX154" s="87"/>
      <c r="AY154" s="87"/>
      <c r="AZ154" s="87"/>
      <c r="BA154" s="87"/>
      <c r="BB154" s="87"/>
      <c r="BC154" s="87"/>
      <c r="BD154" s="87"/>
      <c r="BE154" s="87"/>
      <c r="BF154" s="87"/>
      <c r="BG154" s="87" t="s">
        <v>667</v>
      </c>
      <c r="BH154" s="87">
        <v>376</v>
      </c>
      <c r="BI154" s="87">
        <v>1615</v>
      </c>
      <c r="BJ154" s="87">
        <v>356</v>
      </c>
      <c r="BK154" s="87">
        <v>5869</v>
      </c>
      <c r="BL154" s="87"/>
      <c r="BM154" s="87" t="s">
        <v>724</v>
      </c>
      <c r="BN154" s="87"/>
      <c r="BO154" s="87" t="s">
        <v>819</v>
      </c>
      <c r="BP154" s="87"/>
      <c r="BQ154" s="125">
        <v>40128.15126157407</v>
      </c>
      <c r="BR154" s="87" t="s">
        <v>868</v>
      </c>
      <c r="BS154" s="87" t="b">
        <v>0</v>
      </c>
      <c r="BT154" s="87" t="b">
        <v>0</v>
      </c>
      <c r="BU154" s="87" t="b">
        <v>1</v>
      </c>
      <c r="BV154" s="87"/>
      <c r="BW154" s="87">
        <v>46</v>
      </c>
      <c r="BX154" s="87" t="s">
        <v>903</v>
      </c>
      <c r="BY154" s="87" t="b">
        <v>1</v>
      </c>
      <c r="BZ154" s="87" t="s">
        <v>66</v>
      </c>
      <c r="CA154" s="87">
        <v>3</v>
      </c>
      <c r="CB154" s="87" t="s">
        <v>254</v>
      </c>
      <c r="CC154" s="87"/>
      <c r="CD154" s="87"/>
      <c r="CE154" s="87"/>
      <c r="CF154" s="87"/>
      <c r="CG154" s="87"/>
      <c r="CH154" s="87"/>
      <c r="CI154" s="87"/>
      <c r="CJ154" s="87"/>
      <c r="CK154" s="87"/>
      <c r="CL154" s="87" t="s">
        <v>663</v>
      </c>
      <c r="CM154" s="87">
        <v>1854</v>
      </c>
      <c r="CN154" s="87">
        <v>5166</v>
      </c>
      <c r="CO154" s="87">
        <v>7667</v>
      </c>
      <c r="CP154" s="87">
        <v>2257</v>
      </c>
      <c r="CQ154" s="87"/>
      <c r="CR154" s="87" t="s">
        <v>720</v>
      </c>
      <c r="CS154" s="87" t="s">
        <v>775</v>
      </c>
      <c r="CT154" s="87" t="s">
        <v>816</v>
      </c>
      <c r="CU154" s="87"/>
      <c r="CV154" s="125">
        <v>39911.69835648148</v>
      </c>
      <c r="CW154" s="87" t="s">
        <v>865</v>
      </c>
      <c r="CX154" s="87" t="b">
        <v>0</v>
      </c>
      <c r="CY154" s="87" t="b">
        <v>0</v>
      </c>
      <c r="CZ154" s="87" t="b">
        <v>0</v>
      </c>
      <c r="DA154" s="87"/>
      <c r="DB154" s="87">
        <v>243</v>
      </c>
      <c r="DC154" s="87" t="s">
        <v>908</v>
      </c>
      <c r="DD154" s="87" t="b">
        <v>0</v>
      </c>
      <c r="DE154" s="87" t="s">
        <v>66</v>
      </c>
      <c r="DF154" s="87">
        <v>3</v>
      </c>
      <c r="DG154" s="87">
        <v>24</v>
      </c>
      <c r="DH154" s="87">
        <v>24</v>
      </c>
      <c r="DI154" s="87">
        <v>2</v>
      </c>
      <c r="DJ154" s="87">
        <v>1</v>
      </c>
      <c r="DK154" s="87">
        <v>22.5</v>
      </c>
      <c r="DL154" s="87">
        <v>20</v>
      </c>
    </row>
    <row r="155" spans="1:116" ht="15">
      <c r="A155" s="87" t="s">
        <v>553</v>
      </c>
      <c r="B155" s="87" t="s">
        <v>558</v>
      </c>
      <c r="C155" s="87" t="s">
        <v>249</v>
      </c>
      <c r="D155" s="87" t="s">
        <v>253</v>
      </c>
      <c r="E155" s="87"/>
      <c r="F155" s="87" t="s">
        <v>293</v>
      </c>
      <c r="G155" s="125">
        <v>43704.762777777774</v>
      </c>
      <c r="H155" s="87" t="s">
        <v>296</v>
      </c>
      <c r="I155" s="87"/>
      <c r="J155" s="87"/>
      <c r="K155" s="87" t="s">
        <v>342</v>
      </c>
      <c r="L155" s="87"/>
      <c r="M155" s="87" t="s">
        <v>382</v>
      </c>
      <c r="N155" s="125">
        <v>43704.762777777774</v>
      </c>
      <c r="O155" s="125">
        <v>43704</v>
      </c>
      <c r="P155" s="126">
        <v>0.7627777777777777</v>
      </c>
      <c r="Q155" s="87" t="s">
        <v>488</v>
      </c>
      <c r="R155" s="87"/>
      <c r="S155" s="87"/>
      <c r="T155" s="87" t="s">
        <v>553</v>
      </c>
      <c r="U155" s="87"/>
      <c r="V155" s="87" t="b">
        <v>0</v>
      </c>
      <c r="W155" s="87">
        <v>0</v>
      </c>
      <c r="X155" s="87"/>
      <c r="Y155" s="87" t="b">
        <v>0</v>
      </c>
      <c r="Z155" s="87" t="s">
        <v>611</v>
      </c>
      <c r="AA155" s="87"/>
      <c r="AB155" s="87"/>
      <c r="AC155" s="87" t="b">
        <v>0</v>
      </c>
      <c r="AD155" s="87">
        <v>11</v>
      </c>
      <c r="AE155" s="87" t="s">
        <v>558</v>
      </c>
      <c r="AF155" s="87" t="s">
        <v>613</v>
      </c>
      <c r="AG155" s="87" t="b">
        <v>0</v>
      </c>
      <c r="AH155" s="87" t="s">
        <v>558</v>
      </c>
      <c r="AI155" s="87" t="s">
        <v>196</v>
      </c>
      <c r="AJ155" s="87">
        <v>0</v>
      </c>
      <c r="AK155" s="87">
        <v>0</v>
      </c>
      <c r="AL155" s="87"/>
      <c r="AM155" s="87"/>
      <c r="AN155" s="87"/>
      <c r="AO155" s="87"/>
      <c r="AP155" s="87"/>
      <c r="AQ155" s="87"/>
      <c r="AR155" s="87"/>
      <c r="AS155" s="87"/>
      <c r="AT155" s="87">
        <v>1</v>
      </c>
      <c r="AU155" s="87">
        <v>3</v>
      </c>
      <c r="AV155" s="87">
        <v>3</v>
      </c>
      <c r="AW155" s="87" t="s">
        <v>249</v>
      </c>
      <c r="AX155" s="87"/>
      <c r="AY155" s="87"/>
      <c r="AZ155" s="87"/>
      <c r="BA155" s="87"/>
      <c r="BB155" s="87"/>
      <c r="BC155" s="87"/>
      <c r="BD155" s="87"/>
      <c r="BE155" s="87"/>
      <c r="BF155" s="87"/>
      <c r="BG155" s="87" t="s">
        <v>664</v>
      </c>
      <c r="BH155" s="87">
        <v>3457</v>
      </c>
      <c r="BI155" s="87">
        <v>2928</v>
      </c>
      <c r="BJ155" s="87">
        <v>3080</v>
      </c>
      <c r="BK155" s="87">
        <v>2553</v>
      </c>
      <c r="BL155" s="87"/>
      <c r="BM155" s="87" t="s">
        <v>721</v>
      </c>
      <c r="BN155" s="87" t="s">
        <v>776</v>
      </c>
      <c r="BO155" s="87" t="s">
        <v>817</v>
      </c>
      <c r="BP155" s="87"/>
      <c r="BQ155" s="125">
        <v>39212.66372685185</v>
      </c>
      <c r="BR155" s="87" t="s">
        <v>866</v>
      </c>
      <c r="BS155" s="87" t="b">
        <v>0</v>
      </c>
      <c r="BT155" s="87" t="b">
        <v>0</v>
      </c>
      <c r="BU155" s="87" t="b">
        <v>1</v>
      </c>
      <c r="BV155" s="87"/>
      <c r="BW155" s="87">
        <v>104</v>
      </c>
      <c r="BX155" s="87" t="s">
        <v>902</v>
      </c>
      <c r="BY155" s="87" t="b">
        <v>0</v>
      </c>
      <c r="BZ155" s="87" t="s">
        <v>65</v>
      </c>
      <c r="CA155" s="87">
        <v>3</v>
      </c>
      <c r="CB155" s="87" t="s">
        <v>253</v>
      </c>
      <c r="CC155" s="87"/>
      <c r="CD155" s="87"/>
      <c r="CE155" s="87"/>
      <c r="CF155" s="87"/>
      <c r="CG155" s="87"/>
      <c r="CH155" s="87"/>
      <c r="CI155" s="87"/>
      <c r="CJ155" s="87"/>
      <c r="CK155" s="87"/>
      <c r="CL155" s="87" t="s">
        <v>667</v>
      </c>
      <c r="CM155" s="87">
        <v>376</v>
      </c>
      <c r="CN155" s="87">
        <v>1615</v>
      </c>
      <c r="CO155" s="87">
        <v>356</v>
      </c>
      <c r="CP155" s="87">
        <v>5869</v>
      </c>
      <c r="CQ155" s="87"/>
      <c r="CR155" s="87" t="s">
        <v>724</v>
      </c>
      <c r="CS155" s="87"/>
      <c r="CT155" s="87" t="s">
        <v>819</v>
      </c>
      <c r="CU155" s="87"/>
      <c r="CV155" s="125">
        <v>40128.15126157407</v>
      </c>
      <c r="CW155" s="87" t="s">
        <v>868</v>
      </c>
      <c r="CX155" s="87" t="b">
        <v>0</v>
      </c>
      <c r="CY155" s="87" t="b">
        <v>0</v>
      </c>
      <c r="CZ155" s="87" t="b">
        <v>1</v>
      </c>
      <c r="DA155" s="87"/>
      <c r="DB155" s="87">
        <v>46</v>
      </c>
      <c r="DC155" s="87" t="s">
        <v>903</v>
      </c>
      <c r="DD155" s="87" t="b">
        <v>1</v>
      </c>
      <c r="DE155" s="87" t="s">
        <v>66</v>
      </c>
      <c r="DF155" s="87">
        <v>3</v>
      </c>
      <c r="DG155" s="87">
        <v>24</v>
      </c>
      <c r="DH155" s="87">
        <v>24</v>
      </c>
      <c r="DI155" s="87">
        <v>2</v>
      </c>
      <c r="DJ155" s="87">
        <v>1</v>
      </c>
      <c r="DK155" s="87">
        <v>20.5</v>
      </c>
      <c r="DL155" s="87">
        <v>20</v>
      </c>
    </row>
    <row r="156" spans="1:116" ht="15">
      <c r="A156" s="87" t="s">
        <v>557</v>
      </c>
      <c r="B156" s="87" t="s">
        <v>558</v>
      </c>
      <c r="C156" s="87" t="s">
        <v>253</v>
      </c>
      <c r="D156" s="87" t="s">
        <v>252</v>
      </c>
      <c r="E156" s="87"/>
      <c r="F156" s="87" t="s">
        <v>293</v>
      </c>
      <c r="G156" s="125">
        <v>43705.24550925926</v>
      </c>
      <c r="H156" s="87" t="s">
        <v>296</v>
      </c>
      <c r="I156" s="87"/>
      <c r="J156" s="87"/>
      <c r="K156" s="87" t="s">
        <v>342</v>
      </c>
      <c r="L156" s="87"/>
      <c r="M156" s="87" t="s">
        <v>386</v>
      </c>
      <c r="N156" s="125">
        <v>43705.24550925926</v>
      </c>
      <c r="O156" s="125">
        <v>43705</v>
      </c>
      <c r="P156" s="126">
        <v>0.24550925925925926</v>
      </c>
      <c r="Q156" s="87" t="s">
        <v>492</v>
      </c>
      <c r="R156" s="87"/>
      <c r="S156" s="87"/>
      <c r="T156" s="87" t="s">
        <v>557</v>
      </c>
      <c r="U156" s="87"/>
      <c r="V156" s="87" t="b">
        <v>0</v>
      </c>
      <c r="W156" s="87">
        <v>0</v>
      </c>
      <c r="X156" s="87"/>
      <c r="Y156" s="87" t="b">
        <v>0</v>
      </c>
      <c r="Z156" s="87" t="s">
        <v>611</v>
      </c>
      <c r="AA156" s="87"/>
      <c r="AB156" s="87"/>
      <c r="AC156" s="87" t="b">
        <v>0</v>
      </c>
      <c r="AD156" s="87">
        <v>11</v>
      </c>
      <c r="AE156" s="87" t="s">
        <v>558</v>
      </c>
      <c r="AF156" s="87" t="s">
        <v>616</v>
      </c>
      <c r="AG156" s="87" t="b">
        <v>0</v>
      </c>
      <c r="AH156" s="87" t="s">
        <v>558</v>
      </c>
      <c r="AI156" s="87" t="s">
        <v>196</v>
      </c>
      <c r="AJ156" s="87">
        <v>0</v>
      </c>
      <c r="AK156" s="87">
        <v>0</v>
      </c>
      <c r="AL156" s="87"/>
      <c r="AM156" s="87"/>
      <c r="AN156" s="87"/>
      <c r="AO156" s="87"/>
      <c r="AP156" s="87"/>
      <c r="AQ156" s="87"/>
      <c r="AR156" s="87"/>
      <c r="AS156" s="87"/>
      <c r="AT156" s="87">
        <v>1</v>
      </c>
      <c r="AU156" s="87">
        <v>3</v>
      </c>
      <c r="AV156" s="87">
        <v>3</v>
      </c>
      <c r="AW156" s="87" t="s">
        <v>253</v>
      </c>
      <c r="AX156" s="87"/>
      <c r="AY156" s="87"/>
      <c r="AZ156" s="87"/>
      <c r="BA156" s="87"/>
      <c r="BB156" s="87"/>
      <c r="BC156" s="87"/>
      <c r="BD156" s="87"/>
      <c r="BE156" s="87"/>
      <c r="BF156" s="87"/>
      <c r="BG156" s="87" t="s">
        <v>667</v>
      </c>
      <c r="BH156" s="87">
        <v>376</v>
      </c>
      <c r="BI156" s="87">
        <v>1615</v>
      </c>
      <c r="BJ156" s="87">
        <v>356</v>
      </c>
      <c r="BK156" s="87">
        <v>5869</v>
      </c>
      <c r="BL156" s="87"/>
      <c r="BM156" s="87" t="s">
        <v>724</v>
      </c>
      <c r="BN156" s="87"/>
      <c r="BO156" s="87" t="s">
        <v>819</v>
      </c>
      <c r="BP156" s="87"/>
      <c r="BQ156" s="125">
        <v>40128.15126157407</v>
      </c>
      <c r="BR156" s="87" t="s">
        <v>868</v>
      </c>
      <c r="BS156" s="87" t="b">
        <v>0</v>
      </c>
      <c r="BT156" s="87" t="b">
        <v>0</v>
      </c>
      <c r="BU156" s="87" t="b">
        <v>1</v>
      </c>
      <c r="BV156" s="87"/>
      <c r="BW156" s="87">
        <v>46</v>
      </c>
      <c r="BX156" s="87" t="s">
        <v>903</v>
      </c>
      <c r="BY156" s="87" t="b">
        <v>1</v>
      </c>
      <c r="BZ156" s="87" t="s">
        <v>66</v>
      </c>
      <c r="CA156" s="87">
        <v>3</v>
      </c>
      <c r="CB156" s="87" t="s">
        <v>252</v>
      </c>
      <c r="CC156" s="87"/>
      <c r="CD156" s="87"/>
      <c r="CE156" s="87"/>
      <c r="CF156" s="87"/>
      <c r="CG156" s="87"/>
      <c r="CH156" s="87"/>
      <c r="CI156" s="87"/>
      <c r="CJ156" s="87"/>
      <c r="CK156" s="87"/>
      <c r="CL156" s="87" t="s">
        <v>666</v>
      </c>
      <c r="CM156" s="87">
        <v>98</v>
      </c>
      <c r="CN156" s="87">
        <v>87</v>
      </c>
      <c r="CO156" s="87">
        <v>41</v>
      </c>
      <c r="CP156" s="87">
        <v>101</v>
      </c>
      <c r="CQ156" s="87"/>
      <c r="CR156" s="87" t="s">
        <v>723</v>
      </c>
      <c r="CS156" s="87" t="s">
        <v>778</v>
      </c>
      <c r="CT156" s="87" t="s">
        <v>818</v>
      </c>
      <c r="CU156" s="87"/>
      <c r="CV156" s="125">
        <v>41718.177719907406</v>
      </c>
      <c r="CW156" s="87" t="s">
        <v>867</v>
      </c>
      <c r="CX156" s="87" t="b">
        <v>1</v>
      </c>
      <c r="CY156" s="87" t="b">
        <v>0</v>
      </c>
      <c r="CZ156" s="87" t="b">
        <v>0</v>
      </c>
      <c r="DA156" s="87"/>
      <c r="DB156" s="87">
        <v>1</v>
      </c>
      <c r="DC156" s="87" t="s">
        <v>903</v>
      </c>
      <c r="DD156" s="87" t="b">
        <v>0</v>
      </c>
      <c r="DE156" s="87" t="s">
        <v>66</v>
      </c>
      <c r="DF156" s="87">
        <v>3</v>
      </c>
      <c r="DG156" s="87">
        <v>24</v>
      </c>
      <c r="DH156" s="87">
        <v>24</v>
      </c>
      <c r="DI156" s="87">
        <v>2</v>
      </c>
      <c r="DJ156" s="87">
        <v>1</v>
      </c>
      <c r="DK156" s="87">
        <v>22.5</v>
      </c>
      <c r="DL156" s="87">
        <v>20</v>
      </c>
    </row>
    <row r="157" spans="1:116" ht="15">
      <c r="A157" s="87" t="s">
        <v>556</v>
      </c>
      <c r="B157" s="87" t="s">
        <v>558</v>
      </c>
      <c r="C157" s="87" t="s">
        <v>252</v>
      </c>
      <c r="D157" s="87" t="s">
        <v>253</v>
      </c>
      <c r="E157" s="87"/>
      <c r="F157" s="87" t="s">
        <v>293</v>
      </c>
      <c r="G157" s="125">
        <v>43705.13144675926</v>
      </c>
      <c r="H157" s="87" t="s">
        <v>296</v>
      </c>
      <c r="I157" s="87"/>
      <c r="J157" s="87"/>
      <c r="K157" s="87" t="s">
        <v>342</v>
      </c>
      <c r="L157" s="87"/>
      <c r="M157" s="87" t="s">
        <v>385</v>
      </c>
      <c r="N157" s="125">
        <v>43705.13144675926</v>
      </c>
      <c r="O157" s="125">
        <v>43705</v>
      </c>
      <c r="P157" s="126">
        <v>0.13144675925925928</v>
      </c>
      <c r="Q157" s="87" t="s">
        <v>491</v>
      </c>
      <c r="R157" s="87"/>
      <c r="S157" s="87"/>
      <c r="T157" s="87" t="s">
        <v>556</v>
      </c>
      <c r="U157" s="87"/>
      <c r="V157" s="87" t="b">
        <v>0</v>
      </c>
      <c r="W157" s="87">
        <v>0</v>
      </c>
      <c r="X157" s="87"/>
      <c r="Y157" s="87" t="b">
        <v>0</v>
      </c>
      <c r="Z157" s="87" t="s">
        <v>611</v>
      </c>
      <c r="AA157" s="87"/>
      <c r="AB157" s="87"/>
      <c r="AC157" s="87" t="b">
        <v>0</v>
      </c>
      <c r="AD157" s="87">
        <v>11</v>
      </c>
      <c r="AE157" s="87" t="s">
        <v>558</v>
      </c>
      <c r="AF157" s="87" t="s">
        <v>616</v>
      </c>
      <c r="AG157" s="87" t="b">
        <v>0</v>
      </c>
      <c r="AH157" s="87" t="s">
        <v>558</v>
      </c>
      <c r="AI157" s="87" t="s">
        <v>196</v>
      </c>
      <c r="AJ157" s="87">
        <v>0</v>
      </c>
      <c r="AK157" s="87">
        <v>0</v>
      </c>
      <c r="AL157" s="87"/>
      <c r="AM157" s="87"/>
      <c r="AN157" s="87"/>
      <c r="AO157" s="87"/>
      <c r="AP157" s="87"/>
      <c r="AQ157" s="87"/>
      <c r="AR157" s="87"/>
      <c r="AS157" s="87"/>
      <c r="AT157" s="87">
        <v>1</v>
      </c>
      <c r="AU157" s="87">
        <v>3</v>
      </c>
      <c r="AV157" s="87">
        <v>3</v>
      </c>
      <c r="AW157" s="87" t="s">
        <v>252</v>
      </c>
      <c r="AX157" s="87"/>
      <c r="AY157" s="87"/>
      <c r="AZ157" s="87"/>
      <c r="BA157" s="87"/>
      <c r="BB157" s="87"/>
      <c r="BC157" s="87"/>
      <c r="BD157" s="87"/>
      <c r="BE157" s="87"/>
      <c r="BF157" s="87"/>
      <c r="BG157" s="87" t="s">
        <v>666</v>
      </c>
      <c r="BH157" s="87">
        <v>98</v>
      </c>
      <c r="BI157" s="87">
        <v>87</v>
      </c>
      <c r="BJ157" s="87">
        <v>41</v>
      </c>
      <c r="BK157" s="87">
        <v>101</v>
      </c>
      <c r="BL157" s="87"/>
      <c r="BM157" s="87" t="s">
        <v>723</v>
      </c>
      <c r="BN157" s="87" t="s">
        <v>778</v>
      </c>
      <c r="BO157" s="87" t="s">
        <v>818</v>
      </c>
      <c r="BP157" s="87"/>
      <c r="BQ157" s="125">
        <v>41718.177719907406</v>
      </c>
      <c r="BR157" s="87" t="s">
        <v>867</v>
      </c>
      <c r="BS157" s="87" t="b">
        <v>1</v>
      </c>
      <c r="BT157" s="87" t="b">
        <v>0</v>
      </c>
      <c r="BU157" s="87" t="b">
        <v>0</v>
      </c>
      <c r="BV157" s="87"/>
      <c r="BW157" s="87">
        <v>1</v>
      </c>
      <c r="BX157" s="87" t="s">
        <v>903</v>
      </c>
      <c r="BY157" s="87" t="b">
        <v>0</v>
      </c>
      <c r="BZ157" s="87" t="s">
        <v>66</v>
      </c>
      <c r="CA157" s="87">
        <v>3</v>
      </c>
      <c r="CB157" s="87" t="s">
        <v>253</v>
      </c>
      <c r="CC157" s="87"/>
      <c r="CD157" s="87"/>
      <c r="CE157" s="87"/>
      <c r="CF157" s="87"/>
      <c r="CG157" s="87"/>
      <c r="CH157" s="87"/>
      <c r="CI157" s="87"/>
      <c r="CJ157" s="87"/>
      <c r="CK157" s="87"/>
      <c r="CL157" s="87" t="s">
        <v>667</v>
      </c>
      <c r="CM157" s="87">
        <v>376</v>
      </c>
      <c r="CN157" s="87">
        <v>1615</v>
      </c>
      <c r="CO157" s="87">
        <v>356</v>
      </c>
      <c r="CP157" s="87">
        <v>5869</v>
      </c>
      <c r="CQ157" s="87"/>
      <c r="CR157" s="87" t="s">
        <v>724</v>
      </c>
      <c r="CS157" s="87"/>
      <c r="CT157" s="87" t="s">
        <v>819</v>
      </c>
      <c r="CU157" s="87"/>
      <c r="CV157" s="125">
        <v>40128.15126157407</v>
      </c>
      <c r="CW157" s="87" t="s">
        <v>868</v>
      </c>
      <c r="CX157" s="87" t="b">
        <v>0</v>
      </c>
      <c r="CY157" s="87" t="b">
        <v>0</v>
      </c>
      <c r="CZ157" s="87" t="b">
        <v>1</v>
      </c>
      <c r="DA157" s="87"/>
      <c r="DB157" s="87">
        <v>46</v>
      </c>
      <c r="DC157" s="87" t="s">
        <v>903</v>
      </c>
      <c r="DD157" s="87" t="b">
        <v>1</v>
      </c>
      <c r="DE157" s="87" t="s">
        <v>66</v>
      </c>
      <c r="DF157" s="87">
        <v>3</v>
      </c>
      <c r="DG157" s="87">
        <v>24</v>
      </c>
      <c r="DH157" s="87">
        <v>24</v>
      </c>
      <c r="DI157" s="87">
        <v>2</v>
      </c>
      <c r="DJ157" s="87">
        <v>1</v>
      </c>
      <c r="DK157" s="87">
        <v>23.5</v>
      </c>
      <c r="DL157" s="87">
        <v>20</v>
      </c>
    </row>
    <row r="158" spans="1:116" ht="15">
      <c r="A158" s="87" t="s">
        <v>557</v>
      </c>
      <c r="B158" s="87" t="s">
        <v>558</v>
      </c>
      <c r="C158" s="87" t="s">
        <v>253</v>
      </c>
      <c r="D158" s="87" t="s">
        <v>277</v>
      </c>
      <c r="E158" s="87"/>
      <c r="F158" s="87" t="s">
        <v>293</v>
      </c>
      <c r="G158" s="125">
        <v>43705.24550925926</v>
      </c>
      <c r="H158" s="87" t="s">
        <v>296</v>
      </c>
      <c r="I158" s="87"/>
      <c r="J158" s="87"/>
      <c r="K158" s="87" t="s">
        <v>342</v>
      </c>
      <c r="L158" s="87"/>
      <c r="M158" s="87" t="s">
        <v>386</v>
      </c>
      <c r="N158" s="125">
        <v>43705.24550925926</v>
      </c>
      <c r="O158" s="125">
        <v>43705</v>
      </c>
      <c r="P158" s="126">
        <v>0.24550925925925926</v>
      </c>
      <c r="Q158" s="87" t="s">
        <v>492</v>
      </c>
      <c r="R158" s="87"/>
      <c r="S158" s="87"/>
      <c r="T158" s="87" t="s">
        <v>557</v>
      </c>
      <c r="U158" s="87"/>
      <c r="V158" s="87" t="b">
        <v>0</v>
      </c>
      <c r="W158" s="87">
        <v>0</v>
      </c>
      <c r="X158" s="87"/>
      <c r="Y158" s="87" t="b">
        <v>0</v>
      </c>
      <c r="Z158" s="87" t="s">
        <v>611</v>
      </c>
      <c r="AA158" s="87"/>
      <c r="AB158" s="87"/>
      <c r="AC158" s="87" t="b">
        <v>0</v>
      </c>
      <c r="AD158" s="87">
        <v>11</v>
      </c>
      <c r="AE158" s="87" t="s">
        <v>558</v>
      </c>
      <c r="AF158" s="87" t="s">
        <v>616</v>
      </c>
      <c r="AG158" s="87" t="b">
        <v>0</v>
      </c>
      <c r="AH158" s="87" t="s">
        <v>558</v>
      </c>
      <c r="AI158" s="87" t="s">
        <v>196</v>
      </c>
      <c r="AJ158" s="87">
        <v>0</v>
      </c>
      <c r="AK158" s="87">
        <v>0</v>
      </c>
      <c r="AL158" s="87"/>
      <c r="AM158" s="87"/>
      <c r="AN158" s="87"/>
      <c r="AO158" s="87"/>
      <c r="AP158" s="87"/>
      <c r="AQ158" s="87"/>
      <c r="AR158" s="87"/>
      <c r="AS158" s="87"/>
      <c r="AT158" s="87">
        <v>1</v>
      </c>
      <c r="AU158" s="87">
        <v>3</v>
      </c>
      <c r="AV158" s="87">
        <v>3</v>
      </c>
      <c r="AW158" s="87" t="s">
        <v>253</v>
      </c>
      <c r="AX158" s="87"/>
      <c r="AY158" s="87"/>
      <c r="AZ158" s="87"/>
      <c r="BA158" s="87"/>
      <c r="BB158" s="87"/>
      <c r="BC158" s="87"/>
      <c r="BD158" s="87"/>
      <c r="BE158" s="87"/>
      <c r="BF158" s="87"/>
      <c r="BG158" s="87" t="s">
        <v>667</v>
      </c>
      <c r="BH158" s="87">
        <v>376</v>
      </c>
      <c r="BI158" s="87">
        <v>1615</v>
      </c>
      <c r="BJ158" s="87">
        <v>356</v>
      </c>
      <c r="BK158" s="87">
        <v>5869</v>
      </c>
      <c r="BL158" s="87"/>
      <c r="BM158" s="87" t="s">
        <v>724</v>
      </c>
      <c r="BN158" s="87"/>
      <c r="BO158" s="87" t="s">
        <v>819</v>
      </c>
      <c r="BP158" s="87"/>
      <c r="BQ158" s="125">
        <v>40128.15126157407</v>
      </c>
      <c r="BR158" s="87" t="s">
        <v>868</v>
      </c>
      <c r="BS158" s="87" t="b">
        <v>0</v>
      </c>
      <c r="BT158" s="87" t="b">
        <v>0</v>
      </c>
      <c r="BU158" s="87" t="b">
        <v>1</v>
      </c>
      <c r="BV158" s="87"/>
      <c r="BW158" s="87">
        <v>46</v>
      </c>
      <c r="BX158" s="87" t="s">
        <v>903</v>
      </c>
      <c r="BY158" s="87" t="b">
        <v>1</v>
      </c>
      <c r="BZ158" s="87" t="s">
        <v>66</v>
      </c>
      <c r="CA158" s="87">
        <v>3</v>
      </c>
      <c r="CB158" s="87" t="s">
        <v>277</v>
      </c>
      <c r="CC158" s="87"/>
      <c r="CD158" s="87"/>
      <c r="CE158" s="87"/>
      <c r="CF158" s="87"/>
      <c r="CG158" s="87"/>
      <c r="CH158" s="87"/>
      <c r="CI158" s="87"/>
      <c r="CJ158" s="87"/>
      <c r="CK158" s="87"/>
      <c r="CL158" s="87" t="s">
        <v>665</v>
      </c>
      <c r="CM158" s="87">
        <v>561</v>
      </c>
      <c r="CN158" s="87">
        <v>180</v>
      </c>
      <c r="CO158" s="87">
        <v>146</v>
      </c>
      <c r="CP158" s="87">
        <v>258</v>
      </c>
      <c r="CQ158" s="87"/>
      <c r="CR158" s="87" t="s">
        <v>722</v>
      </c>
      <c r="CS158" s="87" t="s">
        <v>777</v>
      </c>
      <c r="CT158" s="87"/>
      <c r="CU158" s="87"/>
      <c r="CV158" s="125">
        <v>40174.41085648148</v>
      </c>
      <c r="CW158" s="87"/>
      <c r="CX158" s="87" t="b">
        <v>0</v>
      </c>
      <c r="CY158" s="87" t="b">
        <v>0</v>
      </c>
      <c r="CZ158" s="87" t="b">
        <v>0</v>
      </c>
      <c r="DA158" s="87"/>
      <c r="DB158" s="87">
        <v>4</v>
      </c>
      <c r="DC158" s="87" t="s">
        <v>903</v>
      </c>
      <c r="DD158" s="87" t="b">
        <v>0</v>
      </c>
      <c r="DE158" s="87" t="s">
        <v>65</v>
      </c>
      <c r="DF158" s="87">
        <v>3</v>
      </c>
      <c r="DG158" s="87">
        <v>24</v>
      </c>
      <c r="DH158" s="87">
        <v>24</v>
      </c>
      <c r="DI158" s="87">
        <v>2</v>
      </c>
      <c r="DJ158" s="87">
        <v>1</v>
      </c>
      <c r="DK158" s="87">
        <v>22.5</v>
      </c>
      <c r="DL158" s="87">
        <v>20</v>
      </c>
    </row>
    <row r="159" spans="1:116" ht="15">
      <c r="A159" s="87" t="s">
        <v>546</v>
      </c>
      <c r="B159" s="87" t="s">
        <v>558</v>
      </c>
      <c r="C159" s="87" t="s">
        <v>242</v>
      </c>
      <c r="D159" s="87" t="s">
        <v>253</v>
      </c>
      <c r="E159" s="87"/>
      <c r="F159" s="87" t="s">
        <v>293</v>
      </c>
      <c r="G159" s="125">
        <v>43704.771261574075</v>
      </c>
      <c r="H159" s="87" t="s">
        <v>296</v>
      </c>
      <c r="I159" s="87"/>
      <c r="J159" s="87"/>
      <c r="K159" s="87" t="s">
        <v>342</v>
      </c>
      <c r="L159" s="87"/>
      <c r="M159" s="87" t="s">
        <v>375</v>
      </c>
      <c r="N159" s="125">
        <v>43704.771261574075</v>
      </c>
      <c r="O159" s="125">
        <v>43704</v>
      </c>
      <c r="P159" s="126">
        <v>0.771261574074074</v>
      </c>
      <c r="Q159" s="87" t="s">
        <v>481</v>
      </c>
      <c r="R159" s="87"/>
      <c r="S159" s="87"/>
      <c r="T159" s="87" t="s">
        <v>546</v>
      </c>
      <c r="U159" s="87"/>
      <c r="V159" s="87" t="b">
        <v>0</v>
      </c>
      <c r="W159" s="87">
        <v>0</v>
      </c>
      <c r="X159" s="87"/>
      <c r="Y159" s="87" t="b">
        <v>0</v>
      </c>
      <c r="Z159" s="87" t="s">
        <v>611</v>
      </c>
      <c r="AA159" s="87"/>
      <c r="AB159" s="87"/>
      <c r="AC159" s="87" t="b">
        <v>0</v>
      </c>
      <c r="AD159" s="87">
        <v>11</v>
      </c>
      <c r="AE159" s="87" t="s">
        <v>558</v>
      </c>
      <c r="AF159" s="87" t="s">
        <v>616</v>
      </c>
      <c r="AG159" s="87" t="b">
        <v>0</v>
      </c>
      <c r="AH159" s="87" t="s">
        <v>558</v>
      </c>
      <c r="AI159" s="87" t="s">
        <v>196</v>
      </c>
      <c r="AJ159" s="87">
        <v>0</v>
      </c>
      <c r="AK159" s="87">
        <v>0</v>
      </c>
      <c r="AL159" s="87"/>
      <c r="AM159" s="87"/>
      <c r="AN159" s="87"/>
      <c r="AO159" s="87"/>
      <c r="AP159" s="87"/>
      <c r="AQ159" s="87"/>
      <c r="AR159" s="87"/>
      <c r="AS159" s="87"/>
      <c r="AT159" s="87">
        <v>1</v>
      </c>
      <c r="AU159" s="87">
        <v>3</v>
      </c>
      <c r="AV159" s="87">
        <v>3</v>
      </c>
      <c r="AW159" s="87" t="s">
        <v>242</v>
      </c>
      <c r="AX159" s="87"/>
      <c r="AY159" s="87"/>
      <c r="AZ159" s="87"/>
      <c r="BA159" s="87"/>
      <c r="BB159" s="87"/>
      <c r="BC159" s="87"/>
      <c r="BD159" s="87"/>
      <c r="BE159" s="87"/>
      <c r="BF159" s="87"/>
      <c r="BG159" s="87" t="s">
        <v>662</v>
      </c>
      <c r="BH159" s="87">
        <v>880</v>
      </c>
      <c r="BI159" s="87">
        <v>492</v>
      </c>
      <c r="BJ159" s="87">
        <v>4554</v>
      </c>
      <c r="BK159" s="87">
        <v>2087</v>
      </c>
      <c r="BL159" s="87"/>
      <c r="BM159" s="87" t="s">
        <v>719</v>
      </c>
      <c r="BN159" s="87" t="s">
        <v>774</v>
      </c>
      <c r="BO159" s="87" t="s">
        <v>815</v>
      </c>
      <c r="BP159" s="87"/>
      <c r="BQ159" s="125">
        <v>39870.58582175926</v>
      </c>
      <c r="BR159" s="87" t="s">
        <v>864</v>
      </c>
      <c r="BS159" s="87" t="b">
        <v>1</v>
      </c>
      <c r="BT159" s="87" t="b">
        <v>0</v>
      </c>
      <c r="BU159" s="87" t="b">
        <v>1</v>
      </c>
      <c r="BV159" s="87"/>
      <c r="BW159" s="87">
        <v>20</v>
      </c>
      <c r="BX159" s="87" t="s">
        <v>903</v>
      </c>
      <c r="BY159" s="87" t="b">
        <v>0</v>
      </c>
      <c r="BZ159" s="87" t="s">
        <v>66</v>
      </c>
      <c r="CA159" s="87">
        <v>3</v>
      </c>
      <c r="CB159" s="87" t="s">
        <v>253</v>
      </c>
      <c r="CC159" s="87"/>
      <c r="CD159" s="87"/>
      <c r="CE159" s="87"/>
      <c r="CF159" s="87"/>
      <c r="CG159" s="87"/>
      <c r="CH159" s="87"/>
      <c r="CI159" s="87"/>
      <c r="CJ159" s="87"/>
      <c r="CK159" s="87"/>
      <c r="CL159" s="87" t="s">
        <v>667</v>
      </c>
      <c r="CM159" s="87">
        <v>376</v>
      </c>
      <c r="CN159" s="87">
        <v>1615</v>
      </c>
      <c r="CO159" s="87">
        <v>356</v>
      </c>
      <c r="CP159" s="87">
        <v>5869</v>
      </c>
      <c r="CQ159" s="87"/>
      <c r="CR159" s="87" t="s">
        <v>724</v>
      </c>
      <c r="CS159" s="87"/>
      <c r="CT159" s="87" t="s">
        <v>819</v>
      </c>
      <c r="CU159" s="87"/>
      <c r="CV159" s="125">
        <v>40128.15126157407</v>
      </c>
      <c r="CW159" s="87" t="s">
        <v>868</v>
      </c>
      <c r="CX159" s="87" t="b">
        <v>0</v>
      </c>
      <c r="CY159" s="87" t="b">
        <v>0</v>
      </c>
      <c r="CZ159" s="87" t="b">
        <v>1</v>
      </c>
      <c r="DA159" s="87"/>
      <c r="DB159" s="87">
        <v>46</v>
      </c>
      <c r="DC159" s="87" t="s">
        <v>903</v>
      </c>
      <c r="DD159" s="87" t="b">
        <v>1</v>
      </c>
      <c r="DE159" s="87" t="s">
        <v>66</v>
      </c>
      <c r="DF159" s="87">
        <v>3</v>
      </c>
      <c r="DG159" s="87">
        <v>24</v>
      </c>
      <c r="DH159" s="87">
        <v>24</v>
      </c>
      <c r="DI159" s="87">
        <v>2</v>
      </c>
      <c r="DJ159" s="87">
        <v>1</v>
      </c>
      <c r="DK159" s="87">
        <v>24.5</v>
      </c>
      <c r="DL159" s="87">
        <v>20</v>
      </c>
    </row>
    <row r="160" spans="1:116" ht="15">
      <c r="A160" s="87" t="s">
        <v>558</v>
      </c>
      <c r="B160" s="87" t="s">
        <v>558</v>
      </c>
      <c r="C160" s="87" t="s">
        <v>254</v>
      </c>
      <c r="D160" s="87" t="s">
        <v>252</v>
      </c>
      <c r="E160" s="87"/>
      <c r="F160" s="87" t="s">
        <v>293</v>
      </c>
      <c r="G160" s="125">
        <v>43704.76084490741</v>
      </c>
      <c r="H160" s="87" t="s">
        <v>296</v>
      </c>
      <c r="I160" s="87" t="s">
        <v>322</v>
      </c>
      <c r="J160" s="87" t="s">
        <v>334</v>
      </c>
      <c r="K160" s="87" t="s">
        <v>342</v>
      </c>
      <c r="L160" s="87"/>
      <c r="M160" s="87" t="s">
        <v>387</v>
      </c>
      <c r="N160" s="125">
        <v>43704.76084490741</v>
      </c>
      <c r="O160" s="125">
        <v>43704</v>
      </c>
      <c r="P160" s="126">
        <v>0.7608449074074074</v>
      </c>
      <c r="Q160" s="87" t="s">
        <v>493</v>
      </c>
      <c r="R160" s="87"/>
      <c r="S160" s="87"/>
      <c r="T160" s="87" t="s">
        <v>558</v>
      </c>
      <c r="U160" s="87"/>
      <c r="V160" s="87" t="b">
        <v>0</v>
      </c>
      <c r="W160" s="87">
        <v>13</v>
      </c>
      <c r="X160" s="87"/>
      <c r="Y160" s="87" t="b">
        <v>0</v>
      </c>
      <c r="Z160" s="87" t="s">
        <v>611</v>
      </c>
      <c r="AA160" s="87"/>
      <c r="AB160" s="87"/>
      <c r="AC160" s="87" t="b">
        <v>0</v>
      </c>
      <c r="AD160" s="87">
        <v>11</v>
      </c>
      <c r="AE160" s="87"/>
      <c r="AF160" s="87" t="s">
        <v>618</v>
      </c>
      <c r="AG160" s="87" t="b">
        <v>0</v>
      </c>
      <c r="AH160" s="87" t="s">
        <v>558</v>
      </c>
      <c r="AI160" s="87" t="s">
        <v>196</v>
      </c>
      <c r="AJ160" s="87">
        <v>0</v>
      </c>
      <c r="AK160" s="87">
        <v>0</v>
      </c>
      <c r="AL160" s="87"/>
      <c r="AM160" s="87"/>
      <c r="AN160" s="87"/>
      <c r="AO160" s="87"/>
      <c r="AP160" s="87"/>
      <c r="AQ160" s="87"/>
      <c r="AR160" s="87"/>
      <c r="AS160" s="87"/>
      <c r="AT160" s="87">
        <v>1</v>
      </c>
      <c r="AU160" s="87">
        <v>3</v>
      </c>
      <c r="AV160" s="87">
        <v>3</v>
      </c>
      <c r="AW160" s="87" t="s">
        <v>254</v>
      </c>
      <c r="AX160" s="87"/>
      <c r="AY160" s="87"/>
      <c r="AZ160" s="87"/>
      <c r="BA160" s="87"/>
      <c r="BB160" s="87"/>
      <c r="BC160" s="87"/>
      <c r="BD160" s="87"/>
      <c r="BE160" s="87"/>
      <c r="BF160" s="87"/>
      <c r="BG160" s="87" t="s">
        <v>663</v>
      </c>
      <c r="BH160" s="87">
        <v>1854</v>
      </c>
      <c r="BI160" s="87">
        <v>5166</v>
      </c>
      <c r="BJ160" s="87">
        <v>7667</v>
      </c>
      <c r="BK160" s="87">
        <v>2257</v>
      </c>
      <c r="BL160" s="87"/>
      <c r="BM160" s="87" t="s">
        <v>720</v>
      </c>
      <c r="BN160" s="87" t="s">
        <v>775</v>
      </c>
      <c r="BO160" s="87" t="s">
        <v>816</v>
      </c>
      <c r="BP160" s="87"/>
      <c r="BQ160" s="125">
        <v>39911.69835648148</v>
      </c>
      <c r="BR160" s="87" t="s">
        <v>865</v>
      </c>
      <c r="BS160" s="87" t="b">
        <v>0</v>
      </c>
      <c r="BT160" s="87" t="b">
        <v>0</v>
      </c>
      <c r="BU160" s="87" t="b">
        <v>0</v>
      </c>
      <c r="BV160" s="87"/>
      <c r="BW160" s="87">
        <v>243</v>
      </c>
      <c r="BX160" s="87" t="s">
        <v>908</v>
      </c>
      <c r="BY160" s="87" t="b">
        <v>0</v>
      </c>
      <c r="BZ160" s="87" t="s">
        <v>66</v>
      </c>
      <c r="CA160" s="87">
        <v>3</v>
      </c>
      <c r="CB160" s="87" t="s">
        <v>252</v>
      </c>
      <c r="CC160" s="87"/>
      <c r="CD160" s="87"/>
      <c r="CE160" s="87"/>
      <c r="CF160" s="87"/>
      <c r="CG160" s="87"/>
      <c r="CH160" s="87"/>
      <c r="CI160" s="87"/>
      <c r="CJ160" s="87"/>
      <c r="CK160" s="87"/>
      <c r="CL160" s="87" t="s">
        <v>666</v>
      </c>
      <c r="CM160" s="87">
        <v>98</v>
      </c>
      <c r="CN160" s="87">
        <v>87</v>
      </c>
      <c r="CO160" s="87">
        <v>41</v>
      </c>
      <c r="CP160" s="87">
        <v>101</v>
      </c>
      <c r="CQ160" s="87"/>
      <c r="CR160" s="87" t="s">
        <v>723</v>
      </c>
      <c r="CS160" s="87" t="s">
        <v>778</v>
      </c>
      <c r="CT160" s="87" t="s">
        <v>818</v>
      </c>
      <c r="CU160" s="87"/>
      <c r="CV160" s="125">
        <v>41718.177719907406</v>
      </c>
      <c r="CW160" s="87" t="s">
        <v>867</v>
      </c>
      <c r="CX160" s="87" t="b">
        <v>1</v>
      </c>
      <c r="CY160" s="87" t="b">
        <v>0</v>
      </c>
      <c r="CZ160" s="87" t="b">
        <v>0</v>
      </c>
      <c r="DA160" s="87"/>
      <c r="DB160" s="87">
        <v>1</v>
      </c>
      <c r="DC160" s="87" t="s">
        <v>903</v>
      </c>
      <c r="DD160" s="87" t="b">
        <v>0</v>
      </c>
      <c r="DE160" s="87" t="s">
        <v>66</v>
      </c>
      <c r="DF160" s="87">
        <v>3</v>
      </c>
      <c r="DG160" s="87">
        <v>24</v>
      </c>
      <c r="DH160" s="87">
        <v>24</v>
      </c>
      <c r="DI160" s="87">
        <v>1</v>
      </c>
      <c r="DJ160" s="87">
        <v>1</v>
      </c>
      <c r="DK160" s="87">
        <v>20</v>
      </c>
      <c r="DL160" s="87">
        <v>20</v>
      </c>
    </row>
    <row r="161" spans="1:116" ht="15">
      <c r="A161" s="87" t="s">
        <v>556</v>
      </c>
      <c r="B161" s="87" t="s">
        <v>558</v>
      </c>
      <c r="C161" s="87" t="s">
        <v>252</v>
      </c>
      <c r="D161" s="87" t="s">
        <v>249</v>
      </c>
      <c r="E161" s="87"/>
      <c r="F161" s="87" t="s">
        <v>293</v>
      </c>
      <c r="G161" s="125">
        <v>43705.13144675926</v>
      </c>
      <c r="H161" s="87" t="s">
        <v>296</v>
      </c>
      <c r="I161" s="87"/>
      <c r="J161" s="87"/>
      <c r="K161" s="87" t="s">
        <v>342</v>
      </c>
      <c r="L161" s="87"/>
      <c r="M161" s="87" t="s">
        <v>385</v>
      </c>
      <c r="N161" s="125">
        <v>43705.13144675926</v>
      </c>
      <c r="O161" s="125">
        <v>43705</v>
      </c>
      <c r="P161" s="126">
        <v>0.13144675925925928</v>
      </c>
      <c r="Q161" s="87" t="s">
        <v>491</v>
      </c>
      <c r="R161" s="87"/>
      <c r="S161" s="87"/>
      <c r="T161" s="87" t="s">
        <v>556</v>
      </c>
      <c r="U161" s="87"/>
      <c r="V161" s="87" t="b">
        <v>0</v>
      </c>
      <c r="W161" s="87">
        <v>0</v>
      </c>
      <c r="X161" s="87"/>
      <c r="Y161" s="87" t="b">
        <v>0</v>
      </c>
      <c r="Z161" s="87" t="s">
        <v>611</v>
      </c>
      <c r="AA161" s="87"/>
      <c r="AB161" s="87"/>
      <c r="AC161" s="87" t="b">
        <v>0</v>
      </c>
      <c r="AD161" s="87">
        <v>11</v>
      </c>
      <c r="AE161" s="87" t="s">
        <v>558</v>
      </c>
      <c r="AF161" s="87" t="s">
        <v>616</v>
      </c>
      <c r="AG161" s="87" t="b">
        <v>0</v>
      </c>
      <c r="AH161" s="87" t="s">
        <v>558</v>
      </c>
      <c r="AI161" s="87" t="s">
        <v>196</v>
      </c>
      <c r="AJ161" s="87">
        <v>0</v>
      </c>
      <c r="AK161" s="87">
        <v>0</v>
      </c>
      <c r="AL161" s="87"/>
      <c r="AM161" s="87"/>
      <c r="AN161" s="87"/>
      <c r="AO161" s="87"/>
      <c r="AP161" s="87"/>
      <c r="AQ161" s="87"/>
      <c r="AR161" s="87"/>
      <c r="AS161" s="87"/>
      <c r="AT161" s="87">
        <v>1</v>
      </c>
      <c r="AU161" s="87">
        <v>3</v>
      </c>
      <c r="AV161" s="87">
        <v>3</v>
      </c>
      <c r="AW161" s="87" t="s">
        <v>252</v>
      </c>
      <c r="AX161" s="87"/>
      <c r="AY161" s="87"/>
      <c r="AZ161" s="87"/>
      <c r="BA161" s="87"/>
      <c r="BB161" s="87"/>
      <c r="BC161" s="87"/>
      <c r="BD161" s="87"/>
      <c r="BE161" s="87"/>
      <c r="BF161" s="87"/>
      <c r="BG161" s="87" t="s">
        <v>666</v>
      </c>
      <c r="BH161" s="87">
        <v>98</v>
      </c>
      <c r="BI161" s="87">
        <v>87</v>
      </c>
      <c r="BJ161" s="87">
        <v>41</v>
      </c>
      <c r="BK161" s="87">
        <v>101</v>
      </c>
      <c r="BL161" s="87"/>
      <c r="BM161" s="87" t="s">
        <v>723</v>
      </c>
      <c r="BN161" s="87" t="s">
        <v>778</v>
      </c>
      <c r="BO161" s="87" t="s">
        <v>818</v>
      </c>
      <c r="BP161" s="87"/>
      <c r="BQ161" s="125">
        <v>41718.177719907406</v>
      </c>
      <c r="BR161" s="87" t="s">
        <v>867</v>
      </c>
      <c r="BS161" s="87" t="b">
        <v>1</v>
      </c>
      <c r="BT161" s="87" t="b">
        <v>0</v>
      </c>
      <c r="BU161" s="87" t="b">
        <v>0</v>
      </c>
      <c r="BV161" s="87"/>
      <c r="BW161" s="87">
        <v>1</v>
      </c>
      <c r="BX161" s="87" t="s">
        <v>903</v>
      </c>
      <c r="BY161" s="87" t="b">
        <v>0</v>
      </c>
      <c r="BZ161" s="87" t="s">
        <v>66</v>
      </c>
      <c r="CA161" s="87">
        <v>3</v>
      </c>
      <c r="CB161" s="87" t="s">
        <v>249</v>
      </c>
      <c r="CC161" s="87"/>
      <c r="CD161" s="87"/>
      <c r="CE161" s="87"/>
      <c r="CF161" s="87"/>
      <c r="CG161" s="87"/>
      <c r="CH161" s="87"/>
      <c r="CI161" s="87"/>
      <c r="CJ161" s="87"/>
      <c r="CK161" s="87"/>
      <c r="CL161" s="87" t="s">
        <v>664</v>
      </c>
      <c r="CM161" s="87">
        <v>3457</v>
      </c>
      <c r="CN161" s="87">
        <v>2928</v>
      </c>
      <c r="CO161" s="87">
        <v>3080</v>
      </c>
      <c r="CP161" s="87">
        <v>2553</v>
      </c>
      <c r="CQ161" s="87"/>
      <c r="CR161" s="87" t="s">
        <v>721</v>
      </c>
      <c r="CS161" s="87" t="s">
        <v>776</v>
      </c>
      <c r="CT161" s="87" t="s">
        <v>817</v>
      </c>
      <c r="CU161" s="87"/>
      <c r="CV161" s="125">
        <v>39212.66372685185</v>
      </c>
      <c r="CW161" s="87" t="s">
        <v>866</v>
      </c>
      <c r="CX161" s="87" t="b">
        <v>0</v>
      </c>
      <c r="CY161" s="87" t="b">
        <v>0</v>
      </c>
      <c r="CZ161" s="87" t="b">
        <v>1</v>
      </c>
      <c r="DA161" s="87"/>
      <c r="DB161" s="87">
        <v>104</v>
      </c>
      <c r="DC161" s="87" t="s">
        <v>902</v>
      </c>
      <c r="DD161" s="87" t="b">
        <v>0</v>
      </c>
      <c r="DE161" s="87" t="s">
        <v>65</v>
      </c>
      <c r="DF161" s="87">
        <v>3</v>
      </c>
      <c r="DG161" s="87">
        <v>24</v>
      </c>
      <c r="DH161" s="87">
        <v>24</v>
      </c>
      <c r="DI161" s="87">
        <v>2</v>
      </c>
      <c r="DJ161" s="87">
        <v>1</v>
      </c>
      <c r="DK161" s="87">
        <v>23.5</v>
      </c>
      <c r="DL161" s="87">
        <v>20</v>
      </c>
    </row>
    <row r="162" spans="1:116" ht="15">
      <c r="A162" s="87" t="s">
        <v>556</v>
      </c>
      <c r="B162" s="87" t="s">
        <v>558</v>
      </c>
      <c r="C162" s="87" t="s">
        <v>252</v>
      </c>
      <c r="D162" s="87" t="s">
        <v>254</v>
      </c>
      <c r="E162" s="87"/>
      <c r="F162" s="87" t="s">
        <v>292</v>
      </c>
      <c r="G162" s="125">
        <v>43705.13144675926</v>
      </c>
      <c r="H162" s="87" t="s">
        <v>296</v>
      </c>
      <c r="I162" s="87"/>
      <c r="J162" s="87"/>
      <c r="K162" s="87" t="s">
        <v>342</v>
      </c>
      <c r="L162" s="87"/>
      <c r="M162" s="87" t="s">
        <v>385</v>
      </c>
      <c r="N162" s="125">
        <v>43705.13144675926</v>
      </c>
      <c r="O162" s="125">
        <v>43705</v>
      </c>
      <c r="P162" s="126">
        <v>0.13144675925925928</v>
      </c>
      <c r="Q162" s="87" t="s">
        <v>491</v>
      </c>
      <c r="R162" s="87"/>
      <c r="S162" s="87"/>
      <c r="T162" s="87" t="s">
        <v>556</v>
      </c>
      <c r="U162" s="87"/>
      <c r="V162" s="87" t="b">
        <v>0</v>
      </c>
      <c r="W162" s="87">
        <v>0</v>
      </c>
      <c r="X162" s="87"/>
      <c r="Y162" s="87" t="b">
        <v>0</v>
      </c>
      <c r="Z162" s="87" t="s">
        <v>611</v>
      </c>
      <c r="AA162" s="87"/>
      <c r="AB162" s="87"/>
      <c r="AC162" s="87" t="b">
        <v>0</v>
      </c>
      <c r="AD162" s="87">
        <v>11</v>
      </c>
      <c r="AE162" s="87" t="s">
        <v>558</v>
      </c>
      <c r="AF162" s="87" t="s">
        <v>616</v>
      </c>
      <c r="AG162" s="87" t="b">
        <v>0</v>
      </c>
      <c r="AH162" s="87" t="s">
        <v>558</v>
      </c>
      <c r="AI162" s="87" t="s">
        <v>196</v>
      </c>
      <c r="AJ162" s="87">
        <v>0</v>
      </c>
      <c r="AK162" s="87">
        <v>0</v>
      </c>
      <c r="AL162" s="87"/>
      <c r="AM162" s="87"/>
      <c r="AN162" s="87"/>
      <c r="AO162" s="87"/>
      <c r="AP162" s="87"/>
      <c r="AQ162" s="87"/>
      <c r="AR162" s="87"/>
      <c r="AS162" s="87"/>
      <c r="AT162" s="87">
        <v>1</v>
      </c>
      <c r="AU162" s="87">
        <v>3</v>
      </c>
      <c r="AV162" s="87">
        <v>3</v>
      </c>
      <c r="AW162" s="87" t="s">
        <v>252</v>
      </c>
      <c r="AX162" s="87"/>
      <c r="AY162" s="87"/>
      <c r="AZ162" s="87"/>
      <c r="BA162" s="87"/>
      <c r="BB162" s="87"/>
      <c r="BC162" s="87"/>
      <c r="BD162" s="87"/>
      <c r="BE162" s="87"/>
      <c r="BF162" s="87"/>
      <c r="BG162" s="87" t="s">
        <v>666</v>
      </c>
      <c r="BH162" s="87">
        <v>98</v>
      </c>
      <c r="BI162" s="87">
        <v>87</v>
      </c>
      <c r="BJ162" s="87">
        <v>41</v>
      </c>
      <c r="BK162" s="87">
        <v>101</v>
      </c>
      <c r="BL162" s="87"/>
      <c r="BM162" s="87" t="s">
        <v>723</v>
      </c>
      <c r="BN162" s="87" t="s">
        <v>778</v>
      </c>
      <c r="BO162" s="87" t="s">
        <v>818</v>
      </c>
      <c r="BP162" s="87"/>
      <c r="BQ162" s="125">
        <v>41718.177719907406</v>
      </c>
      <c r="BR162" s="87" t="s">
        <v>867</v>
      </c>
      <c r="BS162" s="87" t="b">
        <v>1</v>
      </c>
      <c r="BT162" s="87" t="b">
        <v>0</v>
      </c>
      <c r="BU162" s="87" t="b">
        <v>0</v>
      </c>
      <c r="BV162" s="87"/>
      <c r="BW162" s="87">
        <v>1</v>
      </c>
      <c r="BX162" s="87" t="s">
        <v>903</v>
      </c>
      <c r="BY162" s="87" t="b">
        <v>0</v>
      </c>
      <c r="BZ162" s="87" t="s">
        <v>66</v>
      </c>
      <c r="CA162" s="87">
        <v>3</v>
      </c>
      <c r="CB162" s="87" t="s">
        <v>254</v>
      </c>
      <c r="CC162" s="87"/>
      <c r="CD162" s="87"/>
      <c r="CE162" s="87"/>
      <c r="CF162" s="87"/>
      <c r="CG162" s="87"/>
      <c r="CH162" s="87"/>
      <c r="CI162" s="87"/>
      <c r="CJ162" s="87"/>
      <c r="CK162" s="87"/>
      <c r="CL162" s="87" t="s">
        <v>663</v>
      </c>
      <c r="CM162" s="87">
        <v>1854</v>
      </c>
      <c r="CN162" s="87">
        <v>5166</v>
      </c>
      <c r="CO162" s="87">
        <v>7667</v>
      </c>
      <c r="CP162" s="87">
        <v>2257</v>
      </c>
      <c r="CQ162" s="87"/>
      <c r="CR162" s="87" t="s">
        <v>720</v>
      </c>
      <c r="CS162" s="87" t="s">
        <v>775</v>
      </c>
      <c r="CT162" s="87" t="s">
        <v>816</v>
      </c>
      <c r="CU162" s="87"/>
      <c r="CV162" s="125">
        <v>39911.69835648148</v>
      </c>
      <c r="CW162" s="87" t="s">
        <v>865</v>
      </c>
      <c r="CX162" s="87" t="b">
        <v>0</v>
      </c>
      <c r="CY162" s="87" t="b">
        <v>0</v>
      </c>
      <c r="CZ162" s="87" t="b">
        <v>0</v>
      </c>
      <c r="DA162" s="87"/>
      <c r="DB162" s="87">
        <v>243</v>
      </c>
      <c r="DC162" s="87" t="s">
        <v>908</v>
      </c>
      <c r="DD162" s="87" t="b">
        <v>0</v>
      </c>
      <c r="DE162" s="87" t="s">
        <v>66</v>
      </c>
      <c r="DF162" s="87">
        <v>3</v>
      </c>
      <c r="DG162" s="87">
        <v>24</v>
      </c>
      <c r="DH162" s="87">
        <v>24</v>
      </c>
      <c r="DI162" s="87">
        <v>2</v>
      </c>
      <c r="DJ162" s="87">
        <v>1</v>
      </c>
      <c r="DK162" s="87">
        <v>23.5</v>
      </c>
      <c r="DL162" s="87">
        <v>20</v>
      </c>
    </row>
    <row r="163" spans="1:116" ht="15">
      <c r="A163" s="87" t="s">
        <v>553</v>
      </c>
      <c r="B163" s="87" t="s">
        <v>558</v>
      </c>
      <c r="C163" s="87" t="s">
        <v>249</v>
      </c>
      <c r="D163" s="87" t="s">
        <v>252</v>
      </c>
      <c r="E163" s="87"/>
      <c r="F163" s="87" t="s">
        <v>293</v>
      </c>
      <c r="G163" s="125">
        <v>43704.762777777774</v>
      </c>
      <c r="H163" s="87" t="s">
        <v>296</v>
      </c>
      <c r="I163" s="87"/>
      <c r="J163" s="87"/>
      <c r="K163" s="87" t="s">
        <v>342</v>
      </c>
      <c r="L163" s="87"/>
      <c r="M163" s="87" t="s">
        <v>382</v>
      </c>
      <c r="N163" s="125">
        <v>43704.762777777774</v>
      </c>
      <c r="O163" s="125">
        <v>43704</v>
      </c>
      <c r="P163" s="126">
        <v>0.7627777777777777</v>
      </c>
      <c r="Q163" s="87" t="s">
        <v>488</v>
      </c>
      <c r="R163" s="87"/>
      <c r="S163" s="87"/>
      <c r="T163" s="87" t="s">
        <v>553</v>
      </c>
      <c r="U163" s="87"/>
      <c r="V163" s="87" t="b">
        <v>0</v>
      </c>
      <c r="W163" s="87">
        <v>0</v>
      </c>
      <c r="X163" s="87"/>
      <c r="Y163" s="87" t="b">
        <v>0</v>
      </c>
      <c r="Z163" s="87" t="s">
        <v>611</v>
      </c>
      <c r="AA163" s="87"/>
      <c r="AB163" s="87"/>
      <c r="AC163" s="87" t="b">
        <v>0</v>
      </c>
      <c r="AD163" s="87">
        <v>11</v>
      </c>
      <c r="AE163" s="87" t="s">
        <v>558</v>
      </c>
      <c r="AF163" s="87" t="s">
        <v>613</v>
      </c>
      <c r="AG163" s="87" t="b">
        <v>0</v>
      </c>
      <c r="AH163" s="87" t="s">
        <v>558</v>
      </c>
      <c r="AI163" s="87" t="s">
        <v>196</v>
      </c>
      <c r="AJ163" s="87">
        <v>0</v>
      </c>
      <c r="AK163" s="87">
        <v>0</v>
      </c>
      <c r="AL163" s="87"/>
      <c r="AM163" s="87"/>
      <c r="AN163" s="87"/>
      <c r="AO163" s="87"/>
      <c r="AP163" s="87"/>
      <c r="AQ163" s="87"/>
      <c r="AR163" s="87"/>
      <c r="AS163" s="87"/>
      <c r="AT163" s="87">
        <v>1</v>
      </c>
      <c r="AU163" s="87">
        <v>3</v>
      </c>
      <c r="AV163" s="87">
        <v>3</v>
      </c>
      <c r="AW163" s="87" t="s">
        <v>249</v>
      </c>
      <c r="AX163" s="87"/>
      <c r="AY163" s="87"/>
      <c r="AZ163" s="87"/>
      <c r="BA163" s="87"/>
      <c r="BB163" s="87"/>
      <c r="BC163" s="87"/>
      <c r="BD163" s="87"/>
      <c r="BE163" s="87"/>
      <c r="BF163" s="87"/>
      <c r="BG163" s="87" t="s">
        <v>664</v>
      </c>
      <c r="BH163" s="87">
        <v>3457</v>
      </c>
      <c r="BI163" s="87">
        <v>2928</v>
      </c>
      <c r="BJ163" s="87">
        <v>3080</v>
      </c>
      <c r="BK163" s="87">
        <v>2553</v>
      </c>
      <c r="BL163" s="87"/>
      <c r="BM163" s="87" t="s">
        <v>721</v>
      </c>
      <c r="BN163" s="87" t="s">
        <v>776</v>
      </c>
      <c r="BO163" s="87" t="s">
        <v>817</v>
      </c>
      <c r="BP163" s="87"/>
      <c r="BQ163" s="125">
        <v>39212.66372685185</v>
      </c>
      <c r="BR163" s="87" t="s">
        <v>866</v>
      </c>
      <c r="BS163" s="87" t="b">
        <v>0</v>
      </c>
      <c r="BT163" s="87" t="b">
        <v>0</v>
      </c>
      <c r="BU163" s="87" t="b">
        <v>1</v>
      </c>
      <c r="BV163" s="87"/>
      <c r="BW163" s="87">
        <v>104</v>
      </c>
      <c r="BX163" s="87" t="s">
        <v>902</v>
      </c>
      <c r="BY163" s="87" t="b">
        <v>0</v>
      </c>
      <c r="BZ163" s="87" t="s">
        <v>65</v>
      </c>
      <c r="CA163" s="87">
        <v>3</v>
      </c>
      <c r="CB163" s="87" t="s">
        <v>252</v>
      </c>
      <c r="CC163" s="87"/>
      <c r="CD163" s="87"/>
      <c r="CE163" s="87"/>
      <c r="CF163" s="87"/>
      <c r="CG163" s="87"/>
      <c r="CH163" s="87"/>
      <c r="CI163" s="87"/>
      <c r="CJ163" s="87"/>
      <c r="CK163" s="87"/>
      <c r="CL163" s="87" t="s">
        <v>666</v>
      </c>
      <c r="CM163" s="87">
        <v>98</v>
      </c>
      <c r="CN163" s="87">
        <v>87</v>
      </c>
      <c r="CO163" s="87">
        <v>41</v>
      </c>
      <c r="CP163" s="87">
        <v>101</v>
      </c>
      <c r="CQ163" s="87"/>
      <c r="CR163" s="87" t="s">
        <v>723</v>
      </c>
      <c r="CS163" s="87" t="s">
        <v>778</v>
      </c>
      <c r="CT163" s="87" t="s">
        <v>818</v>
      </c>
      <c r="CU163" s="87"/>
      <c r="CV163" s="125">
        <v>41718.177719907406</v>
      </c>
      <c r="CW163" s="87" t="s">
        <v>867</v>
      </c>
      <c r="CX163" s="87" t="b">
        <v>1</v>
      </c>
      <c r="CY163" s="87" t="b">
        <v>0</v>
      </c>
      <c r="CZ163" s="87" t="b">
        <v>0</v>
      </c>
      <c r="DA163" s="87"/>
      <c r="DB163" s="87">
        <v>1</v>
      </c>
      <c r="DC163" s="87" t="s">
        <v>903</v>
      </c>
      <c r="DD163" s="87" t="b">
        <v>0</v>
      </c>
      <c r="DE163" s="87" t="s">
        <v>66</v>
      </c>
      <c r="DF163" s="87">
        <v>3</v>
      </c>
      <c r="DG163" s="87">
        <v>24</v>
      </c>
      <c r="DH163" s="87">
        <v>24</v>
      </c>
      <c r="DI163" s="87">
        <v>2</v>
      </c>
      <c r="DJ163" s="87">
        <v>1</v>
      </c>
      <c r="DK163" s="87">
        <v>20.5</v>
      </c>
      <c r="DL163" s="87">
        <v>20</v>
      </c>
    </row>
    <row r="164" spans="1:116" ht="15">
      <c r="A164" s="87" t="s">
        <v>556</v>
      </c>
      <c r="B164" s="87" t="s">
        <v>558</v>
      </c>
      <c r="C164" s="87" t="s">
        <v>252</v>
      </c>
      <c r="D164" s="87" t="s">
        <v>277</v>
      </c>
      <c r="E164" s="87"/>
      <c r="F164" s="87" t="s">
        <v>293</v>
      </c>
      <c r="G164" s="125">
        <v>43705.13144675926</v>
      </c>
      <c r="H164" s="87" t="s">
        <v>296</v>
      </c>
      <c r="I164" s="87"/>
      <c r="J164" s="87"/>
      <c r="K164" s="87" t="s">
        <v>342</v>
      </c>
      <c r="L164" s="87"/>
      <c r="M164" s="87" t="s">
        <v>385</v>
      </c>
      <c r="N164" s="125">
        <v>43705.13144675926</v>
      </c>
      <c r="O164" s="125">
        <v>43705</v>
      </c>
      <c r="P164" s="126">
        <v>0.13144675925925928</v>
      </c>
      <c r="Q164" s="87" t="s">
        <v>491</v>
      </c>
      <c r="R164" s="87"/>
      <c r="S164" s="87"/>
      <c r="T164" s="87" t="s">
        <v>556</v>
      </c>
      <c r="U164" s="87"/>
      <c r="V164" s="87" t="b">
        <v>0</v>
      </c>
      <c r="W164" s="87">
        <v>0</v>
      </c>
      <c r="X164" s="87"/>
      <c r="Y164" s="87" t="b">
        <v>0</v>
      </c>
      <c r="Z164" s="87" t="s">
        <v>611</v>
      </c>
      <c r="AA164" s="87"/>
      <c r="AB164" s="87"/>
      <c r="AC164" s="87" t="b">
        <v>0</v>
      </c>
      <c r="AD164" s="87">
        <v>11</v>
      </c>
      <c r="AE164" s="87" t="s">
        <v>558</v>
      </c>
      <c r="AF164" s="87" t="s">
        <v>616</v>
      </c>
      <c r="AG164" s="87" t="b">
        <v>0</v>
      </c>
      <c r="AH164" s="87" t="s">
        <v>558</v>
      </c>
      <c r="AI164" s="87" t="s">
        <v>196</v>
      </c>
      <c r="AJ164" s="87">
        <v>0</v>
      </c>
      <c r="AK164" s="87">
        <v>0</v>
      </c>
      <c r="AL164" s="87"/>
      <c r="AM164" s="87"/>
      <c r="AN164" s="87"/>
      <c r="AO164" s="87"/>
      <c r="AP164" s="87"/>
      <c r="AQ164" s="87"/>
      <c r="AR164" s="87"/>
      <c r="AS164" s="87"/>
      <c r="AT164" s="87">
        <v>1</v>
      </c>
      <c r="AU164" s="87">
        <v>3</v>
      </c>
      <c r="AV164" s="87">
        <v>3</v>
      </c>
      <c r="AW164" s="87" t="s">
        <v>252</v>
      </c>
      <c r="AX164" s="87"/>
      <c r="AY164" s="87"/>
      <c r="AZ164" s="87"/>
      <c r="BA164" s="87"/>
      <c r="BB164" s="87"/>
      <c r="BC164" s="87"/>
      <c r="BD164" s="87"/>
      <c r="BE164" s="87"/>
      <c r="BF164" s="87"/>
      <c r="BG164" s="87" t="s">
        <v>666</v>
      </c>
      <c r="BH164" s="87">
        <v>98</v>
      </c>
      <c r="BI164" s="87">
        <v>87</v>
      </c>
      <c r="BJ164" s="87">
        <v>41</v>
      </c>
      <c r="BK164" s="87">
        <v>101</v>
      </c>
      <c r="BL164" s="87"/>
      <c r="BM164" s="87" t="s">
        <v>723</v>
      </c>
      <c r="BN164" s="87" t="s">
        <v>778</v>
      </c>
      <c r="BO164" s="87" t="s">
        <v>818</v>
      </c>
      <c r="BP164" s="87"/>
      <c r="BQ164" s="125">
        <v>41718.177719907406</v>
      </c>
      <c r="BR164" s="87" t="s">
        <v>867</v>
      </c>
      <c r="BS164" s="87" t="b">
        <v>1</v>
      </c>
      <c r="BT164" s="87" t="b">
        <v>0</v>
      </c>
      <c r="BU164" s="87" t="b">
        <v>0</v>
      </c>
      <c r="BV164" s="87"/>
      <c r="BW164" s="87">
        <v>1</v>
      </c>
      <c r="BX164" s="87" t="s">
        <v>903</v>
      </c>
      <c r="BY164" s="87" t="b">
        <v>0</v>
      </c>
      <c r="BZ164" s="87" t="s">
        <v>66</v>
      </c>
      <c r="CA164" s="87">
        <v>3</v>
      </c>
      <c r="CB164" s="87" t="s">
        <v>277</v>
      </c>
      <c r="CC164" s="87"/>
      <c r="CD164" s="87"/>
      <c r="CE164" s="87"/>
      <c r="CF164" s="87"/>
      <c r="CG164" s="87"/>
      <c r="CH164" s="87"/>
      <c r="CI164" s="87"/>
      <c r="CJ164" s="87"/>
      <c r="CK164" s="87"/>
      <c r="CL164" s="87" t="s">
        <v>665</v>
      </c>
      <c r="CM164" s="87">
        <v>561</v>
      </c>
      <c r="CN164" s="87">
        <v>180</v>
      </c>
      <c r="CO164" s="87">
        <v>146</v>
      </c>
      <c r="CP164" s="87">
        <v>258</v>
      </c>
      <c r="CQ164" s="87"/>
      <c r="CR164" s="87" t="s">
        <v>722</v>
      </c>
      <c r="CS164" s="87" t="s">
        <v>777</v>
      </c>
      <c r="CT164" s="87"/>
      <c r="CU164" s="87"/>
      <c r="CV164" s="125">
        <v>40174.41085648148</v>
      </c>
      <c r="CW164" s="87"/>
      <c r="CX164" s="87" t="b">
        <v>0</v>
      </c>
      <c r="CY164" s="87" t="b">
        <v>0</v>
      </c>
      <c r="CZ164" s="87" t="b">
        <v>0</v>
      </c>
      <c r="DA164" s="87"/>
      <c r="DB164" s="87">
        <v>4</v>
      </c>
      <c r="DC164" s="87" t="s">
        <v>903</v>
      </c>
      <c r="DD164" s="87" t="b">
        <v>0</v>
      </c>
      <c r="DE164" s="87" t="s">
        <v>65</v>
      </c>
      <c r="DF164" s="87">
        <v>3</v>
      </c>
      <c r="DG164" s="87">
        <v>24</v>
      </c>
      <c r="DH164" s="87">
        <v>24</v>
      </c>
      <c r="DI164" s="87">
        <v>2</v>
      </c>
      <c r="DJ164" s="87">
        <v>1</v>
      </c>
      <c r="DK164" s="87">
        <v>23.5</v>
      </c>
      <c r="DL164" s="87">
        <v>20</v>
      </c>
    </row>
    <row r="165" spans="1:116" ht="15">
      <c r="A165" s="87" t="s">
        <v>546</v>
      </c>
      <c r="B165" s="87" t="s">
        <v>558</v>
      </c>
      <c r="C165" s="87" t="s">
        <v>242</v>
      </c>
      <c r="D165" s="87" t="s">
        <v>252</v>
      </c>
      <c r="E165" s="87"/>
      <c r="F165" s="87" t="s">
        <v>293</v>
      </c>
      <c r="G165" s="125">
        <v>43704.771261574075</v>
      </c>
      <c r="H165" s="87" t="s">
        <v>296</v>
      </c>
      <c r="I165" s="87"/>
      <c r="J165" s="87"/>
      <c r="K165" s="87" t="s">
        <v>342</v>
      </c>
      <c r="L165" s="87"/>
      <c r="M165" s="87" t="s">
        <v>375</v>
      </c>
      <c r="N165" s="125">
        <v>43704.771261574075</v>
      </c>
      <c r="O165" s="125">
        <v>43704</v>
      </c>
      <c r="P165" s="126">
        <v>0.771261574074074</v>
      </c>
      <c r="Q165" s="87" t="s">
        <v>481</v>
      </c>
      <c r="R165" s="87"/>
      <c r="S165" s="87"/>
      <c r="T165" s="87" t="s">
        <v>546</v>
      </c>
      <c r="U165" s="87"/>
      <c r="V165" s="87" t="b">
        <v>0</v>
      </c>
      <c r="W165" s="87">
        <v>0</v>
      </c>
      <c r="X165" s="87"/>
      <c r="Y165" s="87" t="b">
        <v>0</v>
      </c>
      <c r="Z165" s="87" t="s">
        <v>611</v>
      </c>
      <c r="AA165" s="87"/>
      <c r="AB165" s="87"/>
      <c r="AC165" s="87" t="b">
        <v>0</v>
      </c>
      <c r="AD165" s="87">
        <v>11</v>
      </c>
      <c r="AE165" s="87" t="s">
        <v>558</v>
      </c>
      <c r="AF165" s="87" t="s">
        <v>616</v>
      </c>
      <c r="AG165" s="87" t="b">
        <v>0</v>
      </c>
      <c r="AH165" s="87" t="s">
        <v>558</v>
      </c>
      <c r="AI165" s="87" t="s">
        <v>196</v>
      </c>
      <c r="AJ165" s="87">
        <v>0</v>
      </c>
      <c r="AK165" s="87">
        <v>0</v>
      </c>
      <c r="AL165" s="87"/>
      <c r="AM165" s="87"/>
      <c r="AN165" s="87"/>
      <c r="AO165" s="87"/>
      <c r="AP165" s="87"/>
      <c r="AQ165" s="87"/>
      <c r="AR165" s="87"/>
      <c r="AS165" s="87"/>
      <c r="AT165" s="87">
        <v>1</v>
      </c>
      <c r="AU165" s="87">
        <v>3</v>
      </c>
      <c r="AV165" s="87">
        <v>3</v>
      </c>
      <c r="AW165" s="87" t="s">
        <v>242</v>
      </c>
      <c r="AX165" s="87"/>
      <c r="AY165" s="87"/>
      <c r="AZ165" s="87"/>
      <c r="BA165" s="87"/>
      <c r="BB165" s="87"/>
      <c r="BC165" s="87"/>
      <c r="BD165" s="87"/>
      <c r="BE165" s="87"/>
      <c r="BF165" s="87"/>
      <c r="BG165" s="87" t="s">
        <v>662</v>
      </c>
      <c r="BH165" s="87">
        <v>880</v>
      </c>
      <c r="BI165" s="87">
        <v>492</v>
      </c>
      <c r="BJ165" s="87">
        <v>4554</v>
      </c>
      <c r="BK165" s="87">
        <v>2087</v>
      </c>
      <c r="BL165" s="87"/>
      <c r="BM165" s="87" t="s">
        <v>719</v>
      </c>
      <c r="BN165" s="87" t="s">
        <v>774</v>
      </c>
      <c r="BO165" s="87" t="s">
        <v>815</v>
      </c>
      <c r="BP165" s="87"/>
      <c r="BQ165" s="125">
        <v>39870.58582175926</v>
      </c>
      <c r="BR165" s="87" t="s">
        <v>864</v>
      </c>
      <c r="BS165" s="87" t="b">
        <v>1</v>
      </c>
      <c r="BT165" s="87" t="b">
        <v>0</v>
      </c>
      <c r="BU165" s="87" t="b">
        <v>1</v>
      </c>
      <c r="BV165" s="87"/>
      <c r="BW165" s="87">
        <v>20</v>
      </c>
      <c r="BX165" s="87" t="s">
        <v>903</v>
      </c>
      <c r="BY165" s="87" t="b">
        <v>0</v>
      </c>
      <c r="BZ165" s="87" t="s">
        <v>66</v>
      </c>
      <c r="CA165" s="87">
        <v>3</v>
      </c>
      <c r="CB165" s="87" t="s">
        <v>252</v>
      </c>
      <c r="CC165" s="87"/>
      <c r="CD165" s="87"/>
      <c r="CE165" s="87"/>
      <c r="CF165" s="87"/>
      <c r="CG165" s="87"/>
      <c r="CH165" s="87"/>
      <c r="CI165" s="87"/>
      <c r="CJ165" s="87"/>
      <c r="CK165" s="87"/>
      <c r="CL165" s="87" t="s">
        <v>666</v>
      </c>
      <c r="CM165" s="87">
        <v>98</v>
      </c>
      <c r="CN165" s="87">
        <v>87</v>
      </c>
      <c r="CO165" s="87">
        <v>41</v>
      </c>
      <c r="CP165" s="87">
        <v>101</v>
      </c>
      <c r="CQ165" s="87"/>
      <c r="CR165" s="87" t="s">
        <v>723</v>
      </c>
      <c r="CS165" s="87" t="s">
        <v>778</v>
      </c>
      <c r="CT165" s="87" t="s">
        <v>818</v>
      </c>
      <c r="CU165" s="87"/>
      <c r="CV165" s="125">
        <v>41718.177719907406</v>
      </c>
      <c r="CW165" s="87" t="s">
        <v>867</v>
      </c>
      <c r="CX165" s="87" t="b">
        <v>1</v>
      </c>
      <c r="CY165" s="87" t="b">
        <v>0</v>
      </c>
      <c r="CZ165" s="87" t="b">
        <v>0</v>
      </c>
      <c r="DA165" s="87"/>
      <c r="DB165" s="87">
        <v>1</v>
      </c>
      <c r="DC165" s="87" t="s">
        <v>903</v>
      </c>
      <c r="DD165" s="87" t="b">
        <v>0</v>
      </c>
      <c r="DE165" s="87" t="s">
        <v>66</v>
      </c>
      <c r="DF165" s="87">
        <v>3</v>
      </c>
      <c r="DG165" s="87">
        <v>24</v>
      </c>
      <c r="DH165" s="87">
        <v>24</v>
      </c>
      <c r="DI165" s="87">
        <v>2</v>
      </c>
      <c r="DJ165" s="87">
        <v>1</v>
      </c>
      <c r="DK165" s="87">
        <v>24.5</v>
      </c>
      <c r="DL165" s="87">
        <v>20</v>
      </c>
    </row>
    <row r="166" spans="1:116" ht="15">
      <c r="A166" s="87" t="s">
        <v>558</v>
      </c>
      <c r="B166" s="87" t="s">
        <v>558</v>
      </c>
      <c r="C166" s="87" t="s">
        <v>254</v>
      </c>
      <c r="D166" s="87" t="s">
        <v>277</v>
      </c>
      <c r="E166" s="87"/>
      <c r="F166" s="87" t="s">
        <v>293</v>
      </c>
      <c r="G166" s="125">
        <v>43704.76084490741</v>
      </c>
      <c r="H166" s="87" t="s">
        <v>296</v>
      </c>
      <c r="I166" s="87" t="s">
        <v>322</v>
      </c>
      <c r="J166" s="87" t="s">
        <v>334</v>
      </c>
      <c r="K166" s="87" t="s">
        <v>342</v>
      </c>
      <c r="L166" s="87"/>
      <c r="M166" s="87" t="s">
        <v>387</v>
      </c>
      <c r="N166" s="125">
        <v>43704.76084490741</v>
      </c>
      <c r="O166" s="125">
        <v>43704</v>
      </c>
      <c r="P166" s="126">
        <v>0.7608449074074074</v>
      </c>
      <c r="Q166" s="87" t="s">
        <v>493</v>
      </c>
      <c r="R166" s="87"/>
      <c r="S166" s="87"/>
      <c r="T166" s="87" t="s">
        <v>558</v>
      </c>
      <c r="U166" s="87"/>
      <c r="V166" s="87" t="b">
        <v>0</v>
      </c>
      <c r="W166" s="87">
        <v>13</v>
      </c>
      <c r="X166" s="87"/>
      <c r="Y166" s="87" t="b">
        <v>0</v>
      </c>
      <c r="Z166" s="87" t="s">
        <v>611</v>
      </c>
      <c r="AA166" s="87"/>
      <c r="AB166" s="87"/>
      <c r="AC166" s="87" t="b">
        <v>0</v>
      </c>
      <c r="AD166" s="87">
        <v>11</v>
      </c>
      <c r="AE166" s="87"/>
      <c r="AF166" s="87" t="s">
        <v>618</v>
      </c>
      <c r="AG166" s="87" t="b">
        <v>0</v>
      </c>
      <c r="AH166" s="87" t="s">
        <v>558</v>
      </c>
      <c r="AI166" s="87" t="s">
        <v>196</v>
      </c>
      <c r="AJ166" s="87">
        <v>0</v>
      </c>
      <c r="AK166" s="87">
        <v>0</v>
      </c>
      <c r="AL166" s="87"/>
      <c r="AM166" s="87"/>
      <c r="AN166" s="87"/>
      <c r="AO166" s="87"/>
      <c r="AP166" s="87"/>
      <c r="AQ166" s="87"/>
      <c r="AR166" s="87"/>
      <c r="AS166" s="87"/>
      <c r="AT166" s="87">
        <v>1</v>
      </c>
      <c r="AU166" s="87">
        <v>3</v>
      </c>
      <c r="AV166" s="87">
        <v>3</v>
      </c>
      <c r="AW166" s="87" t="s">
        <v>254</v>
      </c>
      <c r="AX166" s="87"/>
      <c r="AY166" s="87"/>
      <c r="AZ166" s="87"/>
      <c r="BA166" s="87"/>
      <c r="BB166" s="87"/>
      <c r="BC166" s="87"/>
      <c r="BD166" s="87"/>
      <c r="BE166" s="87"/>
      <c r="BF166" s="87"/>
      <c r="BG166" s="87" t="s">
        <v>663</v>
      </c>
      <c r="BH166" s="87">
        <v>1854</v>
      </c>
      <c r="BI166" s="87">
        <v>5166</v>
      </c>
      <c r="BJ166" s="87">
        <v>7667</v>
      </c>
      <c r="BK166" s="87">
        <v>2257</v>
      </c>
      <c r="BL166" s="87"/>
      <c r="BM166" s="87" t="s">
        <v>720</v>
      </c>
      <c r="BN166" s="87" t="s">
        <v>775</v>
      </c>
      <c r="BO166" s="87" t="s">
        <v>816</v>
      </c>
      <c r="BP166" s="87"/>
      <c r="BQ166" s="125">
        <v>39911.69835648148</v>
      </c>
      <c r="BR166" s="87" t="s">
        <v>865</v>
      </c>
      <c r="BS166" s="87" t="b">
        <v>0</v>
      </c>
      <c r="BT166" s="87" t="b">
        <v>0</v>
      </c>
      <c r="BU166" s="87" t="b">
        <v>0</v>
      </c>
      <c r="BV166" s="87"/>
      <c r="BW166" s="87">
        <v>243</v>
      </c>
      <c r="BX166" s="87" t="s">
        <v>908</v>
      </c>
      <c r="BY166" s="87" t="b">
        <v>0</v>
      </c>
      <c r="BZ166" s="87" t="s">
        <v>66</v>
      </c>
      <c r="CA166" s="87">
        <v>3</v>
      </c>
      <c r="CB166" s="87" t="s">
        <v>277</v>
      </c>
      <c r="CC166" s="87"/>
      <c r="CD166" s="87"/>
      <c r="CE166" s="87"/>
      <c r="CF166" s="87"/>
      <c r="CG166" s="87"/>
      <c r="CH166" s="87"/>
      <c r="CI166" s="87"/>
      <c r="CJ166" s="87"/>
      <c r="CK166" s="87"/>
      <c r="CL166" s="87" t="s">
        <v>665</v>
      </c>
      <c r="CM166" s="87">
        <v>561</v>
      </c>
      <c r="CN166" s="87">
        <v>180</v>
      </c>
      <c r="CO166" s="87">
        <v>146</v>
      </c>
      <c r="CP166" s="87">
        <v>258</v>
      </c>
      <c r="CQ166" s="87"/>
      <c r="CR166" s="87" t="s">
        <v>722</v>
      </c>
      <c r="CS166" s="87" t="s">
        <v>777</v>
      </c>
      <c r="CT166" s="87"/>
      <c r="CU166" s="87"/>
      <c r="CV166" s="125">
        <v>40174.41085648148</v>
      </c>
      <c r="CW166" s="87"/>
      <c r="CX166" s="87" t="b">
        <v>0</v>
      </c>
      <c r="CY166" s="87" t="b">
        <v>0</v>
      </c>
      <c r="CZ166" s="87" t="b">
        <v>0</v>
      </c>
      <c r="DA166" s="87"/>
      <c r="DB166" s="87">
        <v>4</v>
      </c>
      <c r="DC166" s="87" t="s">
        <v>903</v>
      </c>
      <c r="DD166" s="87" t="b">
        <v>0</v>
      </c>
      <c r="DE166" s="87" t="s">
        <v>65</v>
      </c>
      <c r="DF166" s="87">
        <v>3</v>
      </c>
      <c r="DG166" s="87">
        <v>24</v>
      </c>
      <c r="DH166" s="87">
        <v>24</v>
      </c>
      <c r="DI166" s="87">
        <v>1</v>
      </c>
      <c r="DJ166" s="87">
        <v>1</v>
      </c>
      <c r="DK166" s="87">
        <v>20</v>
      </c>
      <c r="DL166" s="87">
        <v>20</v>
      </c>
    </row>
    <row r="167" spans="1:116" ht="15">
      <c r="A167" s="87" t="s">
        <v>553</v>
      </c>
      <c r="B167" s="87" t="s">
        <v>558</v>
      </c>
      <c r="C167" s="87" t="s">
        <v>249</v>
      </c>
      <c r="D167" s="87" t="s">
        <v>277</v>
      </c>
      <c r="E167" s="87"/>
      <c r="F167" s="87" t="s">
        <v>293</v>
      </c>
      <c r="G167" s="125">
        <v>43704.762777777774</v>
      </c>
      <c r="H167" s="87" t="s">
        <v>296</v>
      </c>
      <c r="I167" s="87"/>
      <c r="J167" s="87"/>
      <c r="K167" s="87" t="s">
        <v>342</v>
      </c>
      <c r="L167" s="87"/>
      <c r="M167" s="87" t="s">
        <v>382</v>
      </c>
      <c r="N167" s="125">
        <v>43704.762777777774</v>
      </c>
      <c r="O167" s="125">
        <v>43704</v>
      </c>
      <c r="P167" s="126">
        <v>0.7627777777777777</v>
      </c>
      <c r="Q167" s="87" t="s">
        <v>488</v>
      </c>
      <c r="R167" s="87"/>
      <c r="S167" s="87"/>
      <c r="T167" s="87" t="s">
        <v>553</v>
      </c>
      <c r="U167" s="87"/>
      <c r="V167" s="87" t="b">
        <v>0</v>
      </c>
      <c r="W167" s="87">
        <v>0</v>
      </c>
      <c r="X167" s="87"/>
      <c r="Y167" s="87" t="b">
        <v>0</v>
      </c>
      <c r="Z167" s="87" t="s">
        <v>611</v>
      </c>
      <c r="AA167" s="87"/>
      <c r="AB167" s="87"/>
      <c r="AC167" s="87" t="b">
        <v>0</v>
      </c>
      <c r="AD167" s="87">
        <v>11</v>
      </c>
      <c r="AE167" s="87" t="s">
        <v>558</v>
      </c>
      <c r="AF167" s="87" t="s">
        <v>613</v>
      </c>
      <c r="AG167" s="87" t="b">
        <v>0</v>
      </c>
      <c r="AH167" s="87" t="s">
        <v>558</v>
      </c>
      <c r="AI167" s="87" t="s">
        <v>196</v>
      </c>
      <c r="AJ167" s="87">
        <v>0</v>
      </c>
      <c r="AK167" s="87">
        <v>0</v>
      </c>
      <c r="AL167" s="87"/>
      <c r="AM167" s="87"/>
      <c r="AN167" s="87"/>
      <c r="AO167" s="87"/>
      <c r="AP167" s="87"/>
      <c r="AQ167" s="87"/>
      <c r="AR167" s="87"/>
      <c r="AS167" s="87"/>
      <c r="AT167" s="87">
        <v>1</v>
      </c>
      <c r="AU167" s="87">
        <v>3</v>
      </c>
      <c r="AV167" s="87">
        <v>3</v>
      </c>
      <c r="AW167" s="87" t="s">
        <v>249</v>
      </c>
      <c r="AX167" s="87"/>
      <c r="AY167" s="87"/>
      <c r="AZ167" s="87"/>
      <c r="BA167" s="87"/>
      <c r="BB167" s="87"/>
      <c r="BC167" s="87"/>
      <c r="BD167" s="87"/>
      <c r="BE167" s="87"/>
      <c r="BF167" s="87"/>
      <c r="BG167" s="87" t="s">
        <v>664</v>
      </c>
      <c r="BH167" s="87">
        <v>3457</v>
      </c>
      <c r="BI167" s="87">
        <v>2928</v>
      </c>
      <c r="BJ167" s="87">
        <v>3080</v>
      </c>
      <c r="BK167" s="87">
        <v>2553</v>
      </c>
      <c r="BL167" s="87"/>
      <c r="BM167" s="87" t="s">
        <v>721</v>
      </c>
      <c r="BN167" s="87" t="s">
        <v>776</v>
      </c>
      <c r="BO167" s="87" t="s">
        <v>817</v>
      </c>
      <c r="BP167" s="87"/>
      <c r="BQ167" s="125">
        <v>39212.66372685185</v>
      </c>
      <c r="BR167" s="87" t="s">
        <v>866</v>
      </c>
      <c r="BS167" s="87" t="b">
        <v>0</v>
      </c>
      <c r="BT167" s="87" t="b">
        <v>0</v>
      </c>
      <c r="BU167" s="87" t="b">
        <v>1</v>
      </c>
      <c r="BV167" s="87"/>
      <c r="BW167" s="87">
        <v>104</v>
      </c>
      <c r="BX167" s="87" t="s">
        <v>902</v>
      </c>
      <c r="BY167" s="87" t="b">
        <v>0</v>
      </c>
      <c r="BZ167" s="87" t="s">
        <v>65</v>
      </c>
      <c r="CA167" s="87">
        <v>3</v>
      </c>
      <c r="CB167" s="87" t="s">
        <v>277</v>
      </c>
      <c r="CC167" s="87"/>
      <c r="CD167" s="87"/>
      <c r="CE167" s="87"/>
      <c r="CF167" s="87"/>
      <c r="CG167" s="87"/>
      <c r="CH167" s="87"/>
      <c r="CI167" s="87"/>
      <c r="CJ167" s="87"/>
      <c r="CK167" s="87"/>
      <c r="CL167" s="87" t="s">
        <v>665</v>
      </c>
      <c r="CM167" s="87">
        <v>561</v>
      </c>
      <c r="CN167" s="87">
        <v>180</v>
      </c>
      <c r="CO167" s="87">
        <v>146</v>
      </c>
      <c r="CP167" s="87">
        <v>258</v>
      </c>
      <c r="CQ167" s="87"/>
      <c r="CR167" s="87" t="s">
        <v>722</v>
      </c>
      <c r="CS167" s="87" t="s">
        <v>777</v>
      </c>
      <c r="CT167" s="87"/>
      <c r="CU167" s="87"/>
      <c r="CV167" s="125">
        <v>40174.41085648148</v>
      </c>
      <c r="CW167" s="87"/>
      <c r="CX167" s="87" t="b">
        <v>0</v>
      </c>
      <c r="CY167" s="87" t="b">
        <v>0</v>
      </c>
      <c r="CZ167" s="87" t="b">
        <v>0</v>
      </c>
      <c r="DA167" s="87"/>
      <c r="DB167" s="87">
        <v>4</v>
      </c>
      <c r="DC167" s="87" t="s">
        <v>903</v>
      </c>
      <c r="DD167" s="87" t="b">
        <v>0</v>
      </c>
      <c r="DE167" s="87" t="s">
        <v>65</v>
      </c>
      <c r="DF167" s="87">
        <v>3</v>
      </c>
      <c r="DG167" s="87">
        <v>24</v>
      </c>
      <c r="DH167" s="87">
        <v>24</v>
      </c>
      <c r="DI167" s="87">
        <v>2</v>
      </c>
      <c r="DJ167" s="87">
        <v>1</v>
      </c>
      <c r="DK167" s="87">
        <v>20.5</v>
      </c>
      <c r="DL167" s="87">
        <v>20</v>
      </c>
    </row>
    <row r="168" spans="1:116" ht="15">
      <c r="A168" s="87" t="s">
        <v>546</v>
      </c>
      <c r="B168" s="87" t="s">
        <v>558</v>
      </c>
      <c r="C168" s="87" t="s">
        <v>242</v>
      </c>
      <c r="D168" s="87" t="s">
        <v>277</v>
      </c>
      <c r="E168" s="87"/>
      <c r="F168" s="87" t="s">
        <v>293</v>
      </c>
      <c r="G168" s="125">
        <v>43704.771261574075</v>
      </c>
      <c r="H168" s="87" t="s">
        <v>296</v>
      </c>
      <c r="I168" s="87"/>
      <c r="J168" s="87"/>
      <c r="K168" s="87" t="s">
        <v>342</v>
      </c>
      <c r="L168" s="87"/>
      <c r="M168" s="87" t="s">
        <v>375</v>
      </c>
      <c r="N168" s="125">
        <v>43704.771261574075</v>
      </c>
      <c r="O168" s="125">
        <v>43704</v>
      </c>
      <c r="P168" s="126">
        <v>0.771261574074074</v>
      </c>
      <c r="Q168" s="87" t="s">
        <v>481</v>
      </c>
      <c r="R168" s="87"/>
      <c r="S168" s="87"/>
      <c r="T168" s="87" t="s">
        <v>546</v>
      </c>
      <c r="U168" s="87"/>
      <c r="V168" s="87" t="b">
        <v>0</v>
      </c>
      <c r="W168" s="87">
        <v>0</v>
      </c>
      <c r="X168" s="87"/>
      <c r="Y168" s="87" t="b">
        <v>0</v>
      </c>
      <c r="Z168" s="87" t="s">
        <v>611</v>
      </c>
      <c r="AA168" s="87"/>
      <c r="AB168" s="87"/>
      <c r="AC168" s="87" t="b">
        <v>0</v>
      </c>
      <c r="AD168" s="87">
        <v>11</v>
      </c>
      <c r="AE168" s="87" t="s">
        <v>558</v>
      </c>
      <c r="AF168" s="87" t="s">
        <v>616</v>
      </c>
      <c r="AG168" s="87" t="b">
        <v>0</v>
      </c>
      <c r="AH168" s="87" t="s">
        <v>558</v>
      </c>
      <c r="AI168" s="87" t="s">
        <v>196</v>
      </c>
      <c r="AJ168" s="87">
        <v>0</v>
      </c>
      <c r="AK168" s="87">
        <v>0</v>
      </c>
      <c r="AL168" s="87"/>
      <c r="AM168" s="87"/>
      <c r="AN168" s="87"/>
      <c r="AO168" s="87"/>
      <c r="AP168" s="87"/>
      <c r="AQ168" s="87"/>
      <c r="AR168" s="87"/>
      <c r="AS168" s="87"/>
      <c r="AT168" s="87">
        <v>1</v>
      </c>
      <c r="AU168" s="87">
        <v>3</v>
      </c>
      <c r="AV168" s="87">
        <v>3</v>
      </c>
      <c r="AW168" s="87" t="s">
        <v>242</v>
      </c>
      <c r="AX168" s="87"/>
      <c r="AY168" s="87"/>
      <c r="AZ168" s="87"/>
      <c r="BA168" s="87"/>
      <c r="BB168" s="87"/>
      <c r="BC168" s="87"/>
      <c r="BD168" s="87"/>
      <c r="BE168" s="87"/>
      <c r="BF168" s="87"/>
      <c r="BG168" s="87" t="s">
        <v>662</v>
      </c>
      <c r="BH168" s="87">
        <v>880</v>
      </c>
      <c r="BI168" s="87">
        <v>492</v>
      </c>
      <c r="BJ168" s="87">
        <v>4554</v>
      </c>
      <c r="BK168" s="87">
        <v>2087</v>
      </c>
      <c r="BL168" s="87"/>
      <c r="BM168" s="87" t="s">
        <v>719</v>
      </c>
      <c r="BN168" s="87" t="s">
        <v>774</v>
      </c>
      <c r="BO168" s="87" t="s">
        <v>815</v>
      </c>
      <c r="BP168" s="87"/>
      <c r="BQ168" s="125">
        <v>39870.58582175926</v>
      </c>
      <c r="BR168" s="87" t="s">
        <v>864</v>
      </c>
      <c r="BS168" s="87" t="b">
        <v>1</v>
      </c>
      <c r="BT168" s="87" t="b">
        <v>0</v>
      </c>
      <c r="BU168" s="87" t="b">
        <v>1</v>
      </c>
      <c r="BV168" s="87"/>
      <c r="BW168" s="87">
        <v>20</v>
      </c>
      <c r="BX168" s="87" t="s">
        <v>903</v>
      </c>
      <c r="BY168" s="87" t="b">
        <v>0</v>
      </c>
      <c r="BZ168" s="87" t="s">
        <v>66</v>
      </c>
      <c r="CA168" s="87">
        <v>3</v>
      </c>
      <c r="CB168" s="87" t="s">
        <v>277</v>
      </c>
      <c r="CC168" s="87"/>
      <c r="CD168" s="87"/>
      <c r="CE168" s="87"/>
      <c r="CF168" s="87"/>
      <c r="CG168" s="87"/>
      <c r="CH168" s="87"/>
      <c r="CI168" s="87"/>
      <c r="CJ168" s="87"/>
      <c r="CK168" s="87"/>
      <c r="CL168" s="87" t="s">
        <v>665</v>
      </c>
      <c r="CM168" s="87">
        <v>561</v>
      </c>
      <c r="CN168" s="87">
        <v>180</v>
      </c>
      <c r="CO168" s="87">
        <v>146</v>
      </c>
      <c r="CP168" s="87">
        <v>258</v>
      </c>
      <c r="CQ168" s="87"/>
      <c r="CR168" s="87" t="s">
        <v>722</v>
      </c>
      <c r="CS168" s="87" t="s">
        <v>777</v>
      </c>
      <c r="CT168" s="87"/>
      <c r="CU168" s="87"/>
      <c r="CV168" s="125">
        <v>40174.41085648148</v>
      </c>
      <c r="CW168" s="87"/>
      <c r="CX168" s="87" t="b">
        <v>0</v>
      </c>
      <c r="CY168" s="87" t="b">
        <v>0</v>
      </c>
      <c r="CZ168" s="87" t="b">
        <v>0</v>
      </c>
      <c r="DA168" s="87"/>
      <c r="DB168" s="87">
        <v>4</v>
      </c>
      <c r="DC168" s="87" t="s">
        <v>903</v>
      </c>
      <c r="DD168" s="87" t="b">
        <v>0</v>
      </c>
      <c r="DE168" s="87" t="s">
        <v>65</v>
      </c>
      <c r="DF168" s="87">
        <v>3</v>
      </c>
      <c r="DG168" s="87">
        <v>24</v>
      </c>
      <c r="DH168" s="87">
        <v>24</v>
      </c>
      <c r="DI168" s="87">
        <v>2</v>
      </c>
      <c r="DJ168" s="87">
        <v>1</v>
      </c>
      <c r="DK168" s="87">
        <v>24.5</v>
      </c>
      <c r="DL168" s="87">
        <v>20</v>
      </c>
    </row>
    <row r="169" spans="1:116" ht="15">
      <c r="A169" s="87" t="s">
        <v>558</v>
      </c>
      <c r="B169" s="87" t="s">
        <v>558</v>
      </c>
      <c r="C169" s="87" t="s">
        <v>254</v>
      </c>
      <c r="D169" s="87" t="s">
        <v>249</v>
      </c>
      <c r="E169" s="87"/>
      <c r="F169" s="87" t="s">
        <v>293</v>
      </c>
      <c r="G169" s="125">
        <v>43704.76084490741</v>
      </c>
      <c r="H169" s="87" t="s">
        <v>296</v>
      </c>
      <c r="I169" s="87" t="s">
        <v>322</v>
      </c>
      <c r="J169" s="87" t="s">
        <v>334</v>
      </c>
      <c r="K169" s="87" t="s">
        <v>342</v>
      </c>
      <c r="L169" s="87"/>
      <c r="M169" s="87" t="s">
        <v>387</v>
      </c>
      <c r="N169" s="125">
        <v>43704.76084490741</v>
      </c>
      <c r="O169" s="125">
        <v>43704</v>
      </c>
      <c r="P169" s="126">
        <v>0.7608449074074074</v>
      </c>
      <c r="Q169" s="87" t="s">
        <v>493</v>
      </c>
      <c r="R169" s="87"/>
      <c r="S169" s="87"/>
      <c r="T169" s="87" t="s">
        <v>558</v>
      </c>
      <c r="U169" s="87"/>
      <c r="V169" s="87" t="b">
        <v>0</v>
      </c>
      <c r="W169" s="87">
        <v>13</v>
      </c>
      <c r="X169" s="87"/>
      <c r="Y169" s="87" t="b">
        <v>0</v>
      </c>
      <c r="Z169" s="87" t="s">
        <v>611</v>
      </c>
      <c r="AA169" s="87"/>
      <c r="AB169" s="87"/>
      <c r="AC169" s="87" t="b">
        <v>0</v>
      </c>
      <c r="AD169" s="87">
        <v>11</v>
      </c>
      <c r="AE169" s="87"/>
      <c r="AF169" s="87" t="s">
        <v>618</v>
      </c>
      <c r="AG169" s="87" t="b">
        <v>0</v>
      </c>
      <c r="AH169" s="87" t="s">
        <v>558</v>
      </c>
      <c r="AI169" s="87" t="s">
        <v>196</v>
      </c>
      <c r="AJ169" s="87">
        <v>0</v>
      </c>
      <c r="AK169" s="87">
        <v>0</v>
      </c>
      <c r="AL169" s="87"/>
      <c r="AM169" s="87"/>
      <c r="AN169" s="87"/>
      <c r="AO169" s="87"/>
      <c r="AP169" s="87"/>
      <c r="AQ169" s="87"/>
      <c r="AR169" s="87"/>
      <c r="AS169" s="87"/>
      <c r="AT169" s="87">
        <v>1</v>
      </c>
      <c r="AU169" s="87">
        <v>3</v>
      </c>
      <c r="AV169" s="87">
        <v>3</v>
      </c>
      <c r="AW169" s="87" t="s">
        <v>254</v>
      </c>
      <c r="AX169" s="87"/>
      <c r="AY169" s="87"/>
      <c r="AZ169" s="87"/>
      <c r="BA169" s="87"/>
      <c r="BB169" s="87"/>
      <c r="BC169" s="87"/>
      <c r="BD169" s="87"/>
      <c r="BE169" s="87"/>
      <c r="BF169" s="87"/>
      <c r="BG169" s="87" t="s">
        <v>663</v>
      </c>
      <c r="BH169" s="87">
        <v>1854</v>
      </c>
      <c r="BI169" s="87">
        <v>5166</v>
      </c>
      <c r="BJ169" s="87">
        <v>7667</v>
      </c>
      <c r="BK169" s="87">
        <v>2257</v>
      </c>
      <c r="BL169" s="87"/>
      <c r="BM169" s="87" t="s">
        <v>720</v>
      </c>
      <c r="BN169" s="87" t="s">
        <v>775</v>
      </c>
      <c r="BO169" s="87" t="s">
        <v>816</v>
      </c>
      <c r="BP169" s="87"/>
      <c r="BQ169" s="125">
        <v>39911.69835648148</v>
      </c>
      <c r="BR169" s="87" t="s">
        <v>865</v>
      </c>
      <c r="BS169" s="87" t="b">
        <v>0</v>
      </c>
      <c r="BT169" s="87" t="b">
        <v>0</v>
      </c>
      <c r="BU169" s="87" t="b">
        <v>0</v>
      </c>
      <c r="BV169" s="87"/>
      <c r="BW169" s="87">
        <v>243</v>
      </c>
      <c r="BX169" s="87" t="s">
        <v>908</v>
      </c>
      <c r="BY169" s="87" t="b">
        <v>0</v>
      </c>
      <c r="BZ169" s="87" t="s">
        <v>66</v>
      </c>
      <c r="CA169" s="87">
        <v>3</v>
      </c>
      <c r="CB169" s="87" t="s">
        <v>249</v>
      </c>
      <c r="CC169" s="87"/>
      <c r="CD169" s="87"/>
      <c r="CE169" s="87"/>
      <c r="CF169" s="87"/>
      <c r="CG169" s="87"/>
      <c r="CH169" s="87"/>
      <c r="CI169" s="87"/>
      <c r="CJ169" s="87"/>
      <c r="CK169" s="87"/>
      <c r="CL169" s="87" t="s">
        <v>664</v>
      </c>
      <c r="CM169" s="87">
        <v>3457</v>
      </c>
      <c r="CN169" s="87">
        <v>2928</v>
      </c>
      <c r="CO169" s="87">
        <v>3080</v>
      </c>
      <c r="CP169" s="87">
        <v>2553</v>
      </c>
      <c r="CQ169" s="87"/>
      <c r="CR169" s="87" t="s">
        <v>721</v>
      </c>
      <c r="CS169" s="87" t="s">
        <v>776</v>
      </c>
      <c r="CT169" s="87" t="s">
        <v>817</v>
      </c>
      <c r="CU169" s="87"/>
      <c r="CV169" s="125">
        <v>39212.66372685185</v>
      </c>
      <c r="CW169" s="87" t="s">
        <v>866</v>
      </c>
      <c r="CX169" s="87" t="b">
        <v>0</v>
      </c>
      <c r="CY169" s="87" t="b">
        <v>0</v>
      </c>
      <c r="CZ169" s="87" t="b">
        <v>1</v>
      </c>
      <c r="DA169" s="87"/>
      <c r="DB169" s="87">
        <v>104</v>
      </c>
      <c r="DC169" s="87" t="s">
        <v>902</v>
      </c>
      <c r="DD169" s="87" t="b">
        <v>0</v>
      </c>
      <c r="DE169" s="87" t="s">
        <v>65</v>
      </c>
      <c r="DF169" s="87">
        <v>3</v>
      </c>
      <c r="DG169" s="87">
        <v>24</v>
      </c>
      <c r="DH169" s="87">
        <v>24</v>
      </c>
      <c r="DI169" s="87">
        <v>1</v>
      </c>
      <c r="DJ169" s="87">
        <v>1</v>
      </c>
      <c r="DK169" s="87">
        <v>20</v>
      </c>
      <c r="DL169" s="87">
        <v>20</v>
      </c>
    </row>
    <row r="170" spans="1:116" ht="15">
      <c r="A170" s="87" t="s">
        <v>553</v>
      </c>
      <c r="B170" s="87" t="s">
        <v>558</v>
      </c>
      <c r="C170" s="87" t="s">
        <v>249</v>
      </c>
      <c r="D170" s="87" t="s">
        <v>254</v>
      </c>
      <c r="E170" s="87"/>
      <c r="F170" s="87" t="s">
        <v>292</v>
      </c>
      <c r="G170" s="125">
        <v>43704.762777777774</v>
      </c>
      <c r="H170" s="87" t="s">
        <v>296</v>
      </c>
      <c r="I170" s="87"/>
      <c r="J170" s="87"/>
      <c r="K170" s="87" t="s">
        <v>342</v>
      </c>
      <c r="L170" s="87"/>
      <c r="M170" s="87" t="s">
        <v>382</v>
      </c>
      <c r="N170" s="125">
        <v>43704.762777777774</v>
      </c>
      <c r="O170" s="125">
        <v>43704</v>
      </c>
      <c r="P170" s="126">
        <v>0.7627777777777777</v>
      </c>
      <c r="Q170" s="87" t="s">
        <v>488</v>
      </c>
      <c r="R170" s="87"/>
      <c r="S170" s="87"/>
      <c r="T170" s="87" t="s">
        <v>553</v>
      </c>
      <c r="U170" s="87"/>
      <c r="V170" s="87" t="b">
        <v>0</v>
      </c>
      <c r="W170" s="87">
        <v>0</v>
      </c>
      <c r="X170" s="87"/>
      <c r="Y170" s="87" t="b">
        <v>0</v>
      </c>
      <c r="Z170" s="87" t="s">
        <v>611</v>
      </c>
      <c r="AA170" s="87"/>
      <c r="AB170" s="87"/>
      <c r="AC170" s="87" t="b">
        <v>0</v>
      </c>
      <c r="AD170" s="87">
        <v>11</v>
      </c>
      <c r="AE170" s="87" t="s">
        <v>558</v>
      </c>
      <c r="AF170" s="87" t="s">
        <v>613</v>
      </c>
      <c r="AG170" s="87" t="b">
        <v>0</v>
      </c>
      <c r="AH170" s="87" t="s">
        <v>558</v>
      </c>
      <c r="AI170" s="87" t="s">
        <v>196</v>
      </c>
      <c r="AJ170" s="87">
        <v>0</v>
      </c>
      <c r="AK170" s="87">
        <v>0</v>
      </c>
      <c r="AL170" s="87"/>
      <c r="AM170" s="87"/>
      <c r="AN170" s="87"/>
      <c r="AO170" s="87"/>
      <c r="AP170" s="87"/>
      <c r="AQ170" s="87"/>
      <c r="AR170" s="87"/>
      <c r="AS170" s="87"/>
      <c r="AT170" s="87">
        <v>1</v>
      </c>
      <c r="AU170" s="87">
        <v>3</v>
      </c>
      <c r="AV170" s="87">
        <v>3</v>
      </c>
      <c r="AW170" s="87" t="s">
        <v>249</v>
      </c>
      <c r="AX170" s="87"/>
      <c r="AY170" s="87"/>
      <c r="AZ170" s="87"/>
      <c r="BA170" s="87"/>
      <c r="BB170" s="87"/>
      <c r="BC170" s="87"/>
      <c r="BD170" s="87"/>
      <c r="BE170" s="87"/>
      <c r="BF170" s="87"/>
      <c r="BG170" s="87" t="s">
        <v>664</v>
      </c>
      <c r="BH170" s="87">
        <v>3457</v>
      </c>
      <c r="BI170" s="87">
        <v>2928</v>
      </c>
      <c r="BJ170" s="87">
        <v>3080</v>
      </c>
      <c r="BK170" s="87">
        <v>2553</v>
      </c>
      <c r="BL170" s="87"/>
      <c r="BM170" s="87" t="s">
        <v>721</v>
      </c>
      <c r="BN170" s="87" t="s">
        <v>776</v>
      </c>
      <c r="BO170" s="87" t="s">
        <v>817</v>
      </c>
      <c r="BP170" s="87"/>
      <c r="BQ170" s="125">
        <v>39212.66372685185</v>
      </c>
      <c r="BR170" s="87" t="s">
        <v>866</v>
      </c>
      <c r="BS170" s="87" t="b">
        <v>0</v>
      </c>
      <c r="BT170" s="87" t="b">
        <v>0</v>
      </c>
      <c r="BU170" s="87" t="b">
        <v>1</v>
      </c>
      <c r="BV170" s="87"/>
      <c r="BW170" s="87">
        <v>104</v>
      </c>
      <c r="BX170" s="87" t="s">
        <v>902</v>
      </c>
      <c r="BY170" s="87" t="b">
        <v>0</v>
      </c>
      <c r="BZ170" s="87" t="s">
        <v>65</v>
      </c>
      <c r="CA170" s="87">
        <v>3</v>
      </c>
      <c r="CB170" s="87" t="s">
        <v>254</v>
      </c>
      <c r="CC170" s="87"/>
      <c r="CD170" s="87"/>
      <c r="CE170" s="87"/>
      <c r="CF170" s="87"/>
      <c r="CG170" s="87"/>
      <c r="CH170" s="87"/>
      <c r="CI170" s="87"/>
      <c r="CJ170" s="87"/>
      <c r="CK170" s="87"/>
      <c r="CL170" s="87" t="s">
        <v>663</v>
      </c>
      <c r="CM170" s="87">
        <v>1854</v>
      </c>
      <c r="CN170" s="87">
        <v>5166</v>
      </c>
      <c r="CO170" s="87">
        <v>7667</v>
      </c>
      <c r="CP170" s="87">
        <v>2257</v>
      </c>
      <c r="CQ170" s="87"/>
      <c r="CR170" s="87" t="s">
        <v>720</v>
      </c>
      <c r="CS170" s="87" t="s">
        <v>775</v>
      </c>
      <c r="CT170" s="87" t="s">
        <v>816</v>
      </c>
      <c r="CU170" s="87"/>
      <c r="CV170" s="125">
        <v>39911.69835648148</v>
      </c>
      <c r="CW170" s="87" t="s">
        <v>865</v>
      </c>
      <c r="CX170" s="87" t="b">
        <v>0</v>
      </c>
      <c r="CY170" s="87" t="b">
        <v>0</v>
      </c>
      <c r="CZ170" s="87" t="b">
        <v>0</v>
      </c>
      <c r="DA170" s="87"/>
      <c r="DB170" s="87">
        <v>243</v>
      </c>
      <c r="DC170" s="87" t="s">
        <v>908</v>
      </c>
      <c r="DD170" s="87" t="b">
        <v>0</v>
      </c>
      <c r="DE170" s="87" t="s">
        <v>66</v>
      </c>
      <c r="DF170" s="87">
        <v>3</v>
      </c>
      <c r="DG170" s="87">
        <v>24</v>
      </c>
      <c r="DH170" s="87">
        <v>24</v>
      </c>
      <c r="DI170" s="87">
        <v>2</v>
      </c>
      <c r="DJ170" s="87">
        <v>1</v>
      </c>
      <c r="DK170" s="87">
        <v>20.5</v>
      </c>
      <c r="DL170" s="87">
        <v>20</v>
      </c>
    </row>
    <row r="171" spans="1:116" ht="15">
      <c r="A171" s="87" t="s">
        <v>546</v>
      </c>
      <c r="B171" s="87" t="s">
        <v>558</v>
      </c>
      <c r="C171" s="87" t="s">
        <v>242</v>
      </c>
      <c r="D171" s="87" t="s">
        <v>249</v>
      </c>
      <c r="E171" s="87"/>
      <c r="F171" s="87" t="s">
        <v>293</v>
      </c>
      <c r="G171" s="125">
        <v>43704.771261574075</v>
      </c>
      <c r="H171" s="87" t="s">
        <v>296</v>
      </c>
      <c r="I171" s="87"/>
      <c r="J171" s="87"/>
      <c r="K171" s="87" t="s">
        <v>342</v>
      </c>
      <c r="L171" s="87"/>
      <c r="M171" s="87" t="s">
        <v>375</v>
      </c>
      <c r="N171" s="125">
        <v>43704.771261574075</v>
      </c>
      <c r="O171" s="125">
        <v>43704</v>
      </c>
      <c r="P171" s="126">
        <v>0.771261574074074</v>
      </c>
      <c r="Q171" s="87" t="s">
        <v>481</v>
      </c>
      <c r="R171" s="87"/>
      <c r="S171" s="87"/>
      <c r="T171" s="87" t="s">
        <v>546</v>
      </c>
      <c r="U171" s="87"/>
      <c r="V171" s="87" t="b">
        <v>0</v>
      </c>
      <c r="W171" s="87">
        <v>0</v>
      </c>
      <c r="X171" s="87"/>
      <c r="Y171" s="87" t="b">
        <v>0</v>
      </c>
      <c r="Z171" s="87" t="s">
        <v>611</v>
      </c>
      <c r="AA171" s="87"/>
      <c r="AB171" s="87"/>
      <c r="AC171" s="87" t="b">
        <v>0</v>
      </c>
      <c r="AD171" s="87">
        <v>11</v>
      </c>
      <c r="AE171" s="87" t="s">
        <v>558</v>
      </c>
      <c r="AF171" s="87" t="s">
        <v>616</v>
      </c>
      <c r="AG171" s="87" t="b">
        <v>0</v>
      </c>
      <c r="AH171" s="87" t="s">
        <v>558</v>
      </c>
      <c r="AI171" s="87" t="s">
        <v>196</v>
      </c>
      <c r="AJ171" s="87">
        <v>0</v>
      </c>
      <c r="AK171" s="87">
        <v>0</v>
      </c>
      <c r="AL171" s="87"/>
      <c r="AM171" s="87"/>
      <c r="AN171" s="87"/>
      <c r="AO171" s="87"/>
      <c r="AP171" s="87"/>
      <c r="AQ171" s="87"/>
      <c r="AR171" s="87"/>
      <c r="AS171" s="87"/>
      <c r="AT171" s="87">
        <v>1</v>
      </c>
      <c r="AU171" s="87">
        <v>3</v>
      </c>
      <c r="AV171" s="87">
        <v>3</v>
      </c>
      <c r="AW171" s="87" t="s">
        <v>242</v>
      </c>
      <c r="AX171" s="87"/>
      <c r="AY171" s="87"/>
      <c r="AZ171" s="87"/>
      <c r="BA171" s="87"/>
      <c r="BB171" s="87"/>
      <c r="BC171" s="87"/>
      <c r="BD171" s="87"/>
      <c r="BE171" s="87"/>
      <c r="BF171" s="87"/>
      <c r="BG171" s="87" t="s">
        <v>662</v>
      </c>
      <c r="BH171" s="87">
        <v>880</v>
      </c>
      <c r="BI171" s="87">
        <v>492</v>
      </c>
      <c r="BJ171" s="87">
        <v>4554</v>
      </c>
      <c r="BK171" s="87">
        <v>2087</v>
      </c>
      <c r="BL171" s="87"/>
      <c r="BM171" s="87" t="s">
        <v>719</v>
      </c>
      <c r="BN171" s="87" t="s">
        <v>774</v>
      </c>
      <c r="BO171" s="87" t="s">
        <v>815</v>
      </c>
      <c r="BP171" s="87"/>
      <c r="BQ171" s="125">
        <v>39870.58582175926</v>
      </c>
      <c r="BR171" s="87" t="s">
        <v>864</v>
      </c>
      <c r="BS171" s="87" t="b">
        <v>1</v>
      </c>
      <c r="BT171" s="87" t="b">
        <v>0</v>
      </c>
      <c r="BU171" s="87" t="b">
        <v>1</v>
      </c>
      <c r="BV171" s="87"/>
      <c r="BW171" s="87">
        <v>20</v>
      </c>
      <c r="BX171" s="87" t="s">
        <v>903</v>
      </c>
      <c r="BY171" s="87" t="b">
        <v>0</v>
      </c>
      <c r="BZ171" s="87" t="s">
        <v>66</v>
      </c>
      <c r="CA171" s="87">
        <v>3</v>
      </c>
      <c r="CB171" s="87" t="s">
        <v>249</v>
      </c>
      <c r="CC171" s="87"/>
      <c r="CD171" s="87"/>
      <c r="CE171" s="87"/>
      <c r="CF171" s="87"/>
      <c r="CG171" s="87"/>
      <c r="CH171" s="87"/>
      <c r="CI171" s="87"/>
      <c r="CJ171" s="87"/>
      <c r="CK171" s="87"/>
      <c r="CL171" s="87" t="s">
        <v>664</v>
      </c>
      <c r="CM171" s="87">
        <v>3457</v>
      </c>
      <c r="CN171" s="87">
        <v>2928</v>
      </c>
      <c r="CO171" s="87">
        <v>3080</v>
      </c>
      <c r="CP171" s="87">
        <v>2553</v>
      </c>
      <c r="CQ171" s="87"/>
      <c r="CR171" s="87" t="s">
        <v>721</v>
      </c>
      <c r="CS171" s="87" t="s">
        <v>776</v>
      </c>
      <c r="CT171" s="87" t="s">
        <v>817</v>
      </c>
      <c r="CU171" s="87"/>
      <c r="CV171" s="125">
        <v>39212.66372685185</v>
      </c>
      <c r="CW171" s="87" t="s">
        <v>866</v>
      </c>
      <c r="CX171" s="87" t="b">
        <v>0</v>
      </c>
      <c r="CY171" s="87" t="b">
        <v>0</v>
      </c>
      <c r="CZ171" s="87" t="b">
        <v>1</v>
      </c>
      <c r="DA171" s="87"/>
      <c r="DB171" s="87">
        <v>104</v>
      </c>
      <c r="DC171" s="87" t="s">
        <v>902</v>
      </c>
      <c r="DD171" s="87" t="b">
        <v>0</v>
      </c>
      <c r="DE171" s="87" t="s">
        <v>65</v>
      </c>
      <c r="DF171" s="87">
        <v>3</v>
      </c>
      <c r="DG171" s="87">
        <v>24</v>
      </c>
      <c r="DH171" s="87">
        <v>24</v>
      </c>
      <c r="DI171" s="87">
        <v>2</v>
      </c>
      <c r="DJ171" s="87">
        <v>1</v>
      </c>
      <c r="DK171" s="87">
        <v>24.5</v>
      </c>
      <c r="DL171" s="87">
        <v>20</v>
      </c>
    </row>
    <row r="172" spans="1:116" ht="15">
      <c r="A172" s="87" t="s">
        <v>546</v>
      </c>
      <c r="B172" s="87" t="s">
        <v>558</v>
      </c>
      <c r="C172" s="87" t="s">
        <v>242</v>
      </c>
      <c r="D172" s="87" t="s">
        <v>254</v>
      </c>
      <c r="E172" s="87"/>
      <c r="F172" s="87" t="s">
        <v>292</v>
      </c>
      <c r="G172" s="125">
        <v>43704.771261574075</v>
      </c>
      <c r="H172" s="87" t="s">
        <v>296</v>
      </c>
      <c r="I172" s="87"/>
      <c r="J172" s="87"/>
      <c r="K172" s="87" t="s">
        <v>342</v>
      </c>
      <c r="L172" s="87"/>
      <c r="M172" s="87" t="s">
        <v>375</v>
      </c>
      <c r="N172" s="125">
        <v>43704.771261574075</v>
      </c>
      <c r="O172" s="125">
        <v>43704</v>
      </c>
      <c r="P172" s="126">
        <v>0.771261574074074</v>
      </c>
      <c r="Q172" s="87" t="s">
        <v>481</v>
      </c>
      <c r="R172" s="87"/>
      <c r="S172" s="87"/>
      <c r="T172" s="87" t="s">
        <v>546</v>
      </c>
      <c r="U172" s="87"/>
      <c r="V172" s="87" t="b">
        <v>0</v>
      </c>
      <c r="W172" s="87">
        <v>0</v>
      </c>
      <c r="X172" s="87"/>
      <c r="Y172" s="87" t="b">
        <v>0</v>
      </c>
      <c r="Z172" s="87" t="s">
        <v>611</v>
      </c>
      <c r="AA172" s="87"/>
      <c r="AB172" s="87"/>
      <c r="AC172" s="87" t="b">
        <v>0</v>
      </c>
      <c r="AD172" s="87">
        <v>11</v>
      </c>
      <c r="AE172" s="87" t="s">
        <v>558</v>
      </c>
      <c r="AF172" s="87" t="s">
        <v>616</v>
      </c>
      <c r="AG172" s="87" t="b">
        <v>0</v>
      </c>
      <c r="AH172" s="87" t="s">
        <v>558</v>
      </c>
      <c r="AI172" s="87" t="s">
        <v>196</v>
      </c>
      <c r="AJ172" s="87">
        <v>0</v>
      </c>
      <c r="AK172" s="87">
        <v>0</v>
      </c>
      <c r="AL172" s="87"/>
      <c r="AM172" s="87"/>
      <c r="AN172" s="87"/>
      <c r="AO172" s="87"/>
      <c r="AP172" s="87"/>
      <c r="AQ172" s="87"/>
      <c r="AR172" s="87"/>
      <c r="AS172" s="87"/>
      <c r="AT172" s="87">
        <v>1</v>
      </c>
      <c r="AU172" s="87">
        <v>3</v>
      </c>
      <c r="AV172" s="87">
        <v>3</v>
      </c>
      <c r="AW172" s="87" t="s">
        <v>242</v>
      </c>
      <c r="AX172" s="87"/>
      <c r="AY172" s="87"/>
      <c r="AZ172" s="87"/>
      <c r="BA172" s="87"/>
      <c r="BB172" s="87"/>
      <c r="BC172" s="87"/>
      <c r="BD172" s="87"/>
      <c r="BE172" s="87"/>
      <c r="BF172" s="87"/>
      <c r="BG172" s="87" t="s">
        <v>662</v>
      </c>
      <c r="BH172" s="87">
        <v>880</v>
      </c>
      <c r="BI172" s="87">
        <v>492</v>
      </c>
      <c r="BJ172" s="87">
        <v>4554</v>
      </c>
      <c r="BK172" s="87">
        <v>2087</v>
      </c>
      <c r="BL172" s="87"/>
      <c r="BM172" s="87" t="s">
        <v>719</v>
      </c>
      <c r="BN172" s="87" t="s">
        <v>774</v>
      </c>
      <c r="BO172" s="87" t="s">
        <v>815</v>
      </c>
      <c r="BP172" s="87"/>
      <c r="BQ172" s="125">
        <v>39870.58582175926</v>
      </c>
      <c r="BR172" s="87" t="s">
        <v>864</v>
      </c>
      <c r="BS172" s="87" t="b">
        <v>1</v>
      </c>
      <c r="BT172" s="87" t="b">
        <v>0</v>
      </c>
      <c r="BU172" s="87" t="b">
        <v>1</v>
      </c>
      <c r="BV172" s="87"/>
      <c r="BW172" s="87">
        <v>20</v>
      </c>
      <c r="BX172" s="87" t="s">
        <v>903</v>
      </c>
      <c r="BY172" s="87" t="b">
        <v>0</v>
      </c>
      <c r="BZ172" s="87" t="s">
        <v>66</v>
      </c>
      <c r="CA172" s="87">
        <v>3</v>
      </c>
      <c r="CB172" s="87" t="s">
        <v>254</v>
      </c>
      <c r="CC172" s="87"/>
      <c r="CD172" s="87"/>
      <c r="CE172" s="87"/>
      <c r="CF172" s="87"/>
      <c r="CG172" s="87"/>
      <c r="CH172" s="87"/>
      <c r="CI172" s="87"/>
      <c r="CJ172" s="87"/>
      <c r="CK172" s="87"/>
      <c r="CL172" s="87" t="s">
        <v>663</v>
      </c>
      <c r="CM172" s="87">
        <v>1854</v>
      </c>
      <c r="CN172" s="87">
        <v>5166</v>
      </c>
      <c r="CO172" s="87">
        <v>7667</v>
      </c>
      <c r="CP172" s="87">
        <v>2257</v>
      </c>
      <c r="CQ172" s="87"/>
      <c r="CR172" s="87" t="s">
        <v>720</v>
      </c>
      <c r="CS172" s="87" t="s">
        <v>775</v>
      </c>
      <c r="CT172" s="87" t="s">
        <v>816</v>
      </c>
      <c r="CU172" s="87"/>
      <c r="CV172" s="125">
        <v>39911.69835648148</v>
      </c>
      <c r="CW172" s="87" t="s">
        <v>865</v>
      </c>
      <c r="CX172" s="87" t="b">
        <v>0</v>
      </c>
      <c r="CY172" s="87" t="b">
        <v>0</v>
      </c>
      <c r="CZ172" s="87" t="b">
        <v>0</v>
      </c>
      <c r="DA172" s="87"/>
      <c r="DB172" s="87">
        <v>243</v>
      </c>
      <c r="DC172" s="87" t="s">
        <v>908</v>
      </c>
      <c r="DD172" s="87" t="b">
        <v>0</v>
      </c>
      <c r="DE172" s="87" t="s">
        <v>66</v>
      </c>
      <c r="DF172" s="87">
        <v>3</v>
      </c>
      <c r="DG172" s="87">
        <v>24</v>
      </c>
      <c r="DH172" s="87">
        <v>24</v>
      </c>
      <c r="DI172" s="87">
        <v>2</v>
      </c>
      <c r="DJ172" s="87">
        <v>1</v>
      </c>
      <c r="DK172" s="87">
        <v>24.5</v>
      </c>
      <c r="DL172" s="87">
        <v>20</v>
      </c>
    </row>
    <row r="173" spans="1:116" ht="15">
      <c r="A173" s="87" t="s">
        <v>545</v>
      </c>
      <c r="B173" s="87" t="s">
        <v>570</v>
      </c>
      <c r="C173" s="87" t="s">
        <v>241</v>
      </c>
      <c r="D173" s="87" t="s">
        <v>263</v>
      </c>
      <c r="E173" s="87"/>
      <c r="F173" s="87" t="s">
        <v>293</v>
      </c>
      <c r="G173" s="125">
        <v>43701.849907407406</v>
      </c>
      <c r="H173" s="87" t="s">
        <v>295</v>
      </c>
      <c r="I173" s="87"/>
      <c r="J173" s="87"/>
      <c r="K173" s="87" t="s">
        <v>341</v>
      </c>
      <c r="L173" s="87"/>
      <c r="M173" s="87" t="s">
        <v>374</v>
      </c>
      <c r="N173" s="125">
        <v>43701.849907407406</v>
      </c>
      <c r="O173" s="125">
        <v>43701</v>
      </c>
      <c r="P173" s="126">
        <v>0.8499074074074073</v>
      </c>
      <c r="Q173" s="87" t="s">
        <v>480</v>
      </c>
      <c r="R173" s="87"/>
      <c r="S173" s="87"/>
      <c r="T173" s="87" t="s">
        <v>545</v>
      </c>
      <c r="U173" s="87"/>
      <c r="V173" s="87" t="b">
        <v>0</v>
      </c>
      <c r="W173" s="87">
        <v>0</v>
      </c>
      <c r="X173" s="87"/>
      <c r="Y173" s="87" t="b">
        <v>0</v>
      </c>
      <c r="Z173" s="87" t="s">
        <v>611</v>
      </c>
      <c r="AA173" s="87"/>
      <c r="AB173" s="87"/>
      <c r="AC173" s="87" t="b">
        <v>0</v>
      </c>
      <c r="AD173" s="87">
        <v>12</v>
      </c>
      <c r="AE173" s="87" t="s">
        <v>570</v>
      </c>
      <c r="AF173" s="87" t="s">
        <v>613</v>
      </c>
      <c r="AG173" s="87" t="b">
        <v>0</v>
      </c>
      <c r="AH173" s="87" t="s">
        <v>570</v>
      </c>
      <c r="AI173" s="87" t="s">
        <v>196</v>
      </c>
      <c r="AJ173" s="87">
        <v>0</v>
      </c>
      <c r="AK173" s="87">
        <v>0</v>
      </c>
      <c r="AL173" s="87"/>
      <c r="AM173" s="87"/>
      <c r="AN173" s="87"/>
      <c r="AO173" s="87"/>
      <c r="AP173" s="87"/>
      <c r="AQ173" s="87"/>
      <c r="AR173" s="87"/>
      <c r="AS173" s="87"/>
      <c r="AT173" s="87">
        <v>1</v>
      </c>
      <c r="AU173" s="87">
        <v>1</v>
      </c>
      <c r="AV173" s="87">
        <v>1</v>
      </c>
      <c r="AW173" s="87" t="s">
        <v>241</v>
      </c>
      <c r="AX173" s="87"/>
      <c r="AY173" s="87"/>
      <c r="AZ173" s="87"/>
      <c r="BA173" s="87"/>
      <c r="BB173" s="87"/>
      <c r="BC173" s="87"/>
      <c r="BD173" s="87"/>
      <c r="BE173" s="87"/>
      <c r="BF173" s="87"/>
      <c r="BG173" s="87" t="s">
        <v>661</v>
      </c>
      <c r="BH173" s="87">
        <v>1215</v>
      </c>
      <c r="BI173" s="87">
        <v>887</v>
      </c>
      <c r="BJ173" s="87">
        <v>653</v>
      </c>
      <c r="BK173" s="87">
        <v>513</v>
      </c>
      <c r="BL173" s="87"/>
      <c r="BM173" s="87" t="s">
        <v>718</v>
      </c>
      <c r="BN173" s="87" t="s">
        <v>773</v>
      </c>
      <c r="BO173" s="87" t="s">
        <v>814</v>
      </c>
      <c r="BP173" s="87"/>
      <c r="BQ173" s="125">
        <v>40248.68383101852</v>
      </c>
      <c r="BR173" s="87" t="s">
        <v>863</v>
      </c>
      <c r="BS173" s="87" t="b">
        <v>0</v>
      </c>
      <c r="BT173" s="87" t="b">
        <v>0</v>
      </c>
      <c r="BU173" s="87" t="b">
        <v>0</v>
      </c>
      <c r="BV173" s="87"/>
      <c r="BW173" s="87">
        <v>31</v>
      </c>
      <c r="BX173" s="87" t="s">
        <v>907</v>
      </c>
      <c r="BY173" s="87" t="b">
        <v>0</v>
      </c>
      <c r="BZ173" s="87" t="s">
        <v>66</v>
      </c>
      <c r="CA173" s="87">
        <v>1</v>
      </c>
      <c r="CB173" s="87" t="s">
        <v>263</v>
      </c>
      <c r="CC173" s="87"/>
      <c r="CD173" s="87"/>
      <c r="CE173" s="87"/>
      <c r="CF173" s="87"/>
      <c r="CG173" s="87"/>
      <c r="CH173" s="87"/>
      <c r="CI173" s="87"/>
      <c r="CJ173" s="87"/>
      <c r="CK173" s="87"/>
      <c r="CL173" s="87" t="s">
        <v>654</v>
      </c>
      <c r="CM173" s="87">
        <v>874</v>
      </c>
      <c r="CN173" s="87">
        <v>1653</v>
      </c>
      <c r="CO173" s="87">
        <v>7873</v>
      </c>
      <c r="CP173" s="87">
        <v>15692</v>
      </c>
      <c r="CQ173" s="87"/>
      <c r="CR173" s="87" t="s">
        <v>711</v>
      </c>
      <c r="CS173" s="87" t="s">
        <v>766</v>
      </c>
      <c r="CT173" s="87" t="s">
        <v>807</v>
      </c>
      <c r="CU173" s="87"/>
      <c r="CV173" s="125">
        <v>39868.0934837963</v>
      </c>
      <c r="CW173" s="87" t="s">
        <v>857</v>
      </c>
      <c r="CX173" s="87" t="b">
        <v>0</v>
      </c>
      <c r="CY173" s="87" t="b">
        <v>0</v>
      </c>
      <c r="CZ173" s="87" t="b">
        <v>1</v>
      </c>
      <c r="DA173" s="87"/>
      <c r="DB173" s="87">
        <v>37</v>
      </c>
      <c r="DC173" s="87" t="s">
        <v>905</v>
      </c>
      <c r="DD173" s="87" t="b">
        <v>0</v>
      </c>
      <c r="DE173" s="87" t="s">
        <v>66</v>
      </c>
      <c r="DF173" s="87">
        <v>1</v>
      </c>
      <c r="DG173" s="87">
        <v>15</v>
      </c>
      <c r="DH173" s="87">
        <v>15</v>
      </c>
      <c r="DI173" s="87">
        <v>2</v>
      </c>
      <c r="DJ173" s="87">
        <v>1</v>
      </c>
      <c r="DK173" s="87">
        <v>-2</v>
      </c>
      <c r="DL173" s="87">
        <v>1</v>
      </c>
    </row>
    <row r="174" spans="1:116" ht="15">
      <c r="A174" s="87" t="s">
        <v>545</v>
      </c>
      <c r="B174" s="87" t="s">
        <v>570</v>
      </c>
      <c r="C174" s="87" t="s">
        <v>241</v>
      </c>
      <c r="D174" s="87" t="s">
        <v>266</v>
      </c>
      <c r="E174" s="87"/>
      <c r="F174" s="87" t="s">
        <v>293</v>
      </c>
      <c r="G174" s="125">
        <v>43701.849907407406</v>
      </c>
      <c r="H174" s="87" t="s">
        <v>295</v>
      </c>
      <c r="I174" s="87"/>
      <c r="J174" s="87"/>
      <c r="K174" s="87" t="s">
        <v>341</v>
      </c>
      <c r="L174" s="87"/>
      <c r="M174" s="87" t="s">
        <v>374</v>
      </c>
      <c r="N174" s="125">
        <v>43701.849907407406</v>
      </c>
      <c r="O174" s="125">
        <v>43701</v>
      </c>
      <c r="P174" s="126">
        <v>0.8499074074074073</v>
      </c>
      <c r="Q174" s="87" t="s">
        <v>480</v>
      </c>
      <c r="R174" s="87"/>
      <c r="S174" s="87"/>
      <c r="T174" s="87" t="s">
        <v>545</v>
      </c>
      <c r="U174" s="87"/>
      <c r="V174" s="87" t="b">
        <v>0</v>
      </c>
      <c r="W174" s="87">
        <v>0</v>
      </c>
      <c r="X174" s="87"/>
      <c r="Y174" s="87" t="b">
        <v>0</v>
      </c>
      <c r="Z174" s="87" t="s">
        <v>611</v>
      </c>
      <c r="AA174" s="87"/>
      <c r="AB174" s="87"/>
      <c r="AC174" s="87" t="b">
        <v>0</v>
      </c>
      <c r="AD174" s="87">
        <v>12</v>
      </c>
      <c r="AE174" s="87" t="s">
        <v>570</v>
      </c>
      <c r="AF174" s="87" t="s">
        <v>613</v>
      </c>
      <c r="AG174" s="87" t="b">
        <v>0</v>
      </c>
      <c r="AH174" s="87" t="s">
        <v>570</v>
      </c>
      <c r="AI174" s="87" t="s">
        <v>196</v>
      </c>
      <c r="AJ174" s="87">
        <v>0</v>
      </c>
      <c r="AK174" s="87">
        <v>0</v>
      </c>
      <c r="AL174" s="87"/>
      <c r="AM174" s="87"/>
      <c r="AN174" s="87"/>
      <c r="AO174" s="87"/>
      <c r="AP174" s="87"/>
      <c r="AQ174" s="87"/>
      <c r="AR174" s="87"/>
      <c r="AS174" s="87"/>
      <c r="AT174" s="87">
        <v>1</v>
      </c>
      <c r="AU174" s="87">
        <v>1</v>
      </c>
      <c r="AV174" s="87">
        <v>1</v>
      </c>
      <c r="AW174" s="87" t="s">
        <v>241</v>
      </c>
      <c r="AX174" s="87"/>
      <c r="AY174" s="87"/>
      <c r="AZ174" s="87"/>
      <c r="BA174" s="87"/>
      <c r="BB174" s="87"/>
      <c r="BC174" s="87"/>
      <c r="BD174" s="87"/>
      <c r="BE174" s="87"/>
      <c r="BF174" s="87"/>
      <c r="BG174" s="87" t="s">
        <v>661</v>
      </c>
      <c r="BH174" s="87">
        <v>1215</v>
      </c>
      <c r="BI174" s="87">
        <v>887</v>
      </c>
      <c r="BJ174" s="87">
        <v>653</v>
      </c>
      <c r="BK174" s="87">
        <v>513</v>
      </c>
      <c r="BL174" s="87"/>
      <c r="BM174" s="87" t="s">
        <v>718</v>
      </c>
      <c r="BN174" s="87" t="s">
        <v>773</v>
      </c>
      <c r="BO174" s="87" t="s">
        <v>814</v>
      </c>
      <c r="BP174" s="87"/>
      <c r="BQ174" s="125">
        <v>40248.68383101852</v>
      </c>
      <c r="BR174" s="87" t="s">
        <v>863</v>
      </c>
      <c r="BS174" s="87" t="b">
        <v>0</v>
      </c>
      <c r="BT174" s="87" t="b">
        <v>0</v>
      </c>
      <c r="BU174" s="87" t="b">
        <v>0</v>
      </c>
      <c r="BV174" s="87"/>
      <c r="BW174" s="87">
        <v>31</v>
      </c>
      <c r="BX174" s="87" t="s">
        <v>907</v>
      </c>
      <c r="BY174" s="87" t="b">
        <v>0</v>
      </c>
      <c r="BZ174" s="87" t="s">
        <v>66</v>
      </c>
      <c r="CA174" s="87">
        <v>1</v>
      </c>
      <c r="CB174" s="87" t="s">
        <v>266</v>
      </c>
      <c r="CC174" s="87"/>
      <c r="CD174" s="87"/>
      <c r="CE174" s="87"/>
      <c r="CF174" s="87"/>
      <c r="CG174" s="87"/>
      <c r="CH174" s="87"/>
      <c r="CI174" s="87"/>
      <c r="CJ174" s="87"/>
      <c r="CK174" s="87"/>
      <c r="CL174" s="87" t="s">
        <v>653</v>
      </c>
      <c r="CM174" s="87">
        <v>2327</v>
      </c>
      <c r="CN174" s="87">
        <v>9642</v>
      </c>
      <c r="CO174" s="87">
        <v>13676</v>
      </c>
      <c r="CP174" s="87">
        <v>10358</v>
      </c>
      <c r="CQ174" s="87"/>
      <c r="CR174" s="87" t="s">
        <v>710</v>
      </c>
      <c r="CS174" s="87"/>
      <c r="CT174" s="87" t="s">
        <v>806</v>
      </c>
      <c r="CU174" s="87"/>
      <c r="CV174" s="125">
        <v>39935.63306712963</v>
      </c>
      <c r="CW174" s="87" t="s">
        <v>856</v>
      </c>
      <c r="CX174" s="87" t="b">
        <v>0</v>
      </c>
      <c r="CY174" s="87" t="b">
        <v>0</v>
      </c>
      <c r="CZ174" s="87" t="b">
        <v>1</v>
      </c>
      <c r="DA174" s="87"/>
      <c r="DB174" s="87">
        <v>435</v>
      </c>
      <c r="DC174" s="87" t="s">
        <v>904</v>
      </c>
      <c r="DD174" s="87" t="b">
        <v>1</v>
      </c>
      <c r="DE174" s="87" t="s">
        <v>66</v>
      </c>
      <c r="DF174" s="87">
        <v>1</v>
      </c>
      <c r="DG174" s="87">
        <v>15</v>
      </c>
      <c r="DH174" s="87">
        <v>15</v>
      </c>
      <c r="DI174" s="87">
        <v>2</v>
      </c>
      <c r="DJ174" s="87">
        <v>1</v>
      </c>
      <c r="DK174" s="87">
        <v>-2</v>
      </c>
      <c r="DL174" s="87">
        <v>1</v>
      </c>
    </row>
    <row r="175" spans="1:116" ht="15">
      <c r="A175" s="87" t="s">
        <v>545</v>
      </c>
      <c r="B175" s="87" t="s">
        <v>570</v>
      </c>
      <c r="C175" s="87" t="s">
        <v>241</v>
      </c>
      <c r="D175" s="87" t="s">
        <v>265</v>
      </c>
      <c r="E175" s="87"/>
      <c r="F175" s="87" t="s">
        <v>292</v>
      </c>
      <c r="G175" s="125">
        <v>43701.849907407406</v>
      </c>
      <c r="H175" s="87" t="s">
        <v>295</v>
      </c>
      <c r="I175" s="87"/>
      <c r="J175" s="87"/>
      <c r="K175" s="87" t="s">
        <v>341</v>
      </c>
      <c r="L175" s="87"/>
      <c r="M175" s="87" t="s">
        <v>374</v>
      </c>
      <c r="N175" s="125">
        <v>43701.849907407406</v>
      </c>
      <c r="O175" s="125">
        <v>43701</v>
      </c>
      <c r="P175" s="126">
        <v>0.8499074074074073</v>
      </c>
      <c r="Q175" s="87" t="s">
        <v>480</v>
      </c>
      <c r="R175" s="87"/>
      <c r="S175" s="87"/>
      <c r="T175" s="87" t="s">
        <v>545</v>
      </c>
      <c r="U175" s="87"/>
      <c r="V175" s="87" t="b">
        <v>0</v>
      </c>
      <c r="W175" s="87">
        <v>0</v>
      </c>
      <c r="X175" s="87"/>
      <c r="Y175" s="87" t="b">
        <v>0</v>
      </c>
      <c r="Z175" s="87" t="s">
        <v>611</v>
      </c>
      <c r="AA175" s="87"/>
      <c r="AB175" s="87"/>
      <c r="AC175" s="87" t="b">
        <v>0</v>
      </c>
      <c r="AD175" s="87">
        <v>12</v>
      </c>
      <c r="AE175" s="87" t="s">
        <v>570</v>
      </c>
      <c r="AF175" s="87" t="s">
        <v>613</v>
      </c>
      <c r="AG175" s="87" t="b">
        <v>0</v>
      </c>
      <c r="AH175" s="87" t="s">
        <v>570</v>
      </c>
      <c r="AI175" s="87" t="s">
        <v>196</v>
      </c>
      <c r="AJ175" s="87">
        <v>0</v>
      </c>
      <c r="AK175" s="87">
        <v>0</v>
      </c>
      <c r="AL175" s="87"/>
      <c r="AM175" s="87"/>
      <c r="AN175" s="87"/>
      <c r="AO175" s="87"/>
      <c r="AP175" s="87"/>
      <c r="AQ175" s="87"/>
      <c r="AR175" s="87"/>
      <c r="AS175" s="87"/>
      <c r="AT175" s="87">
        <v>1</v>
      </c>
      <c r="AU175" s="87">
        <v>1</v>
      </c>
      <c r="AV175" s="87">
        <v>1</v>
      </c>
      <c r="AW175" s="87" t="s">
        <v>241</v>
      </c>
      <c r="AX175" s="87"/>
      <c r="AY175" s="87"/>
      <c r="AZ175" s="87"/>
      <c r="BA175" s="87"/>
      <c r="BB175" s="87"/>
      <c r="BC175" s="87"/>
      <c r="BD175" s="87"/>
      <c r="BE175" s="87"/>
      <c r="BF175" s="87"/>
      <c r="BG175" s="87" t="s">
        <v>661</v>
      </c>
      <c r="BH175" s="87">
        <v>1215</v>
      </c>
      <c r="BI175" s="87">
        <v>887</v>
      </c>
      <c r="BJ175" s="87">
        <v>653</v>
      </c>
      <c r="BK175" s="87">
        <v>513</v>
      </c>
      <c r="BL175" s="87"/>
      <c r="BM175" s="87" t="s">
        <v>718</v>
      </c>
      <c r="BN175" s="87" t="s">
        <v>773</v>
      </c>
      <c r="BO175" s="87" t="s">
        <v>814</v>
      </c>
      <c r="BP175" s="87"/>
      <c r="BQ175" s="125">
        <v>40248.68383101852</v>
      </c>
      <c r="BR175" s="87" t="s">
        <v>863</v>
      </c>
      <c r="BS175" s="87" t="b">
        <v>0</v>
      </c>
      <c r="BT175" s="87" t="b">
        <v>0</v>
      </c>
      <c r="BU175" s="87" t="b">
        <v>0</v>
      </c>
      <c r="BV175" s="87"/>
      <c r="BW175" s="87">
        <v>31</v>
      </c>
      <c r="BX175" s="87" t="s">
        <v>907</v>
      </c>
      <c r="BY175" s="87" t="b">
        <v>0</v>
      </c>
      <c r="BZ175" s="87" t="s">
        <v>66</v>
      </c>
      <c r="CA175" s="87">
        <v>1</v>
      </c>
      <c r="CB175" s="87" t="s">
        <v>265</v>
      </c>
      <c r="CC175" s="87"/>
      <c r="CD175" s="87"/>
      <c r="CE175" s="87"/>
      <c r="CF175" s="87"/>
      <c r="CG175" s="87"/>
      <c r="CH175" s="87"/>
      <c r="CI175" s="87"/>
      <c r="CJ175" s="87"/>
      <c r="CK175" s="87"/>
      <c r="CL175" s="87" t="s">
        <v>652</v>
      </c>
      <c r="CM175" s="87">
        <v>199</v>
      </c>
      <c r="CN175" s="87">
        <v>3222</v>
      </c>
      <c r="CO175" s="87">
        <v>7864</v>
      </c>
      <c r="CP175" s="87">
        <v>10506</v>
      </c>
      <c r="CQ175" s="87"/>
      <c r="CR175" s="87" t="s">
        <v>709</v>
      </c>
      <c r="CS175" s="87" t="s">
        <v>765</v>
      </c>
      <c r="CT175" s="87" t="s">
        <v>805</v>
      </c>
      <c r="CU175" s="87"/>
      <c r="CV175" s="125">
        <v>40029.42177083333</v>
      </c>
      <c r="CW175" s="87" t="s">
        <v>855</v>
      </c>
      <c r="CX175" s="87" t="b">
        <v>0</v>
      </c>
      <c r="CY175" s="87" t="b">
        <v>0</v>
      </c>
      <c r="CZ175" s="87" t="b">
        <v>1</v>
      </c>
      <c r="DA175" s="87"/>
      <c r="DB175" s="87">
        <v>143</v>
      </c>
      <c r="DC175" s="87" t="s">
        <v>903</v>
      </c>
      <c r="DD175" s="87" t="b">
        <v>0</v>
      </c>
      <c r="DE175" s="87" t="s">
        <v>66</v>
      </c>
      <c r="DF175" s="87">
        <v>1</v>
      </c>
      <c r="DG175" s="87">
        <v>15</v>
      </c>
      <c r="DH175" s="87">
        <v>15</v>
      </c>
      <c r="DI175" s="87">
        <v>2</v>
      </c>
      <c r="DJ175" s="87">
        <v>1</v>
      </c>
      <c r="DK175" s="87">
        <v>-2</v>
      </c>
      <c r="DL175" s="87">
        <v>1</v>
      </c>
    </row>
    <row r="176" spans="1:116" ht="15">
      <c r="A176" s="87" t="s">
        <v>544</v>
      </c>
      <c r="B176" s="87" t="s">
        <v>570</v>
      </c>
      <c r="C176" s="87" t="s">
        <v>240</v>
      </c>
      <c r="D176" s="87" t="s">
        <v>263</v>
      </c>
      <c r="E176" s="87"/>
      <c r="F176" s="87" t="s">
        <v>293</v>
      </c>
      <c r="G176" s="125">
        <v>43701.60403935185</v>
      </c>
      <c r="H176" s="87" t="s">
        <v>295</v>
      </c>
      <c r="I176" s="87"/>
      <c r="J176" s="87"/>
      <c r="K176" s="87" t="s">
        <v>341</v>
      </c>
      <c r="L176" s="87"/>
      <c r="M176" s="87" t="s">
        <v>373</v>
      </c>
      <c r="N176" s="125">
        <v>43701.60403935185</v>
      </c>
      <c r="O176" s="125">
        <v>43701</v>
      </c>
      <c r="P176" s="126">
        <v>0.6040393518518519</v>
      </c>
      <c r="Q176" s="87" t="s">
        <v>479</v>
      </c>
      <c r="R176" s="87"/>
      <c r="S176" s="87"/>
      <c r="T176" s="87" t="s">
        <v>544</v>
      </c>
      <c r="U176" s="87"/>
      <c r="V176" s="87" t="b">
        <v>0</v>
      </c>
      <c r="W176" s="87">
        <v>0</v>
      </c>
      <c r="X176" s="87"/>
      <c r="Y176" s="87" t="b">
        <v>0</v>
      </c>
      <c r="Z176" s="87" t="s">
        <v>611</v>
      </c>
      <c r="AA176" s="87"/>
      <c r="AB176" s="87"/>
      <c r="AC176" s="87" t="b">
        <v>0</v>
      </c>
      <c r="AD176" s="87">
        <v>12</v>
      </c>
      <c r="AE176" s="87" t="s">
        <v>570</v>
      </c>
      <c r="AF176" s="87" t="s">
        <v>617</v>
      </c>
      <c r="AG176" s="87" t="b">
        <v>0</v>
      </c>
      <c r="AH176" s="87" t="s">
        <v>570</v>
      </c>
      <c r="AI176" s="87" t="s">
        <v>196</v>
      </c>
      <c r="AJ176" s="87">
        <v>0</v>
      </c>
      <c r="AK176" s="87">
        <v>0</v>
      </c>
      <c r="AL176" s="87"/>
      <c r="AM176" s="87"/>
      <c r="AN176" s="87"/>
      <c r="AO176" s="87"/>
      <c r="AP176" s="87"/>
      <c r="AQ176" s="87"/>
      <c r="AR176" s="87"/>
      <c r="AS176" s="87"/>
      <c r="AT176" s="87">
        <v>1</v>
      </c>
      <c r="AU176" s="87">
        <v>1</v>
      </c>
      <c r="AV176" s="87">
        <v>1</v>
      </c>
      <c r="AW176" s="87" t="s">
        <v>240</v>
      </c>
      <c r="AX176" s="87"/>
      <c r="AY176" s="87"/>
      <c r="AZ176" s="87"/>
      <c r="BA176" s="87"/>
      <c r="BB176" s="87"/>
      <c r="BC176" s="87"/>
      <c r="BD176" s="87"/>
      <c r="BE176" s="87"/>
      <c r="BF176" s="87"/>
      <c r="BG176" s="87" t="s">
        <v>660</v>
      </c>
      <c r="BH176" s="87">
        <v>787</v>
      </c>
      <c r="BI176" s="87">
        <v>243</v>
      </c>
      <c r="BJ176" s="87">
        <v>974</v>
      </c>
      <c r="BK176" s="87">
        <v>2195</v>
      </c>
      <c r="BL176" s="87"/>
      <c r="BM176" s="87" t="s">
        <v>717</v>
      </c>
      <c r="BN176" s="87" t="s">
        <v>772</v>
      </c>
      <c r="BO176" s="87" t="s">
        <v>813</v>
      </c>
      <c r="BP176" s="87"/>
      <c r="BQ176" s="125">
        <v>41765.959398148145</v>
      </c>
      <c r="BR176" s="87" t="s">
        <v>862</v>
      </c>
      <c r="BS176" s="87" t="b">
        <v>0</v>
      </c>
      <c r="BT176" s="87" t="b">
        <v>0</v>
      </c>
      <c r="BU176" s="87" t="b">
        <v>1</v>
      </c>
      <c r="BV176" s="87"/>
      <c r="BW176" s="87">
        <v>11</v>
      </c>
      <c r="BX176" s="87" t="s">
        <v>903</v>
      </c>
      <c r="BY176" s="87" t="b">
        <v>0</v>
      </c>
      <c r="BZ176" s="87" t="s">
        <v>66</v>
      </c>
      <c r="CA176" s="87">
        <v>1</v>
      </c>
      <c r="CB176" s="87" t="s">
        <v>263</v>
      </c>
      <c r="CC176" s="87"/>
      <c r="CD176" s="87"/>
      <c r="CE176" s="87"/>
      <c r="CF176" s="87"/>
      <c r="CG176" s="87"/>
      <c r="CH176" s="87"/>
      <c r="CI176" s="87"/>
      <c r="CJ176" s="87"/>
      <c r="CK176" s="87"/>
      <c r="CL176" s="87" t="s">
        <v>654</v>
      </c>
      <c r="CM176" s="87">
        <v>874</v>
      </c>
      <c r="CN176" s="87">
        <v>1653</v>
      </c>
      <c r="CO176" s="87">
        <v>7873</v>
      </c>
      <c r="CP176" s="87">
        <v>15692</v>
      </c>
      <c r="CQ176" s="87"/>
      <c r="CR176" s="87" t="s">
        <v>711</v>
      </c>
      <c r="CS176" s="87" t="s">
        <v>766</v>
      </c>
      <c r="CT176" s="87" t="s">
        <v>807</v>
      </c>
      <c r="CU176" s="87"/>
      <c r="CV176" s="125">
        <v>39868.0934837963</v>
      </c>
      <c r="CW176" s="87" t="s">
        <v>857</v>
      </c>
      <c r="CX176" s="87" t="b">
        <v>0</v>
      </c>
      <c r="CY176" s="87" t="b">
        <v>0</v>
      </c>
      <c r="CZ176" s="87" t="b">
        <v>1</v>
      </c>
      <c r="DA176" s="87"/>
      <c r="DB176" s="87">
        <v>37</v>
      </c>
      <c r="DC176" s="87" t="s">
        <v>905</v>
      </c>
      <c r="DD176" s="87" t="b">
        <v>0</v>
      </c>
      <c r="DE176" s="87" t="s">
        <v>66</v>
      </c>
      <c r="DF176" s="87">
        <v>1</v>
      </c>
      <c r="DG176" s="87">
        <v>15</v>
      </c>
      <c r="DH176" s="87">
        <v>15</v>
      </c>
      <c r="DI176" s="87">
        <v>2</v>
      </c>
      <c r="DJ176" s="87">
        <v>1</v>
      </c>
      <c r="DK176" s="87">
        <v>-1</v>
      </c>
      <c r="DL176" s="87">
        <v>1</v>
      </c>
    </row>
    <row r="177" spans="1:116" ht="15">
      <c r="A177" s="87" t="s">
        <v>544</v>
      </c>
      <c r="B177" s="87" t="s">
        <v>570</v>
      </c>
      <c r="C177" s="87" t="s">
        <v>240</v>
      </c>
      <c r="D177" s="87" t="s">
        <v>266</v>
      </c>
      <c r="E177" s="87"/>
      <c r="F177" s="87" t="s">
        <v>293</v>
      </c>
      <c r="G177" s="125">
        <v>43701.60403935185</v>
      </c>
      <c r="H177" s="87" t="s">
        <v>295</v>
      </c>
      <c r="I177" s="87"/>
      <c r="J177" s="87"/>
      <c r="K177" s="87" t="s">
        <v>341</v>
      </c>
      <c r="L177" s="87"/>
      <c r="M177" s="87" t="s">
        <v>373</v>
      </c>
      <c r="N177" s="125">
        <v>43701.60403935185</v>
      </c>
      <c r="O177" s="125">
        <v>43701</v>
      </c>
      <c r="P177" s="126">
        <v>0.6040393518518519</v>
      </c>
      <c r="Q177" s="87" t="s">
        <v>479</v>
      </c>
      <c r="R177" s="87"/>
      <c r="S177" s="87"/>
      <c r="T177" s="87" t="s">
        <v>544</v>
      </c>
      <c r="U177" s="87"/>
      <c r="V177" s="87" t="b">
        <v>0</v>
      </c>
      <c r="W177" s="87">
        <v>0</v>
      </c>
      <c r="X177" s="87"/>
      <c r="Y177" s="87" t="b">
        <v>0</v>
      </c>
      <c r="Z177" s="87" t="s">
        <v>611</v>
      </c>
      <c r="AA177" s="87"/>
      <c r="AB177" s="87"/>
      <c r="AC177" s="87" t="b">
        <v>0</v>
      </c>
      <c r="AD177" s="87">
        <v>12</v>
      </c>
      <c r="AE177" s="87" t="s">
        <v>570</v>
      </c>
      <c r="AF177" s="87" t="s">
        <v>617</v>
      </c>
      <c r="AG177" s="87" t="b">
        <v>0</v>
      </c>
      <c r="AH177" s="87" t="s">
        <v>570</v>
      </c>
      <c r="AI177" s="87" t="s">
        <v>196</v>
      </c>
      <c r="AJ177" s="87">
        <v>0</v>
      </c>
      <c r="AK177" s="87">
        <v>0</v>
      </c>
      <c r="AL177" s="87"/>
      <c r="AM177" s="87"/>
      <c r="AN177" s="87"/>
      <c r="AO177" s="87"/>
      <c r="AP177" s="87"/>
      <c r="AQ177" s="87"/>
      <c r="AR177" s="87"/>
      <c r="AS177" s="87"/>
      <c r="AT177" s="87">
        <v>1</v>
      </c>
      <c r="AU177" s="87">
        <v>1</v>
      </c>
      <c r="AV177" s="87">
        <v>1</v>
      </c>
      <c r="AW177" s="87" t="s">
        <v>240</v>
      </c>
      <c r="AX177" s="87"/>
      <c r="AY177" s="87"/>
      <c r="AZ177" s="87"/>
      <c r="BA177" s="87"/>
      <c r="BB177" s="87"/>
      <c r="BC177" s="87"/>
      <c r="BD177" s="87"/>
      <c r="BE177" s="87"/>
      <c r="BF177" s="87"/>
      <c r="BG177" s="87" t="s">
        <v>660</v>
      </c>
      <c r="BH177" s="87">
        <v>787</v>
      </c>
      <c r="BI177" s="87">
        <v>243</v>
      </c>
      <c r="BJ177" s="87">
        <v>974</v>
      </c>
      <c r="BK177" s="87">
        <v>2195</v>
      </c>
      <c r="BL177" s="87"/>
      <c r="BM177" s="87" t="s">
        <v>717</v>
      </c>
      <c r="BN177" s="87" t="s">
        <v>772</v>
      </c>
      <c r="BO177" s="87" t="s">
        <v>813</v>
      </c>
      <c r="BP177" s="87"/>
      <c r="BQ177" s="125">
        <v>41765.959398148145</v>
      </c>
      <c r="BR177" s="87" t="s">
        <v>862</v>
      </c>
      <c r="BS177" s="87" t="b">
        <v>0</v>
      </c>
      <c r="BT177" s="87" t="b">
        <v>0</v>
      </c>
      <c r="BU177" s="87" t="b">
        <v>1</v>
      </c>
      <c r="BV177" s="87"/>
      <c r="BW177" s="87">
        <v>11</v>
      </c>
      <c r="BX177" s="87" t="s">
        <v>903</v>
      </c>
      <c r="BY177" s="87" t="b">
        <v>0</v>
      </c>
      <c r="BZ177" s="87" t="s">
        <v>66</v>
      </c>
      <c r="CA177" s="87">
        <v>1</v>
      </c>
      <c r="CB177" s="87" t="s">
        <v>266</v>
      </c>
      <c r="CC177" s="87"/>
      <c r="CD177" s="87"/>
      <c r="CE177" s="87"/>
      <c r="CF177" s="87"/>
      <c r="CG177" s="87"/>
      <c r="CH177" s="87"/>
      <c r="CI177" s="87"/>
      <c r="CJ177" s="87"/>
      <c r="CK177" s="87"/>
      <c r="CL177" s="87" t="s">
        <v>653</v>
      </c>
      <c r="CM177" s="87">
        <v>2327</v>
      </c>
      <c r="CN177" s="87">
        <v>9642</v>
      </c>
      <c r="CO177" s="87">
        <v>13676</v>
      </c>
      <c r="CP177" s="87">
        <v>10358</v>
      </c>
      <c r="CQ177" s="87"/>
      <c r="CR177" s="87" t="s">
        <v>710</v>
      </c>
      <c r="CS177" s="87"/>
      <c r="CT177" s="87" t="s">
        <v>806</v>
      </c>
      <c r="CU177" s="87"/>
      <c r="CV177" s="125">
        <v>39935.63306712963</v>
      </c>
      <c r="CW177" s="87" t="s">
        <v>856</v>
      </c>
      <c r="CX177" s="87" t="b">
        <v>0</v>
      </c>
      <c r="CY177" s="87" t="b">
        <v>0</v>
      </c>
      <c r="CZ177" s="87" t="b">
        <v>1</v>
      </c>
      <c r="DA177" s="87"/>
      <c r="DB177" s="87">
        <v>435</v>
      </c>
      <c r="DC177" s="87" t="s">
        <v>904</v>
      </c>
      <c r="DD177" s="87" t="b">
        <v>1</v>
      </c>
      <c r="DE177" s="87" t="s">
        <v>66</v>
      </c>
      <c r="DF177" s="87">
        <v>1</v>
      </c>
      <c r="DG177" s="87">
        <v>15</v>
      </c>
      <c r="DH177" s="87">
        <v>15</v>
      </c>
      <c r="DI177" s="87">
        <v>2</v>
      </c>
      <c r="DJ177" s="87">
        <v>1</v>
      </c>
      <c r="DK177" s="87">
        <v>-1</v>
      </c>
      <c r="DL177" s="87">
        <v>1</v>
      </c>
    </row>
    <row r="178" spans="1:116" ht="15">
      <c r="A178" s="87" t="s">
        <v>544</v>
      </c>
      <c r="B178" s="87" t="s">
        <v>570</v>
      </c>
      <c r="C178" s="87" t="s">
        <v>240</v>
      </c>
      <c r="D178" s="87" t="s">
        <v>265</v>
      </c>
      <c r="E178" s="87"/>
      <c r="F178" s="87" t="s">
        <v>292</v>
      </c>
      <c r="G178" s="125">
        <v>43701.60403935185</v>
      </c>
      <c r="H178" s="87" t="s">
        <v>295</v>
      </c>
      <c r="I178" s="87"/>
      <c r="J178" s="87"/>
      <c r="K178" s="87" t="s">
        <v>341</v>
      </c>
      <c r="L178" s="87"/>
      <c r="M178" s="87" t="s">
        <v>373</v>
      </c>
      <c r="N178" s="125">
        <v>43701.60403935185</v>
      </c>
      <c r="O178" s="125">
        <v>43701</v>
      </c>
      <c r="P178" s="126">
        <v>0.6040393518518519</v>
      </c>
      <c r="Q178" s="87" t="s">
        <v>479</v>
      </c>
      <c r="R178" s="87"/>
      <c r="S178" s="87"/>
      <c r="T178" s="87" t="s">
        <v>544</v>
      </c>
      <c r="U178" s="87"/>
      <c r="V178" s="87" t="b">
        <v>0</v>
      </c>
      <c r="W178" s="87">
        <v>0</v>
      </c>
      <c r="X178" s="87"/>
      <c r="Y178" s="87" t="b">
        <v>0</v>
      </c>
      <c r="Z178" s="87" t="s">
        <v>611</v>
      </c>
      <c r="AA178" s="87"/>
      <c r="AB178" s="87"/>
      <c r="AC178" s="87" t="b">
        <v>0</v>
      </c>
      <c r="AD178" s="87">
        <v>12</v>
      </c>
      <c r="AE178" s="87" t="s">
        <v>570</v>
      </c>
      <c r="AF178" s="87" t="s">
        <v>617</v>
      </c>
      <c r="AG178" s="87" t="b">
        <v>0</v>
      </c>
      <c r="AH178" s="87" t="s">
        <v>570</v>
      </c>
      <c r="AI178" s="87" t="s">
        <v>196</v>
      </c>
      <c r="AJ178" s="87">
        <v>0</v>
      </c>
      <c r="AK178" s="87">
        <v>0</v>
      </c>
      <c r="AL178" s="87"/>
      <c r="AM178" s="87"/>
      <c r="AN178" s="87"/>
      <c r="AO178" s="87"/>
      <c r="AP178" s="87"/>
      <c r="AQ178" s="87"/>
      <c r="AR178" s="87"/>
      <c r="AS178" s="87"/>
      <c r="AT178" s="87">
        <v>1</v>
      </c>
      <c r="AU178" s="87">
        <v>1</v>
      </c>
      <c r="AV178" s="87">
        <v>1</v>
      </c>
      <c r="AW178" s="87" t="s">
        <v>240</v>
      </c>
      <c r="AX178" s="87"/>
      <c r="AY178" s="87"/>
      <c r="AZ178" s="87"/>
      <c r="BA178" s="87"/>
      <c r="BB178" s="87"/>
      <c r="BC178" s="87"/>
      <c r="BD178" s="87"/>
      <c r="BE178" s="87"/>
      <c r="BF178" s="87"/>
      <c r="BG178" s="87" t="s">
        <v>660</v>
      </c>
      <c r="BH178" s="87">
        <v>787</v>
      </c>
      <c r="BI178" s="87">
        <v>243</v>
      </c>
      <c r="BJ178" s="87">
        <v>974</v>
      </c>
      <c r="BK178" s="87">
        <v>2195</v>
      </c>
      <c r="BL178" s="87"/>
      <c r="BM178" s="87" t="s">
        <v>717</v>
      </c>
      <c r="BN178" s="87" t="s">
        <v>772</v>
      </c>
      <c r="BO178" s="87" t="s">
        <v>813</v>
      </c>
      <c r="BP178" s="87"/>
      <c r="BQ178" s="125">
        <v>41765.959398148145</v>
      </c>
      <c r="BR178" s="87" t="s">
        <v>862</v>
      </c>
      <c r="BS178" s="87" t="b">
        <v>0</v>
      </c>
      <c r="BT178" s="87" t="b">
        <v>0</v>
      </c>
      <c r="BU178" s="87" t="b">
        <v>1</v>
      </c>
      <c r="BV178" s="87"/>
      <c r="BW178" s="87">
        <v>11</v>
      </c>
      <c r="BX178" s="87" t="s">
        <v>903</v>
      </c>
      <c r="BY178" s="87" t="b">
        <v>0</v>
      </c>
      <c r="BZ178" s="87" t="s">
        <v>66</v>
      </c>
      <c r="CA178" s="87">
        <v>1</v>
      </c>
      <c r="CB178" s="87" t="s">
        <v>265</v>
      </c>
      <c r="CC178" s="87"/>
      <c r="CD178" s="87"/>
      <c r="CE178" s="87"/>
      <c r="CF178" s="87"/>
      <c r="CG178" s="87"/>
      <c r="CH178" s="87"/>
      <c r="CI178" s="87"/>
      <c r="CJ178" s="87"/>
      <c r="CK178" s="87"/>
      <c r="CL178" s="87" t="s">
        <v>652</v>
      </c>
      <c r="CM178" s="87">
        <v>199</v>
      </c>
      <c r="CN178" s="87">
        <v>3222</v>
      </c>
      <c r="CO178" s="87">
        <v>7864</v>
      </c>
      <c r="CP178" s="87">
        <v>10506</v>
      </c>
      <c r="CQ178" s="87"/>
      <c r="CR178" s="87" t="s">
        <v>709</v>
      </c>
      <c r="CS178" s="87" t="s">
        <v>765</v>
      </c>
      <c r="CT178" s="87" t="s">
        <v>805</v>
      </c>
      <c r="CU178" s="87"/>
      <c r="CV178" s="125">
        <v>40029.42177083333</v>
      </c>
      <c r="CW178" s="87" t="s">
        <v>855</v>
      </c>
      <c r="CX178" s="87" t="b">
        <v>0</v>
      </c>
      <c r="CY178" s="87" t="b">
        <v>0</v>
      </c>
      <c r="CZ178" s="87" t="b">
        <v>1</v>
      </c>
      <c r="DA178" s="87"/>
      <c r="DB178" s="87">
        <v>143</v>
      </c>
      <c r="DC178" s="87" t="s">
        <v>903</v>
      </c>
      <c r="DD178" s="87" t="b">
        <v>0</v>
      </c>
      <c r="DE178" s="87" t="s">
        <v>66</v>
      </c>
      <c r="DF178" s="87">
        <v>1</v>
      </c>
      <c r="DG178" s="87">
        <v>15</v>
      </c>
      <c r="DH178" s="87">
        <v>15</v>
      </c>
      <c r="DI178" s="87">
        <v>2</v>
      </c>
      <c r="DJ178" s="87">
        <v>1</v>
      </c>
      <c r="DK178" s="87">
        <v>-1</v>
      </c>
      <c r="DL178" s="87">
        <v>1</v>
      </c>
    </row>
    <row r="179" spans="1:116" ht="15">
      <c r="A179" s="87" t="s">
        <v>543</v>
      </c>
      <c r="B179" s="87" t="s">
        <v>570</v>
      </c>
      <c r="C179" s="87" t="s">
        <v>239</v>
      </c>
      <c r="D179" s="87" t="s">
        <v>263</v>
      </c>
      <c r="E179" s="87"/>
      <c r="F179" s="87" t="s">
        <v>293</v>
      </c>
      <c r="G179" s="125">
        <v>43701.56761574074</v>
      </c>
      <c r="H179" s="87" t="s">
        <v>295</v>
      </c>
      <c r="I179" s="87"/>
      <c r="J179" s="87"/>
      <c r="K179" s="87" t="s">
        <v>341</v>
      </c>
      <c r="L179" s="87"/>
      <c r="M179" s="87" t="s">
        <v>372</v>
      </c>
      <c r="N179" s="125">
        <v>43701.56761574074</v>
      </c>
      <c r="O179" s="125">
        <v>43701</v>
      </c>
      <c r="P179" s="126">
        <v>0.5676157407407407</v>
      </c>
      <c r="Q179" s="87" t="s">
        <v>478</v>
      </c>
      <c r="R179" s="87"/>
      <c r="S179" s="87"/>
      <c r="T179" s="87" t="s">
        <v>543</v>
      </c>
      <c r="U179" s="87"/>
      <c r="V179" s="87" t="b">
        <v>0</v>
      </c>
      <c r="W179" s="87">
        <v>0</v>
      </c>
      <c r="X179" s="87"/>
      <c r="Y179" s="87" t="b">
        <v>0</v>
      </c>
      <c r="Z179" s="87" t="s">
        <v>611</v>
      </c>
      <c r="AA179" s="87"/>
      <c r="AB179" s="87"/>
      <c r="AC179" s="87" t="b">
        <v>0</v>
      </c>
      <c r="AD179" s="87">
        <v>12</v>
      </c>
      <c r="AE179" s="87" t="s">
        <v>570</v>
      </c>
      <c r="AF179" s="87" t="s">
        <v>616</v>
      </c>
      <c r="AG179" s="87" t="b">
        <v>0</v>
      </c>
      <c r="AH179" s="87" t="s">
        <v>570</v>
      </c>
      <c r="AI179" s="87" t="s">
        <v>196</v>
      </c>
      <c r="AJ179" s="87">
        <v>0</v>
      </c>
      <c r="AK179" s="87">
        <v>0</v>
      </c>
      <c r="AL179" s="87"/>
      <c r="AM179" s="87"/>
      <c r="AN179" s="87"/>
      <c r="AO179" s="87"/>
      <c r="AP179" s="87"/>
      <c r="AQ179" s="87"/>
      <c r="AR179" s="87"/>
      <c r="AS179" s="87"/>
      <c r="AT179" s="87">
        <v>1</v>
      </c>
      <c r="AU179" s="87">
        <v>1</v>
      </c>
      <c r="AV179" s="87">
        <v>1</v>
      </c>
      <c r="AW179" s="87" t="s">
        <v>239</v>
      </c>
      <c r="AX179" s="87"/>
      <c r="AY179" s="87"/>
      <c r="AZ179" s="87"/>
      <c r="BA179" s="87"/>
      <c r="BB179" s="87"/>
      <c r="BC179" s="87"/>
      <c r="BD179" s="87"/>
      <c r="BE179" s="87"/>
      <c r="BF179" s="87"/>
      <c r="BG179" s="87" t="s">
        <v>659</v>
      </c>
      <c r="BH179" s="87">
        <v>41</v>
      </c>
      <c r="BI179" s="87">
        <v>233</v>
      </c>
      <c r="BJ179" s="87">
        <v>5376</v>
      </c>
      <c r="BK179" s="87">
        <v>344</v>
      </c>
      <c r="BL179" s="87"/>
      <c r="BM179" s="87" t="s">
        <v>716</v>
      </c>
      <c r="BN179" s="87" t="s">
        <v>771</v>
      </c>
      <c r="BO179" s="87" t="s">
        <v>812</v>
      </c>
      <c r="BP179" s="87"/>
      <c r="BQ179" s="125">
        <v>39942.07707175926</v>
      </c>
      <c r="BR179" s="87"/>
      <c r="BS179" s="87" t="b">
        <v>0</v>
      </c>
      <c r="BT179" s="87" t="b">
        <v>0</v>
      </c>
      <c r="BU179" s="87" t="b">
        <v>1</v>
      </c>
      <c r="BV179" s="87"/>
      <c r="BW179" s="87">
        <v>28</v>
      </c>
      <c r="BX179" s="87" t="s">
        <v>907</v>
      </c>
      <c r="BY179" s="87" t="b">
        <v>0</v>
      </c>
      <c r="BZ179" s="87" t="s">
        <v>66</v>
      </c>
      <c r="CA179" s="87">
        <v>1</v>
      </c>
      <c r="CB179" s="87" t="s">
        <v>263</v>
      </c>
      <c r="CC179" s="87"/>
      <c r="CD179" s="87"/>
      <c r="CE179" s="87"/>
      <c r="CF179" s="87"/>
      <c r="CG179" s="87"/>
      <c r="CH179" s="87"/>
      <c r="CI179" s="87"/>
      <c r="CJ179" s="87"/>
      <c r="CK179" s="87"/>
      <c r="CL179" s="87" t="s">
        <v>654</v>
      </c>
      <c r="CM179" s="87">
        <v>874</v>
      </c>
      <c r="CN179" s="87">
        <v>1653</v>
      </c>
      <c r="CO179" s="87">
        <v>7873</v>
      </c>
      <c r="CP179" s="87">
        <v>15692</v>
      </c>
      <c r="CQ179" s="87"/>
      <c r="CR179" s="87" t="s">
        <v>711</v>
      </c>
      <c r="CS179" s="87" t="s">
        <v>766</v>
      </c>
      <c r="CT179" s="87" t="s">
        <v>807</v>
      </c>
      <c r="CU179" s="87"/>
      <c r="CV179" s="125">
        <v>39868.0934837963</v>
      </c>
      <c r="CW179" s="87" t="s">
        <v>857</v>
      </c>
      <c r="CX179" s="87" t="b">
        <v>0</v>
      </c>
      <c r="CY179" s="87" t="b">
        <v>0</v>
      </c>
      <c r="CZ179" s="87" t="b">
        <v>1</v>
      </c>
      <c r="DA179" s="87"/>
      <c r="DB179" s="87">
        <v>37</v>
      </c>
      <c r="DC179" s="87" t="s">
        <v>905</v>
      </c>
      <c r="DD179" s="87" t="b">
        <v>0</v>
      </c>
      <c r="DE179" s="87" t="s">
        <v>66</v>
      </c>
      <c r="DF179" s="87">
        <v>1</v>
      </c>
      <c r="DG179" s="87">
        <v>15</v>
      </c>
      <c r="DH179" s="87">
        <v>15</v>
      </c>
      <c r="DI179" s="87">
        <v>2</v>
      </c>
      <c r="DJ179" s="87">
        <v>1</v>
      </c>
      <c r="DK179" s="87">
        <v>0</v>
      </c>
      <c r="DL179" s="87">
        <v>1</v>
      </c>
    </row>
    <row r="180" spans="1:116" ht="15">
      <c r="A180" s="87" t="s">
        <v>543</v>
      </c>
      <c r="B180" s="87" t="s">
        <v>570</v>
      </c>
      <c r="C180" s="87" t="s">
        <v>239</v>
      </c>
      <c r="D180" s="87" t="s">
        <v>266</v>
      </c>
      <c r="E180" s="87"/>
      <c r="F180" s="87" t="s">
        <v>293</v>
      </c>
      <c r="G180" s="125">
        <v>43701.56761574074</v>
      </c>
      <c r="H180" s="87" t="s">
        <v>295</v>
      </c>
      <c r="I180" s="87"/>
      <c r="J180" s="87"/>
      <c r="K180" s="87" t="s">
        <v>341</v>
      </c>
      <c r="L180" s="87"/>
      <c r="M180" s="87" t="s">
        <v>372</v>
      </c>
      <c r="N180" s="125">
        <v>43701.56761574074</v>
      </c>
      <c r="O180" s="125">
        <v>43701</v>
      </c>
      <c r="P180" s="126">
        <v>0.5676157407407407</v>
      </c>
      <c r="Q180" s="87" t="s">
        <v>478</v>
      </c>
      <c r="R180" s="87"/>
      <c r="S180" s="87"/>
      <c r="T180" s="87" t="s">
        <v>543</v>
      </c>
      <c r="U180" s="87"/>
      <c r="V180" s="87" t="b">
        <v>0</v>
      </c>
      <c r="W180" s="87">
        <v>0</v>
      </c>
      <c r="X180" s="87"/>
      <c r="Y180" s="87" t="b">
        <v>0</v>
      </c>
      <c r="Z180" s="87" t="s">
        <v>611</v>
      </c>
      <c r="AA180" s="87"/>
      <c r="AB180" s="87"/>
      <c r="AC180" s="87" t="b">
        <v>0</v>
      </c>
      <c r="AD180" s="87">
        <v>12</v>
      </c>
      <c r="AE180" s="87" t="s">
        <v>570</v>
      </c>
      <c r="AF180" s="87" t="s">
        <v>616</v>
      </c>
      <c r="AG180" s="87" t="b">
        <v>0</v>
      </c>
      <c r="AH180" s="87" t="s">
        <v>570</v>
      </c>
      <c r="AI180" s="87" t="s">
        <v>196</v>
      </c>
      <c r="AJ180" s="87">
        <v>0</v>
      </c>
      <c r="AK180" s="87">
        <v>0</v>
      </c>
      <c r="AL180" s="87"/>
      <c r="AM180" s="87"/>
      <c r="AN180" s="87"/>
      <c r="AO180" s="87"/>
      <c r="AP180" s="87"/>
      <c r="AQ180" s="87"/>
      <c r="AR180" s="87"/>
      <c r="AS180" s="87"/>
      <c r="AT180" s="87">
        <v>1</v>
      </c>
      <c r="AU180" s="87">
        <v>1</v>
      </c>
      <c r="AV180" s="87">
        <v>1</v>
      </c>
      <c r="AW180" s="87" t="s">
        <v>239</v>
      </c>
      <c r="AX180" s="87"/>
      <c r="AY180" s="87"/>
      <c r="AZ180" s="87"/>
      <c r="BA180" s="87"/>
      <c r="BB180" s="87"/>
      <c r="BC180" s="87"/>
      <c r="BD180" s="87"/>
      <c r="BE180" s="87"/>
      <c r="BF180" s="87"/>
      <c r="BG180" s="87" t="s">
        <v>659</v>
      </c>
      <c r="BH180" s="87">
        <v>41</v>
      </c>
      <c r="BI180" s="87">
        <v>233</v>
      </c>
      <c r="BJ180" s="87">
        <v>5376</v>
      </c>
      <c r="BK180" s="87">
        <v>344</v>
      </c>
      <c r="BL180" s="87"/>
      <c r="BM180" s="87" t="s">
        <v>716</v>
      </c>
      <c r="BN180" s="87" t="s">
        <v>771</v>
      </c>
      <c r="BO180" s="87" t="s">
        <v>812</v>
      </c>
      <c r="BP180" s="87"/>
      <c r="BQ180" s="125">
        <v>39942.07707175926</v>
      </c>
      <c r="BR180" s="87"/>
      <c r="BS180" s="87" t="b">
        <v>0</v>
      </c>
      <c r="BT180" s="87" t="b">
        <v>0</v>
      </c>
      <c r="BU180" s="87" t="b">
        <v>1</v>
      </c>
      <c r="BV180" s="87"/>
      <c r="BW180" s="87">
        <v>28</v>
      </c>
      <c r="BX180" s="87" t="s">
        <v>907</v>
      </c>
      <c r="BY180" s="87" t="b">
        <v>0</v>
      </c>
      <c r="BZ180" s="87" t="s">
        <v>66</v>
      </c>
      <c r="CA180" s="87">
        <v>1</v>
      </c>
      <c r="CB180" s="87" t="s">
        <v>266</v>
      </c>
      <c r="CC180" s="87"/>
      <c r="CD180" s="87"/>
      <c r="CE180" s="87"/>
      <c r="CF180" s="87"/>
      <c r="CG180" s="87"/>
      <c r="CH180" s="87"/>
      <c r="CI180" s="87"/>
      <c r="CJ180" s="87"/>
      <c r="CK180" s="87"/>
      <c r="CL180" s="87" t="s">
        <v>653</v>
      </c>
      <c r="CM180" s="87">
        <v>2327</v>
      </c>
      <c r="CN180" s="87">
        <v>9642</v>
      </c>
      <c r="CO180" s="87">
        <v>13676</v>
      </c>
      <c r="CP180" s="87">
        <v>10358</v>
      </c>
      <c r="CQ180" s="87"/>
      <c r="CR180" s="87" t="s">
        <v>710</v>
      </c>
      <c r="CS180" s="87"/>
      <c r="CT180" s="87" t="s">
        <v>806</v>
      </c>
      <c r="CU180" s="87"/>
      <c r="CV180" s="125">
        <v>39935.63306712963</v>
      </c>
      <c r="CW180" s="87" t="s">
        <v>856</v>
      </c>
      <c r="CX180" s="87" t="b">
        <v>0</v>
      </c>
      <c r="CY180" s="87" t="b">
        <v>0</v>
      </c>
      <c r="CZ180" s="87" t="b">
        <v>1</v>
      </c>
      <c r="DA180" s="87"/>
      <c r="DB180" s="87">
        <v>435</v>
      </c>
      <c r="DC180" s="87" t="s">
        <v>904</v>
      </c>
      <c r="DD180" s="87" t="b">
        <v>1</v>
      </c>
      <c r="DE180" s="87" t="s">
        <v>66</v>
      </c>
      <c r="DF180" s="87">
        <v>1</v>
      </c>
      <c r="DG180" s="87">
        <v>15</v>
      </c>
      <c r="DH180" s="87">
        <v>15</v>
      </c>
      <c r="DI180" s="87">
        <v>2</v>
      </c>
      <c r="DJ180" s="87">
        <v>1</v>
      </c>
      <c r="DK180" s="87">
        <v>0</v>
      </c>
      <c r="DL180" s="87">
        <v>1</v>
      </c>
    </row>
    <row r="181" spans="1:116" ht="15">
      <c r="A181" s="87" t="s">
        <v>543</v>
      </c>
      <c r="B181" s="87" t="s">
        <v>570</v>
      </c>
      <c r="C181" s="87" t="s">
        <v>239</v>
      </c>
      <c r="D181" s="87" t="s">
        <v>265</v>
      </c>
      <c r="E181" s="87"/>
      <c r="F181" s="87" t="s">
        <v>292</v>
      </c>
      <c r="G181" s="125">
        <v>43701.56761574074</v>
      </c>
      <c r="H181" s="87" t="s">
        <v>295</v>
      </c>
      <c r="I181" s="87"/>
      <c r="J181" s="87"/>
      <c r="K181" s="87" t="s">
        <v>341</v>
      </c>
      <c r="L181" s="87"/>
      <c r="M181" s="87" t="s">
        <v>372</v>
      </c>
      <c r="N181" s="125">
        <v>43701.56761574074</v>
      </c>
      <c r="O181" s="125">
        <v>43701</v>
      </c>
      <c r="P181" s="126">
        <v>0.5676157407407407</v>
      </c>
      <c r="Q181" s="87" t="s">
        <v>478</v>
      </c>
      <c r="R181" s="87"/>
      <c r="S181" s="87"/>
      <c r="T181" s="87" t="s">
        <v>543</v>
      </c>
      <c r="U181" s="87"/>
      <c r="V181" s="87" t="b">
        <v>0</v>
      </c>
      <c r="W181" s="87">
        <v>0</v>
      </c>
      <c r="X181" s="87"/>
      <c r="Y181" s="87" t="b">
        <v>0</v>
      </c>
      <c r="Z181" s="87" t="s">
        <v>611</v>
      </c>
      <c r="AA181" s="87"/>
      <c r="AB181" s="87"/>
      <c r="AC181" s="87" t="b">
        <v>0</v>
      </c>
      <c r="AD181" s="87">
        <v>12</v>
      </c>
      <c r="AE181" s="87" t="s">
        <v>570</v>
      </c>
      <c r="AF181" s="87" t="s">
        <v>616</v>
      </c>
      <c r="AG181" s="87" t="b">
        <v>0</v>
      </c>
      <c r="AH181" s="87" t="s">
        <v>570</v>
      </c>
      <c r="AI181" s="87" t="s">
        <v>196</v>
      </c>
      <c r="AJ181" s="87">
        <v>0</v>
      </c>
      <c r="AK181" s="87">
        <v>0</v>
      </c>
      <c r="AL181" s="87"/>
      <c r="AM181" s="87"/>
      <c r="AN181" s="87"/>
      <c r="AO181" s="87"/>
      <c r="AP181" s="87"/>
      <c r="AQ181" s="87"/>
      <c r="AR181" s="87"/>
      <c r="AS181" s="87"/>
      <c r="AT181" s="87">
        <v>1</v>
      </c>
      <c r="AU181" s="87">
        <v>1</v>
      </c>
      <c r="AV181" s="87">
        <v>1</v>
      </c>
      <c r="AW181" s="87" t="s">
        <v>239</v>
      </c>
      <c r="AX181" s="87"/>
      <c r="AY181" s="87"/>
      <c r="AZ181" s="87"/>
      <c r="BA181" s="87"/>
      <c r="BB181" s="87"/>
      <c r="BC181" s="87"/>
      <c r="BD181" s="87"/>
      <c r="BE181" s="87"/>
      <c r="BF181" s="87"/>
      <c r="BG181" s="87" t="s">
        <v>659</v>
      </c>
      <c r="BH181" s="87">
        <v>41</v>
      </c>
      <c r="BI181" s="87">
        <v>233</v>
      </c>
      <c r="BJ181" s="87">
        <v>5376</v>
      </c>
      <c r="BK181" s="87">
        <v>344</v>
      </c>
      <c r="BL181" s="87"/>
      <c r="BM181" s="87" t="s">
        <v>716</v>
      </c>
      <c r="BN181" s="87" t="s">
        <v>771</v>
      </c>
      <c r="BO181" s="87" t="s">
        <v>812</v>
      </c>
      <c r="BP181" s="87"/>
      <c r="BQ181" s="125">
        <v>39942.07707175926</v>
      </c>
      <c r="BR181" s="87"/>
      <c r="BS181" s="87" t="b">
        <v>0</v>
      </c>
      <c r="BT181" s="87" t="b">
        <v>0</v>
      </c>
      <c r="BU181" s="87" t="b">
        <v>1</v>
      </c>
      <c r="BV181" s="87"/>
      <c r="BW181" s="87">
        <v>28</v>
      </c>
      <c r="BX181" s="87" t="s">
        <v>907</v>
      </c>
      <c r="BY181" s="87" t="b">
        <v>0</v>
      </c>
      <c r="BZ181" s="87" t="s">
        <v>66</v>
      </c>
      <c r="CA181" s="87">
        <v>1</v>
      </c>
      <c r="CB181" s="87" t="s">
        <v>265</v>
      </c>
      <c r="CC181" s="87"/>
      <c r="CD181" s="87"/>
      <c r="CE181" s="87"/>
      <c r="CF181" s="87"/>
      <c r="CG181" s="87"/>
      <c r="CH181" s="87"/>
      <c r="CI181" s="87"/>
      <c r="CJ181" s="87"/>
      <c r="CK181" s="87"/>
      <c r="CL181" s="87" t="s">
        <v>652</v>
      </c>
      <c r="CM181" s="87">
        <v>199</v>
      </c>
      <c r="CN181" s="87">
        <v>3222</v>
      </c>
      <c r="CO181" s="87">
        <v>7864</v>
      </c>
      <c r="CP181" s="87">
        <v>10506</v>
      </c>
      <c r="CQ181" s="87"/>
      <c r="CR181" s="87" t="s">
        <v>709</v>
      </c>
      <c r="CS181" s="87" t="s">
        <v>765</v>
      </c>
      <c r="CT181" s="87" t="s">
        <v>805</v>
      </c>
      <c r="CU181" s="87"/>
      <c r="CV181" s="125">
        <v>40029.42177083333</v>
      </c>
      <c r="CW181" s="87" t="s">
        <v>855</v>
      </c>
      <c r="CX181" s="87" t="b">
        <v>0</v>
      </c>
      <c r="CY181" s="87" t="b">
        <v>0</v>
      </c>
      <c r="CZ181" s="87" t="b">
        <v>1</v>
      </c>
      <c r="DA181" s="87"/>
      <c r="DB181" s="87">
        <v>143</v>
      </c>
      <c r="DC181" s="87" t="s">
        <v>903</v>
      </c>
      <c r="DD181" s="87" t="b">
        <v>0</v>
      </c>
      <c r="DE181" s="87" t="s">
        <v>66</v>
      </c>
      <c r="DF181" s="87">
        <v>1</v>
      </c>
      <c r="DG181" s="87">
        <v>15</v>
      </c>
      <c r="DH181" s="87">
        <v>15</v>
      </c>
      <c r="DI181" s="87">
        <v>2</v>
      </c>
      <c r="DJ181" s="87">
        <v>1</v>
      </c>
      <c r="DK181" s="87">
        <v>0</v>
      </c>
      <c r="DL181" s="87">
        <v>1</v>
      </c>
    </row>
    <row r="182" spans="1:116" ht="15">
      <c r="A182" s="87" t="s">
        <v>542</v>
      </c>
      <c r="B182" s="87" t="s">
        <v>570</v>
      </c>
      <c r="C182" s="87" t="s">
        <v>238</v>
      </c>
      <c r="D182" s="87" t="s">
        <v>263</v>
      </c>
      <c r="E182" s="87"/>
      <c r="F182" s="87" t="s">
        <v>293</v>
      </c>
      <c r="G182" s="125">
        <v>43700.87395833333</v>
      </c>
      <c r="H182" s="87" t="s">
        <v>295</v>
      </c>
      <c r="I182" s="87"/>
      <c r="J182" s="87"/>
      <c r="K182" s="87" t="s">
        <v>341</v>
      </c>
      <c r="L182" s="87"/>
      <c r="M182" s="87" t="s">
        <v>371</v>
      </c>
      <c r="N182" s="125">
        <v>43700.87395833333</v>
      </c>
      <c r="O182" s="125">
        <v>43700</v>
      </c>
      <c r="P182" s="126">
        <v>0.8739583333333334</v>
      </c>
      <c r="Q182" s="87" t="s">
        <v>477</v>
      </c>
      <c r="R182" s="87"/>
      <c r="S182" s="87"/>
      <c r="T182" s="87" t="s">
        <v>542</v>
      </c>
      <c r="U182" s="87"/>
      <c r="V182" s="87" t="b">
        <v>0</v>
      </c>
      <c r="W182" s="87">
        <v>0</v>
      </c>
      <c r="X182" s="87"/>
      <c r="Y182" s="87" t="b">
        <v>0</v>
      </c>
      <c r="Z182" s="87" t="s">
        <v>611</v>
      </c>
      <c r="AA182" s="87"/>
      <c r="AB182" s="87"/>
      <c r="AC182" s="87" t="b">
        <v>0</v>
      </c>
      <c r="AD182" s="87">
        <v>12</v>
      </c>
      <c r="AE182" s="87" t="s">
        <v>570</v>
      </c>
      <c r="AF182" s="87" t="s">
        <v>616</v>
      </c>
      <c r="AG182" s="87" t="b">
        <v>0</v>
      </c>
      <c r="AH182" s="87" t="s">
        <v>570</v>
      </c>
      <c r="AI182" s="87" t="s">
        <v>196</v>
      </c>
      <c r="AJ182" s="87">
        <v>0</v>
      </c>
      <c r="AK182" s="87">
        <v>0</v>
      </c>
      <c r="AL182" s="87"/>
      <c r="AM182" s="87"/>
      <c r="AN182" s="87"/>
      <c r="AO182" s="87"/>
      <c r="AP182" s="87"/>
      <c r="AQ182" s="87"/>
      <c r="AR182" s="87"/>
      <c r="AS182" s="87"/>
      <c r="AT182" s="87">
        <v>1</v>
      </c>
      <c r="AU182" s="87">
        <v>1</v>
      </c>
      <c r="AV182" s="87">
        <v>1</v>
      </c>
      <c r="AW182" s="87" t="s">
        <v>238</v>
      </c>
      <c r="AX182" s="87"/>
      <c r="AY182" s="87"/>
      <c r="AZ182" s="87"/>
      <c r="BA182" s="87"/>
      <c r="BB182" s="87"/>
      <c r="BC182" s="87"/>
      <c r="BD182" s="87"/>
      <c r="BE182" s="87"/>
      <c r="BF182" s="87"/>
      <c r="BG182" s="87" t="s">
        <v>658</v>
      </c>
      <c r="BH182" s="87">
        <v>520</v>
      </c>
      <c r="BI182" s="87">
        <v>2187</v>
      </c>
      <c r="BJ182" s="87">
        <v>8100</v>
      </c>
      <c r="BK182" s="87">
        <v>11506</v>
      </c>
      <c r="BL182" s="87"/>
      <c r="BM182" s="87" t="s">
        <v>715</v>
      </c>
      <c r="BN182" s="87" t="s">
        <v>770</v>
      </c>
      <c r="BO182" s="87" t="s">
        <v>811</v>
      </c>
      <c r="BP182" s="87"/>
      <c r="BQ182" s="125">
        <v>39314.8728587963</v>
      </c>
      <c r="BR182" s="87" t="s">
        <v>861</v>
      </c>
      <c r="BS182" s="87" t="b">
        <v>0</v>
      </c>
      <c r="BT182" s="87" t="b">
        <v>0</v>
      </c>
      <c r="BU182" s="87" t="b">
        <v>1</v>
      </c>
      <c r="BV182" s="87"/>
      <c r="BW182" s="87">
        <v>155</v>
      </c>
      <c r="BX182" s="87" t="s">
        <v>903</v>
      </c>
      <c r="BY182" s="87" t="b">
        <v>0</v>
      </c>
      <c r="BZ182" s="87" t="s">
        <v>66</v>
      </c>
      <c r="CA182" s="87">
        <v>1</v>
      </c>
      <c r="CB182" s="87" t="s">
        <v>263</v>
      </c>
      <c r="CC182" s="87"/>
      <c r="CD182" s="87"/>
      <c r="CE182" s="87"/>
      <c r="CF182" s="87"/>
      <c r="CG182" s="87"/>
      <c r="CH182" s="87"/>
      <c r="CI182" s="87"/>
      <c r="CJ182" s="87"/>
      <c r="CK182" s="87"/>
      <c r="CL182" s="87" t="s">
        <v>654</v>
      </c>
      <c r="CM182" s="87">
        <v>874</v>
      </c>
      <c r="CN182" s="87">
        <v>1653</v>
      </c>
      <c r="CO182" s="87">
        <v>7873</v>
      </c>
      <c r="CP182" s="87">
        <v>15692</v>
      </c>
      <c r="CQ182" s="87"/>
      <c r="CR182" s="87" t="s">
        <v>711</v>
      </c>
      <c r="CS182" s="87" t="s">
        <v>766</v>
      </c>
      <c r="CT182" s="87" t="s">
        <v>807</v>
      </c>
      <c r="CU182" s="87"/>
      <c r="CV182" s="125">
        <v>39868.0934837963</v>
      </c>
      <c r="CW182" s="87" t="s">
        <v>857</v>
      </c>
      <c r="CX182" s="87" t="b">
        <v>0</v>
      </c>
      <c r="CY182" s="87" t="b">
        <v>0</v>
      </c>
      <c r="CZ182" s="87" t="b">
        <v>1</v>
      </c>
      <c r="DA182" s="87"/>
      <c r="DB182" s="87">
        <v>37</v>
      </c>
      <c r="DC182" s="87" t="s">
        <v>905</v>
      </c>
      <c r="DD182" s="87" t="b">
        <v>0</v>
      </c>
      <c r="DE182" s="87" t="s">
        <v>66</v>
      </c>
      <c r="DF182" s="87">
        <v>1</v>
      </c>
      <c r="DG182" s="87">
        <v>15</v>
      </c>
      <c r="DH182" s="87">
        <v>15</v>
      </c>
      <c r="DI182" s="87">
        <v>2</v>
      </c>
      <c r="DJ182" s="87">
        <v>1</v>
      </c>
      <c r="DK182" s="87">
        <v>1</v>
      </c>
      <c r="DL182" s="87">
        <v>1</v>
      </c>
    </row>
    <row r="183" spans="1:116" ht="15">
      <c r="A183" s="87" t="s">
        <v>542</v>
      </c>
      <c r="B183" s="87" t="s">
        <v>570</v>
      </c>
      <c r="C183" s="87" t="s">
        <v>238</v>
      </c>
      <c r="D183" s="87" t="s">
        <v>266</v>
      </c>
      <c r="E183" s="87"/>
      <c r="F183" s="87" t="s">
        <v>293</v>
      </c>
      <c r="G183" s="125">
        <v>43700.87395833333</v>
      </c>
      <c r="H183" s="87" t="s">
        <v>295</v>
      </c>
      <c r="I183" s="87"/>
      <c r="J183" s="87"/>
      <c r="K183" s="87" t="s">
        <v>341</v>
      </c>
      <c r="L183" s="87"/>
      <c r="M183" s="87" t="s">
        <v>371</v>
      </c>
      <c r="N183" s="125">
        <v>43700.87395833333</v>
      </c>
      <c r="O183" s="125">
        <v>43700</v>
      </c>
      <c r="P183" s="126">
        <v>0.8739583333333334</v>
      </c>
      <c r="Q183" s="87" t="s">
        <v>477</v>
      </c>
      <c r="R183" s="87"/>
      <c r="S183" s="87"/>
      <c r="T183" s="87" t="s">
        <v>542</v>
      </c>
      <c r="U183" s="87"/>
      <c r="V183" s="87" t="b">
        <v>0</v>
      </c>
      <c r="W183" s="87">
        <v>0</v>
      </c>
      <c r="X183" s="87"/>
      <c r="Y183" s="87" t="b">
        <v>0</v>
      </c>
      <c r="Z183" s="87" t="s">
        <v>611</v>
      </c>
      <c r="AA183" s="87"/>
      <c r="AB183" s="87"/>
      <c r="AC183" s="87" t="b">
        <v>0</v>
      </c>
      <c r="AD183" s="87">
        <v>12</v>
      </c>
      <c r="AE183" s="87" t="s">
        <v>570</v>
      </c>
      <c r="AF183" s="87" t="s">
        <v>616</v>
      </c>
      <c r="AG183" s="87" t="b">
        <v>0</v>
      </c>
      <c r="AH183" s="87" t="s">
        <v>570</v>
      </c>
      <c r="AI183" s="87" t="s">
        <v>196</v>
      </c>
      <c r="AJ183" s="87">
        <v>0</v>
      </c>
      <c r="AK183" s="87">
        <v>0</v>
      </c>
      <c r="AL183" s="87"/>
      <c r="AM183" s="87"/>
      <c r="AN183" s="87"/>
      <c r="AO183" s="87"/>
      <c r="AP183" s="87"/>
      <c r="AQ183" s="87"/>
      <c r="AR183" s="87"/>
      <c r="AS183" s="87"/>
      <c r="AT183" s="87">
        <v>1</v>
      </c>
      <c r="AU183" s="87">
        <v>1</v>
      </c>
      <c r="AV183" s="87">
        <v>1</v>
      </c>
      <c r="AW183" s="87" t="s">
        <v>238</v>
      </c>
      <c r="AX183" s="87"/>
      <c r="AY183" s="87"/>
      <c r="AZ183" s="87"/>
      <c r="BA183" s="87"/>
      <c r="BB183" s="87"/>
      <c r="BC183" s="87"/>
      <c r="BD183" s="87"/>
      <c r="BE183" s="87"/>
      <c r="BF183" s="87"/>
      <c r="BG183" s="87" t="s">
        <v>658</v>
      </c>
      <c r="BH183" s="87">
        <v>520</v>
      </c>
      <c r="BI183" s="87">
        <v>2187</v>
      </c>
      <c r="BJ183" s="87">
        <v>8100</v>
      </c>
      <c r="BK183" s="87">
        <v>11506</v>
      </c>
      <c r="BL183" s="87"/>
      <c r="BM183" s="87" t="s">
        <v>715</v>
      </c>
      <c r="BN183" s="87" t="s">
        <v>770</v>
      </c>
      <c r="BO183" s="87" t="s">
        <v>811</v>
      </c>
      <c r="BP183" s="87"/>
      <c r="BQ183" s="125">
        <v>39314.8728587963</v>
      </c>
      <c r="BR183" s="87" t="s">
        <v>861</v>
      </c>
      <c r="BS183" s="87" t="b">
        <v>0</v>
      </c>
      <c r="BT183" s="87" t="b">
        <v>0</v>
      </c>
      <c r="BU183" s="87" t="b">
        <v>1</v>
      </c>
      <c r="BV183" s="87"/>
      <c r="BW183" s="87">
        <v>155</v>
      </c>
      <c r="BX183" s="87" t="s">
        <v>903</v>
      </c>
      <c r="BY183" s="87" t="b">
        <v>0</v>
      </c>
      <c r="BZ183" s="87" t="s">
        <v>66</v>
      </c>
      <c r="CA183" s="87">
        <v>1</v>
      </c>
      <c r="CB183" s="87" t="s">
        <v>266</v>
      </c>
      <c r="CC183" s="87"/>
      <c r="CD183" s="87"/>
      <c r="CE183" s="87"/>
      <c r="CF183" s="87"/>
      <c r="CG183" s="87"/>
      <c r="CH183" s="87"/>
      <c r="CI183" s="87"/>
      <c r="CJ183" s="87"/>
      <c r="CK183" s="87"/>
      <c r="CL183" s="87" t="s">
        <v>653</v>
      </c>
      <c r="CM183" s="87">
        <v>2327</v>
      </c>
      <c r="CN183" s="87">
        <v>9642</v>
      </c>
      <c r="CO183" s="87">
        <v>13676</v>
      </c>
      <c r="CP183" s="87">
        <v>10358</v>
      </c>
      <c r="CQ183" s="87"/>
      <c r="CR183" s="87" t="s">
        <v>710</v>
      </c>
      <c r="CS183" s="87"/>
      <c r="CT183" s="87" t="s">
        <v>806</v>
      </c>
      <c r="CU183" s="87"/>
      <c r="CV183" s="125">
        <v>39935.63306712963</v>
      </c>
      <c r="CW183" s="87" t="s">
        <v>856</v>
      </c>
      <c r="CX183" s="87" t="b">
        <v>0</v>
      </c>
      <c r="CY183" s="87" t="b">
        <v>0</v>
      </c>
      <c r="CZ183" s="87" t="b">
        <v>1</v>
      </c>
      <c r="DA183" s="87"/>
      <c r="DB183" s="87">
        <v>435</v>
      </c>
      <c r="DC183" s="87" t="s">
        <v>904</v>
      </c>
      <c r="DD183" s="87" t="b">
        <v>1</v>
      </c>
      <c r="DE183" s="87" t="s">
        <v>66</v>
      </c>
      <c r="DF183" s="87">
        <v>1</v>
      </c>
      <c r="DG183" s="87">
        <v>15</v>
      </c>
      <c r="DH183" s="87">
        <v>15</v>
      </c>
      <c r="DI183" s="87">
        <v>2</v>
      </c>
      <c r="DJ183" s="87">
        <v>1</v>
      </c>
      <c r="DK183" s="87">
        <v>1</v>
      </c>
      <c r="DL183" s="87">
        <v>1</v>
      </c>
    </row>
    <row r="184" spans="1:116" ht="15">
      <c r="A184" s="87" t="s">
        <v>542</v>
      </c>
      <c r="B184" s="87" t="s">
        <v>570</v>
      </c>
      <c r="C184" s="87" t="s">
        <v>238</v>
      </c>
      <c r="D184" s="87" t="s">
        <v>265</v>
      </c>
      <c r="E184" s="87"/>
      <c r="F184" s="87" t="s">
        <v>292</v>
      </c>
      <c r="G184" s="125">
        <v>43700.87395833333</v>
      </c>
      <c r="H184" s="87" t="s">
        <v>295</v>
      </c>
      <c r="I184" s="87"/>
      <c r="J184" s="87"/>
      <c r="K184" s="87" t="s">
        <v>341</v>
      </c>
      <c r="L184" s="87"/>
      <c r="M184" s="87" t="s">
        <v>371</v>
      </c>
      <c r="N184" s="125">
        <v>43700.87395833333</v>
      </c>
      <c r="O184" s="125">
        <v>43700</v>
      </c>
      <c r="P184" s="126">
        <v>0.8739583333333334</v>
      </c>
      <c r="Q184" s="87" t="s">
        <v>477</v>
      </c>
      <c r="R184" s="87"/>
      <c r="S184" s="87"/>
      <c r="T184" s="87" t="s">
        <v>542</v>
      </c>
      <c r="U184" s="87"/>
      <c r="V184" s="87" t="b">
        <v>0</v>
      </c>
      <c r="W184" s="87">
        <v>0</v>
      </c>
      <c r="X184" s="87"/>
      <c r="Y184" s="87" t="b">
        <v>0</v>
      </c>
      <c r="Z184" s="87" t="s">
        <v>611</v>
      </c>
      <c r="AA184" s="87"/>
      <c r="AB184" s="87"/>
      <c r="AC184" s="87" t="b">
        <v>0</v>
      </c>
      <c r="AD184" s="87">
        <v>12</v>
      </c>
      <c r="AE184" s="87" t="s">
        <v>570</v>
      </c>
      <c r="AF184" s="87" t="s">
        <v>616</v>
      </c>
      <c r="AG184" s="87" t="b">
        <v>0</v>
      </c>
      <c r="AH184" s="87" t="s">
        <v>570</v>
      </c>
      <c r="AI184" s="87" t="s">
        <v>196</v>
      </c>
      <c r="AJ184" s="87">
        <v>0</v>
      </c>
      <c r="AK184" s="87">
        <v>0</v>
      </c>
      <c r="AL184" s="87"/>
      <c r="AM184" s="87"/>
      <c r="AN184" s="87"/>
      <c r="AO184" s="87"/>
      <c r="AP184" s="87"/>
      <c r="AQ184" s="87"/>
      <c r="AR184" s="87"/>
      <c r="AS184" s="87"/>
      <c r="AT184" s="87">
        <v>1</v>
      </c>
      <c r="AU184" s="87">
        <v>1</v>
      </c>
      <c r="AV184" s="87">
        <v>1</v>
      </c>
      <c r="AW184" s="87" t="s">
        <v>238</v>
      </c>
      <c r="AX184" s="87"/>
      <c r="AY184" s="87"/>
      <c r="AZ184" s="87"/>
      <c r="BA184" s="87"/>
      <c r="BB184" s="87"/>
      <c r="BC184" s="87"/>
      <c r="BD184" s="87"/>
      <c r="BE184" s="87"/>
      <c r="BF184" s="87"/>
      <c r="BG184" s="87" t="s">
        <v>658</v>
      </c>
      <c r="BH184" s="87">
        <v>520</v>
      </c>
      <c r="BI184" s="87">
        <v>2187</v>
      </c>
      <c r="BJ184" s="87">
        <v>8100</v>
      </c>
      <c r="BK184" s="87">
        <v>11506</v>
      </c>
      <c r="BL184" s="87"/>
      <c r="BM184" s="87" t="s">
        <v>715</v>
      </c>
      <c r="BN184" s="87" t="s">
        <v>770</v>
      </c>
      <c r="BO184" s="87" t="s">
        <v>811</v>
      </c>
      <c r="BP184" s="87"/>
      <c r="BQ184" s="125">
        <v>39314.8728587963</v>
      </c>
      <c r="BR184" s="87" t="s">
        <v>861</v>
      </c>
      <c r="BS184" s="87" t="b">
        <v>0</v>
      </c>
      <c r="BT184" s="87" t="b">
        <v>0</v>
      </c>
      <c r="BU184" s="87" t="b">
        <v>1</v>
      </c>
      <c r="BV184" s="87"/>
      <c r="BW184" s="87">
        <v>155</v>
      </c>
      <c r="BX184" s="87" t="s">
        <v>903</v>
      </c>
      <c r="BY184" s="87" t="b">
        <v>0</v>
      </c>
      <c r="BZ184" s="87" t="s">
        <v>66</v>
      </c>
      <c r="CA184" s="87">
        <v>1</v>
      </c>
      <c r="CB184" s="87" t="s">
        <v>265</v>
      </c>
      <c r="CC184" s="87"/>
      <c r="CD184" s="87"/>
      <c r="CE184" s="87"/>
      <c r="CF184" s="87"/>
      <c r="CG184" s="87"/>
      <c r="CH184" s="87"/>
      <c r="CI184" s="87"/>
      <c r="CJ184" s="87"/>
      <c r="CK184" s="87"/>
      <c r="CL184" s="87" t="s">
        <v>652</v>
      </c>
      <c r="CM184" s="87">
        <v>199</v>
      </c>
      <c r="CN184" s="87">
        <v>3222</v>
      </c>
      <c r="CO184" s="87">
        <v>7864</v>
      </c>
      <c r="CP184" s="87">
        <v>10506</v>
      </c>
      <c r="CQ184" s="87"/>
      <c r="CR184" s="87" t="s">
        <v>709</v>
      </c>
      <c r="CS184" s="87" t="s">
        <v>765</v>
      </c>
      <c r="CT184" s="87" t="s">
        <v>805</v>
      </c>
      <c r="CU184" s="87"/>
      <c r="CV184" s="125">
        <v>40029.42177083333</v>
      </c>
      <c r="CW184" s="87" t="s">
        <v>855</v>
      </c>
      <c r="CX184" s="87" t="b">
        <v>0</v>
      </c>
      <c r="CY184" s="87" t="b">
        <v>0</v>
      </c>
      <c r="CZ184" s="87" t="b">
        <v>1</v>
      </c>
      <c r="DA184" s="87"/>
      <c r="DB184" s="87">
        <v>143</v>
      </c>
      <c r="DC184" s="87" t="s">
        <v>903</v>
      </c>
      <c r="DD184" s="87" t="b">
        <v>0</v>
      </c>
      <c r="DE184" s="87" t="s">
        <v>66</v>
      </c>
      <c r="DF184" s="87">
        <v>1</v>
      </c>
      <c r="DG184" s="87">
        <v>15</v>
      </c>
      <c r="DH184" s="87">
        <v>15</v>
      </c>
      <c r="DI184" s="87">
        <v>2</v>
      </c>
      <c r="DJ184" s="87">
        <v>1</v>
      </c>
      <c r="DK184" s="87">
        <v>1</v>
      </c>
      <c r="DL184" s="87">
        <v>1</v>
      </c>
    </row>
    <row r="185" spans="1:116" ht="15">
      <c r="A185" s="87" t="s">
        <v>541</v>
      </c>
      <c r="B185" s="87" t="s">
        <v>570</v>
      </c>
      <c r="C185" s="87" t="s">
        <v>237</v>
      </c>
      <c r="D185" s="87" t="s">
        <v>263</v>
      </c>
      <c r="E185" s="87"/>
      <c r="F185" s="87" t="s">
        <v>293</v>
      </c>
      <c r="G185" s="125">
        <v>43700.85726851852</v>
      </c>
      <c r="H185" s="87" t="s">
        <v>295</v>
      </c>
      <c r="I185" s="87"/>
      <c r="J185" s="87"/>
      <c r="K185" s="87" t="s">
        <v>341</v>
      </c>
      <c r="L185" s="87"/>
      <c r="M185" s="87" t="s">
        <v>370</v>
      </c>
      <c r="N185" s="125">
        <v>43700.85726851852</v>
      </c>
      <c r="O185" s="125">
        <v>43700</v>
      </c>
      <c r="P185" s="126">
        <v>0.8572685185185186</v>
      </c>
      <c r="Q185" s="87" t="s">
        <v>476</v>
      </c>
      <c r="R185" s="87"/>
      <c r="S185" s="87"/>
      <c r="T185" s="87" t="s">
        <v>541</v>
      </c>
      <c r="U185" s="87"/>
      <c r="V185" s="87" t="b">
        <v>0</v>
      </c>
      <c r="W185" s="87">
        <v>0</v>
      </c>
      <c r="X185" s="87"/>
      <c r="Y185" s="87" t="b">
        <v>0</v>
      </c>
      <c r="Z185" s="87" t="s">
        <v>611</v>
      </c>
      <c r="AA185" s="87"/>
      <c r="AB185" s="87"/>
      <c r="AC185" s="87" t="b">
        <v>0</v>
      </c>
      <c r="AD185" s="87">
        <v>12</v>
      </c>
      <c r="AE185" s="87" t="s">
        <v>570</v>
      </c>
      <c r="AF185" s="87" t="s">
        <v>616</v>
      </c>
      <c r="AG185" s="87" t="b">
        <v>0</v>
      </c>
      <c r="AH185" s="87" t="s">
        <v>570</v>
      </c>
      <c r="AI185" s="87" t="s">
        <v>196</v>
      </c>
      <c r="AJ185" s="87">
        <v>0</v>
      </c>
      <c r="AK185" s="87">
        <v>0</v>
      </c>
      <c r="AL185" s="87"/>
      <c r="AM185" s="87"/>
      <c r="AN185" s="87"/>
      <c r="AO185" s="87"/>
      <c r="AP185" s="87"/>
      <c r="AQ185" s="87"/>
      <c r="AR185" s="87"/>
      <c r="AS185" s="87"/>
      <c r="AT185" s="87">
        <v>1</v>
      </c>
      <c r="AU185" s="87">
        <v>1</v>
      </c>
      <c r="AV185" s="87">
        <v>1</v>
      </c>
      <c r="AW185" s="87" t="s">
        <v>237</v>
      </c>
      <c r="AX185" s="87"/>
      <c r="AY185" s="87"/>
      <c r="AZ185" s="87"/>
      <c r="BA185" s="87"/>
      <c r="BB185" s="87"/>
      <c r="BC185" s="87"/>
      <c r="BD185" s="87"/>
      <c r="BE185" s="87"/>
      <c r="BF185" s="87"/>
      <c r="BG185" s="87" t="s">
        <v>657</v>
      </c>
      <c r="BH185" s="87">
        <v>244</v>
      </c>
      <c r="BI185" s="87">
        <v>298</v>
      </c>
      <c r="BJ185" s="87">
        <v>952</v>
      </c>
      <c r="BK185" s="87">
        <v>2826</v>
      </c>
      <c r="BL185" s="87"/>
      <c r="BM185" s="87" t="s">
        <v>714</v>
      </c>
      <c r="BN185" s="87" t="s">
        <v>769</v>
      </c>
      <c r="BO185" s="87" t="s">
        <v>810</v>
      </c>
      <c r="BP185" s="87"/>
      <c r="BQ185" s="125">
        <v>42251.814467592594</v>
      </c>
      <c r="BR185" s="87" t="s">
        <v>860</v>
      </c>
      <c r="BS185" s="87" t="b">
        <v>0</v>
      </c>
      <c r="BT185" s="87" t="b">
        <v>0</v>
      </c>
      <c r="BU185" s="87" t="b">
        <v>1</v>
      </c>
      <c r="BV185" s="87"/>
      <c r="BW185" s="87">
        <v>12</v>
      </c>
      <c r="BX185" s="87" t="s">
        <v>906</v>
      </c>
      <c r="BY185" s="87" t="b">
        <v>0</v>
      </c>
      <c r="BZ185" s="87" t="s">
        <v>66</v>
      </c>
      <c r="CA185" s="87">
        <v>1</v>
      </c>
      <c r="CB185" s="87" t="s">
        <v>263</v>
      </c>
      <c r="CC185" s="87"/>
      <c r="CD185" s="87"/>
      <c r="CE185" s="87"/>
      <c r="CF185" s="87"/>
      <c r="CG185" s="87"/>
      <c r="CH185" s="87"/>
      <c r="CI185" s="87"/>
      <c r="CJ185" s="87"/>
      <c r="CK185" s="87"/>
      <c r="CL185" s="87" t="s">
        <v>654</v>
      </c>
      <c r="CM185" s="87">
        <v>874</v>
      </c>
      <c r="CN185" s="87">
        <v>1653</v>
      </c>
      <c r="CO185" s="87">
        <v>7873</v>
      </c>
      <c r="CP185" s="87">
        <v>15692</v>
      </c>
      <c r="CQ185" s="87"/>
      <c r="CR185" s="87" t="s">
        <v>711</v>
      </c>
      <c r="CS185" s="87" t="s">
        <v>766</v>
      </c>
      <c r="CT185" s="87" t="s">
        <v>807</v>
      </c>
      <c r="CU185" s="87"/>
      <c r="CV185" s="125">
        <v>39868.0934837963</v>
      </c>
      <c r="CW185" s="87" t="s">
        <v>857</v>
      </c>
      <c r="CX185" s="87" t="b">
        <v>0</v>
      </c>
      <c r="CY185" s="87" t="b">
        <v>0</v>
      </c>
      <c r="CZ185" s="87" t="b">
        <v>1</v>
      </c>
      <c r="DA185" s="87"/>
      <c r="DB185" s="87">
        <v>37</v>
      </c>
      <c r="DC185" s="87" t="s">
        <v>905</v>
      </c>
      <c r="DD185" s="87" t="b">
        <v>0</v>
      </c>
      <c r="DE185" s="87" t="s">
        <v>66</v>
      </c>
      <c r="DF185" s="87">
        <v>1</v>
      </c>
      <c r="DG185" s="87">
        <v>15</v>
      </c>
      <c r="DH185" s="87">
        <v>15</v>
      </c>
      <c r="DI185" s="87">
        <v>2</v>
      </c>
      <c r="DJ185" s="87">
        <v>1</v>
      </c>
      <c r="DK185" s="87">
        <v>2</v>
      </c>
      <c r="DL185" s="87">
        <v>1</v>
      </c>
    </row>
    <row r="186" spans="1:116" ht="15">
      <c r="A186" s="87" t="s">
        <v>541</v>
      </c>
      <c r="B186" s="87" t="s">
        <v>570</v>
      </c>
      <c r="C186" s="87" t="s">
        <v>237</v>
      </c>
      <c r="D186" s="87" t="s">
        <v>266</v>
      </c>
      <c r="E186" s="87"/>
      <c r="F186" s="87" t="s">
        <v>293</v>
      </c>
      <c r="G186" s="125">
        <v>43700.85726851852</v>
      </c>
      <c r="H186" s="87" t="s">
        <v>295</v>
      </c>
      <c r="I186" s="87"/>
      <c r="J186" s="87"/>
      <c r="K186" s="87" t="s">
        <v>341</v>
      </c>
      <c r="L186" s="87"/>
      <c r="M186" s="87" t="s">
        <v>370</v>
      </c>
      <c r="N186" s="125">
        <v>43700.85726851852</v>
      </c>
      <c r="O186" s="125">
        <v>43700</v>
      </c>
      <c r="P186" s="126">
        <v>0.8572685185185186</v>
      </c>
      <c r="Q186" s="87" t="s">
        <v>476</v>
      </c>
      <c r="R186" s="87"/>
      <c r="S186" s="87"/>
      <c r="T186" s="87" t="s">
        <v>541</v>
      </c>
      <c r="U186" s="87"/>
      <c r="V186" s="87" t="b">
        <v>0</v>
      </c>
      <c r="W186" s="87">
        <v>0</v>
      </c>
      <c r="X186" s="87"/>
      <c r="Y186" s="87" t="b">
        <v>0</v>
      </c>
      <c r="Z186" s="87" t="s">
        <v>611</v>
      </c>
      <c r="AA186" s="87"/>
      <c r="AB186" s="87"/>
      <c r="AC186" s="87" t="b">
        <v>0</v>
      </c>
      <c r="AD186" s="87">
        <v>12</v>
      </c>
      <c r="AE186" s="87" t="s">
        <v>570</v>
      </c>
      <c r="AF186" s="87" t="s">
        <v>616</v>
      </c>
      <c r="AG186" s="87" t="b">
        <v>0</v>
      </c>
      <c r="AH186" s="87" t="s">
        <v>570</v>
      </c>
      <c r="AI186" s="87" t="s">
        <v>196</v>
      </c>
      <c r="AJ186" s="87">
        <v>0</v>
      </c>
      <c r="AK186" s="87">
        <v>0</v>
      </c>
      <c r="AL186" s="87"/>
      <c r="AM186" s="87"/>
      <c r="AN186" s="87"/>
      <c r="AO186" s="87"/>
      <c r="AP186" s="87"/>
      <c r="AQ186" s="87"/>
      <c r="AR186" s="87"/>
      <c r="AS186" s="87"/>
      <c r="AT186" s="87">
        <v>1</v>
      </c>
      <c r="AU186" s="87">
        <v>1</v>
      </c>
      <c r="AV186" s="87">
        <v>1</v>
      </c>
      <c r="AW186" s="87" t="s">
        <v>237</v>
      </c>
      <c r="AX186" s="87"/>
      <c r="AY186" s="87"/>
      <c r="AZ186" s="87"/>
      <c r="BA186" s="87"/>
      <c r="BB186" s="87"/>
      <c r="BC186" s="87"/>
      <c r="BD186" s="87"/>
      <c r="BE186" s="87"/>
      <c r="BF186" s="87"/>
      <c r="BG186" s="87" t="s">
        <v>657</v>
      </c>
      <c r="BH186" s="87">
        <v>244</v>
      </c>
      <c r="BI186" s="87">
        <v>298</v>
      </c>
      <c r="BJ186" s="87">
        <v>952</v>
      </c>
      <c r="BK186" s="87">
        <v>2826</v>
      </c>
      <c r="BL186" s="87"/>
      <c r="BM186" s="87" t="s">
        <v>714</v>
      </c>
      <c r="BN186" s="87" t="s">
        <v>769</v>
      </c>
      <c r="BO186" s="87" t="s">
        <v>810</v>
      </c>
      <c r="BP186" s="87"/>
      <c r="BQ186" s="125">
        <v>42251.814467592594</v>
      </c>
      <c r="BR186" s="87" t="s">
        <v>860</v>
      </c>
      <c r="BS186" s="87" t="b">
        <v>0</v>
      </c>
      <c r="BT186" s="87" t="b">
        <v>0</v>
      </c>
      <c r="BU186" s="87" t="b">
        <v>1</v>
      </c>
      <c r="BV186" s="87"/>
      <c r="BW186" s="87">
        <v>12</v>
      </c>
      <c r="BX186" s="87" t="s">
        <v>906</v>
      </c>
      <c r="BY186" s="87" t="b">
        <v>0</v>
      </c>
      <c r="BZ186" s="87" t="s">
        <v>66</v>
      </c>
      <c r="CA186" s="87">
        <v>1</v>
      </c>
      <c r="CB186" s="87" t="s">
        <v>266</v>
      </c>
      <c r="CC186" s="87"/>
      <c r="CD186" s="87"/>
      <c r="CE186" s="87"/>
      <c r="CF186" s="87"/>
      <c r="CG186" s="87"/>
      <c r="CH186" s="87"/>
      <c r="CI186" s="87"/>
      <c r="CJ186" s="87"/>
      <c r="CK186" s="87"/>
      <c r="CL186" s="87" t="s">
        <v>653</v>
      </c>
      <c r="CM186" s="87">
        <v>2327</v>
      </c>
      <c r="CN186" s="87">
        <v>9642</v>
      </c>
      <c r="CO186" s="87">
        <v>13676</v>
      </c>
      <c r="CP186" s="87">
        <v>10358</v>
      </c>
      <c r="CQ186" s="87"/>
      <c r="CR186" s="87" t="s">
        <v>710</v>
      </c>
      <c r="CS186" s="87"/>
      <c r="CT186" s="87" t="s">
        <v>806</v>
      </c>
      <c r="CU186" s="87"/>
      <c r="CV186" s="125">
        <v>39935.63306712963</v>
      </c>
      <c r="CW186" s="87" t="s">
        <v>856</v>
      </c>
      <c r="CX186" s="87" t="b">
        <v>0</v>
      </c>
      <c r="CY186" s="87" t="b">
        <v>0</v>
      </c>
      <c r="CZ186" s="87" t="b">
        <v>1</v>
      </c>
      <c r="DA186" s="87"/>
      <c r="DB186" s="87">
        <v>435</v>
      </c>
      <c r="DC186" s="87" t="s">
        <v>904</v>
      </c>
      <c r="DD186" s="87" t="b">
        <v>1</v>
      </c>
      <c r="DE186" s="87" t="s">
        <v>66</v>
      </c>
      <c r="DF186" s="87">
        <v>1</v>
      </c>
      <c r="DG186" s="87">
        <v>15</v>
      </c>
      <c r="DH186" s="87">
        <v>15</v>
      </c>
      <c r="DI186" s="87">
        <v>2</v>
      </c>
      <c r="DJ186" s="87">
        <v>1</v>
      </c>
      <c r="DK186" s="87">
        <v>2</v>
      </c>
      <c r="DL186" s="87">
        <v>1</v>
      </c>
    </row>
    <row r="187" spans="1:116" ht="15">
      <c r="A187" s="87" t="s">
        <v>541</v>
      </c>
      <c r="B187" s="87" t="s">
        <v>570</v>
      </c>
      <c r="C187" s="87" t="s">
        <v>237</v>
      </c>
      <c r="D187" s="87" t="s">
        <v>265</v>
      </c>
      <c r="E187" s="87"/>
      <c r="F187" s="87" t="s">
        <v>292</v>
      </c>
      <c r="G187" s="125">
        <v>43700.85726851852</v>
      </c>
      <c r="H187" s="87" t="s">
        <v>295</v>
      </c>
      <c r="I187" s="87"/>
      <c r="J187" s="87"/>
      <c r="K187" s="87" t="s">
        <v>341</v>
      </c>
      <c r="L187" s="87"/>
      <c r="M187" s="87" t="s">
        <v>370</v>
      </c>
      <c r="N187" s="125">
        <v>43700.85726851852</v>
      </c>
      <c r="O187" s="125">
        <v>43700</v>
      </c>
      <c r="P187" s="126">
        <v>0.8572685185185186</v>
      </c>
      <c r="Q187" s="87" t="s">
        <v>476</v>
      </c>
      <c r="R187" s="87"/>
      <c r="S187" s="87"/>
      <c r="T187" s="87" t="s">
        <v>541</v>
      </c>
      <c r="U187" s="87"/>
      <c r="V187" s="87" t="b">
        <v>0</v>
      </c>
      <c r="W187" s="87">
        <v>0</v>
      </c>
      <c r="X187" s="87"/>
      <c r="Y187" s="87" t="b">
        <v>0</v>
      </c>
      <c r="Z187" s="87" t="s">
        <v>611</v>
      </c>
      <c r="AA187" s="87"/>
      <c r="AB187" s="87"/>
      <c r="AC187" s="87" t="b">
        <v>0</v>
      </c>
      <c r="AD187" s="87">
        <v>12</v>
      </c>
      <c r="AE187" s="87" t="s">
        <v>570</v>
      </c>
      <c r="AF187" s="87" t="s">
        <v>616</v>
      </c>
      <c r="AG187" s="87" t="b">
        <v>0</v>
      </c>
      <c r="AH187" s="87" t="s">
        <v>570</v>
      </c>
      <c r="AI187" s="87" t="s">
        <v>196</v>
      </c>
      <c r="AJ187" s="87">
        <v>0</v>
      </c>
      <c r="AK187" s="87">
        <v>0</v>
      </c>
      <c r="AL187" s="87"/>
      <c r="AM187" s="87"/>
      <c r="AN187" s="87"/>
      <c r="AO187" s="87"/>
      <c r="AP187" s="87"/>
      <c r="AQ187" s="87"/>
      <c r="AR187" s="87"/>
      <c r="AS187" s="87"/>
      <c r="AT187" s="87">
        <v>1</v>
      </c>
      <c r="AU187" s="87">
        <v>1</v>
      </c>
      <c r="AV187" s="87">
        <v>1</v>
      </c>
      <c r="AW187" s="87" t="s">
        <v>237</v>
      </c>
      <c r="AX187" s="87"/>
      <c r="AY187" s="87"/>
      <c r="AZ187" s="87"/>
      <c r="BA187" s="87"/>
      <c r="BB187" s="87"/>
      <c r="BC187" s="87"/>
      <c r="BD187" s="87"/>
      <c r="BE187" s="87"/>
      <c r="BF187" s="87"/>
      <c r="BG187" s="87" t="s">
        <v>657</v>
      </c>
      <c r="BH187" s="87">
        <v>244</v>
      </c>
      <c r="BI187" s="87">
        <v>298</v>
      </c>
      <c r="BJ187" s="87">
        <v>952</v>
      </c>
      <c r="BK187" s="87">
        <v>2826</v>
      </c>
      <c r="BL187" s="87"/>
      <c r="BM187" s="87" t="s">
        <v>714</v>
      </c>
      <c r="BN187" s="87" t="s">
        <v>769</v>
      </c>
      <c r="BO187" s="87" t="s">
        <v>810</v>
      </c>
      <c r="BP187" s="87"/>
      <c r="BQ187" s="125">
        <v>42251.814467592594</v>
      </c>
      <c r="BR187" s="87" t="s">
        <v>860</v>
      </c>
      <c r="BS187" s="87" t="b">
        <v>0</v>
      </c>
      <c r="BT187" s="87" t="b">
        <v>0</v>
      </c>
      <c r="BU187" s="87" t="b">
        <v>1</v>
      </c>
      <c r="BV187" s="87"/>
      <c r="BW187" s="87">
        <v>12</v>
      </c>
      <c r="BX187" s="87" t="s">
        <v>906</v>
      </c>
      <c r="BY187" s="87" t="b">
        <v>0</v>
      </c>
      <c r="BZ187" s="87" t="s">
        <v>66</v>
      </c>
      <c r="CA187" s="87">
        <v>1</v>
      </c>
      <c r="CB187" s="87" t="s">
        <v>265</v>
      </c>
      <c r="CC187" s="87"/>
      <c r="CD187" s="87"/>
      <c r="CE187" s="87"/>
      <c r="CF187" s="87"/>
      <c r="CG187" s="87"/>
      <c r="CH187" s="87"/>
      <c r="CI187" s="87"/>
      <c r="CJ187" s="87"/>
      <c r="CK187" s="87"/>
      <c r="CL187" s="87" t="s">
        <v>652</v>
      </c>
      <c r="CM187" s="87">
        <v>199</v>
      </c>
      <c r="CN187" s="87">
        <v>3222</v>
      </c>
      <c r="CO187" s="87">
        <v>7864</v>
      </c>
      <c r="CP187" s="87">
        <v>10506</v>
      </c>
      <c r="CQ187" s="87"/>
      <c r="CR187" s="87" t="s">
        <v>709</v>
      </c>
      <c r="CS187" s="87" t="s">
        <v>765</v>
      </c>
      <c r="CT187" s="87" t="s">
        <v>805</v>
      </c>
      <c r="CU187" s="87"/>
      <c r="CV187" s="125">
        <v>40029.42177083333</v>
      </c>
      <c r="CW187" s="87" t="s">
        <v>855</v>
      </c>
      <c r="CX187" s="87" t="b">
        <v>0</v>
      </c>
      <c r="CY187" s="87" t="b">
        <v>0</v>
      </c>
      <c r="CZ187" s="87" t="b">
        <v>1</v>
      </c>
      <c r="DA187" s="87"/>
      <c r="DB187" s="87">
        <v>143</v>
      </c>
      <c r="DC187" s="87" t="s">
        <v>903</v>
      </c>
      <c r="DD187" s="87" t="b">
        <v>0</v>
      </c>
      <c r="DE187" s="87" t="s">
        <v>66</v>
      </c>
      <c r="DF187" s="87">
        <v>1</v>
      </c>
      <c r="DG187" s="87">
        <v>15</v>
      </c>
      <c r="DH187" s="87">
        <v>15</v>
      </c>
      <c r="DI187" s="87">
        <v>2</v>
      </c>
      <c r="DJ187" s="87">
        <v>1</v>
      </c>
      <c r="DK187" s="87">
        <v>2</v>
      </c>
      <c r="DL187" s="87">
        <v>1</v>
      </c>
    </row>
    <row r="188" spans="1:116" ht="15">
      <c r="A188" s="87" t="s">
        <v>540</v>
      </c>
      <c r="B188" s="87" t="s">
        <v>570</v>
      </c>
      <c r="C188" s="87" t="s">
        <v>236</v>
      </c>
      <c r="D188" s="87" t="s">
        <v>263</v>
      </c>
      <c r="E188" s="87"/>
      <c r="F188" s="87" t="s">
        <v>293</v>
      </c>
      <c r="G188" s="125">
        <v>43700.850960648146</v>
      </c>
      <c r="H188" s="87" t="s">
        <v>295</v>
      </c>
      <c r="I188" s="87"/>
      <c r="J188" s="87"/>
      <c r="K188" s="87" t="s">
        <v>341</v>
      </c>
      <c r="L188" s="87"/>
      <c r="M188" s="87" t="s">
        <v>369</v>
      </c>
      <c r="N188" s="125">
        <v>43700.850960648146</v>
      </c>
      <c r="O188" s="125">
        <v>43700</v>
      </c>
      <c r="P188" s="126">
        <v>0.8509606481481482</v>
      </c>
      <c r="Q188" s="87" t="s">
        <v>475</v>
      </c>
      <c r="R188" s="87"/>
      <c r="S188" s="87"/>
      <c r="T188" s="87" t="s">
        <v>540</v>
      </c>
      <c r="U188" s="87"/>
      <c r="V188" s="87" t="b">
        <v>0</v>
      </c>
      <c r="W188" s="87">
        <v>0</v>
      </c>
      <c r="X188" s="87"/>
      <c r="Y188" s="87" t="b">
        <v>0</v>
      </c>
      <c r="Z188" s="87" t="s">
        <v>611</v>
      </c>
      <c r="AA188" s="87"/>
      <c r="AB188" s="87"/>
      <c r="AC188" s="87" t="b">
        <v>0</v>
      </c>
      <c r="AD188" s="87">
        <v>12</v>
      </c>
      <c r="AE188" s="87" t="s">
        <v>570</v>
      </c>
      <c r="AF188" s="87" t="s">
        <v>615</v>
      </c>
      <c r="AG188" s="87" t="b">
        <v>0</v>
      </c>
      <c r="AH188" s="87" t="s">
        <v>570</v>
      </c>
      <c r="AI188" s="87" t="s">
        <v>196</v>
      </c>
      <c r="AJ188" s="87">
        <v>0</v>
      </c>
      <c r="AK188" s="87">
        <v>0</v>
      </c>
      <c r="AL188" s="87"/>
      <c r="AM188" s="87"/>
      <c r="AN188" s="87"/>
      <c r="AO188" s="87"/>
      <c r="AP188" s="87"/>
      <c r="AQ188" s="87"/>
      <c r="AR188" s="87"/>
      <c r="AS188" s="87"/>
      <c r="AT188" s="87">
        <v>1</v>
      </c>
      <c r="AU188" s="87">
        <v>1</v>
      </c>
      <c r="AV188" s="87">
        <v>1</v>
      </c>
      <c r="AW188" s="87" t="s">
        <v>236</v>
      </c>
      <c r="AX188" s="87"/>
      <c r="AY188" s="87"/>
      <c r="AZ188" s="87"/>
      <c r="BA188" s="87"/>
      <c r="BB188" s="87"/>
      <c r="BC188" s="87"/>
      <c r="BD188" s="87"/>
      <c r="BE188" s="87"/>
      <c r="BF188" s="87"/>
      <c r="BG188" s="87" t="s">
        <v>656</v>
      </c>
      <c r="BH188" s="87">
        <v>1025</v>
      </c>
      <c r="BI188" s="87">
        <v>1418</v>
      </c>
      <c r="BJ188" s="87">
        <v>1876</v>
      </c>
      <c r="BK188" s="87">
        <v>121</v>
      </c>
      <c r="BL188" s="87"/>
      <c r="BM188" s="87" t="s">
        <v>713</v>
      </c>
      <c r="BN188" s="87" t="s">
        <v>768</v>
      </c>
      <c r="BO188" s="87" t="s">
        <v>809</v>
      </c>
      <c r="BP188" s="87"/>
      <c r="BQ188" s="125">
        <v>43112.444710648146</v>
      </c>
      <c r="BR188" s="87" t="s">
        <v>859</v>
      </c>
      <c r="BS188" s="87" t="b">
        <v>1</v>
      </c>
      <c r="BT188" s="87" t="b">
        <v>0</v>
      </c>
      <c r="BU188" s="87" t="b">
        <v>0</v>
      </c>
      <c r="BV188" s="87"/>
      <c r="BW188" s="87">
        <v>29</v>
      </c>
      <c r="BX188" s="87"/>
      <c r="BY188" s="87" t="b">
        <v>0</v>
      </c>
      <c r="BZ188" s="87" t="s">
        <v>66</v>
      </c>
      <c r="CA188" s="87">
        <v>1</v>
      </c>
      <c r="CB188" s="87" t="s">
        <v>263</v>
      </c>
      <c r="CC188" s="87"/>
      <c r="CD188" s="87"/>
      <c r="CE188" s="87"/>
      <c r="CF188" s="87"/>
      <c r="CG188" s="87"/>
      <c r="CH188" s="87"/>
      <c r="CI188" s="87"/>
      <c r="CJ188" s="87"/>
      <c r="CK188" s="87"/>
      <c r="CL188" s="87" t="s">
        <v>654</v>
      </c>
      <c r="CM188" s="87">
        <v>874</v>
      </c>
      <c r="CN188" s="87">
        <v>1653</v>
      </c>
      <c r="CO188" s="87">
        <v>7873</v>
      </c>
      <c r="CP188" s="87">
        <v>15692</v>
      </c>
      <c r="CQ188" s="87"/>
      <c r="CR188" s="87" t="s">
        <v>711</v>
      </c>
      <c r="CS188" s="87" t="s">
        <v>766</v>
      </c>
      <c r="CT188" s="87" t="s">
        <v>807</v>
      </c>
      <c r="CU188" s="87"/>
      <c r="CV188" s="125">
        <v>39868.0934837963</v>
      </c>
      <c r="CW188" s="87" t="s">
        <v>857</v>
      </c>
      <c r="CX188" s="87" t="b">
        <v>0</v>
      </c>
      <c r="CY188" s="87" t="b">
        <v>0</v>
      </c>
      <c r="CZ188" s="87" t="b">
        <v>1</v>
      </c>
      <c r="DA188" s="87"/>
      <c r="DB188" s="87">
        <v>37</v>
      </c>
      <c r="DC188" s="87" t="s">
        <v>905</v>
      </c>
      <c r="DD188" s="87" t="b">
        <v>0</v>
      </c>
      <c r="DE188" s="87" t="s">
        <v>66</v>
      </c>
      <c r="DF188" s="87">
        <v>1</v>
      </c>
      <c r="DG188" s="87">
        <v>15</v>
      </c>
      <c r="DH188" s="87">
        <v>15</v>
      </c>
      <c r="DI188" s="87">
        <v>2</v>
      </c>
      <c r="DJ188" s="87">
        <v>1</v>
      </c>
      <c r="DK188" s="87">
        <v>3</v>
      </c>
      <c r="DL188" s="87">
        <v>1</v>
      </c>
    </row>
    <row r="189" spans="1:116" ht="15">
      <c r="A189" s="87" t="s">
        <v>540</v>
      </c>
      <c r="B189" s="87" t="s">
        <v>570</v>
      </c>
      <c r="C189" s="87" t="s">
        <v>236</v>
      </c>
      <c r="D189" s="87" t="s">
        <v>266</v>
      </c>
      <c r="E189" s="87"/>
      <c r="F189" s="87" t="s">
        <v>293</v>
      </c>
      <c r="G189" s="125">
        <v>43700.850960648146</v>
      </c>
      <c r="H189" s="87" t="s">
        <v>295</v>
      </c>
      <c r="I189" s="87"/>
      <c r="J189" s="87"/>
      <c r="K189" s="87" t="s">
        <v>341</v>
      </c>
      <c r="L189" s="87"/>
      <c r="M189" s="87" t="s">
        <v>369</v>
      </c>
      <c r="N189" s="125">
        <v>43700.850960648146</v>
      </c>
      <c r="O189" s="125">
        <v>43700</v>
      </c>
      <c r="P189" s="126">
        <v>0.8509606481481482</v>
      </c>
      <c r="Q189" s="87" t="s">
        <v>475</v>
      </c>
      <c r="R189" s="87"/>
      <c r="S189" s="87"/>
      <c r="T189" s="87" t="s">
        <v>540</v>
      </c>
      <c r="U189" s="87"/>
      <c r="V189" s="87" t="b">
        <v>0</v>
      </c>
      <c r="W189" s="87">
        <v>0</v>
      </c>
      <c r="X189" s="87"/>
      <c r="Y189" s="87" t="b">
        <v>0</v>
      </c>
      <c r="Z189" s="87" t="s">
        <v>611</v>
      </c>
      <c r="AA189" s="87"/>
      <c r="AB189" s="87"/>
      <c r="AC189" s="87" t="b">
        <v>0</v>
      </c>
      <c r="AD189" s="87">
        <v>12</v>
      </c>
      <c r="AE189" s="87" t="s">
        <v>570</v>
      </c>
      <c r="AF189" s="87" t="s">
        <v>615</v>
      </c>
      <c r="AG189" s="87" t="b">
        <v>0</v>
      </c>
      <c r="AH189" s="87" t="s">
        <v>570</v>
      </c>
      <c r="AI189" s="87" t="s">
        <v>196</v>
      </c>
      <c r="AJ189" s="87">
        <v>0</v>
      </c>
      <c r="AK189" s="87">
        <v>0</v>
      </c>
      <c r="AL189" s="87"/>
      <c r="AM189" s="87"/>
      <c r="AN189" s="87"/>
      <c r="AO189" s="87"/>
      <c r="AP189" s="87"/>
      <c r="AQ189" s="87"/>
      <c r="AR189" s="87"/>
      <c r="AS189" s="87"/>
      <c r="AT189" s="87">
        <v>1</v>
      </c>
      <c r="AU189" s="87">
        <v>1</v>
      </c>
      <c r="AV189" s="87">
        <v>1</v>
      </c>
      <c r="AW189" s="87" t="s">
        <v>236</v>
      </c>
      <c r="AX189" s="87"/>
      <c r="AY189" s="87"/>
      <c r="AZ189" s="87"/>
      <c r="BA189" s="87"/>
      <c r="BB189" s="87"/>
      <c r="BC189" s="87"/>
      <c r="BD189" s="87"/>
      <c r="BE189" s="87"/>
      <c r="BF189" s="87"/>
      <c r="BG189" s="87" t="s">
        <v>656</v>
      </c>
      <c r="BH189" s="87">
        <v>1025</v>
      </c>
      <c r="BI189" s="87">
        <v>1418</v>
      </c>
      <c r="BJ189" s="87">
        <v>1876</v>
      </c>
      <c r="BK189" s="87">
        <v>121</v>
      </c>
      <c r="BL189" s="87"/>
      <c r="BM189" s="87" t="s">
        <v>713</v>
      </c>
      <c r="BN189" s="87" t="s">
        <v>768</v>
      </c>
      <c r="BO189" s="87" t="s">
        <v>809</v>
      </c>
      <c r="BP189" s="87"/>
      <c r="BQ189" s="125">
        <v>43112.444710648146</v>
      </c>
      <c r="BR189" s="87" t="s">
        <v>859</v>
      </c>
      <c r="BS189" s="87" t="b">
        <v>1</v>
      </c>
      <c r="BT189" s="87" t="b">
        <v>0</v>
      </c>
      <c r="BU189" s="87" t="b">
        <v>0</v>
      </c>
      <c r="BV189" s="87"/>
      <c r="BW189" s="87">
        <v>29</v>
      </c>
      <c r="BX189" s="87"/>
      <c r="BY189" s="87" t="b">
        <v>0</v>
      </c>
      <c r="BZ189" s="87" t="s">
        <v>66</v>
      </c>
      <c r="CA189" s="87">
        <v>1</v>
      </c>
      <c r="CB189" s="87" t="s">
        <v>266</v>
      </c>
      <c r="CC189" s="87"/>
      <c r="CD189" s="87"/>
      <c r="CE189" s="87"/>
      <c r="CF189" s="87"/>
      <c r="CG189" s="87"/>
      <c r="CH189" s="87"/>
      <c r="CI189" s="87"/>
      <c r="CJ189" s="87"/>
      <c r="CK189" s="87"/>
      <c r="CL189" s="87" t="s">
        <v>653</v>
      </c>
      <c r="CM189" s="87">
        <v>2327</v>
      </c>
      <c r="CN189" s="87">
        <v>9642</v>
      </c>
      <c r="CO189" s="87">
        <v>13676</v>
      </c>
      <c r="CP189" s="87">
        <v>10358</v>
      </c>
      <c r="CQ189" s="87"/>
      <c r="CR189" s="87" t="s">
        <v>710</v>
      </c>
      <c r="CS189" s="87"/>
      <c r="CT189" s="87" t="s">
        <v>806</v>
      </c>
      <c r="CU189" s="87"/>
      <c r="CV189" s="125">
        <v>39935.63306712963</v>
      </c>
      <c r="CW189" s="87" t="s">
        <v>856</v>
      </c>
      <c r="CX189" s="87" t="b">
        <v>0</v>
      </c>
      <c r="CY189" s="87" t="b">
        <v>0</v>
      </c>
      <c r="CZ189" s="87" t="b">
        <v>1</v>
      </c>
      <c r="DA189" s="87"/>
      <c r="DB189" s="87">
        <v>435</v>
      </c>
      <c r="DC189" s="87" t="s">
        <v>904</v>
      </c>
      <c r="DD189" s="87" t="b">
        <v>1</v>
      </c>
      <c r="DE189" s="87" t="s">
        <v>66</v>
      </c>
      <c r="DF189" s="87">
        <v>1</v>
      </c>
      <c r="DG189" s="87">
        <v>15</v>
      </c>
      <c r="DH189" s="87">
        <v>15</v>
      </c>
      <c r="DI189" s="87">
        <v>2</v>
      </c>
      <c r="DJ189" s="87">
        <v>1</v>
      </c>
      <c r="DK189" s="87">
        <v>3</v>
      </c>
      <c r="DL189" s="87">
        <v>1</v>
      </c>
    </row>
    <row r="190" spans="1:116" ht="15">
      <c r="A190" s="87" t="s">
        <v>540</v>
      </c>
      <c r="B190" s="87" t="s">
        <v>570</v>
      </c>
      <c r="C190" s="87" t="s">
        <v>236</v>
      </c>
      <c r="D190" s="87" t="s">
        <v>265</v>
      </c>
      <c r="E190" s="87"/>
      <c r="F190" s="87" t="s">
        <v>292</v>
      </c>
      <c r="G190" s="125">
        <v>43700.850960648146</v>
      </c>
      <c r="H190" s="87" t="s">
        <v>295</v>
      </c>
      <c r="I190" s="87"/>
      <c r="J190" s="87"/>
      <c r="K190" s="87" t="s">
        <v>341</v>
      </c>
      <c r="L190" s="87"/>
      <c r="M190" s="87" t="s">
        <v>369</v>
      </c>
      <c r="N190" s="125">
        <v>43700.850960648146</v>
      </c>
      <c r="O190" s="125">
        <v>43700</v>
      </c>
      <c r="P190" s="126">
        <v>0.8509606481481482</v>
      </c>
      <c r="Q190" s="87" t="s">
        <v>475</v>
      </c>
      <c r="R190" s="87"/>
      <c r="S190" s="87"/>
      <c r="T190" s="87" t="s">
        <v>540</v>
      </c>
      <c r="U190" s="87"/>
      <c r="V190" s="87" t="b">
        <v>0</v>
      </c>
      <c r="W190" s="87">
        <v>0</v>
      </c>
      <c r="X190" s="87"/>
      <c r="Y190" s="87" t="b">
        <v>0</v>
      </c>
      <c r="Z190" s="87" t="s">
        <v>611</v>
      </c>
      <c r="AA190" s="87"/>
      <c r="AB190" s="87"/>
      <c r="AC190" s="87" t="b">
        <v>0</v>
      </c>
      <c r="AD190" s="87">
        <v>12</v>
      </c>
      <c r="AE190" s="87" t="s">
        <v>570</v>
      </c>
      <c r="AF190" s="87" t="s">
        <v>615</v>
      </c>
      <c r="AG190" s="87" t="b">
        <v>0</v>
      </c>
      <c r="AH190" s="87" t="s">
        <v>570</v>
      </c>
      <c r="AI190" s="87" t="s">
        <v>196</v>
      </c>
      <c r="AJ190" s="87">
        <v>0</v>
      </c>
      <c r="AK190" s="87">
        <v>0</v>
      </c>
      <c r="AL190" s="87"/>
      <c r="AM190" s="87"/>
      <c r="AN190" s="87"/>
      <c r="AO190" s="87"/>
      <c r="AP190" s="87"/>
      <c r="AQ190" s="87"/>
      <c r="AR190" s="87"/>
      <c r="AS190" s="87"/>
      <c r="AT190" s="87">
        <v>1</v>
      </c>
      <c r="AU190" s="87">
        <v>1</v>
      </c>
      <c r="AV190" s="87">
        <v>1</v>
      </c>
      <c r="AW190" s="87" t="s">
        <v>236</v>
      </c>
      <c r="AX190" s="87"/>
      <c r="AY190" s="87"/>
      <c r="AZ190" s="87"/>
      <c r="BA190" s="87"/>
      <c r="BB190" s="87"/>
      <c r="BC190" s="87"/>
      <c r="BD190" s="87"/>
      <c r="BE190" s="87"/>
      <c r="BF190" s="87"/>
      <c r="BG190" s="87" t="s">
        <v>656</v>
      </c>
      <c r="BH190" s="87">
        <v>1025</v>
      </c>
      <c r="BI190" s="87">
        <v>1418</v>
      </c>
      <c r="BJ190" s="87">
        <v>1876</v>
      </c>
      <c r="BK190" s="87">
        <v>121</v>
      </c>
      <c r="BL190" s="87"/>
      <c r="BM190" s="87" t="s">
        <v>713</v>
      </c>
      <c r="BN190" s="87" t="s">
        <v>768</v>
      </c>
      <c r="BO190" s="87" t="s">
        <v>809</v>
      </c>
      <c r="BP190" s="87"/>
      <c r="BQ190" s="125">
        <v>43112.444710648146</v>
      </c>
      <c r="BR190" s="87" t="s">
        <v>859</v>
      </c>
      <c r="BS190" s="87" t="b">
        <v>1</v>
      </c>
      <c r="BT190" s="87" t="b">
        <v>0</v>
      </c>
      <c r="BU190" s="87" t="b">
        <v>0</v>
      </c>
      <c r="BV190" s="87"/>
      <c r="BW190" s="87">
        <v>29</v>
      </c>
      <c r="BX190" s="87"/>
      <c r="BY190" s="87" t="b">
        <v>0</v>
      </c>
      <c r="BZ190" s="87" t="s">
        <v>66</v>
      </c>
      <c r="CA190" s="87">
        <v>1</v>
      </c>
      <c r="CB190" s="87" t="s">
        <v>265</v>
      </c>
      <c r="CC190" s="87"/>
      <c r="CD190" s="87"/>
      <c r="CE190" s="87"/>
      <c r="CF190" s="87"/>
      <c r="CG190" s="87"/>
      <c r="CH190" s="87"/>
      <c r="CI190" s="87"/>
      <c r="CJ190" s="87"/>
      <c r="CK190" s="87"/>
      <c r="CL190" s="87" t="s">
        <v>652</v>
      </c>
      <c r="CM190" s="87">
        <v>199</v>
      </c>
      <c r="CN190" s="87">
        <v>3222</v>
      </c>
      <c r="CO190" s="87">
        <v>7864</v>
      </c>
      <c r="CP190" s="87">
        <v>10506</v>
      </c>
      <c r="CQ190" s="87"/>
      <c r="CR190" s="87" t="s">
        <v>709</v>
      </c>
      <c r="CS190" s="87" t="s">
        <v>765</v>
      </c>
      <c r="CT190" s="87" t="s">
        <v>805</v>
      </c>
      <c r="CU190" s="87"/>
      <c r="CV190" s="125">
        <v>40029.42177083333</v>
      </c>
      <c r="CW190" s="87" t="s">
        <v>855</v>
      </c>
      <c r="CX190" s="87" t="b">
        <v>0</v>
      </c>
      <c r="CY190" s="87" t="b">
        <v>0</v>
      </c>
      <c r="CZ190" s="87" t="b">
        <v>1</v>
      </c>
      <c r="DA190" s="87"/>
      <c r="DB190" s="87">
        <v>143</v>
      </c>
      <c r="DC190" s="87" t="s">
        <v>903</v>
      </c>
      <c r="DD190" s="87" t="b">
        <v>0</v>
      </c>
      <c r="DE190" s="87" t="s">
        <v>66</v>
      </c>
      <c r="DF190" s="87">
        <v>1</v>
      </c>
      <c r="DG190" s="87">
        <v>15</v>
      </c>
      <c r="DH190" s="87">
        <v>15</v>
      </c>
      <c r="DI190" s="87">
        <v>2</v>
      </c>
      <c r="DJ190" s="87">
        <v>1</v>
      </c>
      <c r="DK190" s="87">
        <v>3</v>
      </c>
      <c r="DL190" s="87">
        <v>1</v>
      </c>
    </row>
    <row r="191" spans="1:116" ht="15">
      <c r="A191" s="87" t="s">
        <v>539</v>
      </c>
      <c r="B191" s="87" t="s">
        <v>570</v>
      </c>
      <c r="C191" s="87" t="s">
        <v>235</v>
      </c>
      <c r="D191" s="87" t="s">
        <v>263</v>
      </c>
      <c r="E191" s="87"/>
      <c r="F191" s="87" t="s">
        <v>293</v>
      </c>
      <c r="G191" s="125">
        <v>43700.84744212963</v>
      </c>
      <c r="H191" s="87" t="s">
        <v>295</v>
      </c>
      <c r="I191" s="87"/>
      <c r="J191" s="87"/>
      <c r="K191" s="87" t="s">
        <v>341</v>
      </c>
      <c r="L191" s="87"/>
      <c r="M191" s="87" t="s">
        <v>368</v>
      </c>
      <c r="N191" s="125">
        <v>43700.84744212963</v>
      </c>
      <c r="O191" s="125">
        <v>43700</v>
      </c>
      <c r="P191" s="126">
        <v>0.8474421296296296</v>
      </c>
      <c r="Q191" s="87" t="s">
        <v>474</v>
      </c>
      <c r="R191" s="87"/>
      <c r="S191" s="87"/>
      <c r="T191" s="87" t="s">
        <v>539</v>
      </c>
      <c r="U191" s="87"/>
      <c r="V191" s="87" t="b">
        <v>0</v>
      </c>
      <c r="W191" s="87">
        <v>0</v>
      </c>
      <c r="X191" s="87"/>
      <c r="Y191" s="87" t="b">
        <v>0</v>
      </c>
      <c r="Z191" s="87" t="s">
        <v>611</v>
      </c>
      <c r="AA191" s="87"/>
      <c r="AB191" s="87"/>
      <c r="AC191" s="87" t="b">
        <v>0</v>
      </c>
      <c r="AD191" s="87">
        <v>12</v>
      </c>
      <c r="AE191" s="87" t="s">
        <v>570</v>
      </c>
      <c r="AF191" s="87" t="s">
        <v>614</v>
      </c>
      <c r="AG191" s="87" t="b">
        <v>0</v>
      </c>
      <c r="AH191" s="87" t="s">
        <v>570</v>
      </c>
      <c r="AI191" s="87" t="s">
        <v>196</v>
      </c>
      <c r="AJ191" s="87">
        <v>0</v>
      </c>
      <c r="AK191" s="87">
        <v>0</v>
      </c>
      <c r="AL191" s="87"/>
      <c r="AM191" s="87"/>
      <c r="AN191" s="87"/>
      <c r="AO191" s="87"/>
      <c r="AP191" s="87"/>
      <c r="AQ191" s="87"/>
      <c r="AR191" s="87"/>
      <c r="AS191" s="87"/>
      <c r="AT191" s="87">
        <v>1</v>
      </c>
      <c r="AU191" s="87">
        <v>1</v>
      </c>
      <c r="AV191" s="87">
        <v>1</v>
      </c>
      <c r="AW191" s="87" t="s">
        <v>235</v>
      </c>
      <c r="AX191" s="87"/>
      <c r="AY191" s="87"/>
      <c r="AZ191" s="87"/>
      <c r="BA191" s="87"/>
      <c r="BB191" s="87"/>
      <c r="BC191" s="87"/>
      <c r="BD191" s="87"/>
      <c r="BE191" s="87"/>
      <c r="BF191" s="87"/>
      <c r="BG191" s="87" t="s">
        <v>655</v>
      </c>
      <c r="BH191" s="87">
        <v>1931</v>
      </c>
      <c r="BI191" s="87">
        <v>33023</v>
      </c>
      <c r="BJ191" s="87">
        <v>310385</v>
      </c>
      <c r="BK191" s="87">
        <v>91304</v>
      </c>
      <c r="BL191" s="87"/>
      <c r="BM191" s="87" t="s">
        <v>712</v>
      </c>
      <c r="BN191" s="87" t="s">
        <v>767</v>
      </c>
      <c r="BO191" s="87" t="s">
        <v>808</v>
      </c>
      <c r="BP191" s="87"/>
      <c r="BQ191" s="125">
        <v>39643.87101851852</v>
      </c>
      <c r="BR191" s="87" t="s">
        <v>858</v>
      </c>
      <c r="BS191" s="87" t="b">
        <v>0</v>
      </c>
      <c r="BT191" s="87" t="b">
        <v>0</v>
      </c>
      <c r="BU191" s="87" t="b">
        <v>1</v>
      </c>
      <c r="BV191" s="87"/>
      <c r="BW191" s="87">
        <v>1497</v>
      </c>
      <c r="BX191" s="87" t="s">
        <v>903</v>
      </c>
      <c r="BY191" s="87" t="b">
        <v>0</v>
      </c>
      <c r="BZ191" s="87" t="s">
        <v>66</v>
      </c>
      <c r="CA191" s="87">
        <v>1</v>
      </c>
      <c r="CB191" s="87" t="s">
        <v>263</v>
      </c>
      <c r="CC191" s="87"/>
      <c r="CD191" s="87"/>
      <c r="CE191" s="87"/>
      <c r="CF191" s="87"/>
      <c r="CG191" s="87"/>
      <c r="CH191" s="87"/>
      <c r="CI191" s="87"/>
      <c r="CJ191" s="87"/>
      <c r="CK191" s="87"/>
      <c r="CL191" s="87" t="s">
        <v>654</v>
      </c>
      <c r="CM191" s="87">
        <v>874</v>
      </c>
      <c r="CN191" s="87">
        <v>1653</v>
      </c>
      <c r="CO191" s="87">
        <v>7873</v>
      </c>
      <c r="CP191" s="87">
        <v>15692</v>
      </c>
      <c r="CQ191" s="87"/>
      <c r="CR191" s="87" t="s">
        <v>711</v>
      </c>
      <c r="CS191" s="87" t="s">
        <v>766</v>
      </c>
      <c r="CT191" s="87" t="s">
        <v>807</v>
      </c>
      <c r="CU191" s="87"/>
      <c r="CV191" s="125">
        <v>39868.0934837963</v>
      </c>
      <c r="CW191" s="87" t="s">
        <v>857</v>
      </c>
      <c r="CX191" s="87" t="b">
        <v>0</v>
      </c>
      <c r="CY191" s="87" t="b">
        <v>0</v>
      </c>
      <c r="CZ191" s="87" t="b">
        <v>1</v>
      </c>
      <c r="DA191" s="87"/>
      <c r="DB191" s="87">
        <v>37</v>
      </c>
      <c r="DC191" s="87" t="s">
        <v>905</v>
      </c>
      <c r="DD191" s="87" t="b">
        <v>0</v>
      </c>
      <c r="DE191" s="87" t="s">
        <v>66</v>
      </c>
      <c r="DF191" s="87">
        <v>1</v>
      </c>
      <c r="DG191" s="87">
        <v>15</v>
      </c>
      <c r="DH191" s="87">
        <v>15</v>
      </c>
      <c r="DI191" s="87">
        <v>2</v>
      </c>
      <c r="DJ191" s="87">
        <v>1</v>
      </c>
      <c r="DK191" s="87">
        <v>4</v>
      </c>
      <c r="DL191" s="87">
        <v>1</v>
      </c>
    </row>
    <row r="192" spans="1:116" ht="15">
      <c r="A192" s="87" t="s">
        <v>539</v>
      </c>
      <c r="B192" s="87" t="s">
        <v>570</v>
      </c>
      <c r="C192" s="87" t="s">
        <v>235</v>
      </c>
      <c r="D192" s="87" t="s">
        <v>266</v>
      </c>
      <c r="E192" s="87"/>
      <c r="F192" s="87" t="s">
        <v>293</v>
      </c>
      <c r="G192" s="125">
        <v>43700.84744212963</v>
      </c>
      <c r="H192" s="87" t="s">
        <v>295</v>
      </c>
      <c r="I192" s="87"/>
      <c r="J192" s="87"/>
      <c r="K192" s="87" t="s">
        <v>341</v>
      </c>
      <c r="L192" s="87"/>
      <c r="M192" s="87" t="s">
        <v>368</v>
      </c>
      <c r="N192" s="125">
        <v>43700.84744212963</v>
      </c>
      <c r="O192" s="125">
        <v>43700</v>
      </c>
      <c r="P192" s="126">
        <v>0.8474421296296296</v>
      </c>
      <c r="Q192" s="87" t="s">
        <v>474</v>
      </c>
      <c r="R192" s="87"/>
      <c r="S192" s="87"/>
      <c r="T192" s="87" t="s">
        <v>539</v>
      </c>
      <c r="U192" s="87"/>
      <c r="V192" s="87" t="b">
        <v>0</v>
      </c>
      <c r="W192" s="87">
        <v>0</v>
      </c>
      <c r="X192" s="87"/>
      <c r="Y192" s="87" t="b">
        <v>0</v>
      </c>
      <c r="Z192" s="87" t="s">
        <v>611</v>
      </c>
      <c r="AA192" s="87"/>
      <c r="AB192" s="87"/>
      <c r="AC192" s="87" t="b">
        <v>0</v>
      </c>
      <c r="AD192" s="87">
        <v>12</v>
      </c>
      <c r="AE192" s="87" t="s">
        <v>570</v>
      </c>
      <c r="AF192" s="87" t="s">
        <v>614</v>
      </c>
      <c r="AG192" s="87" t="b">
        <v>0</v>
      </c>
      <c r="AH192" s="87" t="s">
        <v>570</v>
      </c>
      <c r="AI192" s="87" t="s">
        <v>196</v>
      </c>
      <c r="AJ192" s="87">
        <v>0</v>
      </c>
      <c r="AK192" s="87">
        <v>0</v>
      </c>
      <c r="AL192" s="87"/>
      <c r="AM192" s="87"/>
      <c r="AN192" s="87"/>
      <c r="AO192" s="87"/>
      <c r="AP192" s="87"/>
      <c r="AQ192" s="87"/>
      <c r="AR192" s="87"/>
      <c r="AS192" s="87"/>
      <c r="AT192" s="87">
        <v>1</v>
      </c>
      <c r="AU192" s="87">
        <v>1</v>
      </c>
      <c r="AV192" s="87">
        <v>1</v>
      </c>
      <c r="AW192" s="87" t="s">
        <v>235</v>
      </c>
      <c r="AX192" s="87"/>
      <c r="AY192" s="87"/>
      <c r="AZ192" s="87"/>
      <c r="BA192" s="87"/>
      <c r="BB192" s="87"/>
      <c r="BC192" s="87"/>
      <c r="BD192" s="87"/>
      <c r="BE192" s="87"/>
      <c r="BF192" s="87"/>
      <c r="BG192" s="87" t="s">
        <v>655</v>
      </c>
      <c r="BH192" s="87">
        <v>1931</v>
      </c>
      <c r="BI192" s="87">
        <v>33023</v>
      </c>
      <c r="BJ192" s="87">
        <v>310385</v>
      </c>
      <c r="BK192" s="87">
        <v>91304</v>
      </c>
      <c r="BL192" s="87"/>
      <c r="BM192" s="87" t="s">
        <v>712</v>
      </c>
      <c r="BN192" s="87" t="s">
        <v>767</v>
      </c>
      <c r="BO192" s="87" t="s">
        <v>808</v>
      </c>
      <c r="BP192" s="87"/>
      <c r="BQ192" s="125">
        <v>39643.87101851852</v>
      </c>
      <c r="BR192" s="87" t="s">
        <v>858</v>
      </c>
      <c r="BS192" s="87" t="b">
        <v>0</v>
      </c>
      <c r="BT192" s="87" t="b">
        <v>0</v>
      </c>
      <c r="BU192" s="87" t="b">
        <v>1</v>
      </c>
      <c r="BV192" s="87"/>
      <c r="BW192" s="87">
        <v>1497</v>
      </c>
      <c r="BX192" s="87" t="s">
        <v>903</v>
      </c>
      <c r="BY192" s="87" t="b">
        <v>0</v>
      </c>
      <c r="BZ192" s="87" t="s">
        <v>66</v>
      </c>
      <c r="CA192" s="87">
        <v>1</v>
      </c>
      <c r="CB192" s="87" t="s">
        <v>266</v>
      </c>
      <c r="CC192" s="87"/>
      <c r="CD192" s="87"/>
      <c r="CE192" s="87"/>
      <c r="CF192" s="87"/>
      <c r="CG192" s="87"/>
      <c r="CH192" s="87"/>
      <c r="CI192" s="87"/>
      <c r="CJ192" s="87"/>
      <c r="CK192" s="87"/>
      <c r="CL192" s="87" t="s">
        <v>653</v>
      </c>
      <c r="CM192" s="87">
        <v>2327</v>
      </c>
      <c r="CN192" s="87">
        <v>9642</v>
      </c>
      <c r="CO192" s="87">
        <v>13676</v>
      </c>
      <c r="CP192" s="87">
        <v>10358</v>
      </c>
      <c r="CQ192" s="87"/>
      <c r="CR192" s="87" t="s">
        <v>710</v>
      </c>
      <c r="CS192" s="87"/>
      <c r="CT192" s="87" t="s">
        <v>806</v>
      </c>
      <c r="CU192" s="87"/>
      <c r="CV192" s="125">
        <v>39935.63306712963</v>
      </c>
      <c r="CW192" s="87" t="s">
        <v>856</v>
      </c>
      <c r="CX192" s="87" t="b">
        <v>0</v>
      </c>
      <c r="CY192" s="87" t="b">
        <v>0</v>
      </c>
      <c r="CZ192" s="87" t="b">
        <v>1</v>
      </c>
      <c r="DA192" s="87"/>
      <c r="DB192" s="87">
        <v>435</v>
      </c>
      <c r="DC192" s="87" t="s">
        <v>904</v>
      </c>
      <c r="DD192" s="87" t="b">
        <v>1</v>
      </c>
      <c r="DE192" s="87" t="s">
        <v>66</v>
      </c>
      <c r="DF192" s="87">
        <v>1</v>
      </c>
      <c r="DG192" s="87">
        <v>15</v>
      </c>
      <c r="DH192" s="87">
        <v>15</v>
      </c>
      <c r="DI192" s="87">
        <v>2</v>
      </c>
      <c r="DJ192" s="87">
        <v>1</v>
      </c>
      <c r="DK192" s="87">
        <v>4</v>
      </c>
      <c r="DL192" s="87">
        <v>1</v>
      </c>
    </row>
    <row r="193" spans="1:116" ht="15">
      <c r="A193" s="87" t="s">
        <v>539</v>
      </c>
      <c r="B193" s="87" t="s">
        <v>570</v>
      </c>
      <c r="C193" s="87" t="s">
        <v>235</v>
      </c>
      <c r="D193" s="87" t="s">
        <v>265</v>
      </c>
      <c r="E193" s="87"/>
      <c r="F193" s="87" t="s">
        <v>292</v>
      </c>
      <c r="G193" s="125">
        <v>43700.84744212963</v>
      </c>
      <c r="H193" s="87" t="s">
        <v>295</v>
      </c>
      <c r="I193" s="87"/>
      <c r="J193" s="87"/>
      <c r="K193" s="87" t="s">
        <v>341</v>
      </c>
      <c r="L193" s="87"/>
      <c r="M193" s="87" t="s">
        <v>368</v>
      </c>
      <c r="N193" s="125">
        <v>43700.84744212963</v>
      </c>
      <c r="O193" s="125">
        <v>43700</v>
      </c>
      <c r="P193" s="126">
        <v>0.8474421296296296</v>
      </c>
      <c r="Q193" s="87" t="s">
        <v>474</v>
      </c>
      <c r="R193" s="87"/>
      <c r="S193" s="87"/>
      <c r="T193" s="87" t="s">
        <v>539</v>
      </c>
      <c r="U193" s="87"/>
      <c r="V193" s="87" t="b">
        <v>0</v>
      </c>
      <c r="W193" s="87">
        <v>0</v>
      </c>
      <c r="X193" s="87"/>
      <c r="Y193" s="87" t="b">
        <v>0</v>
      </c>
      <c r="Z193" s="87" t="s">
        <v>611</v>
      </c>
      <c r="AA193" s="87"/>
      <c r="AB193" s="87"/>
      <c r="AC193" s="87" t="b">
        <v>0</v>
      </c>
      <c r="AD193" s="87">
        <v>12</v>
      </c>
      <c r="AE193" s="87" t="s">
        <v>570</v>
      </c>
      <c r="AF193" s="87" t="s">
        <v>614</v>
      </c>
      <c r="AG193" s="87" t="b">
        <v>0</v>
      </c>
      <c r="AH193" s="87" t="s">
        <v>570</v>
      </c>
      <c r="AI193" s="87" t="s">
        <v>196</v>
      </c>
      <c r="AJ193" s="87">
        <v>0</v>
      </c>
      <c r="AK193" s="87">
        <v>0</v>
      </c>
      <c r="AL193" s="87"/>
      <c r="AM193" s="87"/>
      <c r="AN193" s="87"/>
      <c r="AO193" s="87"/>
      <c r="AP193" s="87"/>
      <c r="AQ193" s="87"/>
      <c r="AR193" s="87"/>
      <c r="AS193" s="87"/>
      <c r="AT193" s="87">
        <v>1</v>
      </c>
      <c r="AU193" s="87">
        <v>1</v>
      </c>
      <c r="AV193" s="87">
        <v>1</v>
      </c>
      <c r="AW193" s="87" t="s">
        <v>235</v>
      </c>
      <c r="AX193" s="87"/>
      <c r="AY193" s="87"/>
      <c r="AZ193" s="87"/>
      <c r="BA193" s="87"/>
      <c r="BB193" s="87"/>
      <c r="BC193" s="87"/>
      <c r="BD193" s="87"/>
      <c r="BE193" s="87"/>
      <c r="BF193" s="87"/>
      <c r="BG193" s="87" t="s">
        <v>655</v>
      </c>
      <c r="BH193" s="87">
        <v>1931</v>
      </c>
      <c r="BI193" s="87">
        <v>33023</v>
      </c>
      <c r="BJ193" s="87">
        <v>310385</v>
      </c>
      <c r="BK193" s="87">
        <v>91304</v>
      </c>
      <c r="BL193" s="87"/>
      <c r="BM193" s="87" t="s">
        <v>712</v>
      </c>
      <c r="BN193" s="87" t="s">
        <v>767</v>
      </c>
      <c r="BO193" s="87" t="s">
        <v>808</v>
      </c>
      <c r="BP193" s="87"/>
      <c r="BQ193" s="125">
        <v>39643.87101851852</v>
      </c>
      <c r="BR193" s="87" t="s">
        <v>858</v>
      </c>
      <c r="BS193" s="87" t="b">
        <v>0</v>
      </c>
      <c r="BT193" s="87" t="b">
        <v>0</v>
      </c>
      <c r="BU193" s="87" t="b">
        <v>1</v>
      </c>
      <c r="BV193" s="87"/>
      <c r="BW193" s="87">
        <v>1497</v>
      </c>
      <c r="BX193" s="87" t="s">
        <v>903</v>
      </c>
      <c r="BY193" s="87" t="b">
        <v>0</v>
      </c>
      <c r="BZ193" s="87" t="s">
        <v>66</v>
      </c>
      <c r="CA193" s="87">
        <v>1</v>
      </c>
      <c r="CB193" s="87" t="s">
        <v>265</v>
      </c>
      <c r="CC193" s="87"/>
      <c r="CD193" s="87"/>
      <c r="CE193" s="87"/>
      <c r="CF193" s="87"/>
      <c r="CG193" s="87"/>
      <c r="CH193" s="87"/>
      <c r="CI193" s="87"/>
      <c r="CJ193" s="87"/>
      <c r="CK193" s="87"/>
      <c r="CL193" s="87" t="s">
        <v>652</v>
      </c>
      <c r="CM193" s="87">
        <v>199</v>
      </c>
      <c r="CN193" s="87">
        <v>3222</v>
      </c>
      <c r="CO193" s="87">
        <v>7864</v>
      </c>
      <c r="CP193" s="87">
        <v>10506</v>
      </c>
      <c r="CQ193" s="87"/>
      <c r="CR193" s="87" t="s">
        <v>709</v>
      </c>
      <c r="CS193" s="87" t="s">
        <v>765</v>
      </c>
      <c r="CT193" s="87" t="s">
        <v>805</v>
      </c>
      <c r="CU193" s="87"/>
      <c r="CV193" s="125">
        <v>40029.42177083333</v>
      </c>
      <c r="CW193" s="87" t="s">
        <v>855</v>
      </c>
      <c r="CX193" s="87" t="b">
        <v>0</v>
      </c>
      <c r="CY193" s="87" t="b">
        <v>0</v>
      </c>
      <c r="CZ193" s="87" t="b">
        <v>1</v>
      </c>
      <c r="DA193" s="87"/>
      <c r="DB193" s="87">
        <v>143</v>
      </c>
      <c r="DC193" s="87" t="s">
        <v>903</v>
      </c>
      <c r="DD193" s="87" t="b">
        <v>0</v>
      </c>
      <c r="DE193" s="87" t="s">
        <v>66</v>
      </c>
      <c r="DF193" s="87">
        <v>1</v>
      </c>
      <c r="DG193" s="87">
        <v>15</v>
      </c>
      <c r="DH193" s="87">
        <v>15</v>
      </c>
      <c r="DI193" s="87">
        <v>2</v>
      </c>
      <c r="DJ193" s="87">
        <v>1</v>
      </c>
      <c r="DK193" s="87">
        <v>4</v>
      </c>
      <c r="DL193" s="87">
        <v>1</v>
      </c>
    </row>
    <row r="194" spans="1:116" ht="15">
      <c r="A194" s="87" t="s">
        <v>568</v>
      </c>
      <c r="B194" s="87" t="s">
        <v>568</v>
      </c>
      <c r="C194" s="87" t="s">
        <v>263</v>
      </c>
      <c r="D194" s="87" t="s">
        <v>266</v>
      </c>
      <c r="E194" s="87"/>
      <c r="F194" s="87" t="s">
        <v>293</v>
      </c>
      <c r="G194" s="125">
        <v>43706.4844212963</v>
      </c>
      <c r="H194" s="87" t="s">
        <v>305</v>
      </c>
      <c r="I194" s="87"/>
      <c r="J194" s="87"/>
      <c r="K194" s="87" t="s">
        <v>346</v>
      </c>
      <c r="L194" s="87" t="s">
        <v>362</v>
      </c>
      <c r="M194" s="87" t="s">
        <v>362</v>
      </c>
      <c r="N194" s="125">
        <v>43706.4844212963</v>
      </c>
      <c r="O194" s="125">
        <v>43706</v>
      </c>
      <c r="P194" s="126">
        <v>0.4844212962962963</v>
      </c>
      <c r="Q194" s="87" t="s">
        <v>503</v>
      </c>
      <c r="R194" s="87"/>
      <c r="S194" s="87"/>
      <c r="T194" s="87" t="s">
        <v>568</v>
      </c>
      <c r="U194" s="87"/>
      <c r="V194" s="87" t="b">
        <v>0</v>
      </c>
      <c r="W194" s="87">
        <v>29</v>
      </c>
      <c r="X194" s="87"/>
      <c r="Y194" s="87" t="b">
        <v>0</v>
      </c>
      <c r="Z194" s="87" t="s">
        <v>611</v>
      </c>
      <c r="AA194" s="87"/>
      <c r="AB194" s="87"/>
      <c r="AC194" s="87" t="b">
        <v>0</v>
      </c>
      <c r="AD194" s="87">
        <v>2</v>
      </c>
      <c r="AE194" s="87"/>
      <c r="AF194" s="87" t="s">
        <v>613</v>
      </c>
      <c r="AG194" s="87" t="b">
        <v>0</v>
      </c>
      <c r="AH194" s="87" t="s">
        <v>568</v>
      </c>
      <c r="AI194" s="87" t="s">
        <v>196</v>
      </c>
      <c r="AJ194" s="87">
        <v>0</v>
      </c>
      <c r="AK194" s="87">
        <v>0</v>
      </c>
      <c r="AL194" s="87"/>
      <c r="AM194" s="87"/>
      <c r="AN194" s="87"/>
      <c r="AO194" s="87"/>
      <c r="AP194" s="87"/>
      <c r="AQ194" s="87"/>
      <c r="AR194" s="87"/>
      <c r="AS194" s="87"/>
      <c r="AT194" s="87">
        <v>2</v>
      </c>
      <c r="AU194" s="87">
        <v>1</v>
      </c>
      <c r="AV194" s="87">
        <v>1</v>
      </c>
      <c r="AW194" s="87" t="s">
        <v>263</v>
      </c>
      <c r="AX194" s="87"/>
      <c r="AY194" s="87"/>
      <c r="AZ194" s="87"/>
      <c r="BA194" s="87"/>
      <c r="BB194" s="87"/>
      <c r="BC194" s="87"/>
      <c r="BD194" s="87"/>
      <c r="BE194" s="87"/>
      <c r="BF194" s="87"/>
      <c r="BG194" s="87" t="s">
        <v>654</v>
      </c>
      <c r="BH194" s="87">
        <v>874</v>
      </c>
      <c r="BI194" s="87">
        <v>1653</v>
      </c>
      <c r="BJ194" s="87">
        <v>7873</v>
      </c>
      <c r="BK194" s="87">
        <v>15692</v>
      </c>
      <c r="BL194" s="87"/>
      <c r="BM194" s="87" t="s">
        <v>711</v>
      </c>
      <c r="BN194" s="87" t="s">
        <v>766</v>
      </c>
      <c r="BO194" s="87" t="s">
        <v>807</v>
      </c>
      <c r="BP194" s="87"/>
      <c r="BQ194" s="125">
        <v>39868.0934837963</v>
      </c>
      <c r="BR194" s="87" t="s">
        <v>857</v>
      </c>
      <c r="BS194" s="87" t="b">
        <v>0</v>
      </c>
      <c r="BT194" s="87" t="b">
        <v>0</v>
      </c>
      <c r="BU194" s="87" t="b">
        <v>1</v>
      </c>
      <c r="BV194" s="87"/>
      <c r="BW194" s="87">
        <v>37</v>
      </c>
      <c r="BX194" s="87" t="s">
        <v>905</v>
      </c>
      <c r="BY194" s="87" t="b">
        <v>0</v>
      </c>
      <c r="BZ194" s="87" t="s">
        <v>66</v>
      </c>
      <c r="CA194" s="87">
        <v>1</v>
      </c>
      <c r="CB194" s="87" t="s">
        <v>266</v>
      </c>
      <c r="CC194" s="87"/>
      <c r="CD194" s="87"/>
      <c r="CE194" s="87"/>
      <c r="CF194" s="87"/>
      <c r="CG194" s="87"/>
      <c r="CH194" s="87"/>
      <c r="CI194" s="87"/>
      <c r="CJ194" s="87"/>
      <c r="CK194" s="87"/>
      <c r="CL194" s="87" t="s">
        <v>653</v>
      </c>
      <c r="CM194" s="87">
        <v>2327</v>
      </c>
      <c r="CN194" s="87">
        <v>9642</v>
      </c>
      <c r="CO194" s="87">
        <v>13676</v>
      </c>
      <c r="CP194" s="87">
        <v>10358</v>
      </c>
      <c r="CQ194" s="87"/>
      <c r="CR194" s="87" t="s">
        <v>710</v>
      </c>
      <c r="CS194" s="87"/>
      <c r="CT194" s="87" t="s">
        <v>806</v>
      </c>
      <c r="CU194" s="87"/>
      <c r="CV194" s="125">
        <v>39935.63306712963</v>
      </c>
      <c r="CW194" s="87" t="s">
        <v>856</v>
      </c>
      <c r="CX194" s="87" t="b">
        <v>0</v>
      </c>
      <c r="CY194" s="87" t="b">
        <v>0</v>
      </c>
      <c r="CZ194" s="87" t="b">
        <v>1</v>
      </c>
      <c r="DA194" s="87"/>
      <c r="DB194" s="87">
        <v>435</v>
      </c>
      <c r="DC194" s="87" t="s">
        <v>904</v>
      </c>
      <c r="DD194" s="87" t="b">
        <v>1</v>
      </c>
      <c r="DE194" s="87" t="s">
        <v>66</v>
      </c>
      <c r="DF194" s="87">
        <v>1</v>
      </c>
      <c r="DG194" s="87">
        <v>19</v>
      </c>
      <c r="DH194" s="87">
        <v>19</v>
      </c>
      <c r="DI194" s="87">
        <v>1</v>
      </c>
      <c r="DJ194" s="87">
        <v>1</v>
      </c>
      <c r="DK194" s="87">
        <v>10.5</v>
      </c>
      <c r="DL194" s="87">
        <v>10.5</v>
      </c>
    </row>
    <row r="195" spans="1:116" ht="15">
      <c r="A195" s="87" t="s">
        <v>574</v>
      </c>
      <c r="B195" s="87" t="s">
        <v>574</v>
      </c>
      <c r="C195" s="87" t="s">
        <v>263</v>
      </c>
      <c r="D195" s="87" t="s">
        <v>266</v>
      </c>
      <c r="E195" s="87"/>
      <c r="F195" s="87" t="s">
        <v>293</v>
      </c>
      <c r="G195" s="125">
        <v>43705.69880787037</v>
      </c>
      <c r="H195" s="87" t="s">
        <v>306</v>
      </c>
      <c r="I195" s="87"/>
      <c r="J195" s="87"/>
      <c r="K195" s="87" t="s">
        <v>349</v>
      </c>
      <c r="L195" s="87" t="s">
        <v>363</v>
      </c>
      <c r="M195" s="87" t="s">
        <v>363</v>
      </c>
      <c r="N195" s="125">
        <v>43705.69880787037</v>
      </c>
      <c r="O195" s="125">
        <v>43705</v>
      </c>
      <c r="P195" s="126">
        <v>0.6988078703703704</v>
      </c>
      <c r="Q195" s="87" t="s">
        <v>509</v>
      </c>
      <c r="R195" s="87"/>
      <c r="S195" s="87"/>
      <c r="T195" s="87" t="s">
        <v>574</v>
      </c>
      <c r="U195" s="87"/>
      <c r="V195" s="87" t="b">
        <v>0</v>
      </c>
      <c r="W195" s="87">
        <v>6</v>
      </c>
      <c r="X195" s="87"/>
      <c r="Y195" s="87" t="b">
        <v>0</v>
      </c>
      <c r="Z195" s="87" t="s">
        <v>611</v>
      </c>
      <c r="AA195" s="87"/>
      <c r="AB195" s="87"/>
      <c r="AC195" s="87" t="b">
        <v>0</v>
      </c>
      <c r="AD195" s="87">
        <v>0</v>
      </c>
      <c r="AE195" s="87"/>
      <c r="AF195" s="87" t="s">
        <v>613</v>
      </c>
      <c r="AG195" s="87" t="b">
        <v>0</v>
      </c>
      <c r="AH195" s="87" t="s">
        <v>574</v>
      </c>
      <c r="AI195" s="87" t="s">
        <v>196</v>
      </c>
      <c r="AJ195" s="87">
        <v>0</v>
      </c>
      <c r="AK195" s="87">
        <v>0</v>
      </c>
      <c r="AL195" s="87"/>
      <c r="AM195" s="87"/>
      <c r="AN195" s="87"/>
      <c r="AO195" s="87"/>
      <c r="AP195" s="87"/>
      <c r="AQ195" s="87"/>
      <c r="AR195" s="87"/>
      <c r="AS195" s="87"/>
      <c r="AT195" s="87">
        <v>2</v>
      </c>
      <c r="AU195" s="87">
        <v>1</v>
      </c>
      <c r="AV195" s="87">
        <v>1</v>
      </c>
      <c r="AW195" s="87" t="s">
        <v>263</v>
      </c>
      <c r="AX195" s="87"/>
      <c r="AY195" s="87"/>
      <c r="AZ195" s="87"/>
      <c r="BA195" s="87"/>
      <c r="BB195" s="87"/>
      <c r="BC195" s="87"/>
      <c r="BD195" s="87"/>
      <c r="BE195" s="87"/>
      <c r="BF195" s="87"/>
      <c r="BG195" s="87" t="s">
        <v>654</v>
      </c>
      <c r="BH195" s="87">
        <v>874</v>
      </c>
      <c r="BI195" s="87">
        <v>1653</v>
      </c>
      <c r="BJ195" s="87">
        <v>7873</v>
      </c>
      <c r="BK195" s="87">
        <v>15692</v>
      </c>
      <c r="BL195" s="87"/>
      <c r="BM195" s="87" t="s">
        <v>711</v>
      </c>
      <c r="BN195" s="87" t="s">
        <v>766</v>
      </c>
      <c r="BO195" s="87" t="s">
        <v>807</v>
      </c>
      <c r="BP195" s="87"/>
      <c r="BQ195" s="125">
        <v>39868.0934837963</v>
      </c>
      <c r="BR195" s="87" t="s">
        <v>857</v>
      </c>
      <c r="BS195" s="87" t="b">
        <v>0</v>
      </c>
      <c r="BT195" s="87" t="b">
        <v>0</v>
      </c>
      <c r="BU195" s="87" t="b">
        <v>1</v>
      </c>
      <c r="BV195" s="87"/>
      <c r="BW195" s="87">
        <v>37</v>
      </c>
      <c r="BX195" s="87" t="s">
        <v>905</v>
      </c>
      <c r="BY195" s="87" t="b">
        <v>0</v>
      </c>
      <c r="BZ195" s="87" t="s">
        <v>66</v>
      </c>
      <c r="CA195" s="87">
        <v>1</v>
      </c>
      <c r="CB195" s="87" t="s">
        <v>266</v>
      </c>
      <c r="CC195" s="87"/>
      <c r="CD195" s="87"/>
      <c r="CE195" s="87"/>
      <c r="CF195" s="87"/>
      <c r="CG195" s="87"/>
      <c r="CH195" s="87"/>
      <c r="CI195" s="87"/>
      <c r="CJ195" s="87"/>
      <c r="CK195" s="87"/>
      <c r="CL195" s="87" t="s">
        <v>653</v>
      </c>
      <c r="CM195" s="87">
        <v>2327</v>
      </c>
      <c r="CN195" s="87">
        <v>9642</v>
      </c>
      <c r="CO195" s="87">
        <v>13676</v>
      </c>
      <c r="CP195" s="87">
        <v>10358</v>
      </c>
      <c r="CQ195" s="87"/>
      <c r="CR195" s="87" t="s">
        <v>710</v>
      </c>
      <c r="CS195" s="87"/>
      <c r="CT195" s="87" t="s">
        <v>806</v>
      </c>
      <c r="CU195" s="87"/>
      <c r="CV195" s="125">
        <v>39935.63306712963</v>
      </c>
      <c r="CW195" s="87" t="s">
        <v>856</v>
      </c>
      <c r="CX195" s="87" t="b">
        <v>0</v>
      </c>
      <c r="CY195" s="87" t="b">
        <v>0</v>
      </c>
      <c r="CZ195" s="87" t="b">
        <v>1</v>
      </c>
      <c r="DA195" s="87"/>
      <c r="DB195" s="87">
        <v>435</v>
      </c>
      <c r="DC195" s="87" t="s">
        <v>904</v>
      </c>
      <c r="DD195" s="87" t="b">
        <v>1</v>
      </c>
      <c r="DE195" s="87" t="s">
        <v>66</v>
      </c>
      <c r="DF195" s="87">
        <v>1</v>
      </c>
      <c r="DG195" s="87">
        <v>25</v>
      </c>
      <c r="DH195" s="87">
        <v>25</v>
      </c>
      <c r="DI195" s="87">
        <v>1</v>
      </c>
      <c r="DJ195" s="87">
        <v>1</v>
      </c>
      <c r="DK195" s="87">
        <v>21</v>
      </c>
      <c r="DL195" s="87">
        <v>21</v>
      </c>
    </row>
    <row r="196" spans="1:116" ht="15">
      <c r="A196" s="87" t="s">
        <v>571</v>
      </c>
      <c r="B196" s="87" t="s">
        <v>570</v>
      </c>
      <c r="C196" s="87" t="s">
        <v>266</v>
      </c>
      <c r="D196" s="87" t="s">
        <v>263</v>
      </c>
      <c r="E196" s="87"/>
      <c r="F196" s="87" t="s">
        <v>293</v>
      </c>
      <c r="G196" s="125">
        <v>43700.84092592593</v>
      </c>
      <c r="H196" s="87" t="s">
        <v>295</v>
      </c>
      <c r="I196" s="87"/>
      <c r="J196" s="87"/>
      <c r="K196" s="87" t="s">
        <v>341</v>
      </c>
      <c r="L196" s="87"/>
      <c r="M196" s="87" t="s">
        <v>396</v>
      </c>
      <c r="N196" s="125">
        <v>43700.84092592593</v>
      </c>
      <c r="O196" s="125">
        <v>43700</v>
      </c>
      <c r="P196" s="126">
        <v>0.840925925925926</v>
      </c>
      <c r="Q196" s="87" t="s">
        <v>506</v>
      </c>
      <c r="R196" s="87"/>
      <c r="S196" s="87"/>
      <c r="T196" s="87" t="s">
        <v>571</v>
      </c>
      <c r="U196" s="87"/>
      <c r="V196" s="87" t="b">
        <v>0</v>
      </c>
      <c r="W196" s="87">
        <v>0</v>
      </c>
      <c r="X196" s="87"/>
      <c r="Y196" s="87" t="b">
        <v>0</v>
      </c>
      <c r="Z196" s="87" t="s">
        <v>611</v>
      </c>
      <c r="AA196" s="87"/>
      <c r="AB196" s="87"/>
      <c r="AC196" s="87" t="b">
        <v>0</v>
      </c>
      <c r="AD196" s="87">
        <v>12</v>
      </c>
      <c r="AE196" s="87" t="s">
        <v>570</v>
      </c>
      <c r="AF196" s="87" t="s">
        <v>617</v>
      </c>
      <c r="AG196" s="87" t="b">
        <v>0</v>
      </c>
      <c r="AH196" s="87" t="s">
        <v>570</v>
      </c>
      <c r="AI196" s="87" t="s">
        <v>196</v>
      </c>
      <c r="AJ196" s="87">
        <v>0</v>
      </c>
      <c r="AK196" s="87">
        <v>0</v>
      </c>
      <c r="AL196" s="87"/>
      <c r="AM196" s="87"/>
      <c r="AN196" s="87"/>
      <c r="AO196" s="87"/>
      <c r="AP196" s="87"/>
      <c r="AQ196" s="87"/>
      <c r="AR196" s="87"/>
      <c r="AS196" s="87"/>
      <c r="AT196" s="87">
        <v>1</v>
      </c>
      <c r="AU196" s="87">
        <v>1</v>
      </c>
      <c r="AV196" s="87">
        <v>1</v>
      </c>
      <c r="AW196" s="87" t="s">
        <v>266</v>
      </c>
      <c r="AX196" s="87"/>
      <c r="AY196" s="87"/>
      <c r="AZ196" s="87"/>
      <c r="BA196" s="87"/>
      <c r="BB196" s="87"/>
      <c r="BC196" s="87"/>
      <c r="BD196" s="87"/>
      <c r="BE196" s="87"/>
      <c r="BF196" s="87"/>
      <c r="BG196" s="87" t="s">
        <v>653</v>
      </c>
      <c r="BH196" s="87">
        <v>2327</v>
      </c>
      <c r="BI196" s="87">
        <v>9642</v>
      </c>
      <c r="BJ196" s="87">
        <v>13676</v>
      </c>
      <c r="BK196" s="87">
        <v>10358</v>
      </c>
      <c r="BL196" s="87"/>
      <c r="BM196" s="87" t="s">
        <v>710</v>
      </c>
      <c r="BN196" s="87"/>
      <c r="BO196" s="87" t="s">
        <v>806</v>
      </c>
      <c r="BP196" s="87"/>
      <c r="BQ196" s="125">
        <v>39935.63306712963</v>
      </c>
      <c r="BR196" s="87" t="s">
        <v>856</v>
      </c>
      <c r="BS196" s="87" t="b">
        <v>0</v>
      </c>
      <c r="BT196" s="87" t="b">
        <v>0</v>
      </c>
      <c r="BU196" s="87" t="b">
        <v>1</v>
      </c>
      <c r="BV196" s="87"/>
      <c r="BW196" s="87">
        <v>435</v>
      </c>
      <c r="BX196" s="87" t="s">
        <v>904</v>
      </c>
      <c r="BY196" s="87" t="b">
        <v>1</v>
      </c>
      <c r="BZ196" s="87" t="s">
        <v>66</v>
      </c>
      <c r="CA196" s="87">
        <v>1</v>
      </c>
      <c r="CB196" s="87" t="s">
        <v>263</v>
      </c>
      <c r="CC196" s="87"/>
      <c r="CD196" s="87"/>
      <c r="CE196" s="87"/>
      <c r="CF196" s="87"/>
      <c r="CG196" s="87"/>
      <c r="CH196" s="87"/>
      <c r="CI196" s="87"/>
      <c r="CJ196" s="87"/>
      <c r="CK196" s="87"/>
      <c r="CL196" s="87" t="s">
        <v>654</v>
      </c>
      <c r="CM196" s="87">
        <v>874</v>
      </c>
      <c r="CN196" s="87">
        <v>1653</v>
      </c>
      <c r="CO196" s="87">
        <v>7873</v>
      </c>
      <c r="CP196" s="87">
        <v>15692</v>
      </c>
      <c r="CQ196" s="87"/>
      <c r="CR196" s="87" t="s">
        <v>711</v>
      </c>
      <c r="CS196" s="87" t="s">
        <v>766</v>
      </c>
      <c r="CT196" s="87" t="s">
        <v>807</v>
      </c>
      <c r="CU196" s="87"/>
      <c r="CV196" s="125">
        <v>39868.0934837963</v>
      </c>
      <c r="CW196" s="87" t="s">
        <v>857</v>
      </c>
      <c r="CX196" s="87" t="b">
        <v>0</v>
      </c>
      <c r="CY196" s="87" t="b">
        <v>0</v>
      </c>
      <c r="CZ196" s="87" t="b">
        <v>1</v>
      </c>
      <c r="DA196" s="87"/>
      <c r="DB196" s="87">
        <v>37</v>
      </c>
      <c r="DC196" s="87" t="s">
        <v>905</v>
      </c>
      <c r="DD196" s="87" t="b">
        <v>0</v>
      </c>
      <c r="DE196" s="87" t="s">
        <v>66</v>
      </c>
      <c r="DF196" s="87">
        <v>1</v>
      </c>
      <c r="DG196" s="87">
        <v>15</v>
      </c>
      <c r="DH196" s="87">
        <v>15</v>
      </c>
      <c r="DI196" s="87">
        <v>2</v>
      </c>
      <c r="DJ196" s="87">
        <v>1</v>
      </c>
      <c r="DK196" s="87">
        <v>5</v>
      </c>
      <c r="DL196" s="87">
        <v>1</v>
      </c>
    </row>
    <row r="197" spans="1:116" ht="15">
      <c r="A197" s="87" t="s">
        <v>570</v>
      </c>
      <c r="B197" s="87" t="s">
        <v>570</v>
      </c>
      <c r="C197" s="87" t="s">
        <v>265</v>
      </c>
      <c r="D197" s="87" t="s">
        <v>263</v>
      </c>
      <c r="E197" s="87"/>
      <c r="F197" s="87" t="s">
        <v>293</v>
      </c>
      <c r="G197" s="125">
        <v>43700.829872685186</v>
      </c>
      <c r="H197" s="87" t="s">
        <v>295</v>
      </c>
      <c r="I197" s="87" t="s">
        <v>321</v>
      </c>
      <c r="J197" s="87" t="s">
        <v>334</v>
      </c>
      <c r="K197" s="87" t="s">
        <v>341</v>
      </c>
      <c r="L197" s="87"/>
      <c r="M197" s="87" t="s">
        <v>395</v>
      </c>
      <c r="N197" s="125">
        <v>43700.829872685186</v>
      </c>
      <c r="O197" s="125">
        <v>43700</v>
      </c>
      <c r="P197" s="126">
        <v>0.8298726851851851</v>
      </c>
      <c r="Q197" s="87" t="s">
        <v>505</v>
      </c>
      <c r="R197" s="87"/>
      <c r="S197" s="87"/>
      <c r="T197" s="87" t="s">
        <v>570</v>
      </c>
      <c r="U197" s="87"/>
      <c r="V197" s="87" t="b">
        <v>0</v>
      </c>
      <c r="W197" s="87">
        <v>12</v>
      </c>
      <c r="X197" s="87"/>
      <c r="Y197" s="87" t="b">
        <v>0</v>
      </c>
      <c r="Z197" s="87" t="s">
        <v>611</v>
      </c>
      <c r="AA197" s="87"/>
      <c r="AB197" s="87"/>
      <c r="AC197" s="87" t="b">
        <v>0</v>
      </c>
      <c r="AD197" s="87">
        <v>12</v>
      </c>
      <c r="AE197" s="87"/>
      <c r="AF197" s="87" t="s">
        <v>619</v>
      </c>
      <c r="AG197" s="87" t="b">
        <v>0</v>
      </c>
      <c r="AH197" s="87" t="s">
        <v>570</v>
      </c>
      <c r="AI197" s="87" t="s">
        <v>196</v>
      </c>
      <c r="AJ197" s="87">
        <v>0</v>
      </c>
      <c r="AK197" s="87">
        <v>0</v>
      </c>
      <c r="AL197" s="87"/>
      <c r="AM197" s="87"/>
      <c r="AN197" s="87"/>
      <c r="AO197" s="87"/>
      <c r="AP197" s="87"/>
      <c r="AQ197" s="87"/>
      <c r="AR197" s="87"/>
      <c r="AS197" s="87"/>
      <c r="AT197" s="87">
        <v>1</v>
      </c>
      <c r="AU197" s="87">
        <v>1</v>
      </c>
      <c r="AV197" s="87">
        <v>1</v>
      </c>
      <c r="AW197" s="87" t="s">
        <v>265</v>
      </c>
      <c r="AX197" s="87"/>
      <c r="AY197" s="87"/>
      <c r="AZ197" s="87"/>
      <c r="BA197" s="87"/>
      <c r="BB197" s="87"/>
      <c r="BC197" s="87"/>
      <c r="BD197" s="87"/>
      <c r="BE197" s="87"/>
      <c r="BF197" s="87"/>
      <c r="BG197" s="87" t="s">
        <v>652</v>
      </c>
      <c r="BH197" s="87">
        <v>199</v>
      </c>
      <c r="BI197" s="87">
        <v>3222</v>
      </c>
      <c r="BJ197" s="87">
        <v>7864</v>
      </c>
      <c r="BK197" s="87">
        <v>10506</v>
      </c>
      <c r="BL197" s="87"/>
      <c r="BM197" s="87" t="s">
        <v>709</v>
      </c>
      <c r="BN197" s="87" t="s">
        <v>765</v>
      </c>
      <c r="BO197" s="87" t="s">
        <v>805</v>
      </c>
      <c r="BP197" s="87"/>
      <c r="BQ197" s="125">
        <v>40029.42177083333</v>
      </c>
      <c r="BR197" s="87" t="s">
        <v>855</v>
      </c>
      <c r="BS197" s="87" t="b">
        <v>0</v>
      </c>
      <c r="BT197" s="87" t="b">
        <v>0</v>
      </c>
      <c r="BU197" s="87" t="b">
        <v>1</v>
      </c>
      <c r="BV197" s="87"/>
      <c r="BW197" s="87">
        <v>143</v>
      </c>
      <c r="BX197" s="87" t="s">
        <v>903</v>
      </c>
      <c r="BY197" s="87" t="b">
        <v>0</v>
      </c>
      <c r="BZ197" s="87" t="s">
        <v>66</v>
      </c>
      <c r="CA197" s="87">
        <v>1</v>
      </c>
      <c r="CB197" s="87" t="s">
        <v>263</v>
      </c>
      <c r="CC197" s="87"/>
      <c r="CD197" s="87"/>
      <c r="CE197" s="87"/>
      <c r="CF197" s="87"/>
      <c r="CG197" s="87"/>
      <c r="CH197" s="87"/>
      <c r="CI197" s="87"/>
      <c r="CJ197" s="87"/>
      <c r="CK197" s="87"/>
      <c r="CL197" s="87" t="s">
        <v>654</v>
      </c>
      <c r="CM197" s="87">
        <v>874</v>
      </c>
      <c r="CN197" s="87">
        <v>1653</v>
      </c>
      <c r="CO197" s="87">
        <v>7873</v>
      </c>
      <c r="CP197" s="87">
        <v>15692</v>
      </c>
      <c r="CQ197" s="87"/>
      <c r="CR197" s="87" t="s">
        <v>711</v>
      </c>
      <c r="CS197" s="87" t="s">
        <v>766</v>
      </c>
      <c r="CT197" s="87" t="s">
        <v>807</v>
      </c>
      <c r="CU197" s="87"/>
      <c r="CV197" s="125">
        <v>39868.0934837963</v>
      </c>
      <c r="CW197" s="87" t="s">
        <v>857</v>
      </c>
      <c r="CX197" s="87" t="b">
        <v>0</v>
      </c>
      <c r="CY197" s="87" t="b">
        <v>0</v>
      </c>
      <c r="CZ197" s="87" t="b">
        <v>1</v>
      </c>
      <c r="DA197" s="87"/>
      <c r="DB197" s="87">
        <v>37</v>
      </c>
      <c r="DC197" s="87" t="s">
        <v>905</v>
      </c>
      <c r="DD197" s="87" t="b">
        <v>0</v>
      </c>
      <c r="DE197" s="87" t="s">
        <v>66</v>
      </c>
      <c r="DF197" s="87">
        <v>1</v>
      </c>
      <c r="DG197" s="87">
        <v>15</v>
      </c>
      <c r="DH197" s="87">
        <v>15</v>
      </c>
      <c r="DI197" s="87">
        <v>1</v>
      </c>
      <c r="DJ197" s="87">
        <v>1</v>
      </c>
      <c r="DK197" s="87">
        <v>1</v>
      </c>
      <c r="DL197" s="87">
        <v>1</v>
      </c>
    </row>
    <row r="198" spans="1:116" ht="15">
      <c r="A198" s="87" t="s">
        <v>538</v>
      </c>
      <c r="B198" s="87" t="s">
        <v>570</v>
      </c>
      <c r="C198" s="87" t="s">
        <v>234</v>
      </c>
      <c r="D198" s="87" t="s">
        <v>263</v>
      </c>
      <c r="E198" s="87"/>
      <c r="F198" s="87" t="s">
        <v>293</v>
      </c>
      <c r="G198" s="125">
        <v>43700.841157407405</v>
      </c>
      <c r="H198" s="87" t="s">
        <v>295</v>
      </c>
      <c r="I198" s="87"/>
      <c r="J198" s="87"/>
      <c r="K198" s="87" t="s">
        <v>341</v>
      </c>
      <c r="L198" s="87"/>
      <c r="M198" s="87" t="s">
        <v>367</v>
      </c>
      <c r="N198" s="125">
        <v>43700.841157407405</v>
      </c>
      <c r="O198" s="125">
        <v>43700</v>
      </c>
      <c r="P198" s="126">
        <v>0.8411574074074074</v>
      </c>
      <c r="Q198" s="87" t="s">
        <v>473</v>
      </c>
      <c r="R198" s="87"/>
      <c r="S198" s="87"/>
      <c r="T198" s="87" t="s">
        <v>538</v>
      </c>
      <c r="U198" s="87"/>
      <c r="V198" s="87" t="b">
        <v>0</v>
      </c>
      <c r="W198" s="87">
        <v>0</v>
      </c>
      <c r="X198" s="87"/>
      <c r="Y198" s="87" t="b">
        <v>0</v>
      </c>
      <c r="Z198" s="87" t="s">
        <v>611</v>
      </c>
      <c r="AA198" s="87"/>
      <c r="AB198" s="87"/>
      <c r="AC198" s="87" t="b">
        <v>0</v>
      </c>
      <c r="AD198" s="87">
        <v>12</v>
      </c>
      <c r="AE198" s="87" t="s">
        <v>570</v>
      </c>
      <c r="AF198" s="87" t="s">
        <v>613</v>
      </c>
      <c r="AG198" s="87" t="b">
        <v>0</v>
      </c>
      <c r="AH198" s="87" t="s">
        <v>570</v>
      </c>
      <c r="AI198" s="87" t="s">
        <v>196</v>
      </c>
      <c r="AJ198" s="87">
        <v>0</v>
      </c>
      <c r="AK198" s="87">
        <v>0</v>
      </c>
      <c r="AL198" s="87"/>
      <c r="AM198" s="87"/>
      <c r="AN198" s="87"/>
      <c r="AO198" s="87"/>
      <c r="AP198" s="87"/>
      <c r="AQ198" s="87"/>
      <c r="AR198" s="87"/>
      <c r="AS198" s="87"/>
      <c r="AT198" s="87">
        <v>1</v>
      </c>
      <c r="AU198" s="87">
        <v>1</v>
      </c>
      <c r="AV198" s="87">
        <v>1</v>
      </c>
      <c r="AW198" s="87" t="s">
        <v>234</v>
      </c>
      <c r="AX198" s="87"/>
      <c r="AY198" s="87"/>
      <c r="AZ198" s="87"/>
      <c r="BA198" s="87"/>
      <c r="BB198" s="87"/>
      <c r="BC198" s="87"/>
      <c r="BD198" s="87"/>
      <c r="BE198" s="87"/>
      <c r="BF198" s="87"/>
      <c r="BG198" s="87" t="s">
        <v>651</v>
      </c>
      <c r="BH198" s="87">
        <v>380</v>
      </c>
      <c r="BI198" s="87">
        <v>2666</v>
      </c>
      <c r="BJ198" s="87">
        <v>11247</v>
      </c>
      <c r="BK198" s="87">
        <v>7789</v>
      </c>
      <c r="BL198" s="87"/>
      <c r="BM198" s="87" t="s">
        <v>708</v>
      </c>
      <c r="BN198" s="87" t="s">
        <v>764</v>
      </c>
      <c r="BO198" s="87" t="s">
        <v>804</v>
      </c>
      <c r="BP198" s="87"/>
      <c r="BQ198" s="125">
        <v>40355.57861111111</v>
      </c>
      <c r="BR198" s="87" t="s">
        <v>854</v>
      </c>
      <c r="BS198" s="87" t="b">
        <v>0</v>
      </c>
      <c r="BT198" s="87" t="b">
        <v>0</v>
      </c>
      <c r="BU198" s="87" t="b">
        <v>1</v>
      </c>
      <c r="BV198" s="87"/>
      <c r="BW198" s="87">
        <v>191</v>
      </c>
      <c r="BX198" s="87" t="s">
        <v>902</v>
      </c>
      <c r="BY198" s="87" t="b">
        <v>0</v>
      </c>
      <c r="BZ198" s="87" t="s">
        <v>66</v>
      </c>
      <c r="CA198" s="87">
        <v>1</v>
      </c>
      <c r="CB198" s="87" t="s">
        <v>263</v>
      </c>
      <c r="CC198" s="87"/>
      <c r="CD198" s="87"/>
      <c r="CE198" s="87"/>
      <c r="CF198" s="87"/>
      <c r="CG198" s="87"/>
      <c r="CH198" s="87"/>
      <c r="CI198" s="87"/>
      <c r="CJ198" s="87"/>
      <c r="CK198" s="87"/>
      <c r="CL198" s="87" t="s">
        <v>654</v>
      </c>
      <c r="CM198" s="87">
        <v>874</v>
      </c>
      <c r="CN198" s="87">
        <v>1653</v>
      </c>
      <c r="CO198" s="87">
        <v>7873</v>
      </c>
      <c r="CP198" s="87">
        <v>15692</v>
      </c>
      <c r="CQ198" s="87"/>
      <c r="CR198" s="87" t="s">
        <v>711</v>
      </c>
      <c r="CS198" s="87" t="s">
        <v>766</v>
      </c>
      <c r="CT198" s="87" t="s">
        <v>807</v>
      </c>
      <c r="CU198" s="87"/>
      <c r="CV198" s="125">
        <v>39868.0934837963</v>
      </c>
      <c r="CW198" s="87" t="s">
        <v>857</v>
      </c>
      <c r="CX198" s="87" t="b">
        <v>0</v>
      </c>
      <c r="CY198" s="87" t="b">
        <v>0</v>
      </c>
      <c r="CZ198" s="87" t="b">
        <v>1</v>
      </c>
      <c r="DA198" s="87"/>
      <c r="DB198" s="87">
        <v>37</v>
      </c>
      <c r="DC198" s="87" t="s">
        <v>905</v>
      </c>
      <c r="DD198" s="87" t="b">
        <v>0</v>
      </c>
      <c r="DE198" s="87" t="s">
        <v>66</v>
      </c>
      <c r="DF198" s="87">
        <v>1</v>
      </c>
      <c r="DG198" s="87">
        <v>15</v>
      </c>
      <c r="DH198" s="87">
        <v>15</v>
      </c>
      <c r="DI198" s="87">
        <v>2</v>
      </c>
      <c r="DJ198" s="87">
        <v>1</v>
      </c>
      <c r="DK198" s="87">
        <v>6</v>
      </c>
      <c r="DL198" s="87">
        <v>1</v>
      </c>
    </row>
    <row r="199" spans="1:116" ht="15">
      <c r="A199" s="87" t="s">
        <v>571</v>
      </c>
      <c r="B199" s="87" t="s">
        <v>570</v>
      </c>
      <c r="C199" s="87" t="s">
        <v>266</v>
      </c>
      <c r="D199" s="87" t="s">
        <v>265</v>
      </c>
      <c r="E199" s="87"/>
      <c r="F199" s="87" t="s">
        <v>292</v>
      </c>
      <c r="G199" s="125">
        <v>43700.84092592593</v>
      </c>
      <c r="H199" s="87" t="s">
        <v>295</v>
      </c>
      <c r="I199" s="87"/>
      <c r="J199" s="87"/>
      <c r="K199" s="87" t="s">
        <v>341</v>
      </c>
      <c r="L199" s="87"/>
      <c r="M199" s="87" t="s">
        <v>396</v>
      </c>
      <c r="N199" s="125">
        <v>43700.84092592593</v>
      </c>
      <c r="O199" s="125">
        <v>43700</v>
      </c>
      <c r="P199" s="126">
        <v>0.840925925925926</v>
      </c>
      <c r="Q199" s="87" t="s">
        <v>506</v>
      </c>
      <c r="R199" s="87"/>
      <c r="S199" s="87"/>
      <c r="T199" s="87" t="s">
        <v>571</v>
      </c>
      <c r="U199" s="87"/>
      <c r="V199" s="87" t="b">
        <v>0</v>
      </c>
      <c r="W199" s="87">
        <v>0</v>
      </c>
      <c r="X199" s="87"/>
      <c r="Y199" s="87" t="b">
        <v>0</v>
      </c>
      <c r="Z199" s="87" t="s">
        <v>611</v>
      </c>
      <c r="AA199" s="87"/>
      <c r="AB199" s="87"/>
      <c r="AC199" s="87" t="b">
        <v>0</v>
      </c>
      <c r="AD199" s="87">
        <v>12</v>
      </c>
      <c r="AE199" s="87" t="s">
        <v>570</v>
      </c>
      <c r="AF199" s="87" t="s">
        <v>617</v>
      </c>
      <c r="AG199" s="87" t="b">
        <v>0</v>
      </c>
      <c r="AH199" s="87" t="s">
        <v>570</v>
      </c>
      <c r="AI199" s="87" t="s">
        <v>196</v>
      </c>
      <c r="AJ199" s="87">
        <v>0</v>
      </c>
      <c r="AK199" s="87">
        <v>0</v>
      </c>
      <c r="AL199" s="87"/>
      <c r="AM199" s="87"/>
      <c r="AN199" s="87"/>
      <c r="AO199" s="87"/>
      <c r="AP199" s="87"/>
      <c r="AQ199" s="87"/>
      <c r="AR199" s="87"/>
      <c r="AS199" s="87"/>
      <c r="AT199" s="87">
        <v>1</v>
      </c>
      <c r="AU199" s="87">
        <v>1</v>
      </c>
      <c r="AV199" s="87">
        <v>1</v>
      </c>
      <c r="AW199" s="87" t="s">
        <v>266</v>
      </c>
      <c r="AX199" s="87"/>
      <c r="AY199" s="87"/>
      <c r="AZ199" s="87"/>
      <c r="BA199" s="87"/>
      <c r="BB199" s="87"/>
      <c r="BC199" s="87"/>
      <c r="BD199" s="87"/>
      <c r="BE199" s="87"/>
      <c r="BF199" s="87"/>
      <c r="BG199" s="87" t="s">
        <v>653</v>
      </c>
      <c r="BH199" s="87">
        <v>2327</v>
      </c>
      <c r="BI199" s="87">
        <v>9642</v>
      </c>
      <c r="BJ199" s="87">
        <v>13676</v>
      </c>
      <c r="BK199" s="87">
        <v>10358</v>
      </c>
      <c r="BL199" s="87"/>
      <c r="BM199" s="87" t="s">
        <v>710</v>
      </c>
      <c r="BN199" s="87"/>
      <c r="BO199" s="87" t="s">
        <v>806</v>
      </c>
      <c r="BP199" s="87"/>
      <c r="BQ199" s="125">
        <v>39935.63306712963</v>
      </c>
      <c r="BR199" s="87" t="s">
        <v>856</v>
      </c>
      <c r="BS199" s="87" t="b">
        <v>0</v>
      </c>
      <c r="BT199" s="87" t="b">
        <v>0</v>
      </c>
      <c r="BU199" s="87" t="b">
        <v>1</v>
      </c>
      <c r="BV199" s="87"/>
      <c r="BW199" s="87">
        <v>435</v>
      </c>
      <c r="BX199" s="87" t="s">
        <v>904</v>
      </c>
      <c r="BY199" s="87" t="b">
        <v>1</v>
      </c>
      <c r="BZ199" s="87" t="s">
        <v>66</v>
      </c>
      <c r="CA199" s="87">
        <v>1</v>
      </c>
      <c r="CB199" s="87" t="s">
        <v>265</v>
      </c>
      <c r="CC199" s="87"/>
      <c r="CD199" s="87"/>
      <c r="CE199" s="87"/>
      <c r="CF199" s="87"/>
      <c r="CG199" s="87"/>
      <c r="CH199" s="87"/>
      <c r="CI199" s="87"/>
      <c r="CJ199" s="87"/>
      <c r="CK199" s="87"/>
      <c r="CL199" s="87" t="s">
        <v>652</v>
      </c>
      <c r="CM199" s="87">
        <v>199</v>
      </c>
      <c r="CN199" s="87">
        <v>3222</v>
      </c>
      <c r="CO199" s="87">
        <v>7864</v>
      </c>
      <c r="CP199" s="87">
        <v>10506</v>
      </c>
      <c r="CQ199" s="87"/>
      <c r="CR199" s="87" t="s">
        <v>709</v>
      </c>
      <c r="CS199" s="87" t="s">
        <v>765</v>
      </c>
      <c r="CT199" s="87" t="s">
        <v>805</v>
      </c>
      <c r="CU199" s="87"/>
      <c r="CV199" s="125">
        <v>40029.42177083333</v>
      </c>
      <c r="CW199" s="87" t="s">
        <v>855</v>
      </c>
      <c r="CX199" s="87" t="b">
        <v>0</v>
      </c>
      <c r="CY199" s="87" t="b">
        <v>0</v>
      </c>
      <c r="CZ199" s="87" t="b">
        <v>1</v>
      </c>
      <c r="DA199" s="87"/>
      <c r="DB199" s="87">
        <v>143</v>
      </c>
      <c r="DC199" s="87" t="s">
        <v>903</v>
      </c>
      <c r="DD199" s="87" t="b">
        <v>0</v>
      </c>
      <c r="DE199" s="87" t="s">
        <v>66</v>
      </c>
      <c r="DF199" s="87">
        <v>1</v>
      </c>
      <c r="DG199" s="87">
        <v>15</v>
      </c>
      <c r="DH199" s="87">
        <v>15</v>
      </c>
      <c r="DI199" s="87">
        <v>2</v>
      </c>
      <c r="DJ199" s="87">
        <v>1</v>
      </c>
      <c r="DK199" s="87">
        <v>5</v>
      </c>
      <c r="DL199" s="87">
        <v>1</v>
      </c>
    </row>
    <row r="200" spans="1:116" ht="15">
      <c r="A200" s="87" t="s">
        <v>570</v>
      </c>
      <c r="B200" s="87" t="s">
        <v>570</v>
      </c>
      <c r="C200" s="87" t="s">
        <v>265</v>
      </c>
      <c r="D200" s="87" t="s">
        <v>266</v>
      </c>
      <c r="E200" s="87"/>
      <c r="F200" s="87" t="s">
        <v>293</v>
      </c>
      <c r="G200" s="125">
        <v>43700.829872685186</v>
      </c>
      <c r="H200" s="87" t="s">
        <v>295</v>
      </c>
      <c r="I200" s="87" t="s">
        <v>321</v>
      </c>
      <c r="J200" s="87" t="s">
        <v>334</v>
      </c>
      <c r="K200" s="87" t="s">
        <v>341</v>
      </c>
      <c r="L200" s="87"/>
      <c r="M200" s="87" t="s">
        <v>395</v>
      </c>
      <c r="N200" s="125">
        <v>43700.829872685186</v>
      </c>
      <c r="O200" s="125">
        <v>43700</v>
      </c>
      <c r="P200" s="126">
        <v>0.8298726851851851</v>
      </c>
      <c r="Q200" s="87" t="s">
        <v>505</v>
      </c>
      <c r="R200" s="87"/>
      <c r="S200" s="87"/>
      <c r="T200" s="87" t="s">
        <v>570</v>
      </c>
      <c r="U200" s="87"/>
      <c r="V200" s="87" t="b">
        <v>0</v>
      </c>
      <c r="W200" s="87">
        <v>12</v>
      </c>
      <c r="X200" s="87"/>
      <c r="Y200" s="87" t="b">
        <v>0</v>
      </c>
      <c r="Z200" s="87" t="s">
        <v>611</v>
      </c>
      <c r="AA200" s="87"/>
      <c r="AB200" s="87"/>
      <c r="AC200" s="87" t="b">
        <v>0</v>
      </c>
      <c r="AD200" s="87">
        <v>12</v>
      </c>
      <c r="AE200" s="87"/>
      <c r="AF200" s="87" t="s">
        <v>619</v>
      </c>
      <c r="AG200" s="87" t="b">
        <v>0</v>
      </c>
      <c r="AH200" s="87" t="s">
        <v>570</v>
      </c>
      <c r="AI200" s="87" t="s">
        <v>196</v>
      </c>
      <c r="AJ200" s="87">
        <v>0</v>
      </c>
      <c r="AK200" s="87">
        <v>0</v>
      </c>
      <c r="AL200" s="87"/>
      <c r="AM200" s="87"/>
      <c r="AN200" s="87"/>
      <c r="AO200" s="87"/>
      <c r="AP200" s="87"/>
      <c r="AQ200" s="87"/>
      <c r="AR200" s="87"/>
      <c r="AS200" s="87"/>
      <c r="AT200" s="87">
        <v>1</v>
      </c>
      <c r="AU200" s="87">
        <v>1</v>
      </c>
      <c r="AV200" s="87">
        <v>1</v>
      </c>
      <c r="AW200" s="87" t="s">
        <v>265</v>
      </c>
      <c r="AX200" s="87"/>
      <c r="AY200" s="87"/>
      <c r="AZ200" s="87"/>
      <c r="BA200" s="87"/>
      <c r="BB200" s="87"/>
      <c r="BC200" s="87"/>
      <c r="BD200" s="87"/>
      <c r="BE200" s="87"/>
      <c r="BF200" s="87"/>
      <c r="BG200" s="87" t="s">
        <v>652</v>
      </c>
      <c r="BH200" s="87">
        <v>199</v>
      </c>
      <c r="BI200" s="87">
        <v>3222</v>
      </c>
      <c r="BJ200" s="87">
        <v>7864</v>
      </c>
      <c r="BK200" s="87">
        <v>10506</v>
      </c>
      <c r="BL200" s="87"/>
      <c r="BM200" s="87" t="s">
        <v>709</v>
      </c>
      <c r="BN200" s="87" t="s">
        <v>765</v>
      </c>
      <c r="BO200" s="87" t="s">
        <v>805</v>
      </c>
      <c r="BP200" s="87"/>
      <c r="BQ200" s="125">
        <v>40029.42177083333</v>
      </c>
      <c r="BR200" s="87" t="s">
        <v>855</v>
      </c>
      <c r="BS200" s="87" t="b">
        <v>0</v>
      </c>
      <c r="BT200" s="87" t="b">
        <v>0</v>
      </c>
      <c r="BU200" s="87" t="b">
        <v>1</v>
      </c>
      <c r="BV200" s="87"/>
      <c r="BW200" s="87">
        <v>143</v>
      </c>
      <c r="BX200" s="87" t="s">
        <v>903</v>
      </c>
      <c r="BY200" s="87" t="b">
        <v>0</v>
      </c>
      <c r="BZ200" s="87" t="s">
        <v>66</v>
      </c>
      <c r="CA200" s="87">
        <v>1</v>
      </c>
      <c r="CB200" s="87" t="s">
        <v>266</v>
      </c>
      <c r="CC200" s="87"/>
      <c r="CD200" s="87"/>
      <c r="CE200" s="87"/>
      <c r="CF200" s="87"/>
      <c r="CG200" s="87"/>
      <c r="CH200" s="87"/>
      <c r="CI200" s="87"/>
      <c r="CJ200" s="87"/>
      <c r="CK200" s="87"/>
      <c r="CL200" s="87" t="s">
        <v>653</v>
      </c>
      <c r="CM200" s="87">
        <v>2327</v>
      </c>
      <c r="CN200" s="87">
        <v>9642</v>
      </c>
      <c r="CO200" s="87">
        <v>13676</v>
      </c>
      <c r="CP200" s="87">
        <v>10358</v>
      </c>
      <c r="CQ200" s="87"/>
      <c r="CR200" s="87" t="s">
        <v>710</v>
      </c>
      <c r="CS200" s="87"/>
      <c r="CT200" s="87" t="s">
        <v>806</v>
      </c>
      <c r="CU200" s="87"/>
      <c r="CV200" s="125">
        <v>39935.63306712963</v>
      </c>
      <c r="CW200" s="87" t="s">
        <v>856</v>
      </c>
      <c r="CX200" s="87" t="b">
        <v>0</v>
      </c>
      <c r="CY200" s="87" t="b">
        <v>0</v>
      </c>
      <c r="CZ200" s="87" t="b">
        <v>1</v>
      </c>
      <c r="DA200" s="87"/>
      <c r="DB200" s="87">
        <v>435</v>
      </c>
      <c r="DC200" s="87" t="s">
        <v>904</v>
      </c>
      <c r="DD200" s="87" t="b">
        <v>1</v>
      </c>
      <c r="DE200" s="87" t="s">
        <v>66</v>
      </c>
      <c r="DF200" s="87">
        <v>1</v>
      </c>
      <c r="DG200" s="87">
        <v>15</v>
      </c>
      <c r="DH200" s="87">
        <v>15</v>
      </c>
      <c r="DI200" s="87">
        <v>1</v>
      </c>
      <c r="DJ200" s="87">
        <v>1</v>
      </c>
      <c r="DK200" s="87">
        <v>1</v>
      </c>
      <c r="DL200" s="87">
        <v>1</v>
      </c>
    </row>
    <row r="201" spans="1:116" ht="15">
      <c r="A201" s="87" t="s">
        <v>538</v>
      </c>
      <c r="B201" s="87" t="s">
        <v>570</v>
      </c>
      <c r="C201" s="87" t="s">
        <v>234</v>
      </c>
      <c r="D201" s="87" t="s">
        <v>266</v>
      </c>
      <c r="E201" s="87"/>
      <c r="F201" s="87" t="s">
        <v>293</v>
      </c>
      <c r="G201" s="125">
        <v>43700.841157407405</v>
      </c>
      <c r="H201" s="87" t="s">
        <v>295</v>
      </c>
      <c r="I201" s="87"/>
      <c r="J201" s="87"/>
      <c r="K201" s="87" t="s">
        <v>341</v>
      </c>
      <c r="L201" s="87"/>
      <c r="M201" s="87" t="s">
        <v>367</v>
      </c>
      <c r="N201" s="125">
        <v>43700.841157407405</v>
      </c>
      <c r="O201" s="125">
        <v>43700</v>
      </c>
      <c r="P201" s="126">
        <v>0.8411574074074074</v>
      </c>
      <c r="Q201" s="87" t="s">
        <v>473</v>
      </c>
      <c r="R201" s="87"/>
      <c r="S201" s="87"/>
      <c r="T201" s="87" t="s">
        <v>538</v>
      </c>
      <c r="U201" s="87"/>
      <c r="V201" s="87" t="b">
        <v>0</v>
      </c>
      <c r="W201" s="87">
        <v>0</v>
      </c>
      <c r="X201" s="87"/>
      <c r="Y201" s="87" t="b">
        <v>0</v>
      </c>
      <c r="Z201" s="87" t="s">
        <v>611</v>
      </c>
      <c r="AA201" s="87"/>
      <c r="AB201" s="87"/>
      <c r="AC201" s="87" t="b">
        <v>0</v>
      </c>
      <c r="AD201" s="87">
        <v>12</v>
      </c>
      <c r="AE201" s="87" t="s">
        <v>570</v>
      </c>
      <c r="AF201" s="87" t="s">
        <v>613</v>
      </c>
      <c r="AG201" s="87" t="b">
        <v>0</v>
      </c>
      <c r="AH201" s="87" t="s">
        <v>570</v>
      </c>
      <c r="AI201" s="87" t="s">
        <v>196</v>
      </c>
      <c r="AJ201" s="87">
        <v>0</v>
      </c>
      <c r="AK201" s="87">
        <v>0</v>
      </c>
      <c r="AL201" s="87"/>
      <c r="AM201" s="87"/>
      <c r="AN201" s="87"/>
      <c r="AO201" s="87"/>
      <c r="AP201" s="87"/>
      <c r="AQ201" s="87"/>
      <c r="AR201" s="87"/>
      <c r="AS201" s="87"/>
      <c r="AT201" s="87">
        <v>1</v>
      </c>
      <c r="AU201" s="87">
        <v>1</v>
      </c>
      <c r="AV201" s="87">
        <v>1</v>
      </c>
      <c r="AW201" s="87" t="s">
        <v>234</v>
      </c>
      <c r="AX201" s="87"/>
      <c r="AY201" s="87"/>
      <c r="AZ201" s="87"/>
      <c r="BA201" s="87"/>
      <c r="BB201" s="87"/>
      <c r="BC201" s="87"/>
      <c r="BD201" s="87"/>
      <c r="BE201" s="87"/>
      <c r="BF201" s="87"/>
      <c r="BG201" s="87" t="s">
        <v>651</v>
      </c>
      <c r="BH201" s="87">
        <v>380</v>
      </c>
      <c r="BI201" s="87">
        <v>2666</v>
      </c>
      <c r="BJ201" s="87">
        <v>11247</v>
      </c>
      <c r="BK201" s="87">
        <v>7789</v>
      </c>
      <c r="BL201" s="87"/>
      <c r="BM201" s="87" t="s">
        <v>708</v>
      </c>
      <c r="BN201" s="87" t="s">
        <v>764</v>
      </c>
      <c r="BO201" s="87" t="s">
        <v>804</v>
      </c>
      <c r="BP201" s="87"/>
      <c r="BQ201" s="125">
        <v>40355.57861111111</v>
      </c>
      <c r="BR201" s="87" t="s">
        <v>854</v>
      </c>
      <c r="BS201" s="87" t="b">
        <v>0</v>
      </c>
      <c r="BT201" s="87" t="b">
        <v>0</v>
      </c>
      <c r="BU201" s="87" t="b">
        <v>1</v>
      </c>
      <c r="BV201" s="87"/>
      <c r="BW201" s="87">
        <v>191</v>
      </c>
      <c r="BX201" s="87" t="s">
        <v>902</v>
      </c>
      <c r="BY201" s="87" t="b">
        <v>0</v>
      </c>
      <c r="BZ201" s="87" t="s">
        <v>66</v>
      </c>
      <c r="CA201" s="87">
        <v>1</v>
      </c>
      <c r="CB201" s="87" t="s">
        <v>266</v>
      </c>
      <c r="CC201" s="87"/>
      <c r="CD201" s="87"/>
      <c r="CE201" s="87"/>
      <c r="CF201" s="87"/>
      <c r="CG201" s="87"/>
      <c r="CH201" s="87"/>
      <c r="CI201" s="87"/>
      <c r="CJ201" s="87"/>
      <c r="CK201" s="87"/>
      <c r="CL201" s="87" t="s">
        <v>653</v>
      </c>
      <c r="CM201" s="87">
        <v>2327</v>
      </c>
      <c r="CN201" s="87">
        <v>9642</v>
      </c>
      <c r="CO201" s="87">
        <v>13676</v>
      </c>
      <c r="CP201" s="87">
        <v>10358</v>
      </c>
      <c r="CQ201" s="87"/>
      <c r="CR201" s="87" t="s">
        <v>710</v>
      </c>
      <c r="CS201" s="87"/>
      <c r="CT201" s="87" t="s">
        <v>806</v>
      </c>
      <c r="CU201" s="87"/>
      <c r="CV201" s="125">
        <v>39935.63306712963</v>
      </c>
      <c r="CW201" s="87" t="s">
        <v>856</v>
      </c>
      <c r="CX201" s="87" t="b">
        <v>0</v>
      </c>
      <c r="CY201" s="87" t="b">
        <v>0</v>
      </c>
      <c r="CZ201" s="87" t="b">
        <v>1</v>
      </c>
      <c r="DA201" s="87"/>
      <c r="DB201" s="87">
        <v>435</v>
      </c>
      <c r="DC201" s="87" t="s">
        <v>904</v>
      </c>
      <c r="DD201" s="87" t="b">
        <v>1</v>
      </c>
      <c r="DE201" s="87" t="s">
        <v>66</v>
      </c>
      <c r="DF201" s="87">
        <v>1</v>
      </c>
      <c r="DG201" s="87">
        <v>15</v>
      </c>
      <c r="DH201" s="87">
        <v>15</v>
      </c>
      <c r="DI201" s="87">
        <v>2</v>
      </c>
      <c r="DJ201" s="87">
        <v>1</v>
      </c>
      <c r="DK201" s="87">
        <v>6</v>
      </c>
      <c r="DL201" s="87">
        <v>1</v>
      </c>
    </row>
    <row r="202" spans="1:116" ht="15">
      <c r="A202" s="87" t="s">
        <v>538</v>
      </c>
      <c r="B202" s="87" t="s">
        <v>570</v>
      </c>
      <c r="C202" s="87" t="s">
        <v>234</v>
      </c>
      <c r="D202" s="87" t="s">
        <v>265</v>
      </c>
      <c r="E202" s="87"/>
      <c r="F202" s="87" t="s">
        <v>292</v>
      </c>
      <c r="G202" s="125">
        <v>43700.841157407405</v>
      </c>
      <c r="H202" s="87" t="s">
        <v>295</v>
      </c>
      <c r="I202" s="87"/>
      <c r="J202" s="87"/>
      <c r="K202" s="87" t="s">
        <v>341</v>
      </c>
      <c r="L202" s="87"/>
      <c r="M202" s="87" t="s">
        <v>367</v>
      </c>
      <c r="N202" s="125">
        <v>43700.841157407405</v>
      </c>
      <c r="O202" s="125">
        <v>43700</v>
      </c>
      <c r="P202" s="126">
        <v>0.8411574074074074</v>
      </c>
      <c r="Q202" s="87" t="s">
        <v>473</v>
      </c>
      <c r="R202" s="87"/>
      <c r="S202" s="87"/>
      <c r="T202" s="87" t="s">
        <v>538</v>
      </c>
      <c r="U202" s="87"/>
      <c r="V202" s="87" t="b">
        <v>0</v>
      </c>
      <c r="W202" s="87">
        <v>0</v>
      </c>
      <c r="X202" s="87"/>
      <c r="Y202" s="87" t="b">
        <v>0</v>
      </c>
      <c r="Z202" s="87" t="s">
        <v>611</v>
      </c>
      <c r="AA202" s="87"/>
      <c r="AB202" s="87"/>
      <c r="AC202" s="87" t="b">
        <v>0</v>
      </c>
      <c r="AD202" s="87">
        <v>12</v>
      </c>
      <c r="AE202" s="87" t="s">
        <v>570</v>
      </c>
      <c r="AF202" s="87" t="s">
        <v>613</v>
      </c>
      <c r="AG202" s="87" t="b">
        <v>0</v>
      </c>
      <c r="AH202" s="87" t="s">
        <v>570</v>
      </c>
      <c r="AI202" s="87" t="s">
        <v>196</v>
      </c>
      <c r="AJ202" s="87">
        <v>0</v>
      </c>
      <c r="AK202" s="87">
        <v>0</v>
      </c>
      <c r="AL202" s="87"/>
      <c r="AM202" s="87"/>
      <c r="AN202" s="87"/>
      <c r="AO202" s="87"/>
      <c r="AP202" s="87"/>
      <c r="AQ202" s="87"/>
      <c r="AR202" s="87"/>
      <c r="AS202" s="87"/>
      <c r="AT202" s="87">
        <v>1</v>
      </c>
      <c r="AU202" s="87">
        <v>1</v>
      </c>
      <c r="AV202" s="87">
        <v>1</v>
      </c>
      <c r="AW202" s="87" t="s">
        <v>234</v>
      </c>
      <c r="AX202" s="87"/>
      <c r="AY202" s="87"/>
      <c r="AZ202" s="87"/>
      <c r="BA202" s="87"/>
      <c r="BB202" s="87"/>
      <c r="BC202" s="87"/>
      <c r="BD202" s="87"/>
      <c r="BE202" s="87"/>
      <c r="BF202" s="87"/>
      <c r="BG202" s="87" t="s">
        <v>651</v>
      </c>
      <c r="BH202" s="87">
        <v>380</v>
      </c>
      <c r="BI202" s="87">
        <v>2666</v>
      </c>
      <c r="BJ202" s="87">
        <v>11247</v>
      </c>
      <c r="BK202" s="87">
        <v>7789</v>
      </c>
      <c r="BL202" s="87"/>
      <c r="BM202" s="87" t="s">
        <v>708</v>
      </c>
      <c r="BN202" s="87" t="s">
        <v>764</v>
      </c>
      <c r="BO202" s="87" t="s">
        <v>804</v>
      </c>
      <c r="BP202" s="87"/>
      <c r="BQ202" s="125">
        <v>40355.57861111111</v>
      </c>
      <c r="BR202" s="87" t="s">
        <v>854</v>
      </c>
      <c r="BS202" s="87" t="b">
        <v>0</v>
      </c>
      <c r="BT202" s="87" t="b">
        <v>0</v>
      </c>
      <c r="BU202" s="87" t="b">
        <v>1</v>
      </c>
      <c r="BV202" s="87"/>
      <c r="BW202" s="87">
        <v>191</v>
      </c>
      <c r="BX202" s="87" t="s">
        <v>902</v>
      </c>
      <c r="BY202" s="87" t="b">
        <v>0</v>
      </c>
      <c r="BZ202" s="87" t="s">
        <v>66</v>
      </c>
      <c r="CA202" s="87">
        <v>1</v>
      </c>
      <c r="CB202" s="87" t="s">
        <v>265</v>
      </c>
      <c r="CC202" s="87"/>
      <c r="CD202" s="87"/>
      <c r="CE202" s="87"/>
      <c r="CF202" s="87"/>
      <c r="CG202" s="87"/>
      <c r="CH202" s="87"/>
      <c r="CI202" s="87"/>
      <c r="CJ202" s="87"/>
      <c r="CK202" s="87"/>
      <c r="CL202" s="87" t="s">
        <v>652</v>
      </c>
      <c r="CM202" s="87">
        <v>199</v>
      </c>
      <c r="CN202" s="87">
        <v>3222</v>
      </c>
      <c r="CO202" s="87">
        <v>7864</v>
      </c>
      <c r="CP202" s="87">
        <v>10506</v>
      </c>
      <c r="CQ202" s="87"/>
      <c r="CR202" s="87" t="s">
        <v>709</v>
      </c>
      <c r="CS202" s="87" t="s">
        <v>765</v>
      </c>
      <c r="CT202" s="87" t="s">
        <v>805</v>
      </c>
      <c r="CU202" s="87"/>
      <c r="CV202" s="125">
        <v>40029.42177083333</v>
      </c>
      <c r="CW202" s="87" t="s">
        <v>855</v>
      </c>
      <c r="CX202" s="87" t="b">
        <v>0</v>
      </c>
      <c r="CY202" s="87" t="b">
        <v>0</v>
      </c>
      <c r="CZ202" s="87" t="b">
        <v>1</v>
      </c>
      <c r="DA202" s="87"/>
      <c r="DB202" s="87">
        <v>143</v>
      </c>
      <c r="DC202" s="87" t="s">
        <v>903</v>
      </c>
      <c r="DD202" s="87" t="b">
        <v>0</v>
      </c>
      <c r="DE202" s="87" t="s">
        <v>66</v>
      </c>
      <c r="DF202" s="87">
        <v>1</v>
      </c>
      <c r="DG202" s="87">
        <v>15</v>
      </c>
      <c r="DH202" s="87">
        <v>15</v>
      </c>
      <c r="DI202" s="87">
        <v>2</v>
      </c>
      <c r="DJ202" s="87">
        <v>1</v>
      </c>
      <c r="DK202" s="87">
        <v>6</v>
      </c>
      <c r="DL202" s="87">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workbookViewId="0" topLeftCell="A1"/>
  </sheetViews>
  <sheetFormatPr defaultColWidth="9.140625" defaultRowHeight="15"/>
  <cols>
    <col min="1" max="1" width="9.28125" style="0" bestFit="1" customWidth="1"/>
    <col min="2" max="2" width="9.57421875" style="0" bestFit="1" customWidth="1"/>
    <col min="3" max="3" width="15.7109375" style="0" bestFit="1" customWidth="1"/>
    <col min="4" max="4" width="16.57421875" style="0" bestFit="1" customWidth="1"/>
    <col min="5" max="5" width="9.57421875" style="0" bestFit="1" customWidth="1"/>
  </cols>
  <sheetData>
    <row r="1" spans="1:5" ht="15" customHeight="1">
      <c r="A1" s="13" t="s">
        <v>5</v>
      </c>
      <c r="B1" s="13" t="s">
        <v>1196</v>
      </c>
      <c r="C1" s="13" t="s">
        <v>1197</v>
      </c>
      <c r="D1" s="13" t="s">
        <v>1198</v>
      </c>
      <c r="E1" s="13" t="s">
        <v>10</v>
      </c>
    </row>
    <row r="2" spans="1:5" ht="15">
      <c r="A2" s="87" t="s">
        <v>1090</v>
      </c>
      <c r="B2" s="87">
        <v>1</v>
      </c>
      <c r="C2" s="87">
        <v>1</v>
      </c>
      <c r="D2" s="87">
        <v>-21</v>
      </c>
      <c r="E2" s="87" t="s">
        <v>1199</v>
      </c>
    </row>
    <row r="3" spans="1:5" ht="15">
      <c r="A3" s="87" t="s">
        <v>599</v>
      </c>
      <c r="B3" s="87">
        <v>2</v>
      </c>
      <c r="C3" s="87">
        <v>1</v>
      </c>
      <c r="D3" s="87">
        <v>-20</v>
      </c>
      <c r="E3" s="87" t="s">
        <v>1200</v>
      </c>
    </row>
    <row r="4" spans="1:5" ht="15">
      <c r="A4" s="87" t="s">
        <v>598</v>
      </c>
      <c r="B4" s="87">
        <v>3</v>
      </c>
      <c r="C4" s="87">
        <v>1</v>
      </c>
      <c r="D4" s="87">
        <v>-19</v>
      </c>
      <c r="E4" s="87" t="s">
        <v>1200</v>
      </c>
    </row>
    <row r="5" spans="1:5" ht="15">
      <c r="A5" s="87" t="s">
        <v>597</v>
      </c>
      <c r="B5" s="87">
        <v>4</v>
      </c>
      <c r="C5" s="87">
        <v>2</v>
      </c>
      <c r="D5" s="87">
        <v>-18.5</v>
      </c>
      <c r="E5" s="87" t="s">
        <v>1201</v>
      </c>
    </row>
    <row r="6" spans="1:5" ht="15">
      <c r="A6" s="87" t="s">
        <v>601</v>
      </c>
      <c r="B6" s="87">
        <v>4</v>
      </c>
      <c r="C6" s="87">
        <v>1</v>
      </c>
      <c r="D6" s="87">
        <v>-18</v>
      </c>
      <c r="E6" s="87" t="s">
        <v>1202</v>
      </c>
    </row>
    <row r="7" spans="1:5" ht="15">
      <c r="A7" s="87" t="s">
        <v>603</v>
      </c>
      <c r="B7" s="87">
        <v>5</v>
      </c>
      <c r="C7" s="87">
        <v>1</v>
      </c>
      <c r="D7" s="87">
        <v>-17</v>
      </c>
      <c r="E7" s="87" t="s">
        <v>1202</v>
      </c>
    </row>
    <row r="8" spans="1:5" ht="15">
      <c r="A8" s="87" t="s">
        <v>602</v>
      </c>
      <c r="B8" s="87">
        <v>6</v>
      </c>
      <c r="C8" s="87">
        <v>1</v>
      </c>
      <c r="D8" s="87">
        <v>-16</v>
      </c>
      <c r="E8" s="87" t="s">
        <v>1202</v>
      </c>
    </row>
    <row r="9" spans="1:5" ht="15">
      <c r="A9" s="87" t="s">
        <v>596</v>
      </c>
      <c r="B9" s="87">
        <v>4</v>
      </c>
      <c r="C9" s="87">
        <v>2</v>
      </c>
      <c r="D9" s="87">
        <v>-17.5</v>
      </c>
      <c r="E9" s="87" t="s">
        <v>1203</v>
      </c>
    </row>
    <row r="10" spans="1:5" ht="15">
      <c r="A10" s="87" t="s">
        <v>600</v>
      </c>
      <c r="B10" s="87">
        <v>7</v>
      </c>
      <c r="C10" s="87">
        <v>1</v>
      </c>
      <c r="D10" s="87">
        <v>-15</v>
      </c>
      <c r="E10" s="87" t="s">
        <v>1202</v>
      </c>
    </row>
    <row r="11" spans="1:5" ht="15">
      <c r="A11" s="87" t="s">
        <v>592</v>
      </c>
      <c r="B11" s="87">
        <v>8</v>
      </c>
      <c r="C11" s="87">
        <v>2</v>
      </c>
      <c r="D11" s="87">
        <v>-14</v>
      </c>
      <c r="E11" s="87" t="s">
        <v>1203</v>
      </c>
    </row>
    <row r="12" spans="1:5" ht="15">
      <c r="A12" s="87" t="s">
        <v>588</v>
      </c>
      <c r="B12" s="87">
        <v>8</v>
      </c>
      <c r="C12" s="87">
        <v>1</v>
      </c>
      <c r="D12" s="87">
        <v>-14</v>
      </c>
      <c r="E12" s="87" t="s">
        <v>1204</v>
      </c>
    </row>
    <row r="13" spans="1:5" ht="15">
      <c r="A13" s="87" t="s">
        <v>585</v>
      </c>
      <c r="B13" s="87">
        <v>9</v>
      </c>
      <c r="C13" s="87">
        <v>2</v>
      </c>
      <c r="D13" s="87">
        <v>-13</v>
      </c>
      <c r="E13" s="87" t="s">
        <v>1205</v>
      </c>
    </row>
    <row r="14" spans="1:5" ht="15">
      <c r="A14" s="87" t="s">
        <v>593</v>
      </c>
      <c r="B14" s="87">
        <v>9</v>
      </c>
      <c r="C14" s="87">
        <v>1</v>
      </c>
      <c r="D14" s="87">
        <v>-12.5</v>
      </c>
      <c r="E14" s="87" t="s">
        <v>1203</v>
      </c>
    </row>
    <row r="15" spans="1:5" ht="15">
      <c r="A15" s="87" t="s">
        <v>584</v>
      </c>
      <c r="B15" s="87">
        <v>9</v>
      </c>
      <c r="C15" s="87">
        <v>2</v>
      </c>
      <c r="D15" s="87">
        <v>-12</v>
      </c>
      <c r="E15" s="87" t="s">
        <v>1206</v>
      </c>
    </row>
    <row r="16" spans="1:5" ht="15">
      <c r="A16" s="87" t="s">
        <v>582</v>
      </c>
      <c r="B16" s="87">
        <v>10</v>
      </c>
      <c r="C16" s="87">
        <v>2</v>
      </c>
      <c r="D16" s="87">
        <v>-11</v>
      </c>
      <c r="E16" s="87" t="s">
        <v>1206</v>
      </c>
    </row>
    <row r="17" spans="1:5" ht="15">
      <c r="A17" s="87" t="s">
        <v>581</v>
      </c>
      <c r="B17" s="87">
        <v>10</v>
      </c>
      <c r="C17" s="87">
        <v>1</v>
      </c>
      <c r="D17" s="87">
        <v>-11</v>
      </c>
      <c r="E17" s="87" t="s">
        <v>1207</v>
      </c>
    </row>
    <row r="18" spans="1:5" ht="15">
      <c r="A18" s="87" t="s">
        <v>580</v>
      </c>
      <c r="B18" s="87">
        <v>11</v>
      </c>
      <c r="C18" s="87">
        <v>2</v>
      </c>
      <c r="D18" s="87">
        <v>-10</v>
      </c>
      <c r="E18" s="87" t="s">
        <v>1206</v>
      </c>
    </row>
    <row r="19" spans="1:5" ht="15">
      <c r="A19" s="87" t="s">
        <v>579</v>
      </c>
      <c r="B19" s="87">
        <v>11</v>
      </c>
      <c r="C19" s="87">
        <v>1</v>
      </c>
      <c r="D19" s="87">
        <v>-10</v>
      </c>
      <c r="E19" s="87" t="s">
        <v>1208</v>
      </c>
    </row>
    <row r="20" spans="1:5" ht="15">
      <c r="A20" s="87" t="s">
        <v>578</v>
      </c>
      <c r="B20" s="87">
        <v>12</v>
      </c>
      <c r="C20" s="87">
        <v>2</v>
      </c>
      <c r="D20" s="87">
        <v>-9</v>
      </c>
      <c r="E20" s="87" t="s">
        <v>1206</v>
      </c>
    </row>
    <row r="21" spans="1:5" ht="15">
      <c r="A21" s="87" t="s">
        <v>577</v>
      </c>
      <c r="B21" s="87">
        <v>12</v>
      </c>
      <c r="C21" s="87">
        <v>1</v>
      </c>
      <c r="D21" s="87">
        <v>-9</v>
      </c>
      <c r="E21" s="87" t="s">
        <v>1209</v>
      </c>
    </row>
    <row r="22" spans="1:5" ht="15">
      <c r="A22" s="87" t="s">
        <v>606</v>
      </c>
      <c r="B22" s="87">
        <v>13</v>
      </c>
      <c r="C22" s="87">
        <v>3</v>
      </c>
      <c r="D22" s="87">
        <v>-8</v>
      </c>
      <c r="E22" s="87" t="s">
        <v>1210</v>
      </c>
    </row>
    <row r="23" spans="1:5" ht="15">
      <c r="A23" s="87" t="s">
        <v>1089</v>
      </c>
      <c r="B23" s="87">
        <v>13</v>
      </c>
      <c r="C23" s="87">
        <v>2</v>
      </c>
      <c r="D23" s="87">
        <v>-8</v>
      </c>
      <c r="E23" s="87" t="s">
        <v>1210</v>
      </c>
    </row>
    <row r="24" spans="1:5" ht="15">
      <c r="A24" s="87" t="s">
        <v>1088</v>
      </c>
      <c r="B24" s="87">
        <v>13</v>
      </c>
      <c r="C24" s="87">
        <v>1</v>
      </c>
      <c r="D24" s="87">
        <v>-8</v>
      </c>
      <c r="E24" s="87" t="s">
        <v>1210</v>
      </c>
    </row>
    <row r="25" spans="1:5" ht="15">
      <c r="A25" s="87" t="s">
        <v>576</v>
      </c>
      <c r="B25" s="87">
        <v>13</v>
      </c>
      <c r="C25" s="87">
        <v>5</v>
      </c>
      <c r="D25" s="87">
        <v>-8</v>
      </c>
      <c r="E25" s="87" t="s">
        <v>1206</v>
      </c>
    </row>
    <row r="26" spans="1:5" ht="15">
      <c r="A26" s="87" t="s">
        <v>575</v>
      </c>
      <c r="B26" s="87">
        <v>13</v>
      </c>
      <c r="C26" s="87">
        <v>4</v>
      </c>
      <c r="D26" s="87">
        <v>-8</v>
      </c>
      <c r="E26" s="87" t="s">
        <v>1210</v>
      </c>
    </row>
    <row r="27" spans="1:5" ht="15">
      <c r="A27" s="87" t="s">
        <v>583</v>
      </c>
      <c r="B27" s="87">
        <v>14</v>
      </c>
      <c r="C27" s="87">
        <v>2</v>
      </c>
      <c r="D27" s="87">
        <v>-7</v>
      </c>
      <c r="E27" s="87" t="s">
        <v>1206</v>
      </c>
    </row>
    <row r="28" spans="1:5" ht="15">
      <c r="A28" s="87" t="s">
        <v>594</v>
      </c>
      <c r="B28" s="87">
        <v>14</v>
      </c>
      <c r="C28" s="87">
        <v>1</v>
      </c>
      <c r="D28" s="87">
        <v>-6</v>
      </c>
      <c r="E28" s="87" t="s">
        <v>1203</v>
      </c>
    </row>
    <row r="29" spans="1:5" ht="15">
      <c r="A29" s="87" t="s">
        <v>573</v>
      </c>
      <c r="B29" s="87">
        <v>15</v>
      </c>
      <c r="C29" s="87">
        <v>2</v>
      </c>
      <c r="D29" s="87">
        <v>-4</v>
      </c>
      <c r="E29" s="87" t="s">
        <v>1206</v>
      </c>
    </row>
    <row r="30" spans="1:5" ht="15">
      <c r="A30" s="87" t="s">
        <v>570</v>
      </c>
      <c r="B30" s="87">
        <v>15</v>
      </c>
      <c r="C30" s="87">
        <v>1</v>
      </c>
      <c r="D30" s="87">
        <v>1</v>
      </c>
      <c r="E30" s="87" t="s">
        <v>1211</v>
      </c>
    </row>
    <row r="31" spans="1:5" ht="15">
      <c r="A31" s="87" t="s">
        <v>572</v>
      </c>
      <c r="B31" s="87">
        <v>15</v>
      </c>
      <c r="C31" s="87">
        <v>2</v>
      </c>
      <c r="D31" s="87">
        <v>-3</v>
      </c>
      <c r="E31" s="87" t="s">
        <v>1207</v>
      </c>
    </row>
    <row r="32" spans="1:5" ht="15">
      <c r="A32" s="87" t="s">
        <v>591</v>
      </c>
      <c r="B32" s="87">
        <v>16</v>
      </c>
      <c r="C32" s="87">
        <v>2</v>
      </c>
      <c r="D32" s="87">
        <v>7</v>
      </c>
      <c r="E32" s="87" t="s">
        <v>1203</v>
      </c>
    </row>
    <row r="33" spans="1:5" ht="15">
      <c r="A33" s="87" t="s">
        <v>587</v>
      </c>
      <c r="B33" s="87">
        <v>16</v>
      </c>
      <c r="C33" s="87">
        <v>1</v>
      </c>
      <c r="D33" s="87">
        <v>7</v>
      </c>
      <c r="E33" s="87" t="s">
        <v>1204</v>
      </c>
    </row>
    <row r="34" spans="1:5" ht="15">
      <c r="A34" s="87" t="s">
        <v>590</v>
      </c>
      <c r="B34" s="87">
        <v>17</v>
      </c>
      <c r="C34" s="87">
        <v>2</v>
      </c>
      <c r="D34" s="87">
        <v>8</v>
      </c>
      <c r="E34" s="87" t="s">
        <v>1204</v>
      </c>
    </row>
    <row r="35" spans="1:5" ht="15">
      <c r="A35" s="87" t="s">
        <v>595</v>
      </c>
      <c r="B35" s="87">
        <v>17</v>
      </c>
      <c r="C35" s="87">
        <v>1</v>
      </c>
      <c r="D35" s="87">
        <v>8.5</v>
      </c>
      <c r="E35" s="87" t="s">
        <v>1203</v>
      </c>
    </row>
    <row r="36" spans="1:5" ht="15">
      <c r="A36" s="87" t="s">
        <v>589</v>
      </c>
      <c r="B36" s="87">
        <v>18</v>
      </c>
      <c r="C36" s="87">
        <v>1</v>
      </c>
      <c r="D36" s="87">
        <v>9.5</v>
      </c>
      <c r="E36" s="87" t="s">
        <v>1204</v>
      </c>
    </row>
    <row r="37" spans="1:5" ht="15">
      <c r="A37" s="87" t="s">
        <v>586</v>
      </c>
      <c r="B37" s="87">
        <v>14</v>
      </c>
      <c r="C37" s="87">
        <v>2</v>
      </c>
      <c r="D37" s="87">
        <v>-6</v>
      </c>
      <c r="E37" s="87" t="s">
        <v>1204</v>
      </c>
    </row>
    <row r="38" spans="1:5" ht="15">
      <c r="A38" s="87" t="s">
        <v>569</v>
      </c>
      <c r="B38" s="87">
        <v>19</v>
      </c>
      <c r="C38" s="87">
        <v>2</v>
      </c>
      <c r="D38" s="87">
        <v>10</v>
      </c>
      <c r="E38" s="87" t="s">
        <v>1204</v>
      </c>
    </row>
    <row r="39" spans="1:5" ht="15">
      <c r="A39" s="87" t="s">
        <v>568</v>
      </c>
      <c r="B39" s="87">
        <v>19</v>
      </c>
      <c r="C39" s="87">
        <v>1</v>
      </c>
      <c r="D39" s="87">
        <v>10.5</v>
      </c>
      <c r="E39" s="87" t="s">
        <v>1212</v>
      </c>
    </row>
    <row r="40" spans="1:5" ht="15">
      <c r="A40" s="87" t="s">
        <v>567</v>
      </c>
      <c r="B40" s="87">
        <v>19</v>
      </c>
      <c r="C40" s="87">
        <v>2</v>
      </c>
      <c r="D40" s="87">
        <v>11</v>
      </c>
      <c r="E40" s="87" t="s">
        <v>1213</v>
      </c>
    </row>
    <row r="41" spans="1:5" ht="15">
      <c r="A41" s="87" t="s">
        <v>566</v>
      </c>
      <c r="B41" s="87">
        <v>20</v>
      </c>
      <c r="C41" s="87">
        <v>1</v>
      </c>
      <c r="D41" s="87">
        <v>11.5</v>
      </c>
      <c r="E41" s="87" t="s">
        <v>1214</v>
      </c>
    </row>
    <row r="42" spans="1:5" ht="15">
      <c r="A42" s="87" t="s">
        <v>604</v>
      </c>
      <c r="B42" s="87">
        <v>1</v>
      </c>
      <c r="C42" s="87">
        <v>2</v>
      </c>
      <c r="D42" s="87">
        <v>-21</v>
      </c>
      <c r="E42" s="87" t="s">
        <v>1199</v>
      </c>
    </row>
    <row r="43" spans="1:5" ht="15">
      <c r="A43" s="87" t="s">
        <v>605</v>
      </c>
      <c r="B43" s="87">
        <v>1</v>
      </c>
      <c r="C43" s="87">
        <v>3</v>
      </c>
      <c r="D43" s="87">
        <v>-21.5</v>
      </c>
      <c r="E43" s="87" t="s">
        <v>1199</v>
      </c>
    </row>
    <row r="44" spans="1:5" ht="15">
      <c r="A44" s="87" t="s">
        <v>565</v>
      </c>
      <c r="B44" s="87">
        <v>1</v>
      </c>
      <c r="C44" s="87">
        <v>4</v>
      </c>
      <c r="D44" s="87">
        <v>-21.5</v>
      </c>
      <c r="E44" s="87" t="s">
        <v>1199</v>
      </c>
    </row>
    <row r="45" spans="1:5" ht="15">
      <c r="A45" s="87" t="s">
        <v>564</v>
      </c>
      <c r="B45" s="87">
        <v>1</v>
      </c>
      <c r="C45" s="87">
        <v>3</v>
      </c>
      <c r="D45" s="87">
        <v>-20.5</v>
      </c>
      <c r="E45" s="87" t="s">
        <v>1215</v>
      </c>
    </row>
    <row r="46" spans="1:5" ht="15">
      <c r="A46" s="87" t="s">
        <v>563</v>
      </c>
      <c r="B46" s="87">
        <v>17</v>
      </c>
      <c r="C46" s="87">
        <v>2</v>
      </c>
      <c r="D46" s="87">
        <v>9</v>
      </c>
      <c r="E46" s="87" t="s">
        <v>1216</v>
      </c>
    </row>
    <row r="47" spans="1:5" ht="15">
      <c r="A47" s="87" t="s">
        <v>562</v>
      </c>
      <c r="B47" s="87">
        <v>21</v>
      </c>
      <c r="C47" s="87">
        <v>1</v>
      </c>
      <c r="D47" s="87">
        <v>12.5</v>
      </c>
      <c r="E47" s="87" t="s">
        <v>1217</v>
      </c>
    </row>
    <row r="48" spans="1:5" ht="15">
      <c r="A48" s="87" t="s">
        <v>561</v>
      </c>
      <c r="B48" s="87">
        <v>14</v>
      </c>
      <c r="C48" s="87">
        <v>2</v>
      </c>
      <c r="D48" s="87">
        <v>-5</v>
      </c>
      <c r="E48" s="87" t="s">
        <v>1218</v>
      </c>
    </row>
    <row r="49" spans="1:5" ht="15">
      <c r="A49" s="87" t="s">
        <v>560</v>
      </c>
      <c r="B49" s="87">
        <v>22</v>
      </c>
      <c r="C49" s="87">
        <v>2</v>
      </c>
      <c r="D49" s="87">
        <v>13.5</v>
      </c>
      <c r="E49" s="87" t="s">
        <v>1219</v>
      </c>
    </row>
    <row r="50" spans="1:5" ht="15">
      <c r="A50" s="87" t="s">
        <v>559</v>
      </c>
      <c r="B50" s="87">
        <v>22</v>
      </c>
      <c r="C50" s="87">
        <v>1</v>
      </c>
      <c r="D50" s="87">
        <v>13.5</v>
      </c>
      <c r="E50" s="87" t="s">
        <v>1220</v>
      </c>
    </row>
    <row r="51" spans="1:5" ht="15">
      <c r="A51" s="87" t="s">
        <v>552</v>
      </c>
      <c r="B51" s="87">
        <v>23</v>
      </c>
      <c r="C51" s="87">
        <v>2</v>
      </c>
      <c r="D51" s="87">
        <v>14.5</v>
      </c>
      <c r="E51" s="87" t="s">
        <v>1221</v>
      </c>
    </row>
    <row r="52" spans="1:5" ht="15">
      <c r="A52" s="87" t="s">
        <v>551</v>
      </c>
      <c r="B52" s="87">
        <v>23</v>
      </c>
      <c r="C52" s="87">
        <v>1</v>
      </c>
      <c r="D52" s="87">
        <v>14.5</v>
      </c>
      <c r="E52" s="87" t="s">
        <v>1222</v>
      </c>
    </row>
    <row r="53" spans="1:5" ht="15">
      <c r="A53" s="87" t="s">
        <v>550</v>
      </c>
      <c r="B53" s="87">
        <v>24</v>
      </c>
      <c r="C53" s="87">
        <v>2</v>
      </c>
      <c r="D53" s="87">
        <v>15.5</v>
      </c>
      <c r="E53" s="87" t="s">
        <v>1223</v>
      </c>
    </row>
    <row r="54" spans="1:5" ht="15">
      <c r="A54" s="87" t="s">
        <v>558</v>
      </c>
      <c r="B54" s="87">
        <v>24</v>
      </c>
      <c r="C54" s="87">
        <v>1</v>
      </c>
      <c r="D54" s="87">
        <v>20</v>
      </c>
      <c r="E54" s="87" t="s">
        <v>1220</v>
      </c>
    </row>
    <row r="55" spans="1:5" ht="15">
      <c r="A55" s="87" t="s">
        <v>549</v>
      </c>
      <c r="B55" s="87">
        <v>24</v>
      </c>
      <c r="C55" s="87">
        <v>2</v>
      </c>
      <c r="D55" s="87">
        <v>16.5</v>
      </c>
      <c r="E55" s="87" t="s">
        <v>1224</v>
      </c>
    </row>
    <row r="56" spans="1:5" ht="15">
      <c r="A56" s="87" t="s">
        <v>548</v>
      </c>
      <c r="B56" s="87">
        <v>24</v>
      </c>
      <c r="C56" s="87">
        <v>2</v>
      </c>
      <c r="D56" s="87">
        <v>17.5</v>
      </c>
      <c r="E56" s="87" t="s">
        <v>1225</v>
      </c>
    </row>
    <row r="57" spans="1:5" ht="15">
      <c r="A57" s="87" t="s">
        <v>547</v>
      </c>
      <c r="B57" s="87">
        <v>24</v>
      </c>
      <c r="C57" s="87">
        <v>2</v>
      </c>
      <c r="D57" s="87">
        <v>18.5</v>
      </c>
      <c r="E57" s="87" t="s">
        <v>1226</v>
      </c>
    </row>
    <row r="58" spans="1:5" ht="15">
      <c r="A58" s="87" t="s">
        <v>554</v>
      </c>
      <c r="B58" s="87">
        <v>24</v>
      </c>
      <c r="C58" s="87">
        <v>2</v>
      </c>
      <c r="D58" s="87">
        <v>19.5</v>
      </c>
      <c r="E58" s="87" t="s">
        <v>1227</v>
      </c>
    </row>
    <row r="59" spans="1:5" ht="15">
      <c r="A59" s="87" t="s">
        <v>553</v>
      </c>
      <c r="B59" s="87">
        <v>24</v>
      </c>
      <c r="C59" s="87">
        <v>2</v>
      </c>
      <c r="D59" s="87">
        <v>20.5</v>
      </c>
      <c r="E59" s="87" t="s">
        <v>1228</v>
      </c>
    </row>
    <row r="60" spans="1:5" ht="15">
      <c r="A60" s="87" t="s">
        <v>555</v>
      </c>
      <c r="B60" s="87">
        <v>24</v>
      </c>
      <c r="C60" s="87">
        <v>2</v>
      </c>
      <c r="D60" s="87">
        <v>21.5</v>
      </c>
      <c r="E60" s="87" t="s">
        <v>1229</v>
      </c>
    </row>
    <row r="61" spans="1:5" ht="15">
      <c r="A61" s="87" t="s">
        <v>557</v>
      </c>
      <c r="B61" s="87">
        <v>24</v>
      </c>
      <c r="C61" s="87">
        <v>2</v>
      </c>
      <c r="D61" s="87">
        <v>22.5</v>
      </c>
      <c r="E61" s="87" t="s">
        <v>1230</v>
      </c>
    </row>
    <row r="62" spans="1:5" ht="15">
      <c r="A62" s="87" t="s">
        <v>556</v>
      </c>
      <c r="B62" s="87">
        <v>24</v>
      </c>
      <c r="C62" s="87">
        <v>2</v>
      </c>
      <c r="D62" s="87">
        <v>23.5</v>
      </c>
      <c r="E62" s="87" t="s">
        <v>1231</v>
      </c>
    </row>
    <row r="63" spans="1:5" ht="15">
      <c r="A63" s="87" t="s">
        <v>546</v>
      </c>
      <c r="B63" s="87">
        <v>24</v>
      </c>
      <c r="C63" s="87">
        <v>2</v>
      </c>
      <c r="D63" s="87">
        <v>24.5</v>
      </c>
      <c r="E63" s="87" t="s">
        <v>1232</v>
      </c>
    </row>
    <row r="64" spans="1:5" ht="15">
      <c r="A64" s="87" t="s">
        <v>545</v>
      </c>
      <c r="B64" s="87">
        <v>15</v>
      </c>
      <c r="C64" s="87">
        <v>2</v>
      </c>
      <c r="D64" s="87">
        <v>-2</v>
      </c>
      <c r="E64" s="87" t="s">
        <v>1233</v>
      </c>
    </row>
    <row r="65" spans="1:5" ht="15">
      <c r="A65" s="87" t="s">
        <v>544</v>
      </c>
      <c r="B65" s="87">
        <v>15</v>
      </c>
      <c r="C65" s="87">
        <v>2</v>
      </c>
      <c r="D65" s="87">
        <v>-1</v>
      </c>
      <c r="E65" s="87" t="s">
        <v>1234</v>
      </c>
    </row>
    <row r="66" spans="1:5" ht="15">
      <c r="A66" s="87" t="s">
        <v>543</v>
      </c>
      <c r="B66" s="87">
        <v>15</v>
      </c>
      <c r="C66" s="87">
        <v>2</v>
      </c>
      <c r="D66" s="87">
        <v>0</v>
      </c>
      <c r="E66" s="87" t="s">
        <v>1235</v>
      </c>
    </row>
    <row r="67" spans="1:5" ht="15">
      <c r="A67" s="87" t="s">
        <v>542</v>
      </c>
      <c r="B67" s="87">
        <v>15</v>
      </c>
      <c r="C67" s="87">
        <v>2</v>
      </c>
      <c r="D67" s="87">
        <v>1</v>
      </c>
      <c r="E67" s="87" t="s">
        <v>1236</v>
      </c>
    </row>
    <row r="68" spans="1:5" ht="15">
      <c r="A68" s="87" t="s">
        <v>541</v>
      </c>
      <c r="B68" s="87">
        <v>15</v>
      </c>
      <c r="C68" s="87">
        <v>2</v>
      </c>
      <c r="D68" s="87">
        <v>2</v>
      </c>
      <c r="E68" s="87" t="s">
        <v>1237</v>
      </c>
    </row>
    <row r="69" spans="1:5" ht="15">
      <c r="A69" s="87" t="s">
        <v>540</v>
      </c>
      <c r="B69" s="87">
        <v>15</v>
      </c>
      <c r="C69" s="87">
        <v>2</v>
      </c>
      <c r="D69" s="87">
        <v>3</v>
      </c>
      <c r="E69" s="87" t="s">
        <v>1238</v>
      </c>
    </row>
    <row r="70" spans="1:5" ht="15">
      <c r="A70" s="87" t="s">
        <v>539</v>
      </c>
      <c r="B70" s="87">
        <v>15</v>
      </c>
      <c r="C70" s="87">
        <v>2</v>
      </c>
      <c r="D70" s="87">
        <v>4</v>
      </c>
      <c r="E70" s="87" t="s">
        <v>1239</v>
      </c>
    </row>
    <row r="71" spans="1:5" ht="15">
      <c r="A71" s="87" t="s">
        <v>574</v>
      </c>
      <c r="B71" s="87">
        <v>25</v>
      </c>
      <c r="C71" s="87">
        <v>1</v>
      </c>
      <c r="D71" s="87">
        <v>21</v>
      </c>
      <c r="E71" s="87" t="s">
        <v>1212</v>
      </c>
    </row>
    <row r="72" spans="1:5" ht="15">
      <c r="A72" s="87" t="s">
        <v>571</v>
      </c>
      <c r="B72" s="87">
        <v>15</v>
      </c>
      <c r="C72" s="87">
        <v>2</v>
      </c>
      <c r="D72" s="87">
        <v>5</v>
      </c>
      <c r="E72" s="87" t="s">
        <v>1240</v>
      </c>
    </row>
    <row r="73" spans="1:5" ht="15">
      <c r="A73" s="87" t="s">
        <v>538</v>
      </c>
      <c r="B73" s="87">
        <v>15</v>
      </c>
      <c r="C73" s="87">
        <v>2</v>
      </c>
      <c r="D73" s="87">
        <v>6</v>
      </c>
      <c r="E73" s="87" t="s">
        <v>1241</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5328E6-77EB-484D-9565-F215BD030AD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2019-08-30T21:31:38Z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